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PIVOT3" sheetId="11" r:id="rId1"/>
    <sheet name="pivot tabl" sheetId="12" r:id="rId2"/>
    <sheet name="data" sheetId="1" r:id="rId3"/>
    <sheet name="pivot" sheetId="4" r:id="rId4"/>
    <sheet name="pivot2" sheetId="8" r:id="rId5"/>
    <sheet name="dash board" sheetId="3" r:id="rId6"/>
  </sheets>
  <definedNames>
    <definedName name="_xlnm._FilterDatabase" localSheetId="2" hidden="1">data!$A$1:$L$1</definedName>
  </definedNames>
  <calcPr calcId="124519"/>
  <pivotCaches>
    <pivotCache cacheId="8" r:id="rId7"/>
    <pivotCache cacheId="7" r:id="rId8"/>
    <pivotCache cacheId="2" r:id="rId9"/>
  </pivotCaches>
</workbook>
</file>

<file path=xl/calcChain.xml><?xml version="1.0" encoding="utf-8"?>
<calcChain xmlns="http://schemas.openxmlformats.org/spreadsheetml/2006/main">
  <c r="C252" i="1"/>
  <c r="E252"/>
  <c r="D252"/>
  <c r="B256"/>
  <c r="B254"/>
  <c r="A262"/>
  <c r="A260"/>
  <c r="A258"/>
  <c r="A256"/>
  <c r="A254"/>
  <c r="H25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"/>
  <c r="J2"/>
  <c r="J3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"/>
</calcChain>
</file>

<file path=xl/sharedStrings.xml><?xml version="1.0" encoding="utf-8"?>
<sst xmlns="http://schemas.openxmlformats.org/spreadsheetml/2006/main" count="556" uniqueCount="294">
  <si>
    <t>Household_ID</t>
  </si>
  <si>
    <t>Family_Size</t>
  </si>
  <si>
    <t>Monthly_Income</t>
  </si>
  <si>
    <t>Electricity_Usage (kWh)</t>
  </si>
  <si>
    <t>Gas_Usage</t>
  </si>
  <si>
    <t>Appliances_Count</t>
  </si>
  <si>
    <t>Month</t>
  </si>
  <si>
    <t>TOTAL ENGERGY-KWH</t>
  </si>
  <si>
    <t>INCOME BAND</t>
  </si>
  <si>
    <t>FAMILY GROUP</t>
  </si>
  <si>
    <t>APPLIANCE GROUP</t>
  </si>
  <si>
    <t>MONTH-NUM</t>
  </si>
  <si>
    <t>H001</t>
  </si>
  <si>
    <t>Mar</t>
  </si>
  <si>
    <t>H002</t>
  </si>
  <si>
    <t>Feb</t>
  </si>
  <si>
    <t>H003</t>
  </si>
  <si>
    <t>H004</t>
  </si>
  <si>
    <t>Jun</t>
  </si>
  <si>
    <t>H005</t>
  </si>
  <si>
    <t>Dec</t>
  </si>
  <si>
    <t>H006</t>
  </si>
  <si>
    <t>Jan</t>
  </si>
  <si>
    <t>H007</t>
  </si>
  <si>
    <t>H008</t>
  </si>
  <si>
    <t>H009</t>
  </si>
  <si>
    <t>H010</t>
  </si>
  <si>
    <t>Apr</t>
  </si>
  <si>
    <t>H011</t>
  </si>
  <si>
    <t>H012</t>
  </si>
  <si>
    <t>Aug</t>
  </si>
  <si>
    <t>H013</t>
  </si>
  <si>
    <t>Jul</t>
  </si>
  <si>
    <t>H014</t>
  </si>
  <si>
    <t>H015</t>
  </si>
  <si>
    <t>H016</t>
  </si>
  <si>
    <t>Oct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</si>
  <si>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</si>
  <si>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</si>
  <si>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</si>
  <si>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</si>
  <si>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</si>
  <si>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</si>
  <si>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</si>
  <si>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</si>
  <si>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</si>
  <si>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</si>
  <si>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</si>
  <si>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</si>
  <si>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</si>
  <si>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Sep</t>
  </si>
  <si>
    <t>H030</t>
  </si>
  <si>
    <t>H031</t>
  </si>
  <si>
    <t>H032</t>
  </si>
  <si>
    <t>H033</t>
  </si>
  <si>
    <t>H034</t>
  </si>
  <si>
    <t>Nov</t>
  </si>
  <si>
    <t>H035</t>
  </si>
  <si>
    <t>H036</t>
  </si>
  <si>
    <t>H037</t>
  </si>
  <si>
    <t>H038</t>
  </si>
  <si>
    <t>May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</si>
  <si>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</si>
  <si>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</si>
  <si>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</si>
  <si>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</si>
  <si>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</si>
  <si>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</si>
  <si>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</si>
  <si>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</si>
  <si>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</si>
  <si>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</si>
  <si>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</si>
  <si>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</si>
  <si>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</si>
  <si>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</si>
  <si>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</si>
  <si>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</si>
  <si>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</si>
  <si>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</si>
  <si>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</si>
  <si>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</si>
  <si>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</si>
  <si>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</si>
  <si>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</si>
  <si>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</si>
  <si>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</si>
  <si>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</si>
  <si>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</si>
  <si>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</si>
  <si>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</si>
  <si>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</si>
  <si>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</si>
  <si>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</si>
  <si>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</si>
  <si>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</si>
  <si>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</si>
  <si>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</si>
  <si>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</si>
  <si>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</si>
  <si>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</si>
  <si>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</si>
  <si>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</si>
  <si>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</si>
  <si>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</si>
  <si>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</si>
  <si>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</si>
  <si>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</si>
  <si>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</si>
  <si>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</si>
  <si>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</si>
  <si>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</si>
  <si>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</si>
  <si>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</si>
  <si>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</si>
  <si>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</si>
  <si>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</si>
  <si>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</si>
  <si>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</si>
  <si>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</si>
  <si>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</si>
  <si>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</si>
  <si>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</si>
  <si>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</si>
  <si>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</si>
  <si>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</si>
  <si>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</si>
  <si>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</si>
  <si>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</si>
  <si>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</si>
  <si>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</si>
  <si>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</si>
  <si>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</si>
  <si>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</si>
  <si>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</si>
  <si>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</si>
  <si>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</si>
  <si>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</si>
  <si>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</si>
  <si>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</si>
  <si>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</si>
  <si>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</si>
  <si>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</si>
  <si>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</si>
  <si>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</si>
  <si>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</si>
  <si>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</si>
  <si>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</si>
  <si>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</si>
  <si>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</si>
  <si>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</si>
  <si>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</si>
  <si>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</si>
  <si>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</si>
  <si>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</si>
  <si>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</si>
  <si>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</si>
  <si>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</si>
  <si>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</si>
  <si>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</si>
  <si>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</si>
  <si>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</si>
  <si>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</si>
  <si>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</si>
  <si>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</si>
  <si>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</si>
  <si>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</si>
  <si>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</si>
  <si>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</si>
  <si>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</si>
  <si>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</si>
  <si>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</si>
  <si>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</si>
  <si>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</si>
  <si>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</si>
  <si>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</si>
  <si>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</si>
  <si>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</si>
  <si>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</si>
  <si>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</si>
  <si>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</si>
  <si>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</si>
  <si>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</si>
  <si>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</si>
  <si>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</si>
  <si>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</si>
  <si>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</si>
  <si>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</si>
  <si>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</si>
  <si>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</si>
  <si>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</si>
  <si>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</si>
  <si>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</si>
  <si>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</si>
  <si>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</si>
  <si>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</si>
  <si>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</si>
  <si>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</si>
  <si>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</si>
  <si>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</si>
  <si>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</si>
  <si>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</si>
  <si>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</si>
  <si>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</si>
  <si>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</si>
  <si>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</si>
  <si>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</si>
  <si>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</si>
  <si>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</si>
  <si>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</si>
  <si>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</si>
  <si>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</si>
  <si>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</si>
  <si>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</si>
  <si>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</si>
  <si>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</si>
  <si>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</si>
  <si>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</si>
  <si>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</si>
  <si>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</si>
  <si>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</si>
  <si>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</si>
  <si>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</si>
  <si>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</si>
  <si>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</si>
  <si>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</si>
  <si>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</si>
  <si>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</si>
  <si>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</si>
  <si>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</si>
  <si>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</si>
  <si>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</si>
  <si>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</si>
  <si>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</si>
  <si>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</si>
  <si>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</si>
  <si>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</si>
  <si>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</si>
  <si>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</si>
  <si>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</si>
  <si>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</si>
  <si>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</si>
  <si>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</si>
  <si>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</si>
  <si>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</si>
  <si>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</si>
  <si>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</si>
  <si>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</si>
  <si>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</si>
  <si>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</si>
  <si>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</si>
  <si>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</si>
  <si>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</si>
  <si>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</si>
  <si>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</si>
  <si>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</si>
  <si>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</si>
  <si>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</si>
  <si>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</si>
  <si>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</si>
  <si>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</si>
  <si>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</si>
  <si>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</si>
  <si>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</si>
  <si>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</si>
  <si>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</si>
  <si>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</si>
  <si>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</si>
  <si>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</si>
  <si>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</si>
  <si>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</si>
  <si>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</si>
  <si>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</si>
  <si>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</si>
  <si>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 xml:space="preserve">TOTAL </t>
  </si>
  <si>
    <t>TOTAL COUNT</t>
  </si>
  <si>
    <t>Median</t>
  </si>
  <si>
    <t>TOTAL AVERAGE</t>
  </si>
  <si>
    <t>TOTAL SUM</t>
  </si>
  <si>
    <t>MIN</t>
  </si>
  <si>
    <t>MAX</t>
  </si>
  <si>
    <t>Mean</t>
  </si>
  <si>
    <t>Row Labels</t>
  </si>
  <si>
    <t>(blank)</t>
  </si>
  <si>
    <t>Grand Total</t>
  </si>
  <si>
    <t>Sum of TOTAL ENGERGY-KWH</t>
  </si>
  <si>
    <t>Values</t>
  </si>
  <si>
    <t>Count of Electricity_Usage (kWh)</t>
  </si>
  <si>
    <t>Count of Appliances_Count</t>
  </si>
  <si>
    <t>Average of Appliances_Count</t>
  </si>
  <si>
    <t>Average of Electricity_Usage (kWh)</t>
  </si>
  <si>
    <t>Average of Gas_Usage</t>
  </si>
  <si>
    <t>Count of Monthly_Income</t>
  </si>
  <si>
    <t>HOUSEHOLD  ENERGY CONSUMPTION ANALYSIS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</si>
</sst>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" fillId="0" borderId="0" xfId="1"/>
    <xf numFmtId="0" fontId="16" fillId="0" borderId="0" xfId="1" applyFont="1"/>
    <xf numFmtId="0" fontId="1" fillId="0" borderId="10" xfId="1" applyBorder="1"/>
    <xf numFmtId="0" fontId="16" fillId="0" borderId="0" xfId="1" applyFont="1" applyFill="1" applyBorder="1"/>
    <xf numFmtId="0" fontId="1" fillId="0" borderId="11" xfId="1" applyBorder="1"/>
    <xf numFmtId="0" fontId="1" fillId="0" borderId="12" xfId="1" applyBorder="1"/>
    <xf numFmtId="0" fontId="16" fillId="0" borderId="13" xfId="1" applyFont="1" applyBorder="1"/>
    <xf numFmtId="0" fontId="16" fillId="0" borderId="14" xfId="1" applyFont="1" applyBorder="1"/>
    <xf numFmtId="0" fontId="16" fillId="0" borderId="15" xfId="1" applyFont="1" applyBorder="1"/>
    <xf numFmtId="0" fontId="1" fillId="0" borderId="16" xfId="1" applyBorder="1"/>
    <xf numFmtId="0" fontId="1" fillId="0" borderId="17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16" fillId="0" borderId="17" xfId="1" applyNumberFormat="1" applyFont="1" applyBorder="1"/>
    <xf numFmtId="3" fontId="1" fillId="0" borderId="17" xfId="1" applyNumberFormat="1" applyBorder="1"/>
    <xf numFmtId="0" fontId="0" fillId="33" borderId="20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rmal 2" xfId="1"/>
    <cellStyle name="Note 2" xfId="16"/>
    <cellStyle name="Output 2" xfId="11"/>
    <cellStyle name="Title 2" xfId="2"/>
    <cellStyle name="Total 2" xfId="18"/>
    <cellStyle name="Warning Text 2" xfId="15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[Book1.xlsx]PIVOT3!PivotTable3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dLbl>
          <c:idx val="0"/>
          <c:delete val="1"/>
        </c:dLbl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delete val="1"/>
        </c:dLbl>
      </c:pivotFmt>
    </c:pivotFmts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PIVOT3!$A$4:$A$18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 </c:v>
                </c:pt>
                <c:pt idx="13">
                  <c:v>(blank)</c:v>
                </c:pt>
              </c:strCache>
            </c:strRef>
          </c:cat>
          <c:val>
            <c:numRef>
              <c:f>PIVOT3!$B$4:$B$18</c:f>
              <c:numCache>
                <c:formatCode>General</c:formatCode>
                <c:ptCount val="14"/>
                <c:pt idx="0">
                  <c:v>23</c:v>
                </c:pt>
                <c:pt idx="1">
                  <c:v>24</c:v>
                </c:pt>
                <c:pt idx="2">
                  <c:v>23</c:v>
                </c:pt>
                <c:pt idx="3">
                  <c:v>14</c:v>
                </c:pt>
                <c:pt idx="4">
                  <c:v>23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18</c:v>
                </c:pt>
              </c:numCache>
            </c:numRef>
          </c:val>
        </c:ser>
        <c:shape val="cylinder"/>
        <c:axId val="158368512"/>
        <c:axId val="163856384"/>
        <c:axId val="0"/>
      </c:bar3DChart>
      <c:catAx>
        <c:axId val="158368512"/>
        <c:scaling>
          <c:orientation val="minMax"/>
        </c:scaling>
        <c:axPos val="b"/>
        <c:majorTickMark val="none"/>
        <c:tickLblPos val="nextTo"/>
        <c:crossAx val="163856384"/>
        <c:crosses val="autoZero"/>
        <c:auto val="1"/>
        <c:lblAlgn val="ctr"/>
        <c:lblOffset val="100"/>
      </c:catAx>
      <c:valAx>
        <c:axId val="1638563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836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[Book1.xlsx]pivot tabl!PivotTable1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tabl'!$B$3:$B$4</c:f>
              <c:strCache>
                <c:ptCount val="1"/>
                <c:pt idx="0">
                  <c:v>Count of Monthly_Income</c:v>
                </c:pt>
              </c:strCache>
            </c:strRef>
          </c:tx>
          <c:cat>
            <c:strRef>
              <c:f>'pivot tabl'!$A$5:$A$13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(blank)</c:v>
                </c:pt>
              </c:strCache>
            </c:strRef>
          </c:cat>
          <c:val>
            <c:numRef>
              <c:f>'pivot tabl'!$B$5:$B$13</c:f>
              <c:numCache>
                <c:formatCode>General</c:formatCode>
                <c:ptCount val="8"/>
                <c:pt idx="0">
                  <c:v>36</c:v>
                </c:pt>
                <c:pt idx="1">
                  <c:v>30</c:v>
                </c:pt>
                <c:pt idx="2">
                  <c:v>32</c:v>
                </c:pt>
                <c:pt idx="3">
                  <c:v>45</c:v>
                </c:pt>
                <c:pt idx="4">
                  <c:v>32</c:v>
                </c:pt>
                <c:pt idx="5">
                  <c:v>34</c:v>
                </c:pt>
                <c:pt idx="6">
                  <c:v>41</c:v>
                </c:pt>
              </c:numCache>
            </c:numRef>
          </c:val>
        </c:ser>
        <c:ser>
          <c:idx val="1"/>
          <c:order val="1"/>
          <c:tx>
            <c:strRef>
              <c:f>'pivot tabl'!$C$3:$C$4</c:f>
              <c:strCache>
                <c:ptCount val="1"/>
                <c:pt idx="0">
                  <c:v>Count of Appliances_Count</c:v>
                </c:pt>
              </c:strCache>
            </c:strRef>
          </c:tx>
          <c:cat>
            <c:strRef>
              <c:f>'pivot tabl'!$A$5:$A$13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(blank)</c:v>
                </c:pt>
              </c:strCache>
            </c:strRef>
          </c:cat>
          <c:val>
            <c:numRef>
              <c:f>'pivot tabl'!$C$5:$C$13</c:f>
              <c:numCache>
                <c:formatCode>General</c:formatCode>
                <c:ptCount val="8"/>
                <c:pt idx="0">
                  <c:v>36</c:v>
                </c:pt>
                <c:pt idx="1">
                  <c:v>30</c:v>
                </c:pt>
                <c:pt idx="2">
                  <c:v>32</c:v>
                </c:pt>
                <c:pt idx="3">
                  <c:v>45</c:v>
                </c:pt>
                <c:pt idx="4">
                  <c:v>32</c:v>
                </c:pt>
                <c:pt idx="5">
                  <c:v>34</c:v>
                </c:pt>
                <c:pt idx="6">
                  <c:v>41</c:v>
                </c:pt>
              </c:numCache>
            </c:numRef>
          </c:val>
        </c:ser>
        <c:axId val="89300352"/>
        <c:axId val="89306240"/>
      </c:barChart>
      <c:catAx>
        <c:axId val="89300352"/>
        <c:scaling>
          <c:orientation val="minMax"/>
        </c:scaling>
        <c:axPos val="l"/>
        <c:tickLblPos val="nextTo"/>
        <c:crossAx val="89306240"/>
        <c:crosses val="autoZero"/>
        <c:auto val="1"/>
        <c:lblAlgn val="ctr"/>
        <c:lblOffset val="100"/>
      </c:catAx>
      <c:valAx>
        <c:axId val="89306240"/>
        <c:scaling>
          <c:orientation val="minMax"/>
        </c:scaling>
        <c:axPos val="b"/>
        <c:majorGridlines/>
        <c:numFmt formatCode="General" sourceLinked="1"/>
        <c:tickLblPos val="nextTo"/>
        <c:crossAx val="8930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[Book1.xlsx]pivot!PivotTable1</c:name>
    <c:fmtId val="1"/>
  </c:pivotSource>
  <c:chart>
    <c:title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pivot!$B$4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pivot!$A$5:$A$13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(blank)</c:v>
                </c:pt>
              </c:strCache>
            </c:strRef>
          </c:cat>
          <c:val>
            <c:numRef>
              <c:f>pivot!$B$5:$B$13</c:f>
              <c:numCache>
                <c:formatCode>General</c:formatCode>
                <c:ptCount val="8"/>
                <c:pt idx="0">
                  <c:v>54645</c:v>
                </c:pt>
                <c:pt idx="1">
                  <c:v>46137</c:v>
                </c:pt>
                <c:pt idx="2">
                  <c:v>48440</c:v>
                </c:pt>
                <c:pt idx="3">
                  <c:v>67285</c:v>
                </c:pt>
                <c:pt idx="4">
                  <c:v>49280</c:v>
                </c:pt>
                <c:pt idx="5">
                  <c:v>52312</c:v>
                </c:pt>
                <c:pt idx="6">
                  <c:v>65396</c:v>
                </c:pt>
                <c:pt idx="7">
                  <c:v>383495</c:v>
                </c:pt>
              </c:numCache>
            </c:numRef>
          </c:val>
        </c:ser>
        <c:marker val="1"/>
        <c:axId val="164331520"/>
        <c:axId val="164333056"/>
      </c:lineChart>
      <c:catAx>
        <c:axId val="164331520"/>
        <c:scaling>
          <c:orientation val="minMax"/>
        </c:scaling>
        <c:axPos val="b"/>
        <c:tickLblPos val="nextTo"/>
        <c:crossAx val="164333056"/>
        <c:crosses val="autoZero"/>
        <c:auto val="1"/>
        <c:lblAlgn val="ctr"/>
        <c:lblOffset val="100"/>
      </c:catAx>
      <c:valAx>
        <c:axId val="164333056"/>
        <c:scaling>
          <c:orientation val="minMax"/>
        </c:scaling>
        <c:axPos val="l"/>
        <c:majorGridlines/>
        <c:numFmt formatCode="General" sourceLinked="1"/>
        <c:tickLblPos val="nextTo"/>
        <c:crossAx val="16433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[Book1.xlsx]pivot2!PivotTable2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pivot2!$B$3:$B$4</c:f>
              <c:strCache>
                <c:ptCount val="1"/>
                <c:pt idx="0">
                  <c:v>Average of Electricity_Usage (kWh)</c:v>
                </c:pt>
              </c:strCache>
            </c:strRef>
          </c:tx>
          <c:explosion val="11"/>
          <c:cat>
            <c:strRef>
              <c:f>pivot2!$A$5:$A$17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292</c:v>
                </c:pt>
                <c:pt idx="8">
                  <c:v>301.34</c:v>
                </c:pt>
                <c:pt idx="9">
                  <c:v>Mean</c:v>
                </c:pt>
                <c:pt idx="10">
                  <c:v>Median</c:v>
                </c:pt>
                <c:pt idx="11">
                  <c:v>(blank)</c:v>
                </c:pt>
              </c:strCache>
            </c:strRef>
          </c:cat>
          <c:val>
            <c:numRef>
              <c:f>pivot2!$B$5:$B$17</c:f>
              <c:numCache>
                <c:formatCode>General</c:formatCode>
                <c:ptCount val="12"/>
                <c:pt idx="0">
                  <c:v>283.19444444444446</c:v>
                </c:pt>
                <c:pt idx="1">
                  <c:v>309.23333333333335</c:v>
                </c:pt>
                <c:pt idx="2">
                  <c:v>330.625</c:v>
                </c:pt>
                <c:pt idx="3">
                  <c:v>277.44444444444446</c:v>
                </c:pt>
                <c:pt idx="4">
                  <c:v>316.25</c:v>
                </c:pt>
                <c:pt idx="5">
                  <c:v>296.23529411764707</c:v>
                </c:pt>
                <c:pt idx="6">
                  <c:v>307.46341463414632</c:v>
                </c:pt>
              </c:numCache>
            </c:numRef>
          </c:val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Average of Appliances_Count</c:v>
                </c:pt>
              </c:strCache>
            </c:strRef>
          </c:tx>
          <c:cat>
            <c:strRef>
              <c:f>pivot2!$A$5:$A$17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292</c:v>
                </c:pt>
                <c:pt idx="8">
                  <c:v>301.34</c:v>
                </c:pt>
                <c:pt idx="9">
                  <c:v>Mean</c:v>
                </c:pt>
                <c:pt idx="10">
                  <c:v>Median</c:v>
                </c:pt>
                <c:pt idx="11">
                  <c:v>(blank)</c:v>
                </c:pt>
              </c:strCache>
            </c:strRef>
          </c:cat>
          <c:val>
            <c:numRef>
              <c:f>pivot2!$C$5:$C$17</c:f>
              <c:numCache>
                <c:formatCode>General</c:formatCode>
                <c:ptCount val="12"/>
                <c:pt idx="0">
                  <c:v>8.0277777777777786</c:v>
                </c:pt>
                <c:pt idx="1">
                  <c:v>7</c:v>
                </c:pt>
                <c:pt idx="2">
                  <c:v>7.96875</c:v>
                </c:pt>
                <c:pt idx="3">
                  <c:v>8.3333333333333339</c:v>
                </c:pt>
                <c:pt idx="4">
                  <c:v>7.65625</c:v>
                </c:pt>
                <c:pt idx="5">
                  <c:v>8.235294117647058</c:v>
                </c:pt>
                <c:pt idx="6">
                  <c:v>7.9024390243902438</c:v>
                </c:pt>
              </c:numCache>
            </c:numRef>
          </c:val>
        </c:ser>
        <c:ser>
          <c:idx val="2"/>
          <c:order val="2"/>
          <c:tx>
            <c:strRef>
              <c:f>pivot2!$D$3:$D$4</c:f>
              <c:strCache>
                <c:ptCount val="1"/>
                <c:pt idx="0">
                  <c:v>Average of Gas_Usage</c:v>
                </c:pt>
              </c:strCache>
            </c:strRef>
          </c:tx>
          <c:cat>
            <c:strRef>
              <c:f>pivot2!$A$5:$A$17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292</c:v>
                </c:pt>
                <c:pt idx="8">
                  <c:v>301.34</c:v>
                </c:pt>
                <c:pt idx="9">
                  <c:v>Mean</c:v>
                </c:pt>
                <c:pt idx="10">
                  <c:v>Median</c:v>
                </c:pt>
                <c:pt idx="11">
                  <c:v>(blank)</c:v>
                </c:pt>
              </c:strCache>
            </c:strRef>
          </c:cat>
          <c:val>
            <c:numRef>
              <c:f>pivot2!$D$5:$D$17</c:f>
              <c:numCache>
                <c:formatCode>General</c:formatCode>
                <c:ptCount val="12"/>
                <c:pt idx="0">
                  <c:v>123.47222222222223</c:v>
                </c:pt>
                <c:pt idx="1">
                  <c:v>122.86666666666666</c:v>
                </c:pt>
                <c:pt idx="2">
                  <c:v>118.3125</c:v>
                </c:pt>
                <c:pt idx="3">
                  <c:v>121.77777777777777</c:v>
                </c:pt>
                <c:pt idx="4">
                  <c:v>122.375</c:v>
                </c:pt>
                <c:pt idx="5">
                  <c:v>124.23529411764706</c:v>
                </c:pt>
                <c:pt idx="6">
                  <c:v>128.7560975609756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[Book1.xlsx]pivot!PivotTable1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ENGERGY -KWH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0.15825394552953609"/>
          <c:y val="0.25620440302105096"/>
          <c:w val="0.59036929474724753"/>
          <c:h val="0.5051754245005089"/>
        </c:manualLayout>
      </c:layout>
      <c:lineChart>
        <c:grouping val="standard"/>
        <c:ser>
          <c:idx val="0"/>
          <c:order val="0"/>
          <c:tx>
            <c:strRef>
              <c:f>pivot!$B$4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pivot!$A$5:$A$13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(blank)</c:v>
                </c:pt>
              </c:strCache>
            </c:strRef>
          </c:cat>
          <c:val>
            <c:numRef>
              <c:f>pivot!$B$5:$B$13</c:f>
              <c:numCache>
                <c:formatCode>General</c:formatCode>
                <c:ptCount val="8"/>
                <c:pt idx="0">
                  <c:v>54645</c:v>
                </c:pt>
                <c:pt idx="1">
                  <c:v>46137</c:v>
                </c:pt>
                <c:pt idx="2">
                  <c:v>48440</c:v>
                </c:pt>
                <c:pt idx="3">
                  <c:v>67285</c:v>
                </c:pt>
                <c:pt idx="4">
                  <c:v>49280</c:v>
                </c:pt>
                <c:pt idx="5">
                  <c:v>52312</c:v>
                </c:pt>
                <c:pt idx="6">
                  <c:v>65396</c:v>
                </c:pt>
                <c:pt idx="7">
                  <c:v>383495</c:v>
                </c:pt>
              </c:numCache>
            </c:numRef>
          </c:val>
        </c:ser>
        <c:marker val="1"/>
        <c:axId val="164615296"/>
        <c:axId val="164751616"/>
      </c:lineChart>
      <c:catAx>
        <c:axId val="164615296"/>
        <c:scaling>
          <c:orientation val="minMax"/>
        </c:scaling>
        <c:axPos val="b"/>
        <c:tickLblPos val="nextTo"/>
        <c:crossAx val="164751616"/>
        <c:crosses val="autoZero"/>
        <c:auto val="1"/>
        <c:lblAlgn val="ctr"/>
        <c:lblOffset val="100"/>
      </c:catAx>
      <c:valAx>
        <c:axId val="164751616"/>
        <c:scaling>
          <c:orientation val="minMax"/>
        </c:scaling>
        <c:axPos val="l"/>
        <c:majorGridlines/>
        <c:numFmt formatCode="General" sourceLinked="1"/>
        <c:tickLblPos val="nextTo"/>
        <c:crossAx val="16461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[Book1.xlsx]PIVOT3!PivotTable3</c:name>
    <c:fmtId val="2"/>
  </c:pivotSource>
  <c:chart>
    <c:title>
      <c:layout>
        <c:manualLayout>
          <c:xMode val="edge"/>
          <c:yMode val="edge"/>
          <c:x val="0.41946803658089749"/>
          <c:y val="8.3333333333333329E-2"/>
        </c:manualLayout>
      </c:layout>
    </c:title>
    <c:pivotFmts>
      <c:pivotFmt>
        <c:idx val="0"/>
      </c:pivotFmt>
      <c:pivotFmt>
        <c:idx val="1"/>
        <c:dLbl>
          <c:idx val="0"/>
          <c:delete val="1"/>
        </c:dLbl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PIVOT3!$A$4:$A$18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 </c:v>
                </c:pt>
                <c:pt idx="13">
                  <c:v>(blank)</c:v>
                </c:pt>
              </c:strCache>
            </c:strRef>
          </c:cat>
          <c:val>
            <c:numRef>
              <c:f>PIVOT3!$B$4:$B$18</c:f>
              <c:numCache>
                <c:formatCode>General</c:formatCode>
                <c:ptCount val="14"/>
                <c:pt idx="0">
                  <c:v>23</c:v>
                </c:pt>
                <c:pt idx="1">
                  <c:v>24</c:v>
                </c:pt>
                <c:pt idx="2">
                  <c:v>23</c:v>
                </c:pt>
                <c:pt idx="3">
                  <c:v>14</c:v>
                </c:pt>
                <c:pt idx="4">
                  <c:v>23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18</c:v>
                </c:pt>
              </c:numCache>
            </c:numRef>
          </c:val>
        </c:ser>
        <c:shape val="cylinder"/>
        <c:axId val="164873344"/>
        <c:axId val="164874880"/>
        <c:axId val="0"/>
      </c:bar3DChart>
      <c:catAx>
        <c:axId val="164873344"/>
        <c:scaling>
          <c:orientation val="minMax"/>
        </c:scaling>
        <c:axPos val="b"/>
        <c:majorTickMark val="none"/>
        <c:tickLblPos val="nextTo"/>
        <c:crossAx val="164874880"/>
        <c:crosses val="autoZero"/>
        <c:auto val="1"/>
        <c:lblAlgn val="ctr"/>
        <c:lblOffset val="100"/>
      </c:catAx>
      <c:valAx>
        <c:axId val="1648748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487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[Book1.xlsx]pivot tabl!PivotTable1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tabl'!$B$3:$B$4</c:f>
              <c:strCache>
                <c:ptCount val="1"/>
                <c:pt idx="0">
                  <c:v>Count of Monthly_Income</c:v>
                </c:pt>
              </c:strCache>
            </c:strRef>
          </c:tx>
          <c:cat>
            <c:strRef>
              <c:f>'pivot tabl'!$A$5:$A$13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(blank)</c:v>
                </c:pt>
              </c:strCache>
            </c:strRef>
          </c:cat>
          <c:val>
            <c:numRef>
              <c:f>'pivot tabl'!$B$5:$B$13</c:f>
              <c:numCache>
                <c:formatCode>General</c:formatCode>
                <c:ptCount val="8"/>
                <c:pt idx="0">
                  <c:v>36</c:v>
                </c:pt>
                <c:pt idx="1">
                  <c:v>30</c:v>
                </c:pt>
                <c:pt idx="2">
                  <c:v>32</c:v>
                </c:pt>
                <c:pt idx="3">
                  <c:v>45</c:v>
                </c:pt>
                <c:pt idx="4">
                  <c:v>32</c:v>
                </c:pt>
                <c:pt idx="5">
                  <c:v>34</c:v>
                </c:pt>
                <c:pt idx="6">
                  <c:v>41</c:v>
                </c:pt>
              </c:numCache>
            </c:numRef>
          </c:val>
        </c:ser>
        <c:ser>
          <c:idx val="1"/>
          <c:order val="1"/>
          <c:tx>
            <c:strRef>
              <c:f>'pivot tabl'!$C$3:$C$4</c:f>
              <c:strCache>
                <c:ptCount val="1"/>
                <c:pt idx="0">
                  <c:v>Count of Appliances_Count</c:v>
                </c:pt>
              </c:strCache>
            </c:strRef>
          </c:tx>
          <c:cat>
            <c:strRef>
              <c:f>'pivot tabl'!$A$5:$A$13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(blank)</c:v>
                </c:pt>
              </c:strCache>
            </c:strRef>
          </c:cat>
          <c:val>
            <c:numRef>
              <c:f>'pivot tabl'!$C$5:$C$13</c:f>
              <c:numCache>
                <c:formatCode>General</c:formatCode>
                <c:ptCount val="8"/>
                <c:pt idx="0">
                  <c:v>36</c:v>
                </c:pt>
                <c:pt idx="1">
                  <c:v>30</c:v>
                </c:pt>
                <c:pt idx="2">
                  <c:v>32</c:v>
                </c:pt>
                <c:pt idx="3">
                  <c:v>45</c:v>
                </c:pt>
                <c:pt idx="4">
                  <c:v>32</c:v>
                </c:pt>
                <c:pt idx="5">
                  <c:v>34</c:v>
                </c:pt>
                <c:pt idx="6">
                  <c:v>41</c:v>
                </c:pt>
              </c:numCache>
            </c:numRef>
          </c:val>
        </c:ser>
        <c:axId val="166297984"/>
        <c:axId val="166563200"/>
      </c:barChart>
      <c:catAx>
        <c:axId val="166297984"/>
        <c:scaling>
          <c:orientation val="minMax"/>
        </c:scaling>
        <c:axPos val="l"/>
        <c:tickLblPos val="nextTo"/>
        <c:crossAx val="166563200"/>
        <c:crosses val="autoZero"/>
        <c:auto val="1"/>
        <c:lblAlgn val="ctr"/>
        <c:lblOffset val="100"/>
      </c:catAx>
      <c:valAx>
        <c:axId val="166563200"/>
        <c:scaling>
          <c:orientation val="minMax"/>
        </c:scaling>
        <c:axPos val="b"/>
        <c:majorGridlines/>
        <c:numFmt formatCode="General" sourceLinked="1"/>
        <c:tickLblPos val="nextTo"/>
        <c:crossAx val="166297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314887383263138"/>
          <c:y val="0.29636341065474925"/>
          <c:w val="0.27685116189744574"/>
          <c:h val="0.2699402843100988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[Book1.xlsx]pivot2!PivotTable2</c:name>
    <c:fmtId val="4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pivot2!$B$3:$B$4</c:f>
              <c:strCache>
                <c:ptCount val="1"/>
                <c:pt idx="0">
                  <c:v>Average of Electricity_Usage (kWh)</c:v>
                </c:pt>
              </c:strCache>
            </c:strRef>
          </c:tx>
          <c:explosion val="11"/>
          <c:cat>
            <c:strRef>
              <c:f>pivot2!$A$5:$A$17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292</c:v>
                </c:pt>
                <c:pt idx="8">
                  <c:v>301.34</c:v>
                </c:pt>
                <c:pt idx="9">
                  <c:v>Mean</c:v>
                </c:pt>
                <c:pt idx="10">
                  <c:v>Median</c:v>
                </c:pt>
                <c:pt idx="11">
                  <c:v>(blank)</c:v>
                </c:pt>
              </c:strCache>
            </c:strRef>
          </c:cat>
          <c:val>
            <c:numRef>
              <c:f>pivot2!$B$5:$B$17</c:f>
              <c:numCache>
                <c:formatCode>General</c:formatCode>
                <c:ptCount val="12"/>
                <c:pt idx="0">
                  <c:v>283.19444444444446</c:v>
                </c:pt>
                <c:pt idx="1">
                  <c:v>309.23333333333335</c:v>
                </c:pt>
                <c:pt idx="2">
                  <c:v>330.625</c:v>
                </c:pt>
                <c:pt idx="3">
                  <c:v>277.44444444444446</c:v>
                </c:pt>
                <c:pt idx="4">
                  <c:v>316.25</c:v>
                </c:pt>
                <c:pt idx="5">
                  <c:v>296.23529411764707</c:v>
                </c:pt>
                <c:pt idx="6">
                  <c:v>307.46341463414632</c:v>
                </c:pt>
              </c:numCache>
            </c:numRef>
          </c:val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Average of Appliances_Count</c:v>
                </c:pt>
              </c:strCache>
            </c:strRef>
          </c:tx>
          <c:cat>
            <c:strRef>
              <c:f>pivot2!$A$5:$A$17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292</c:v>
                </c:pt>
                <c:pt idx="8">
                  <c:v>301.34</c:v>
                </c:pt>
                <c:pt idx="9">
                  <c:v>Mean</c:v>
                </c:pt>
                <c:pt idx="10">
                  <c:v>Median</c:v>
                </c:pt>
                <c:pt idx="11">
                  <c:v>(blank)</c:v>
                </c:pt>
              </c:strCache>
            </c:strRef>
          </c:cat>
          <c:val>
            <c:numRef>
              <c:f>pivot2!$C$5:$C$17</c:f>
              <c:numCache>
                <c:formatCode>General</c:formatCode>
                <c:ptCount val="12"/>
                <c:pt idx="0">
                  <c:v>8.0277777777777786</c:v>
                </c:pt>
                <c:pt idx="1">
                  <c:v>7</c:v>
                </c:pt>
                <c:pt idx="2">
                  <c:v>7.96875</c:v>
                </c:pt>
                <c:pt idx="3">
                  <c:v>8.3333333333333339</c:v>
                </c:pt>
                <c:pt idx="4">
                  <c:v>7.65625</c:v>
                </c:pt>
                <c:pt idx="5">
                  <c:v>8.235294117647058</c:v>
                </c:pt>
                <c:pt idx="6">
                  <c:v>7.9024390243902438</c:v>
                </c:pt>
              </c:numCache>
            </c:numRef>
          </c:val>
        </c:ser>
        <c:ser>
          <c:idx val="2"/>
          <c:order val="2"/>
          <c:tx>
            <c:strRef>
              <c:f>pivot2!$D$3:$D$4</c:f>
              <c:strCache>
                <c:ptCount val="1"/>
                <c:pt idx="0">
                  <c:v>Average of Gas_Usage</c:v>
                </c:pt>
              </c:strCache>
            </c:strRef>
          </c:tx>
          <c:cat>
            <c:strRef>
              <c:f>pivot2!$A$5:$A$17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292</c:v>
                </c:pt>
                <c:pt idx="8">
                  <c:v>301.34</c:v>
                </c:pt>
                <c:pt idx="9">
                  <c:v>Mean</c:v>
                </c:pt>
                <c:pt idx="10">
                  <c:v>Median</c:v>
                </c:pt>
                <c:pt idx="11">
                  <c:v>(blank)</c:v>
                </c:pt>
              </c:strCache>
            </c:strRef>
          </c:cat>
          <c:val>
            <c:numRef>
              <c:f>pivot2!$D$5:$D$17</c:f>
              <c:numCache>
                <c:formatCode>General</c:formatCode>
                <c:ptCount val="12"/>
                <c:pt idx="0">
                  <c:v>123.47222222222223</c:v>
                </c:pt>
                <c:pt idx="1">
                  <c:v>122.86666666666666</c:v>
                </c:pt>
                <c:pt idx="2">
                  <c:v>118.3125</c:v>
                </c:pt>
                <c:pt idx="3">
                  <c:v>121.77777777777777</c:v>
                </c:pt>
                <c:pt idx="4">
                  <c:v>122.375</c:v>
                </c:pt>
                <c:pt idx="5">
                  <c:v>124.23529411764706</c:v>
                </c:pt>
                <c:pt idx="6">
                  <c:v>128.7560975609756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104775</xdr:rowOff>
    </xdr:from>
    <xdr:to>
      <xdr:col>23</xdr:col>
      <xdr:colOff>85725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14</xdr:row>
      <xdr:rowOff>152400</xdr:rowOff>
    </xdr:from>
    <xdr:to>
      <xdr:col>5</xdr:col>
      <xdr:colOff>409575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171450</xdr:rowOff>
    </xdr:from>
    <xdr:to>
      <xdr:col>15</xdr:col>
      <xdr:colOff>76200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47625</xdr:rowOff>
    </xdr:from>
    <xdr:to>
      <xdr:col>16</xdr:col>
      <xdr:colOff>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76200</xdr:rowOff>
    </xdr:from>
    <xdr:to>
      <xdr:col>6</xdr:col>
      <xdr:colOff>19050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19</xdr:row>
      <xdr:rowOff>38100</xdr:rowOff>
    </xdr:from>
    <xdr:to>
      <xdr:col>6</xdr:col>
      <xdr:colOff>47625</xdr:colOff>
      <xdr:row>32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19</xdr:row>
      <xdr:rowOff>19050</xdr:rowOff>
    </xdr:from>
    <xdr:to>
      <xdr:col>12</xdr:col>
      <xdr:colOff>371475</xdr:colOff>
      <xdr:row>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6</xdr:row>
      <xdr:rowOff>114300</xdr:rowOff>
    </xdr:from>
    <xdr:to>
      <xdr:col>12</xdr:col>
      <xdr:colOff>352425</xdr:colOff>
      <xdr:row>18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912.032614814816" createdVersion="3" refreshedVersion="3" minRefreshableVersion="3" recordCount="251">
  <cacheSource type="worksheet">
    <worksheetSource name="Table1"/>
  </cacheSource>
  <cacheFields count="12">
    <cacheField name="Household_ID" numFmtId="0">
      <sharedItems containsBlank="1" count="251">
        <s v="H001"/>
        <s v="H002"/>
        <s v="H003"/>
        <s v="H004"/>
        <s v="H005"/>
        <s v="H006"/>
        <s v="H007"/>
        <s v="H008"/>
        <s v="H009"/>
        <s v="H010"/>
        <s v="H011"/>
        <s v="H012"/>
        <s v="H013"/>
        <s v="H014"/>
        <s v="H015"/>
        <s v="H016"/>
        <s v="H017"/>
        <s v="H018"/>
        <s v="H019"/>
        <s v="H020"/>
        <s v="H021"/>
        <s v="H022"/>
        <s v="H023"/>
        <s v="H024"/>
        <s v="H025"/>
        <s v="H026"/>
        <s v="H027"/>
        <s v="H028"/>
        <s v="H029"/>
        <s v="H030"/>
        <s v="H031"/>
        <s v="H032"/>
        <s v="H033"/>
        <s v="H034"/>
        <s v="H035"/>
        <s v="H036"/>
        <s v="H037"/>
        <s v="H038"/>
        <s v="H039"/>
        <s v="H040"/>
        <s v="H041"/>
        <s v="H042"/>
        <s v="H043"/>
        <s v="H044"/>
        <s v="H045"/>
        <s v="H046"/>
        <s v="H047"/>
        <s v="H048"/>
        <s v="H049"/>
        <s v="H050"/>
        <s v="H051"/>
        <s v="H052"/>
        <s v="H053"/>
        <s v="H054"/>
        <s v="H055"/>
        <s v="H056"/>
        <s v="H057"/>
        <s v="H058"/>
        <s v="H059"/>
        <s v="H060"/>
        <s v="H061"/>
        <s v="H062"/>
        <s v="H063"/>
        <s v="H064"/>
        <s v="H065"/>
        <s v="H066"/>
        <s v="H067"/>
        <s v="H068"/>
        <s v="H069"/>
        <s v="H070"/>
        <s v="H071"/>
        <s v="H072"/>
        <s v="H073"/>
        <s v="H074"/>
        <s v="H075"/>
        <s v="H076"/>
        <s v="H077"/>
        <s v="H078"/>
        <s v="H079"/>
        <s v="H080"/>
        <s v="H081"/>
        <s v="H082"/>
        <s v="H083"/>
        <s v="H084"/>
        <s v="H085"/>
        <s v="H086"/>
        <s v="H087"/>
        <s v="H088"/>
        <s v="H089"/>
        <s v="H090"/>
        <s v="H091"/>
        <s v="H092"/>
        <s v="H093"/>
        <s v="H094"/>
        <s v="H095"/>
        <s v="H096"/>
        <s v="H097"/>
        <s v="H098"/>
        <s v="H099"/>
        <s v="H100"/>
        <s v="H101"/>
        <s v="H102"/>
        <s v="H103"/>
        <s v="H104"/>
        <s v="H105"/>
        <s v="H106"/>
        <s v="H107"/>
        <s v="H108"/>
        <s v="H109"/>
        <s v="H110"/>
        <s v="H111"/>
        <s v="H112"/>
        <s v="H113"/>
        <s v="H114"/>
        <s v="H115"/>
        <s v="H116"/>
        <s v="H117"/>
        <s v="H118"/>
        <s v="H119"/>
        <s v="H120"/>
        <s v="H121"/>
        <s v="H122"/>
        <s v="H123"/>
        <s v="H124"/>
        <s v="H125"/>
        <s v="H126"/>
        <s v="H127"/>
        <s v="H128"/>
        <s v="H129"/>
        <s v="H130"/>
        <s v="H131"/>
        <s v="H132"/>
        <s v="H133"/>
        <s v="H134"/>
        <s v="H135"/>
        <s v="H136"/>
        <s v="H137"/>
        <s v="H138"/>
        <s v="H139"/>
        <s v="H140"/>
        <s v="H141"/>
        <s v="H142"/>
        <s v="H143"/>
        <s v="H144"/>
        <s v="H145"/>
        <s v="H146"/>
        <s v="H147"/>
        <s v="H148"/>
        <s v="H149"/>
        <s v="H150"/>
        <s v="H151"/>
        <s v="H152"/>
        <s v="H153"/>
        <s v="H154"/>
        <s v="H155"/>
        <s v="H156"/>
        <s v="H157"/>
        <s v="H158"/>
        <s v="H159"/>
        <s v="H160"/>
        <s v="H161"/>
        <s v="H162"/>
        <s v="H163"/>
        <s v="H164"/>
        <s v="H165"/>
        <s v="H166"/>
        <s v="H167"/>
        <s v="H168"/>
        <s v="H169"/>
        <s v="H170"/>
        <s v="H171"/>
        <s v="H172"/>
        <s v="H173"/>
        <s v="H174"/>
        <s v="H175"/>
        <s v="H176"/>
        <s v="H177"/>
        <s v="H178"/>
        <s v="H179"/>
        <s v="H180"/>
        <s v="H181"/>
        <s v="H182"/>
        <s v="H183"/>
        <s v="H184"/>
        <s v="H185"/>
        <s v="H186"/>
        <s v="H187"/>
        <s v="H188"/>
        <s v="H189"/>
        <s v="H190"/>
        <s v="H191"/>
        <s v="H192"/>
        <s v="H193"/>
        <s v="H194"/>
        <s v="H195"/>
        <s v="H196"/>
        <s v="H197"/>
        <s v="H198"/>
        <s v="H199"/>
        <s v="H200"/>
        <s v="H201"/>
        <s v="H202"/>
        <s v="H203"/>
        <s v="H204"/>
        <s v="H205"/>
        <s v="H206"/>
        <s v="H207"/>
        <s v="H208"/>
        <s v="H209"/>
        <s v="H210"/>
        <s v="H211"/>
        <s v="H212"/>
        <s v="H213"/>
        <s v="H214"/>
        <s v="H215"/>
        <s v="H216"/>
        <s v="H217"/>
        <s v="H218"/>
        <s v="H219"/>
        <s v="H220"/>
        <s v="H221"/>
        <s v="H222"/>
        <s v="H223"/>
        <s v="H224"/>
        <s v="H225"/>
        <s v="H226"/>
        <s v="H227"/>
        <s v="H228"/>
        <s v="H229"/>
        <s v="H230"/>
        <s v="H231"/>
        <s v="H232"/>
        <s v="H233"/>
        <s v="H234"/>
        <s v="H235"/>
        <s v="H236"/>
        <s v="H237"/>
        <s v="H238"/>
        <s v="H239"/>
        <s v="H240"/>
        <s v="H241"/>
        <s v="H242"/>
        <s v="H243"/>
        <s v="H244"/>
        <s v="H245"/>
        <s v="H246"/>
        <s v="H247"/>
        <s v="H248"/>
        <s v="H249"/>
        <s v="H250"/>
        <m/>
      </sharedItems>
    </cacheField>
    <cacheField name="Family_Size" numFmtId="0">
      <sharedItems containsString="0" containsBlank="1" containsNumber="1" containsInteger="1" minValue="1" maxValue="7" count="8">
        <n v="7"/>
        <n v="4"/>
        <n v="5"/>
        <n v="3"/>
        <n v="2"/>
        <n v="6"/>
        <n v="1"/>
        <m/>
      </sharedItems>
    </cacheField>
    <cacheField name="Monthly_Income" numFmtId="0">
      <sharedItems containsString="0" containsBlank="1" containsNumber="1" containsInteger="1" minValue="20301" maxValue="99909" count="251">
        <n v="85318"/>
        <n v="43664"/>
        <n v="87172"/>
        <n v="46736"/>
        <n v="20854"/>
        <n v="58623"/>
        <n v="27392"/>
        <n v="75680"/>
        <n v="66717"/>
        <n v="70859"/>
        <n v="46309"/>
        <n v="83734"/>
        <n v="90467"/>
        <n v="72662"/>
        <n v="32688"/>
        <n v="45342"/>
        <n v="57157"/>
        <n v="87863"/>
        <n v="72083"/>
        <n v="85733"/>
        <n v="54698"/>
        <n v="42671"/>
        <n v="45184"/>
        <n v="62107"/>
        <n v="71663"/>
        <n v="35708"/>
        <n v="69811"/>
        <n v="22811"/>
        <n v="76250"/>
        <n v="92082"/>
        <n v="54754"/>
        <n v="31411"/>
        <n v="22911"/>
        <n v="87270"/>
        <n v="28680"/>
        <n v="91295"/>
        <n v="31111"/>
        <n v="57504"/>
        <n v="21802"/>
        <n v="28155"/>
        <n v="93656"/>
        <n v="59384"/>
        <n v="67254"/>
        <n v="41918"/>
        <n v="80713"/>
        <n v="50306"/>
        <n v="36646"/>
        <n v="66843"/>
        <n v="36371"/>
        <n v="97371"/>
        <n v="22049"/>
        <n v="51616"/>
        <n v="40932"/>
        <n v="49855"/>
        <n v="81434"/>
        <n v="92694"/>
        <n v="63016"/>
        <n v="27400"/>
        <n v="62642"/>
        <n v="35151"/>
        <n v="71407"/>
        <n v="86690"/>
        <n v="24499"/>
        <n v="26295"/>
        <n v="79040"/>
        <n v="32183"/>
        <n v="49299"/>
        <n v="32874"/>
        <n v="52711"/>
        <n v="25539"/>
        <n v="73351"/>
        <n v="81267"/>
        <n v="68354"/>
        <n v="22557"/>
        <n v="58360"/>
        <n v="22200"/>
        <n v="88497"/>
        <n v="66975"/>
        <n v="41357"/>
        <n v="97505"/>
        <n v="22869"/>
        <n v="81135"/>
        <n v="70108"/>
        <n v="58467"/>
        <n v="43328"/>
        <n v="23987"/>
        <n v="78871"/>
        <n v="42399"/>
        <n v="66214"/>
        <n v="90271"/>
        <n v="64064"/>
        <n v="90091"/>
        <n v="60818"/>
        <n v="65525"/>
        <n v="39830"/>
        <n v="37429"/>
        <n v="26893"/>
        <n v="99909"/>
        <n v="67333"/>
        <n v="23436"/>
        <n v="94290"/>
        <n v="96213"/>
        <n v="25895"/>
        <n v="39738"/>
        <n v="50746"/>
        <n v="69377"/>
        <n v="68404"/>
        <n v="74045"/>
        <n v="59790"/>
        <n v="25600"/>
        <n v="60764"/>
        <n v="94543"/>
        <n v="65714"/>
        <n v="76835"/>
        <n v="93744"/>
        <n v="76491"/>
        <n v="38589"/>
        <n v="63484"/>
        <n v="56212"/>
        <n v="63525"/>
        <n v="67202"/>
        <n v="52635"/>
        <n v="83208"/>
        <n v="53828"/>
        <n v="38711"/>
        <n v="23420"/>
        <n v="20301"/>
        <n v="65236"/>
        <n v="86235"/>
        <n v="74240"/>
        <n v="85726"/>
        <n v="30492"/>
        <n v="26102"/>
        <n v="70336"/>
        <n v="46641"/>
        <n v="54584"/>
        <n v="52745"/>
        <n v="43093"/>
        <n v="86105"/>
        <n v="71885"/>
        <n v="56631"/>
        <n v="92991"/>
        <n v="24014"/>
        <n v="31093"/>
        <n v="38070"/>
        <n v="55777"/>
        <n v="76958"/>
        <n v="30729"/>
        <n v="65017"/>
        <n v="86320"/>
        <n v="47751"/>
        <n v="98069"/>
        <n v="74748"/>
        <n v="25801"/>
        <n v="39190"/>
        <n v="69689"/>
        <n v="70993"/>
        <n v="49592"/>
        <n v="30647"/>
        <n v="28716"/>
        <n v="90316"/>
        <n v="22368"/>
        <n v="97575"/>
        <n v="26655"/>
        <n v="90031"/>
        <n v="96429"/>
        <n v="75766"/>
        <n v="33403"/>
        <n v="52097"/>
        <n v="98657"/>
        <n v="30966"/>
        <n v="72921"/>
        <n v="69726"/>
        <n v="70300"/>
        <n v="42677"/>
        <n v="75609"/>
        <n v="76661"/>
        <n v="51024"/>
        <n v="90313"/>
        <n v="73006"/>
        <n v="35338"/>
        <n v="88027"/>
        <n v="39508"/>
        <n v="23051"/>
        <n v="68747"/>
        <n v="74021"/>
        <n v="86412"/>
        <n v="78335"/>
        <n v="76179"/>
        <n v="52093"/>
        <n v="89678"/>
        <n v="59734"/>
        <n v="92615"/>
        <n v="93523"/>
        <n v="37019"/>
        <n v="93847"/>
        <n v="99634"/>
        <n v="48251"/>
        <n v="45945"/>
        <n v="52217"/>
        <n v="28308"/>
        <n v="25949"/>
        <n v="71990"/>
        <n v="21150"/>
        <n v="94740"/>
        <n v="86617"/>
        <n v="36896"/>
        <n v="66175"/>
        <n v="27805"/>
        <n v="25237"/>
        <n v="40056"/>
        <n v="65543"/>
        <n v="76556"/>
        <n v="23343"/>
        <n v="33500"/>
        <n v="73222"/>
        <n v="49375"/>
        <n v="29662"/>
        <n v="36964"/>
        <n v="79638"/>
        <n v="93666"/>
        <n v="87215"/>
        <n v="89042"/>
        <n v="33284"/>
        <n v="92789"/>
        <n v="81389"/>
        <n v="29435"/>
        <n v="74340"/>
        <n v="64078"/>
        <n v="98832"/>
        <n v="71293"/>
        <n v="98781"/>
        <n v="80403"/>
        <n v="49124"/>
        <n v="63919"/>
        <n v="55247"/>
        <n v="82752"/>
        <n v="76573"/>
        <n v="79101"/>
        <n v="46646"/>
        <n v="43049"/>
        <n v="99605"/>
        <n v="88385"/>
        <n v="60158"/>
        <n v="85417"/>
        <n v="43289"/>
        <n v="29823"/>
        <n v="80160"/>
        <n v="61975"/>
        <n v="29540"/>
        <m/>
      </sharedItems>
    </cacheField>
    <cacheField name="Electricity_Usage (kWh)" numFmtId="0">
      <sharedItems containsString="0" containsBlank="1" containsNumber="1" containsInteger="1" minValue="100" maxValue="500" count="185">
        <n v="103"/>
        <n v="115"/>
        <n v="379"/>
        <n v="435"/>
        <n v="346"/>
        <n v="357"/>
        <n v="483"/>
        <n v="259"/>
        <n v="439"/>
        <n v="251"/>
        <n v="495"/>
        <n v="277"/>
        <n v="262"/>
        <n v="479"/>
        <n v="132"/>
        <n v="278"/>
        <n v="200"/>
        <n v="367"/>
        <n v="422"/>
        <n v="164"/>
        <n v="267"/>
        <n v="429"/>
        <n v="142"/>
        <n v="143"/>
        <n v="384"/>
        <n v="496"/>
        <n v="111"/>
        <n v="194"/>
        <n v="401"/>
        <n v="485"/>
        <n v="352"/>
        <n v="341"/>
        <n v="134"/>
        <n v="314"/>
        <n v="436"/>
        <n v="189"/>
        <n v="363"/>
        <n v="192"/>
        <n v="214"/>
        <n v="204"/>
        <n v="490"/>
        <n v="295"/>
        <n v="413"/>
        <n v="213"/>
        <n v="174"/>
        <n v="475"/>
        <n v="316"/>
        <n v="376"/>
        <n v="348"/>
        <n v="263"/>
        <n v="493"/>
        <n v="456"/>
        <n v="291"/>
        <n v="326"/>
        <n v="276"/>
        <n v="198"/>
        <n v="135"/>
        <n v="195"/>
        <n v="250"/>
        <n v="289"/>
        <n v="323"/>
        <n v="136"/>
        <n v="468"/>
        <n v="282"/>
        <n v="112"/>
        <n v="378"/>
        <n v="454"/>
        <n v="460"/>
        <n v="385"/>
        <n v="372"/>
        <n v="161"/>
        <n v="183"/>
        <n v="467"/>
        <n v="441"/>
        <n v="286"/>
        <n v="118"/>
        <n v="199"/>
        <n v="332"/>
        <n v="175"/>
        <n v="364"/>
        <n v="383"/>
        <n v="305"/>
        <n v="322"/>
        <n v="151"/>
        <n v="438"/>
        <n v="466"/>
        <n v="243"/>
        <n v="472"/>
        <n v="168"/>
        <n v="124"/>
        <n v="478"/>
        <n v="152"/>
        <n v="156"/>
        <n v="138"/>
        <n v="208"/>
        <n v="280"/>
        <n v="141"/>
        <n v="285"/>
        <n v="497"/>
        <n v="221"/>
        <n v="232"/>
        <n v="320"/>
        <n v="334"/>
        <n v="430"/>
        <n v="245"/>
        <n v="338"/>
        <n v="108"/>
        <n v="173"/>
        <n v="500"/>
        <n v="329"/>
        <n v="106"/>
        <n v="273"/>
        <n v="240"/>
        <n v="269"/>
        <n v="492"/>
        <n v="382"/>
        <n v="293"/>
        <n v="104"/>
        <n v="128"/>
        <n v="264"/>
        <n v="235"/>
        <n v="464"/>
        <n v="420"/>
        <n v="244"/>
        <n v="426"/>
        <n v="400"/>
        <n v="231"/>
        <n v="391"/>
        <n v="169"/>
        <n v="351"/>
        <n v="374"/>
        <n v="463"/>
        <n v="281"/>
        <n v="266"/>
        <n v="190"/>
        <n v="301"/>
        <n v="445"/>
        <n v="225"/>
        <n v="272"/>
        <n v="319"/>
        <n v="157"/>
        <n v="247"/>
        <n v="416"/>
        <n v="482"/>
        <n v="100"/>
        <n v="486"/>
        <n v="447"/>
        <n v="290"/>
        <n v="411"/>
        <n v="216"/>
        <n v="233"/>
        <n v="402"/>
        <n v="248"/>
        <n v="179"/>
        <n v="473"/>
        <n v="312"/>
        <n v="302"/>
        <n v="328"/>
        <n v="246"/>
        <n v="119"/>
        <n v="146"/>
        <n v="404"/>
        <n v="113"/>
        <n v="242"/>
        <n v="153"/>
        <n v="358"/>
        <n v="371"/>
        <n v="457"/>
        <n v="255"/>
        <n v="107"/>
        <n v="415"/>
        <n v="127"/>
        <n v="140"/>
        <n v="327"/>
        <n v="300"/>
        <n v="311"/>
        <n v="339"/>
        <n v="145"/>
        <n v="489"/>
        <n v="181"/>
        <n v="470"/>
        <n v="355"/>
        <n v="296"/>
        <n v="109"/>
        <m/>
      </sharedItems>
    </cacheField>
    <cacheField name="Gas_Usage" numFmtId="0">
      <sharedItems containsString="0" containsBlank="1" containsNumber="1" containsInteger="1" minValue="50" maxValue="200" count="125">
        <n v="105"/>
        <n v="79"/>
        <n v="158"/>
        <n v="54"/>
        <n v="168"/>
        <n v="82"/>
        <n v="167"/>
        <n v="114"/>
        <n v="195"/>
        <n v="60"/>
        <n v="134"/>
        <n v="75"/>
        <n v="112"/>
        <n v="135"/>
        <n v="108"/>
        <n v="76"/>
        <n v="147"/>
        <n v="154"/>
        <n v="148"/>
        <n v="178"/>
        <n v="198"/>
        <n v="104"/>
        <n v="55"/>
        <n v="144"/>
        <n v="182"/>
        <n v="151"/>
        <n v="52"/>
        <n v="72"/>
        <n v="102"/>
        <n v="132"/>
        <n v="194"/>
        <n v="127"/>
        <n v="159"/>
        <n v="50"/>
        <n v="100"/>
        <n v="53"/>
        <n v="162"/>
        <n v="81"/>
        <n v="83"/>
        <n v="141"/>
        <n v="121"/>
        <n v="88"/>
        <n v="172"/>
        <n v="99"/>
        <n v="61"/>
        <n v="103"/>
        <n v="106"/>
        <n v="161"/>
        <n v="96"/>
        <n v="200"/>
        <n v="191"/>
        <n v="115"/>
        <n v="124"/>
        <n v="152"/>
        <n v="87"/>
        <n v="131"/>
        <n v="128"/>
        <n v="140"/>
        <n v="101"/>
        <n v="155"/>
        <n v="130"/>
        <n v="78"/>
        <n v="181"/>
        <n v="187"/>
        <n v="123"/>
        <n v="66"/>
        <n v="133"/>
        <n v="118"/>
        <n v="175"/>
        <n v="92"/>
        <n v="164"/>
        <n v="160"/>
        <n v="129"/>
        <n v="193"/>
        <n v="57"/>
        <n v="153"/>
        <n v="74"/>
        <n v="145"/>
        <n v="142"/>
        <n v="110"/>
        <n v="171"/>
        <n v="196"/>
        <n v="70"/>
        <n v="71"/>
        <n v="119"/>
        <n v="139"/>
        <n v="95"/>
        <n v="94"/>
        <n v="122"/>
        <n v="170"/>
        <n v="143"/>
        <n v="156"/>
        <n v="97"/>
        <n v="85"/>
        <n v="176"/>
        <n v="63"/>
        <n v="77"/>
        <n v="179"/>
        <n v="56"/>
        <n v="67"/>
        <n v="64"/>
        <n v="93"/>
        <n v="62"/>
        <n v="117"/>
        <n v="116"/>
        <n v="91"/>
        <n v="150"/>
        <n v="113"/>
        <n v="199"/>
        <n v="111"/>
        <n v="186"/>
        <n v="180"/>
        <n v="80"/>
        <n v="89"/>
        <n v="183"/>
        <n v="185"/>
        <n v="68"/>
        <n v="69"/>
        <n v="189"/>
        <n v="86"/>
        <n v="188"/>
        <n v="149"/>
        <n v="126"/>
        <n v="59"/>
        <m/>
      </sharedItems>
    </cacheField>
    <cacheField name="Appliances_Count" numFmtId="0">
      <sharedItems containsString="0" containsBlank="1" containsNumber="1" containsInteger="1" minValue="2" maxValue="14" count="14">
        <n v="6"/>
        <n v="10"/>
        <n v="2"/>
        <n v="12"/>
        <n v="9"/>
        <n v="7"/>
        <n v="8"/>
        <n v="4"/>
        <n v="13"/>
        <n v="3"/>
        <n v="14"/>
        <n v="11"/>
        <n v="5"/>
        <m/>
      </sharedItems>
    </cacheField>
    <cacheField name="Month" numFmtId="0">
      <sharedItems count="13">
        <s v="Mar"/>
        <s v="Feb"/>
        <s v="Jun"/>
        <s v="Dec"/>
        <s v="Jan"/>
        <s v="Apr"/>
        <s v="Aug"/>
        <s v="Jul"/>
        <s v="Oct"/>
        <s v="Sep"/>
        <s v="Nov"/>
        <s v="May"/>
        <s v="TOTAL "/>
      </sharedItems>
    </cacheField>
    <cacheField name="TOTAL ENGERGY-KWH" numFmtId="0">
      <sharedItems containsSemiMixedTypes="0" containsString="0" containsNumber="1" containsInteger="1" minValue="631" maxValue="383495" count="235">
        <n v="1153"/>
        <n v="905"/>
        <n v="1959"/>
        <n v="975"/>
        <n v="2026"/>
        <n v="1177"/>
        <n v="2153"/>
        <n v="1399"/>
        <n v="2389"/>
        <n v="851"/>
        <n v="1835"/>
        <n v="1027"/>
        <n v="1382"/>
        <n v="1829"/>
        <n v="1212"/>
        <n v="1038"/>
        <n v="1670"/>
        <n v="1907"/>
        <n v="1902"/>
        <n v="1944"/>
        <n v="2247"/>
        <n v="1469"/>
        <n v="692"/>
        <n v="1583"/>
        <n v="2204"/>
        <n v="2006"/>
        <n v="631"/>
        <n v="914"/>
        <n v="1421"/>
        <n v="1805"/>
        <n v="2292"/>
        <n v="1681"/>
        <n v="1404"/>
        <n v="1904"/>
        <n v="936"/>
        <n v="1189"/>
        <n v="893"/>
        <n v="1812"/>
        <n v="999"/>
        <n v="1044"/>
        <n v="1614"/>
        <n v="1930"/>
        <n v="1505"/>
        <n v="1293"/>
        <n v="1883"/>
        <n v="694"/>
        <n v="2195"/>
        <n v="1306"/>
        <n v="986"/>
        <n v="1378"/>
        <n v="2083"/>
        <n v="1553"/>
        <n v="2396"/>
        <n v="1901"/>
        <n v="1286"/>
        <n v="2276"/>
        <n v="1538"/>
        <n v="2045"/>
        <n v="1345"/>
        <n v="1491"/>
        <n v="1770"/>
        <n v="1159"/>
        <n v="1313"/>
        <n v="1606"/>
        <n v="1677"/>
        <n v="1258"/>
        <n v="1562"/>
        <n v="1512"/>
        <n v="1388"/>
        <n v="1596"/>
        <n v="1244"/>
        <n v="2010"/>
        <n v="1385"/>
        <n v="1672"/>
        <n v="2288"/>
        <n v="941"/>
        <n v="1993"/>
        <n v="2337"/>
        <n v="2256"/>
        <n v="1671"/>
        <n v="1156"/>
        <n v="1616"/>
        <n v="1298"/>
        <n v="1106"/>
        <n v="749"/>
        <n v="1515"/>
        <n v="2082"/>
        <n v="1095"/>
        <n v="2004"/>
        <n v="1983"/>
        <n v="2305"/>
        <n v="1612"/>
        <n v="1923"/>
        <n v="1821"/>
        <n v="2368"/>
        <n v="1036"/>
        <n v="2053"/>
        <n v="2002"/>
        <n v="1978"/>
        <n v="938"/>
        <n v="1945"/>
        <n v="1544"/>
        <n v="1578"/>
        <n v="1862"/>
        <n v="1250"/>
        <n v="2203"/>
        <n v="856"/>
        <n v="678"/>
        <n v="1618"/>
        <n v="1380"/>
        <n v="2265"/>
        <n v="1687"/>
        <n v="822"/>
        <n v="2041"/>
        <n v="842"/>
        <n v="1652"/>
        <n v="1264"/>
        <n v="1150"/>
        <n v="1604"/>
        <n v="1370"/>
        <n v="1465"/>
        <n v="1088"/>
        <n v="1135"/>
        <n v="1808"/>
        <n v="1223"/>
        <n v="1912"/>
        <n v="1449"/>
        <n v="1076"/>
        <n v="1373"/>
        <n v="1540"/>
        <n v="1017"/>
        <n v="1119"/>
        <n v="992"/>
        <n v="952"/>
        <n v="1841"/>
        <n v="1773"/>
        <n v="1064"/>
        <n v="1888"/>
        <n v="1314"/>
        <n v="1068"/>
        <n v="1005"/>
        <n v="1734"/>
        <n v="2210"/>
        <n v="2021"/>
        <n v="874"/>
        <n v="1476"/>
        <n v="1956"/>
        <n v="960"/>
        <n v="751"/>
        <n v="1991"/>
        <n v="2169"/>
        <n v="1911"/>
        <n v="1333"/>
        <n v="1921"/>
        <n v="906"/>
        <n v="1870"/>
        <n v="1071"/>
        <n v="1325"/>
        <n v="778"/>
        <n v="1488"/>
        <n v="1975"/>
        <n v="1202"/>
        <n v="980"/>
        <n v="2281"/>
        <n v="939"/>
        <n v="965"/>
        <n v="1327"/>
        <n v="2117"/>
        <n v="1576"/>
        <n v="2062"/>
        <n v="2410"/>
        <n v="1700"/>
        <n v="2086"/>
        <n v="1277"/>
        <n v="1889"/>
        <n v="860"/>
        <n v="2088"/>
        <n v="1731"/>
        <n v="1126"/>
        <n v="1733"/>
        <n v="707"/>
        <n v="1402"/>
        <n v="1339"/>
        <n v="1852"/>
        <n v="2116"/>
        <n v="1222"/>
        <n v="2238"/>
        <n v="879"/>
        <n v="1663"/>
        <n v="1922"/>
        <n v="832"/>
        <n v="1781"/>
        <n v="1568"/>
        <n v="1756"/>
        <n v="1686"/>
        <n v="2132"/>
        <n v="1204"/>
        <n v="1003"/>
        <n v="1092"/>
        <n v="650"/>
        <n v="1622"/>
        <n v="1393"/>
        <n v="1638"/>
        <n v="2073"/>
        <n v="2049"/>
        <n v="1753"/>
        <n v="1481"/>
        <n v="1737"/>
        <n v="2105"/>
        <n v="1037"/>
        <n v="1637"/>
        <n v="1933"/>
        <n v="1359"/>
        <n v="915"/>
        <n v="2035"/>
        <n v="2167"/>
        <n v="1087"/>
        <n v="819"/>
        <n v="1846"/>
        <n v="2050"/>
        <n v="1457"/>
        <n v="1161"/>
        <n v="1104"/>
        <n v="2191"/>
        <n v="1809"/>
        <n v="1599"/>
        <n v="1016"/>
        <n v="724"/>
        <n v="892"/>
        <n v="2489"/>
        <n v="2051"/>
        <n v="2260"/>
        <n v="1732"/>
        <n v="1249"/>
        <n v="383495"/>
      </sharedItems>
    </cacheField>
    <cacheField name="INCOME BAND" numFmtId="0">
      <sharedItems containsBlank="1" count="5">
        <s v="High"/>
        <s v="Mid"/>
        <s v="Lower-Mid"/>
        <s v="Upper-Mid"/>
        <m/>
      </sharedItems>
    </cacheField>
    <cacheField name="FAMILY GROUP" numFmtId="0">
      <sharedItems containsBlank="1" count="2">
        <b v="0"/>
        <m/>
      </sharedItems>
    </cacheField>
    <cacheField name="APPLIANCE GROUP" numFmtId="0">
      <sharedItems containsBlank="1" count="5">
        <s v="Moderate"/>
        <s v="Many"/>
        <s v="Very Few"/>
        <s v="Few"/>
        <m/>
      </sharedItems>
    </cacheField>
    <cacheField name="MONTH-NUM" numFmtId="0">
      <sharedItems containsString="0" containsBlank="1" containsNumber="1" containsInteger="1" minValue="1" maxValue="12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912.049904398147" createdVersion="3" refreshedVersion="3" minRefreshableVersion="3" recordCount="262">
  <cacheSource type="worksheet">
    <worksheetSource ref="A1:L265" sheet="data"/>
  </cacheSource>
  <cacheFields count="12">
    <cacheField name="Household_ID" numFmtId="0">
      <sharedItems containsBlank="1" containsMixedTypes="1" containsNumber="1" minValue="250" maxValue="383495"/>
    </cacheField>
    <cacheField name="Family_Size" numFmtId="0">
      <sharedItems containsBlank="1" containsMixedTypes="1" containsNumber="1" minValue="1" maxValue="301.33999999999997" count="12">
        <n v="7"/>
        <n v="4"/>
        <n v="5"/>
        <n v="3"/>
        <n v="2"/>
        <n v="6"/>
        <n v="1"/>
        <m/>
        <s v="Median"/>
        <n v="292"/>
        <s v="Mean"/>
        <n v="301.33999999999997"/>
      </sharedItems>
    </cacheField>
    <cacheField name="Monthly_Income" numFmtId="0">
      <sharedItems containsString="0" containsBlank="1" containsNumber="1" containsInteger="1" minValue="20301" maxValue="99909"/>
    </cacheField>
    <cacheField name="Electricity_Usage (kWh)" numFmtId="0">
      <sharedItems containsString="0" containsBlank="1" containsNumber="1" containsInteger="1" minValue="100" maxValue="500" count="185">
        <n v="103"/>
        <n v="115"/>
        <n v="379"/>
        <n v="435"/>
        <n v="346"/>
        <n v="357"/>
        <n v="483"/>
        <n v="259"/>
        <n v="439"/>
        <n v="251"/>
        <n v="495"/>
        <n v="277"/>
        <n v="262"/>
        <n v="479"/>
        <n v="132"/>
        <n v="278"/>
        <n v="200"/>
        <n v="367"/>
        <n v="422"/>
        <n v="164"/>
        <n v="267"/>
        <n v="429"/>
        <n v="142"/>
        <n v="143"/>
        <n v="384"/>
        <n v="496"/>
        <n v="111"/>
        <n v="194"/>
        <n v="401"/>
        <n v="485"/>
        <n v="352"/>
        <n v="341"/>
        <n v="134"/>
        <n v="314"/>
        <n v="436"/>
        <n v="189"/>
        <n v="363"/>
        <n v="192"/>
        <n v="214"/>
        <n v="204"/>
        <n v="490"/>
        <n v="295"/>
        <n v="413"/>
        <n v="213"/>
        <n v="174"/>
        <n v="475"/>
        <n v="316"/>
        <n v="376"/>
        <n v="348"/>
        <n v="263"/>
        <n v="493"/>
        <n v="456"/>
        <n v="291"/>
        <n v="326"/>
        <n v="276"/>
        <n v="198"/>
        <n v="135"/>
        <n v="195"/>
        <n v="250"/>
        <n v="289"/>
        <n v="323"/>
        <n v="136"/>
        <n v="468"/>
        <n v="282"/>
        <n v="112"/>
        <n v="378"/>
        <n v="454"/>
        <n v="460"/>
        <n v="385"/>
        <n v="372"/>
        <n v="161"/>
        <n v="183"/>
        <n v="467"/>
        <n v="441"/>
        <n v="286"/>
        <n v="118"/>
        <n v="199"/>
        <n v="332"/>
        <n v="175"/>
        <n v="364"/>
        <n v="383"/>
        <n v="305"/>
        <n v="322"/>
        <n v="151"/>
        <n v="438"/>
        <n v="466"/>
        <n v="243"/>
        <n v="472"/>
        <n v="168"/>
        <n v="124"/>
        <n v="478"/>
        <n v="152"/>
        <n v="156"/>
        <n v="138"/>
        <n v="208"/>
        <n v="280"/>
        <n v="141"/>
        <n v="285"/>
        <n v="497"/>
        <n v="221"/>
        <n v="232"/>
        <n v="320"/>
        <n v="334"/>
        <n v="430"/>
        <n v="245"/>
        <n v="338"/>
        <n v="108"/>
        <n v="173"/>
        <n v="500"/>
        <n v="329"/>
        <n v="106"/>
        <n v="273"/>
        <n v="240"/>
        <n v="269"/>
        <n v="492"/>
        <n v="382"/>
        <n v="293"/>
        <n v="104"/>
        <n v="128"/>
        <n v="264"/>
        <n v="235"/>
        <n v="464"/>
        <n v="420"/>
        <n v="244"/>
        <n v="426"/>
        <n v="400"/>
        <n v="231"/>
        <n v="391"/>
        <n v="169"/>
        <n v="351"/>
        <n v="374"/>
        <n v="463"/>
        <n v="281"/>
        <n v="266"/>
        <n v="190"/>
        <n v="301"/>
        <n v="445"/>
        <n v="225"/>
        <n v="272"/>
        <n v="319"/>
        <n v="157"/>
        <n v="247"/>
        <n v="416"/>
        <n v="482"/>
        <n v="100"/>
        <n v="486"/>
        <n v="447"/>
        <n v="290"/>
        <n v="411"/>
        <n v="216"/>
        <n v="233"/>
        <n v="402"/>
        <n v="248"/>
        <n v="179"/>
        <n v="473"/>
        <n v="312"/>
        <n v="302"/>
        <n v="328"/>
        <n v="246"/>
        <n v="119"/>
        <n v="146"/>
        <n v="404"/>
        <n v="113"/>
        <n v="242"/>
        <n v="153"/>
        <n v="358"/>
        <n v="371"/>
        <n v="457"/>
        <n v="255"/>
        <n v="107"/>
        <n v="415"/>
        <n v="127"/>
        <n v="140"/>
        <n v="327"/>
        <n v="300"/>
        <n v="311"/>
        <n v="339"/>
        <n v="145"/>
        <n v="489"/>
        <n v="181"/>
        <n v="470"/>
        <n v="355"/>
        <n v="296"/>
        <n v="109"/>
        <m/>
      </sharedItems>
    </cacheField>
    <cacheField name="Gas_Usage" numFmtId="0">
      <sharedItems containsString="0" containsBlank="1" containsNumber="1" containsInteger="1" minValue="50" maxValue="200" count="125">
        <n v="105"/>
        <n v="79"/>
        <n v="158"/>
        <n v="54"/>
        <n v="168"/>
        <n v="82"/>
        <n v="167"/>
        <n v="114"/>
        <n v="195"/>
        <n v="60"/>
        <n v="134"/>
        <n v="75"/>
        <n v="112"/>
        <n v="135"/>
        <n v="108"/>
        <n v="76"/>
        <n v="147"/>
        <n v="154"/>
        <n v="148"/>
        <n v="178"/>
        <n v="198"/>
        <n v="104"/>
        <n v="55"/>
        <n v="144"/>
        <n v="182"/>
        <n v="151"/>
        <n v="52"/>
        <n v="72"/>
        <n v="102"/>
        <n v="132"/>
        <n v="194"/>
        <n v="127"/>
        <n v="159"/>
        <n v="50"/>
        <n v="100"/>
        <n v="53"/>
        <n v="162"/>
        <n v="81"/>
        <n v="83"/>
        <n v="141"/>
        <n v="121"/>
        <n v="88"/>
        <n v="172"/>
        <n v="99"/>
        <n v="61"/>
        <n v="103"/>
        <n v="106"/>
        <n v="161"/>
        <n v="96"/>
        <n v="200"/>
        <n v="191"/>
        <n v="115"/>
        <n v="124"/>
        <n v="152"/>
        <n v="87"/>
        <n v="131"/>
        <n v="128"/>
        <n v="140"/>
        <n v="101"/>
        <n v="155"/>
        <n v="130"/>
        <n v="78"/>
        <n v="181"/>
        <n v="187"/>
        <n v="123"/>
        <n v="66"/>
        <n v="133"/>
        <n v="118"/>
        <n v="175"/>
        <n v="92"/>
        <n v="164"/>
        <n v="160"/>
        <n v="129"/>
        <n v="193"/>
        <n v="57"/>
        <n v="153"/>
        <n v="74"/>
        <n v="145"/>
        <n v="142"/>
        <n v="110"/>
        <n v="171"/>
        <n v="196"/>
        <n v="70"/>
        <n v="71"/>
        <n v="119"/>
        <n v="139"/>
        <n v="95"/>
        <n v="94"/>
        <n v="122"/>
        <n v="170"/>
        <n v="143"/>
        <n v="156"/>
        <n v="97"/>
        <n v="85"/>
        <n v="176"/>
        <n v="63"/>
        <n v="77"/>
        <n v="179"/>
        <n v="56"/>
        <n v="67"/>
        <n v="64"/>
        <n v="93"/>
        <n v="62"/>
        <n v="117"/>
        <n v="116"/>
        <n v="91"/>
        <n v="150"/>
        <n v="113"/>
        <n v="199"/>
        <n v="111"/>
        <n v="186"/>
        <n v="180"/>
        <n v="80"/>
        <n v="89"/>
        <n v="183"/>
        <n v="185"/>
        <n v="68"/>
        <n v="69"/>
        <n v="189"/>
        <n v="86"/>
        <n v="188"/>
        <n v="149"/>
        <n v="126"/>
        <n v="59"/>
        <m/>
      </sharedItems>
    </cacheField>
    <cacheField name="Appliances_Count" numFmtId="0">
      <sharedItems containsString="0" containsBlank="1" containsNumber="1" containsInteger="1" minValue="2" maxValue="14" count="14">
        <n v="6"/>
        <n v="10"/>
        <n v="2"/>
        <n v="12"/>
        <n v="9"/>
        <n v="7"/>
        <n v="8"/>
        <n v="4"/>
        <n v="13"/>
        <n v="3"/>
        <n v="14"/>
        <n v="11"/>
        <n v="5"/>
        <m/>
      </sharedItems>
    </cacheField>
    <cacheField name="Month" numFmtId="0">
      <sharedItems containsBlank="1" count="14">
        <s v="Mar"/>
        <s v="Feb"/>
        <s v="Jun"/>
        <s v="Dec"/>
        <s v="Jan"/>
        <s v="Apr"/>
        <s v="Aug"/>
        <s v="Jul"/>
        <s v="Oct"/>
        <s v="Sep"/>
        <s v="Nov"/>
        <s v="May"/>
        <s v="TOTAL "/>
        <m/>
      </sharedItems>
    </cacheField>
    <cacheField name="TOTAL ENGERGY-KWH" numFmtId="0">
      <sharedItems containsString="0" containsBlank="1" containsNumber="1" containsInteger="1" minValue="631" maxValue="383495"/>
    </cacheField>
    <cacheField name="INCOME BAND" numFmtId="0">
      <sharedItems containsBlank="1"/>
    </cacheField>
    <cacheField name="FAMILY GROUP" numFmtId="0">
      <sharedItems containsBlank="1"/>
    </cacheField>
    <cacheField name="APPLIANCE GROUP" numFmtId="0">
      <sharedItems containsBlank="1"/>
    </cacheField>
    <cacheField name="MONTH-NUM" numFmtId="0">
      <sharedItems containsString="0" containsBlank="1" containsNumber="1" containsInteger="1" minValue="1" maxValue="12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912.061188310188" createdVersion="3" refreshedVersion="3" minRefreshableVersion="3" recordCount="260">
  <cacheSource type="worksheet">
    <worksheetSource ref="A1:L261" sheet="data"/>
  </cacheSource>
  <cacheFields count="12">
    <cacheField name="Household_ID" numFmtId="0">
      <sharedItems containsBlank="1" containsMixedTypes="1" containsNumber="1" minValue="250" maxValue="383495"/>
    </cacheField>
    <cacheField name="Family_Size" numFmtId="0">
      <sharedItems containsBlank="1" containsMixedTypes="1" containsNumber="1" minValue="1" maxValue="301.33999999999997" count="12">
        <n v="7"/>
        <n v="4"/>
        <n v="5"/>
        <n v="3"/>
        <n v="2"/>
        <n v="6"/>
        <n v="1"/>
        <m/>
        <s v="Median"/>
        <n v="292"/>
        <s v="Mean"/>
        <n v="301.33999999999997"/>
      </sharedItems>
    </cacheField>
    <cacheField name="Monthly_Income" numFmtId="0">
      <sharedItems containsString="0" containsBlank="1" containsNumber="1" containsInteger="1" minValue="20301" maxValue="99909"/>
    </cacheField>
    <cacheField name="Electricity_Usage (kWh)" numFmtId="0">
      <sharedItems containsString="0" containsBlank="1" containsNumber="1" containsInteger="1" minValue="100" maxValue="500" count="185">
        <n v="103"/>
        <n v="115"/>
        <n v="379"/>
        <n v="435"/>
        <n v="346"/>
        <n v="357"/>
        <n v="483"/>
        <n v="259"/>
        <n v="439"/>
        <n v="251"/>
        <n v="495"/>
        <n v="277"/>
        <n v="262"/>
        <n v="479"/>
        <n v="132"/>
        <n v="278"/>
        <n v="200"/>
        <n v="367"/>
        <n v="422"/>
        <n v="164"/>
        <n v="267"/>
        <n v="429"/>
        <n v="142"/>
        <n v="143"/>
        <n v="384"/>
        <n v="496"/>
        <n v="111"/>
        <n v="194"/>
        <n v="401"/>
        <n v="485"/>
        <n v="352"/>
        <n v="341"/>
        <n v="134"/>
        <n v="314"/>
        <n v="436"/>
        <n v="189"/>
        <n v="363"/>
        <n v="192"/>
        <n v="214"/>
        <n v="204"/>
        <n v="490"/>
        <n v="295"/>
        <n v="413"/>
        <n v="213"/>
        <n v="174"/>
        <n v="475"/>
        <n v="316"/>
        <n v="376"/>
        <n v="348"/>
        <n v="263"/>
        <n v="493"/>
        <n v="456"/>
        <n v="291"/>
        <n v="326"/>
        <n v="276"/>
        <n v="198"/>
        <n v="135"/>
        <n v="195"/>
        <n v="250"/>
        <n v="289"/>
        <n v="323"/>
        <n v="136"/>
        <n v="468"/>
        <n v="282"/>
        <n v="112"/>
        <n v="378"/>
        <n v="454"/>
        <n v="460"/>
        <n v="385"/>
        <n v="372"/>
        <n v="161"/>
        <n v="183"/>
        <n v="467"/>
        <n v="441"/>
        <n v="286"/>
        <n v="118"/>
        <n v="199"/>
        <n v="332"/>
        <n v="175"/>
        <n v="364"/>
        <n v="383"/>
        <n v="305"/>
        <n v="322"/>
        <n v="151"/>
        <n v="438"/>
        <n v="466"/>
        <n v="243"/>
        <n v="472"/>
        <n v="168"/>
        <n v="124"/>
        <n v="478"/>
        <n v="152"/>
        <n v="156"/>
        <n v="138"/>
        <n v="208"/>
        <n v="280"/>
        <n v="141"/>
        <n v="285"/>
        <n v="497"/>
        <n v="221"/>
        <n v="232"/>
        <n v="320"/>
        <n v="334"/>
        <n v="430"/>
        <n v="245"/>
        <n v="338"/>
        <n v="108"/>
        <n v="173"/>
        <n v="500"/>
        <n v="329"/>
        <n v="106"/>
        <n v="273"/>
        <n v="240"/>
        <n v="269"/>
        <n v="492"/>
        <n v="382"/>
        <n v="293"/>
        <n v="104"/>
        <n v="128"/>
        <n v="264"/>
        <n v="235"/>
        <n v="464"/>
        <n v="420"/>
        <n v="244"/>
        <n v="426"/>
        <n v="400"/>
        <n v="231"/>
        <n v="391"/>
        <n v="169"/>
        <n v="351"/>
        <n v="374"/>
        <n v="463"/>
        <n v="281"/>
        <n v="266"/>
        <n v="190"/>
        <n v="301"/>
        <n v="445"/>
        <n v="225"/>
        <n v="272"/>
        <n v="319"/>
        <n v="157"/>
        <n v="247"/>
        <n v="416"/>
        <n v="482"/>
        <n v="100"/>
        <n v="486"/>
        <n v="447"/>
        <n v="290"/>
        <n v="411"/>
        <n v="216"/>
        <n v="233"/>
        <n v="402"/>
        <n v="248"/>
        <n v="179"/>
        <n v="473"/>
        <n v="312"/>
        <n v="302"/>
        <n v="328"/>
        <n v="246"/>
        <n v="119"/>
        <n v="146"/>
        <n v="404"/>
        <n v="113"/>
        <n v="242"/>
        <n v="153"/>
        <n v="358"/>
        <n v="371"/>
        <n v="457"/>
        <n v="255"/>
        <n v="107"/>
        <n v="415"/>
        <n v="127"/>
        <n v="140"/>
        <n v="327"/>
        <n v="300"/>
        <n v="311"/>
        <n v="339"/>
        <n v="145"/>
        <n v="489"/>
        <n v="181"/>
        <n v="470"/>
        <n v="355"/>
        <n v="296"/>
        <n v="109"/>
        <m/>
      </sharedItems>
    </cacheField>
    <cacheField name="Gas_Usage" numFmtId="0">
      <sharedItems containsString="0" containsBlank="1" containsNumber="1" containsInteger="1" minValue="50" maxValue="200" count="125">
        <n v="105"/>
        <n v="79"/>
        <n v="158"/>
        <n v="54"/>
        <n v="168"/>
        <n v="82"/>
        <n v="167"/>
        <n v="114"/>
        <n v="195"/>
        <n v="60"/>
        <n v="134"/>
        <n v="75"/>
        <n v="112"/>
        <n v="135"/>
        <n v="108"/>
        <n v="76"/>
        <n v="147"/>
        <n v="154"/>
        <n v="148"/>
        <n v="178"/>
        <n v="198"/>
        <n v="104"/>
        <n v="55"/>
        <n v="144"/>
        <n v="182"/>
        <n v="151"/>
        <n v="52"/>
        <n v="72"/>
        <n v="102"/>
        <n v="132"/>
        <n v="194"/>
        <n v="127"/>
        <n v="159"/>
        <n v="50"/>
        <n v="100"/>
        <n v="53"/>
        <n v="162"/>
        <n v="81"/>
        <n v="83"/>
        <n v="141"/>
        <n v="121"/>
        <n v="88"/>
        <n v="172"/>
        <n v="99"/>
        <n v="61"/>
        <n v="103"/>
        <n v="106"/>
        <n v="161"/>
        <n v="96"/>
        <n v="200"/>
        <n v="191"/>
        <n v="115"/>
        <n v="124"/>
        <n v="152"/>
        <n v="87"/>
        <n v="131"/>
        <n v="128"/>
        <n v="140"/>
        <n v="101"/>
        <n v="155"/>
        <n v="130"/>
        <n v="78"/>
        <n v="181"/>
        <n v="187"/>
        <n v="123"/>
        <n v="66"/>
        <n v="133"/>
        <n v="118"/>
        <n v="175"/>
        <n v="92"/>
        <n v="164"/>
        <n v="160"/>
        <n v="129"/>
        <n v="193"/>
        <n v="57"/>
        <n v="153"/>
        <n v="74"/>
        <n v="145"/>
        <n v="142"/>
        <n v="110"/>
        <n v="171"/>
        <n v="196"/>
        <n v="70"/>
        <n v="71"/>
        <n v="119"/>
        <n v="139"/>
        <n v="95"/>
        <n v="94"/>
        <n v="122"/>
        <n v="170"/>
        <n v="143"/>
        <n v="156"/>
        <n v="97"/>
        <n v="85"/>
        <n v="176"/>
        <n v="63"/>
        <n v="77"/>
        <n v="179"/>
        <n v="56"/>
        <n v="67"/>
        <n v="64"/>
        <n v="93"/>
        <n v="62"/>
        <n v="117"/>
        <n v="116"/>
        <n v="91"/>
        <n v="150"/>
        <n v="113"/>
        <n v="199"/>
        <n v="111"/>
        <n v="186"/>
        <n v="180"/>
        <n v="80"/>
        <n v="89"/>
        <n v="183"/>
        <n v="185"/>
        <n v="68"/>
        <n v="69"/>
        <n v="189"/>
        <n v="86"/>
        <n v="188"/>
        <n v="149"/>
        <n v="126"/>
        <n v="59"/>
        <m/>
      </sharedItems>
    </cacheField>
    <cacheField name="Appliances_Count" numFmtId="0">
      <sharedItems containsString="0" containsBlank="1" containsNumber="1" containsInteger="1" minValue="2" maxValue="14" count="14">
        <n v="6"/>
        <n v="10"/>
        <n v="2"/>
        <n v="12"/>
        <n v="9"/>
        <n v="7"/>
        <n v="8"/>
        <n v="4"/>
        <n v="13"/>
        <n v="3"/>
        <n v="14"/>
        <n v="11"/>
        <n v="5"/>
        <m/>
      </sharedItems>
    </cacheField>
    <cacheField name="Month" numFmtId="0">
      <sharedItems containsBlank="1" count="14">
        <s v="Mar"/>
        <s v="Feb"/>
        <s v="Jun"/>
        <s v="Dec"/>
        <s v="Jan"/>
        <s v="Apr"/>
        <s v="Aug"/>
        <s v="Jul"/>
        <s v="Oct"/>
        <s v="Sep"/>
        <s v="Nov"/>
        <s v="May"/>
        <s v="TOTAL "/>
        <m/>
      </sharedItems>
    </cacheField>
    <cacheField name="TOTAL ENGERGY-KWH" numFmtId="0">
      <sharedItems containsString="0" containsBlank="1" containsNumber="1" containsInteger="1" minValue="631" maxValue="383495" count="236">
        <n v="1153"/>
        <n v="905"/>
        <n v="1959"/>
        <n v="975"/>
        <n v="2026"/>
        <n v="1177"/>
        <n v="2153"/>
        <n v="1399"/>
        <n v="2389"/>
        <n v="851"/>
        <n v="1835"/>
        <n v="1027"/>
        <n v="1382"/>
        <n v="1829"/>
        <n v="1212"/>
        <n v="1038"/>
        <n v="1670"/>
        <n v="1907"/>
        <n v="1902"/>
        <n v="1944"/>
        <n v="2247"/>
        <n v="1469"/>
        <n v="692"/>
        <n v="1583"/>
        <n v="2204"/>
        <n v="2006"/>
        <n v="631"/>
        <n v="914"/>
        <n v="1421"/>
        <n v="1805"/>
        <n v="2292"/>
        <n v="1681"/>
        <n v="1404"/>
        <n v="1904"/>
        <n v="936"/>
        <n v="1189"/>
        <n v="893"/>
        <n v="1812"/>
        <n v="999"/>
        <n v="1044"/>
        <n v="1614"/>
        <n v="1930"/>
        <n v="1505"/>
        <n v="1293"/>
        <n v="1883"/>
        <n v="694"/>
        <n v="2195"/>
        <n v="1306"/>
        <n v="986"/>
        <n v="1378"/>
        <n v="2083"/>
        <n v="1553"/>
        <n v="2396"/>
        <n v="1901"/>
        <n v="1286"/>
        <n v="2276"/>
        <n v="1538"/>
        <n v="2045"/>
        <n v="1345"/>
        <n v="1491"/>
        <n v="1770"/>
        <n v="1159"/>
        <n v="1313"/>
        <n v="1606"/>
        <n v="1677"/>
        <n v="1258"/>
        <n v="1562"/>
        <n v="1512"/>
        <n v="1388"/>
        <n v="1596"/>
        <n v="1244"/>
        <n v="2010"/>
        <n v="1385"/>
        <n v="1672"/>
        <n v="2288"/>
        <n v="941"/>
        <n v="1993"/>
        <n v="2337"/>
        <n v="2256"/>
        <n v="1671"/>
        <n v="1156"/>
        <n v="1616"/>
        <n v="1298"/>
        <n v="1106"/>
        <n v="749"/>
        <n v="1515"/>
        <n v="2082"/>
        <n v="1095"/>
        <n v="2004"/>
        <n v="1983"/>
        <n v="2305"/>
        <n v="1612"/>
        <n v="1923"/>
        <n v="1821"/>
        <n v="2368"/>
        <n v="1036"/>
        <n v="2053"/>
        <n v="2002"/>
        <n v="1978"/>
        <n v="938"/>
        <n v="1945"/>
        <n v="1544"/>
        <n v="1578"/>
        <n v="1862"/>
        <n v="1250"/>
        <n v="2203"/>
        <n v="856"/>
        <n v="678"/>
        <n v="1618"/>
        <n v="1380"/>
        <n v="2265"/>
        <n v="1687"/>
        <n v="822"/>
        <n v="2041"/>
        <n v="842"/>
        <n v="1652"/>
        <n v="1264"/>
        <n v="1150"/>
        <n v="1604"/>
        <n v="1370"/>
        <n v="1465"/>
        <n v="1088"/>
        <n v="1135"/>
        <n v="1808"/>
        <n v="1223"/>
        <n v="1912"/>
        <n v="1449"/>
        <n v="1076"/>
        <n v="1373"/>
        <n v="1540"/>
        <n v="1017"/>
        <n v="1119"/>
        <n v="992"/>
        <n v="952"/>
        <n v="1841"/>
        <n v="1773"/>
        <n v="1064"/>
        <n v="1888"/>
        <n v="1314"/>
        <n v="1068"/>
        <n v="1005"/>
        <n v="1734"/>
        <n v="2210"/>
        <n v="2021"/>
        <n v="874"/>
        <n v="1476"/>
        <n v="1956"/>
        <n v="960"/>
        <n v="751"/>
        <n v="1991"/>
        <n v="2169"/>
        <n v="1911"/>
        <n v="1333"/>
        <n v="1921"/>
        <n v="906"/>
        <n v="1870"/>
        <n v="1071"/>
        <n v="1325"/>
        <n v="778"/>
        <n v="1488"/>
        <n v="1975"/>
        <n v="1202"/>
        <n v="980"/>
        <n v="2281"/>
        <n v="939"/>
        <n v="965"/>
        <n v="1327"/>
        <n v="2117"/>
        <n v="1576"/>
        <n v="2062"/>
        <n v="2410"/>
        <n v="1700"/>
        <n v="2086"/>
        <n v="1277"/>
        <n v="1889"/>
        <n v="860"/>
        <n v="2088"/>
        <n v="1731"/>
        <n v="1126"/>
        <n v="1733"/>
        <n v="707"/>
        <n v="1402"/>
        <n v="1339"/>
        <n v="1852"/>
        <n v="2116"/>
        <n v="1222"/>
        <n v="2238"/>
        <n v="879"/>
        <n v="1663"/>
        <n v="1922"/>
        <n v="832"/>
        <n v="1781"/>
        <n v="1568"/>
        <n v="1756"/>
        <n v="1686"/>
        <n v="2132"/>
        <n v="1204"/>
        <n v="1003"/>
        <n v="1092"/>
        <n v="650"/>
        <n v="1622"/>
        <n v="1393"/>
        <n v="1638"/>
        <n v="2073"/>
        <n v="2049"/>
        <n v="1753"/>
        <n v="1481"/>
        <n v="1737"/>
        <n v="2105"/>
        <n v="1037"/>
        <n v="1637"/>
        <n v="1933"/>
        <n v="1359"/>
        <n v="915"/>
        <n v="2035"/>
        <n v="2167"/>
        <n v="1087"/>
        <n v="819"/>
        <n v="1846"/>
        <n v="2050"/>
        <n v="1457"/>
        <n v="1161"/>
        <n v="1104"/>
        <n v="2191"/>
        <n v="1809"/>
        <n v="1599"/>
        <n v="1016"/>
        <n v="724"/>
        <n v="892"/>
        <n v="2489"/>
        <n v="2051"/>
        <n v="2260"/>
        <n v="1732"/>
        <n v="1249"/>
        <n v="383495"/>
        <m/>
      </sharedItems>
    </cacheField>
    <cacheField name="INCOME BAND" numFmtId="0">
      <sharedItems containsBlank="1" count="5">
        <s v="High"/>
        <s v="Mid"/>
        <s v="Lower-Mid"/>
        <s v="Upper-Mid"/>
        <m/>
      </sharedItems>
    </cacheField>
    <cacheField name="FAMILY GROUP" numFmtId="0">
      <sharedItems containsBlank="1" count="2">
        <b v="0"/>
        <m/>
      </sharedItems>
    </cacheField>
    <cacheField name="APPLIANCE GROUP" numFmtId="0">
      <sharedItems containsBlank="1"/>
    </cacheField>
    <cacheField name="MONTH-NUM" numFmtId="0">
      <sharedItems containsString="0" containsBlank="1" containsNumber="1" containsInteger="1" minValue="1" maxValue="12" count="13">
        <n v="3"/>
        <n v="2"/>
        <n v="6"/>
        <n v="12"/>
        <n v="1"/>
        <n v="4"/>
        <n v="8"/>
        <n v="7"/>
        <n v="10"/>
        <n v="9"/>
        <n v="11"/>
        <n v="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x v="0"/>
    <x v="0"/>
    <x v="0"/>
    <x v="0"/>
    <x v="0"/>
    <x v="0"/>
    <x v="0"/>
    <x v="0"/>
    <x v="0"/>
    <x v="0"/>
    <n v="3"/>
  </r>
  <r>
    <x v="1"/>
    <x v="1"/>
    <x v="1"/>
    <x v="1"/>
    <x v="1"/>
    <x v="1"/>
    <x v="1"/>
    <x v="1"/>
    <x v="1"/>
    <x v="0"/>
    <x v="1"/>
    <n v="2"/>
  </r>
  <r>
    <x v="2"/>
    <x v="2"/>
    <x v="2"/>
    <x v="2"/>
    <x v="2"/>
    <x v="2"/>
    <x v="1"/>
    <x v="2"/>
    <x v="0"/>
    <x v="0"/>
    <x v="2"/>
    <n v="2"/>
  </r>
  <r>
    <x v="3"/>
    <x v="0"/>
    <x v="3"/>
    <x v="3"/>
    <x v="3"/>
    <x v="1"/>
    <x v="2"/>
    <x v="3"/>
    <x v="1"/>
    <x v="0"/>
    <x v="1"/>
    <n v="6"/>
  </r>
  <r>
    <x v="4"/>
    <x v="3"/>
    <x v="4"/>
    <x v="4"/>
    <x v="4"/>
    <x v="3"/>
    <x v="3"/>
    <x v="4"/>
    <x v="2"/>
    <x v="0"/>
    <x v="1"/>
    <n v="12"/>
  </r>
  <r>
    <x v="5"/>
    <x v="2"/>
    <x v="5"/>
    <x v="5"/>
    <x v="5"/>
    <x v="4"/>
    <x v="4"/>
    <x v="5"/>
    <x v="3"/>
    <x v="0"/>
    <x v="1"/>
    <n v="1"/>
  </r>
  <r>
    <x v="6"/>
    <x v="2"/>
    <x v="6"/>
    <x v="6"/>
    <x v="6"/>
    <x v="5"/>
    <x v="1"/>
    <x v="6"/>
    <x v="2"/>
    <x v="0"/>
    <x v="1"/>
    <n v="2"/>
  </r>
  <r>
    <x v="7"/>
    <x v="0"/>
    <x v="7"/>
    <x v="7"/>
    <x v="7"/>
    <x v="6"/>
    <x v="2"/>
    <x v="7"/>
    <x v="3"/>
    <x v="0"/>
    <x v="1"/>
    <n v="6"/>
  </r>
  <r>
    <x v="8"/>
    <x v="4"/>
    <x v="8"/>
    <x v="8"/>
    <x v="8"/>
    <x v="7"/>
    <x v="0"/>
    <x v="8"/>
    <x v="3"/>
    <x v="0"/>
    <x v="3"/>
    <n v="3"/>
  </r>
  <r>
    <x v="9"/>
    <x v="3"/>
    <x v="9"/>
    <x v="9"/>
    <x v="9"/>
    <x v="2"/>
    <x v="5"/>
    <x v="9"/>
    <x v="3"/>
    <x v="0"/>
    <x v="2"/>
    <n v="4"/>
  </r>
  <r>
    <x v="10"/>
    <x v="0"/>
    <x v="10"/>
    <x v="10"/>
    <x v="10"/>
    <x v="0"/>
    <x v="4"/>
    <x v="10"/>
    <x v="1"/>
    <x v="0"/>
    <x v="0"/>
    <n v="1"/>
  </r>
  <r>
    <x v="11"/>
    <x v="3"/>
    <x v="11"/>
    <x v="11"/>
    <x v="11"/>
    <x v="8"/>
    <x v="6"/>
    <x v="11"/>
    <x v="0"/>
    <x v="0"/>
    <x v="1"/>
    <n v="8"/>
  </r>
  <r>
    <x v="12"/>
    <x v="3"/>
    <x v="12"/>
    <x v="12"/>
    <x v="12"/>
    <x v="8"/>
    <x v="7"/>
    <x v="12"/>
    <x v="0"/>
    <x v="0"/>
    <x v="1"/>
    <n v="7"/>
  </r>
  <r>
    <x v="13"/>
    <x v="2"/>
    <x v="13"/>
    <x v="13"/>
    <x v="13"/>
    <x v="9"/>
    <x v="7"/>
    <x v="13"/>
    <x v="3"/>
    <x v="0"/>
    <x v="3"/>
    <n v="7"/>
  </r>
  <r>
    <x v="14"/>
    <x v="1"/>
    <x v="14"/>
    <x v="14"/>
    <x v="14"/>
    <x v="0"/>
    <x v="0"/>
    <x v="14"/>
    <x v="1"/>
    <x v="0"/>
    <x v="0"/>
    <n v="3"/>
  </r>
  <r>
    <x v="15"/>
    <x v="3"/>
    <x v="15"/>
    <x v="15"/>
    <x v="15"/>
    <x v="4"/>
    <x v="8"/>
    <x v="15"/>
    <x v="1"/>
    <x v="0"/>
    <x v="1"/>
    <n v="10"/>
  </r>
  <r>
    <x v="16"/>
    <x v="5"/>
    <x v="16"/>
    <x v="16"/>
    <x v="16"/>
    <x v="3"/>
    <x v="8"/>
    <x v="16"/>
    <x v="3"/>
    <x v="0"/>
    <x v="1"/>
    <n v="10"/>
  </r>
  <r>
    <x v="17"/>
    <x v="2"/>
    <x v="17"/>
    <x v="17"/>
    <x v="17"/>
    <x v="1"/>
    <x v="0"/>
    <x v="17"/>
    <x v="0"/>
    <x v="0"/>
    <x v="1"/>
    <n v="3"/>
  </r>
  <r>
    <x v="18"/>
    <x v="4"/>
    <x v="18"/>
    <x v="18"/>
    <x v="18"/>
    <x v="9"/>
    <x v="1"/>
    <x v="18"/>
    <x v="3"/>
    <x v="0"/>
    <x v="3"/>
    <n v="2"/>
  </r>
  <r>
    <x v="19"/>
    <x v="1"/>
    <x v="19"/>
    <x v="19"/>
    <x v="19"/>
    <x v="8"/>
    <x v="3"/>
    <x v="19"/>
    <x v="0"/>
    <x v="0"/>
    <x v="1"/>
    <n v="12"/>
  </r>
  <r>
    <x v="20"/>
    <x v="5"/>
    <x v="20"/>
    <x v="20"/>
    <x v="20"/>
    <x v="7"/>
    <x v="4"/>
    <x v="20"/>
    <x v="3"/>
    <x v="0"/>
    <x v="3"/>
    <n v="1"/>
  </r>
  <r>
    <x v="21"/>
    <x v="5"/>
    <x v="21"/>
    <x v="21"/>
    <x v="21"/>
    <x v="7"/>
    <x v="7"/>
    <x v="21"/>
    <x v="1"/>
    <x v="0"/>
    <x v="3"/>
    <n v="7"/>
  </r>
  <r>
    <x v="22"/>
    <x v="4"/>
    <x v="22"/>
    <x v="22"/>
    <x v="22"/>
    <x v="2"/>
    <x v="7"/>
    <x v="22"/>
    <x v="1"/>
    <x v="0"/>
    <x v="2"/>
    <n v="7"/>
  </r>
  <r>
    <x v="23"/>
    <x v="1"/>
    <x v="23"/>
    <x v="23"/>
    <x v="23"/>
    <x v="4"/>
    <x v="3"/>
    <x v="23"/>
    <x v="3"/>
    <x v="0"/>
    <x v="1"/>
    <n v="12"/>
  </r>
  <r>
    <x v="24"/>
    <x v="2"/>
    <x v="24"/>
    <x v="24"/>
    <x v="24"/>
    <x v="5"/>
    <x v="1"/>
    <x v="24"/>
    <x v="3"/>
    <x v="0"/>
    <x v="1"/>
    <n v="2"/>
  </r>
  <r>
    <x v="25"/>
    <x v="6"/>
    <x v="25"/>
    <x v="25"/>
    <x v="25"/>
    <x v="8"/>
    <x v="7"/>
    <x v="25"/>
    <x v="1"/>
    <x v="0"/>
    <x v="1"/>
    <n v="7"/>
  </r>
  <r>
    <x v="26"/>
    <x v="1"/>
    <x v="26"/>
    <x v="26"/>
    <x v="26"/>
    <x v="10"/>
    <x v="6"/>
    <x v="26"/>
    <x v="3"/>
    <x v="0"/>
    <x v="1"/>
    <n v="8"/>
  </r>
  <r>
    <x v="27"/>
    <x v="4"/>
    <x v="27"/>
    <x v="27"/>
    <x v="27"/>
    <x v="4"/>
    <x v="4"/>
    <x v="27"/>
    <x v="2"/>
    <x v="0"/>
    <x v="1"/>
    <n v="1"/>
  </r>
  <r>
    <x v="28"/>
    <x v="5"/>
    <x v="28"/>
    <x v="28"/>
    <x v="28"/>
    <x v="3"/>
    <x v="9"/>
    <x v="28"/>
    <x v="3"/>
    <x v="0"/>
    <x v="1"/>
    <n v="9"/>
  </r>
  <r>
    <x v="29"/>
    <x v="2"/>
    <x v="29"/>
    <x v="29"/>
    <x v="29"/>
    <x v="1"/>
    <x v="7"/>
    <x v="29"/>
    <x v="0"/>
    <x v="0"/>
    <x v="1"/>
    <n v="7"/>
  </r>
  <r>
    <x v="30"/>
    <x v="1"/>
    <x v="30"/>
    <x v="30"/>
    <x v="30"/>
    <x v="0"/>
    <x v="0"/>
    <x v="30"/>
    <x v="3"/>
    <x v="0"/>
    <x v="0"/>
    <n v="3"/>
  </r>
  <r>
    <x v="31"/>
    <x v="6"/>
    <x v="31"/>
    <x v="31"/>
    <x v="10"/>
    <x v="8"/>
    <x v="6"/>
    <x v="31"/>
    <x v="1"/>
    <x v="0"/>
    <x v="1"/>
    <n v="8"/>
  </r>
  <r>
    <x v="32"/>
    <x v="6"/>
    <x v="32"/>
    <x v="32"/>
    <x v="31"/>
    <x v="7"/>
    <x v="7"/>
    <x v="32"/>
    <x v="2"/>
    <x v="0"/>
    <x v="3"/>
    <n v="7"/>
  </r>
  <r>
    <x v="33"/>
    <x v="3"/>
    <x v="33"/>
    <x v="33"/>
    <x v="32"/>
    <x v="0"/>
    <x v="10"/>
    <x v="33"/>
    <x v="0"/>
    <x v="0"/>
    <x v="0"/>
    <n v="11"/>
  </r>
  <r>
    <x v="34"/>
    <x v="3"/>
    <x v="34"/>
    <x v="34"/>
    <x v="33"/>
    <x v="0"/>
    <x v="6"/>
    <x v="34"/>
    <x v="2"/>
    <x v="0"/>
    <x v="0"/>
    <n v="8"/>
  </r>
  <r>
    <x v="35"/>
    <x v="0"/>
    <x v="35"/>
    <x v="35"/>
    <x v="34"/>
    <x v="0"/>
    <x v="2"/>
    <x v="35"/>
    <x v="0"/>
    <x v="0"/>
    <x v="0"/>
    <n v="6"/>
  </r>
  <r>
    <x v="36"/>
    <x v="4"/>
    <x v="36"/>
    <x v="36"/>
    <x v="35"/>
    <x v="7"/>
    <x v="9"/>
    <x v="36"/>
    <x v="1"/>
    <x v="0"/>
    <x v="3"/>
    <n v="9"/>
  </r>
  <r>
    <x v="37"/>
    <x v="1"/>
    <x v="37"/>
    <x v="37"/>
    <x v="36"/>
    <x v="3"/>
    <x v="11"/>
    <x v="37"/>
    <x v="3"/>
    <x v="0"/>
    <x v="1"/>
    <n v="5"/>
  </r>
  <r>
    <x v="38"/>
    <x v="1"/>
    <x v="38"/>
    <x v="35"/>
    <x v="37"/>
    <x v="11"/>
    <x v="0"/>
    <x v="38"/>
    <x v="2"/>
    <x v="0"/>
    <x v="1"/>
    <n v="3"/>
  </r>
  <r>
    <x v="39"/>
    <x v="0"/>
    <x v="39"/>
    <x v="38"/>
    <x v="38"/>
    <x v="12"/>
    <x v="0"/>
    <x v="39"/>
    <x v="2"/>
    <x v="0"/>
    <x v="0"/>
    <n v="3"/>
  </r>
  <r>
    <x v="40"/>
    <x v="5"/>
    <x v="40"/>
    <x v="39"/>
    <x v="39"/>
    <x v="1"/>
    <x v="4"/>
    <x v="40"/>
    <x v="0"/>
    <x v="0"/>
    <x v="1"/>
    <n v="1"/>
  </r>
  <r>
    <x v="41"/>
    <x v="5"/>
    <x v="41"/>
    <x v="40"/>
    <x v="23"/>
    <x v="10"/>
    <x v="3"/>
    <x v="41"/>
    <x v="3"/>
    <x v="0"/>
    <x v="1"/>
    <n v="12"/>
  </r>
  <r>
    <x v="42"/>
    <x v="0"/>
    <x v="42"/>
    <x v="41"/>
    <x v="40"/>
    <x v="11"/>
    <x v="6"/>
    <x v="42"/>
    <x v="3"/>
    <x v="0"/>
    <x v="1"/>
    <n v="8"/>
  </r>
  <r>
    <x v="43"/>
    <x v="5"/>
    <x v="43"/>
    <x v="42"/>
    <x v="41"/>
    <x v="1"/>
    <x v="1"/>
    <x v="43"/>
    <x v="1"/>
    <x v="0"/>
    <x v="1"/>
    <n v="2"/>
  </r>
  <r>
    <x v="44"/>
    <x v="3"/>
    <x v="44"/>
    <x v="43"/>
    <x v="6"/>
    <x v="9"/>
    <x v="0"/>
    <x v="44"/>
    <x v="0"/>
    <x v="0"/>
    <x v="3"/>
    <n v="3"/>
  </r>
  <r>
    <x v="45"/>
    <x v="1"/>
    <x v="45"/>
    <x v="44"/>
    <x v="26"/>
    <x v="4"/>
    <x v="6"/>
    <x v="45"/>
    <x v="3"/>
    <x v="0"/>
    <x v="1"/>
    <n v="8"/>
  </r>
  <r>
    <x v="46"/>
    <x v="0"/>
    <x v="46"/>
    <x v="45"/>
    <x v="42"/>
    <x v="4"/>
    <x v="6"/>
    <x v="46"/>
    <x v="1"/>
    <x v="0"/>
    <x v="1"/>
    <n v="8"/>
  </r>
  <r>
    <x v="47"/>
    <x v="1"/>
    <x v="47"/>
    <x v="46"/>
    <x v="43"/>
    <x v="6"/>
    <x v="10"/>
    <x v="47"/>
    <x v="3"/>
    <x v="0"/>
    <x v="1"/>
    <n v="11"/>
  </r>
  <r>
    <x v="48"/>
    <x v="6"/>
    <x v="48"/>
    <x v="47"/>
    <x v="44"/>
    <x v="4"/>
    <x v="5"/>
    <x v="48"/>
    <x v="1"/>
    <x v="0"/>
    <x v="1"/>
    <n v="4"/>
  </r>
  <r>
    <x v="49"/>
    <x v="3"/>
    <x v="49"/>
    <x v="48"/>
    <x v="45"/>
    <x v="7"/>
    <x v="5"/>
    <x v="49"/>
    <x v="0"/>
    <x v="0"/>
    <x v="3"/>
    <n v="4"/>
  </r>
  <r>
    <x v="50"/>
    <x v="2"/>
    <x v="50"/>
    <x v="49"/>
    <x v="24"/>
    <x v="10"/>
    <x v="11"/>
    <x v="50"/>
    <x v="2"/>
    <x v="0"/>
    <x v="1"/>
    <n v="5"/>
  </r>
  <r>
    <x v="51"/>
    <x v="3"/>
    <x v="51"/>
    <x v="50"/>
    <x v="46"/>
    <x v="5"/>
    <x v="2"/>
    <x v="51"/>
    <x v="3"/>
    <x v="0"/>
    <x v="1"/>
    <n v="6"/>
  </r>
  <r>
    <x v="52"/>
    <x v="0"/>
    <x v="52"/>
    <x v="51"/>
    <x v="30"/>
    <x v="2"/>
    <x v="11"/>
    <x v="52"/>
    <x v="1"/>
    <x v="0"/>
    <x v="2"/>
    <n v="5"/>
  </r>
  <r>
    <x v="53"/>
    <x v="2"/>
    <x v="53"/>
    <x v="52"/>
    <x v="47"/>
    <x v="6"/>
    <x v="7"/>
    <x v="53"/>
    <x v="1"/>
    <x v="0"/>
    <x v="1"/>
    <n v="7"/>
  </r>
  <r>
    <x v="54"/>
    <x v="6"/>
    <x v="54"/>
    <x v="53"/>
    <x v="48"/>
    <x v="2"/>
    <x v="1"/>
    <x v="54"/>
    <x v="0"/>
    <x v="0"/>
    <x v="2"/>
    <n v="2"/>
  </r>
  <r>
    <x v="55"/>
    <x v="0"/>
    <x v="55"/>
    <x v="54"/>
    <x v="49"/>
    <x v="1"/>
    <x v="7"/>
    <x v="55"/>
    <x v="0"/>
    <x v="0"/>
    <x v="1"/>
    <n v="7"/>
  </r>
  <r>
    <x v="56"/>
    <x v="4"/>
    <x v="56"/>
    <x v="55"/>
    <x v="10"/>
    <x v="2"/>
    <x v="8"/>
    <x v="56"/>
    <x v="3"/>
    <x v="0"/>
    <x v="2"/>
    <n v="10"/>
  </r>
  <r>
    <x v="57"/>
    <x v="1"/>
    <x v="57"/>
    <x v="56"/>
    <x v="50"/>
    <x v="2"/>
    <x v="7"/>
    <x v="57"/>
    <x v="2"/>
    <x v="0"/>
    <x v="2"/>
    <n v="7"/>
  </r>
  <r>
    <x v="58"/>
    <x v="6"/>
    <x v="58"/>
    <x v="57"/>
    <x v="51"/>
    <x v="6"/>
    <x v="4"/>
    <x v="58"/>
    <x v="3"/>
    <x v="0"/>
    <x v="1"/>
    <n v="1"/>
  </r>
  <r>
    <x v="59"/>
    <x v="1"/>
    <x v="59"/>
    <x v="9"/>
    <x v="52"/>
    <x v="9"/>
    <x v="7"/>
    <x v="59"/>
    <x v="1"/>
    <x v="0"/>
    <x v="3"/>
    <n v="7"/>
  </r>
  <r>
    <x v="60"/>
    <x v="5"/>
    <x v="60"/>
    <x v="58"/>
    <x v="53"/>
    <x v="0"/>
    <x v="11"/>
    <x v="60"/>
    <x v="3"/>
    <x v="0"/>
    <x v="0"/>
    <n v="5"/>
  </r>
  <r>
    <x v="61"/>
    <x v="4"/>
    <x v="61"/>
    <x v="59"/>
    <x v="54"/>
    <x v="4"/>
    <x v="0"/>
    <x v="61"/>
    <x v="0"/>
    <x v="0"/>
    <x v="1"/>
    <n v="3"/>
  </r>
  <r>
    <x v="62"/>
    <x v="4"/>
    <x v="62"/>
    <x v="60"/>
    <x v="43"/>
    <x v="4"/>
    <x v="0"/>
    <x v="62"/>
    <x v="2"/>
    <x v="0"/>
    <x v="1"/>
    <n v="3"/>
  </r>
  <r>
    <x v="63"/>
    <x v="6"/>
    <x v="63"/>
    <x v="61"/>
    <x v="16"/>
    <x v="7"/>
    <x v="5"/>
    <x v="63"/>
    <x v="2"/>
    <x v="0"/>
    <x v="3"/>
    <n v="4"/>
  </r>
  <r>
    <x v="64"/>
    <x v="4"/>
    <x v="64"/>
    <x v="17"/>
    <x v="55"/>
    <x v="6"/>
    <x v="3"/>
    <x v="64"/>
    <x v="3"/>
    <x v="0"/>
    <x v="1"/>
    <n v="12"/>
  </r>
  <r>
    <x v="65"/>
    <x v="2"/>
    <x v="65"/>
    <x v="62"/>
    <x v="1"/>
    <x v="7"/>
    <x v="1"/>
    <x v="65"/>
    <x v="1"/>
    <x v="0"/>
    <x v="3"/>
    <n v="2"/>
  </r>
  <r>
    <x v="66"/>
    <x v="4"/>
    <x v="66"/>
    <x v="63"/>
    <x v="56"/>
    <x v="5"/>
    <x v="1"/>
    <x v="66"/>
    <x v="1"/>
    <x v="0"/>
    <x v="1"/>
    <n v="2"/>
  </r>
  <r>
    <x v="67"/>
    <x v="1"/>
    <x v="67"/>
    <x v="64"/>
    <x v="57"/>
    <x v="5"/>
    <x v="4"/>
    <x v="67"/>
    <x v="1"/>
    <x v="0"/>
    <x v="1"/>
    <n v="1"/>
  </r>
  <r>
    <x v="68"/>
    <x v="1"/>
    <x v="68"/>
    <x v="65"/>
    <x v="58"/>
    <x v="7"/>
    <x v="11"/>
    <x v="68"/>
    <x v="3"/>
    <x v="0"/>
    <x v="3"/>
    <n v="5"/>
  </r>
  <r>
    <x v="69"/>
    <x v="0"/>
    <x v="69"/>
    <x v="46"/>
    <x v="56"/>
    <x v="6"/>
    <x v="5"/>
    <x v="69"/>
    <x v="2"/>
    <x v="0"/>
    <x v="1"/>
    <n v="4"/>
  </r>
  <r>
    <x v="70"/>
    <x v="1"/>
    <x v="70"/>
    <x v="66"/>
    <x v="1"/>
    <x v="7"/>
    <x v="10"/>
    <x v="70"/>
    <x v="3"/>
    <x v="0"/>
    <x v="3"/>
    <n v="11"/>
  </r>
  <r>
    <x v="71"/>
    <x v="0"/>
    <x v="71"/>
    <x v="67"/>
    <x v="59"/>
    <x v="4"/>
    <x v="8"/>
    <x v="71"/>
    <x v="0"/>
    <x v="0"/>
    <x v="1"/>
    <n v="10"/>
  </r>
  <r>
    <x v="72"/>
    <x v="1"/>
    <x v="72"/>
    <x v="68"/>
    <x v="34"/>
    <x v="11"/>
    <x v="1"/>
    <x v="72"/>
    <x v="3"/>
    <x v="0"/>
    <x v="1"/>
    <n v="2"/>
  </r>
  <r>
    <x v="73"/>
    <x v="2"/>
    <x v="73"/>
    <x v="69"/>
    <x v="60"/>
    <x v="12"/>
    <x v="0"/>
    <x v="73"/>
    <x v="2"/>
    <x v="0"/>
    <x v="0"/>
    <n v="3"/>
  </r>
  <r>
    <x v="74"/>
    <x v="0"/>
    <x v="74"/>
    <x v="62"/>
    <x v="24"/>
    <x v="10"/>
    <x v="7"/>
    <x v="74"/>
    <x v="3"/>
    <x v="0"/>
    <x v="1"/>
    <n v="7"/>
  </r>
  <r>
    <x v="75"/>
    <x v="3"/>
    <x v="75"/>
    <x v="70"/>
    <x v="61"/>
    <x v="2"/>
    <x v="7"/>
    <x v="75"/>
    <x v="2"/>
    <x v="0"/>
    <x v="2"/>
    <n v="7"/>
  </r>
  <r>
    <x v="76"/>
    <x v="5"/>
    <x v="76"/>
    <x v="71"/>
    <x v="62"/>
    <x v="12"/>
    <x v="3"/>
    <x v="76"/>
    <x v="0"/>
    <x v="0"/>
    <x v="0"/>
    <n v="12"/>
  </r>
  <r>
    <x v="77"/>
    <x v="6"/>
    <x v="77"/>
    <x v="72"/>
    <x v="63"/>
    <x v="6"/>
    <x v="5"/>
    <x v="77"/>
    <x v="3"/>
    <x v="0"/>
    <x v="1"/>
    <n v="4"/>
  </r>
  <r>
    <x v="78"/>
    <x v="1"/>
    <x v="78"/>
    <x v="46"/>
    <x v="30"/>
    <x v="3"/>
    <x v="11"/>
    <x v="78"/>
    <x v="1"/>
    <x v="0"/>
    <x v="1"/>
    <n v="5"/>
  </r>
  <r>
    <x v="79"/>
    <x v="4"/>
    <x v="79"/>
    <x v="73"/>
    <x v="64"/>
    <x v="12"/>
    <x v="11"/>
    <x v="79"/>
    <x v="0"/>
    <x v="0"/>
    <x v="0"/>
    <n v="5"/>
  </r>
  <r>
    <x v="80"/>
    <x v="1"/>
    <x v="80"/>
    <x v="25"/>
    <x v="65"/>
    <x v="10"/>
    <x v="2"/>
    <x v="80"/>
    <x v="2"/>
    <x v="0"/>
    <x v="1"/>
    <n v="6"/>
  </r>
  <r>
    <x v="81"/>
    <x v="4"/>
    <x v="81"/>
    <x v="74"/>
    <x v="66"/>
    <x v="5"/>
    <x v="9"/>
    <x v="81"/>
    <x v="0"/>
    <x v="0"/>
    <x v="1"/>
    <n v="9"/>
  </r>
  <r>
    <x v="82"/>
    <x v="5"/>
    <x v="82"/>
    <x v="75"/>
    <x v="67"/>
    <x v="1"/>
    <x v="1"/>
    <x v="82"/>
    <x v="3"/>
    <x v="0"/>
    <x v="1"/>
    <n v="2"/>
  </r>
  <r>
    <x v="83"/>
    <x v="5"/>
    <x v="83"/>
    <x v="54"/>
    <x v="38"/>
    <x v="2"/>
    <x v="11"/>
    <x v="83"/>
    <x v="3"/>
    <x v="0"/>
    <x v="2"/>
    <n v="5"/>
  </r>
  <r>
    <x v="84"/>
    <x v="5"/>
    <x v="84"/>
    <x v="76"/>
    <x v="22"/>
    <x v="10"/>
    <x v="3"/>
    <x v="84"/>
    <x v="1"/>
    <x v="0"/>
    <x v="1"/>
    <n v="12"/>
  </r>
  <r>
    <x v="85"/>
    <x v="4"/>
    <x v="85"/>
    <x v="10"/>
    <x v="28"/>
    <x v="0"/>
    <x v="0"/>
    <x v="85"/>
    <x v="2"/>
    <x v="0"/>
    <x v="0"/>
    <n v="3"/>
  </r>
  <r>
    <x v="86"/>
    <x v="1"/>
    <x v="86"/>
    <x v="77"/>
    <x v="68"/>
    <x v="3"/>
    <x v="5"/>
    <x v="86"/>
    <x v="3"/>
    <x v="0"/>
    <x v="1"/>
    <n v="4"/>
  </r>
  <r>
    <x v="87"/>
    <x v="5"/>
    <x v="87"/>
    <x v="78"/>
    <x v="69"/>
    <x v="6"/>
    <x v="8"/>
    <x v="87"/>
    <x v="1"/>
    <x v="0"/>
    <x v="1"/>
    <n v="10"/>
  </r>
  <r>
    <x v="88"/>
    <x v="2"/>
    <x v="88"/>
    <x v="79"/>
    <x v="70"/>
    <x v="2"/>
    <x v="2"/>
    <x v="88"/>
    <x v="3"/>
    <x v="0"/>
    <x v="2"/>
    <n v="6"/>
  </r>
  <r>
    <x v="89"/>
    <x v="0"/>
    <x v="89"/>
    <x v="80"/>
    <x v="71"/>
    <x v="12"/>
    <x v="3"/>
    <x v="89"/>
    <x v="0"/>
    <x v="0"/>
    <x v="0"/>
    <n v="12"/>
  </r>
  <r>
    <x v="90"/>
    <x v="4"/>
    <x v="90"/>
    <x v="81"/>
    <x v="49"/>
    <x v="5"/>
    <x v="6"/>
    <x v="90"/>
    <x v="3"/>
    <x v="0"/>
    <x v="1"/>
    <n v="8"/>
  </r>
  <r>
    <x v="91"/>
    <x v="4"/>
    <x v="91"/>
    <x v="82"/>
    <x v="72"/>
    <x v="9"/>
    <x v="4"/>
    <x v="91"/>
    <x v="0"/>
    <x v="0"/>
    <x v="3"/>
    <n v="1"/>
  </r>
  <r>
    <x v="92"/>
    <x v="1"/>
    <x v="92"/>
    <x v="6"/>
    <x v="23"/>
    <x v="11"/>
    <x v="8"/>
    <x v="92"/>
    <x v="3"/>
    <x v="0"/>
    <x v="1"/>
    <n v="10"/>
  </r>
  <r>
    <x v="93"/>
    <x v="4"/>
    <x v="93"/>
    <x v="83"/>
    <x v="6"/>
    <x v="0"/>
    <x v="6"/>
    <x v="93"/>
    <x v="3"/>
    <x v="0"/>
    <x v="0"/>
    <n v="8"/>
  </r>
  <r>
    <x v="94"/>
    <x v="4"/>
    <x v="94"/>
    <x v="84"/>
    <x v="73"/>
    <x v="3"/>
    <x v="10"/>
    <x v="94"/>
    <x v="1"/>
    <x v="0"/>
    <x v="1"/>
    <n v="11"/>
  </r>
  <r>
    <x v="95"/>
    <x v="5"/>
    <x v="95"/>
    <x v="85"/>
    <x v="74"/>
    <x v="11"/>
    <x v="7"/>
    <x v="95"/>
    <x v="1"/>
    <x v="0"/>
    <x v="1"/>
    <n v="7"/>
  </r>
  <r>
    <x v="96"/>
    <x v="1"/>
    <x v="96"/>
    <x v="86"/>
    <x v="62"/>
    <x v="2"/>
    <x v="4"/>
    <x v="96"/>
    <x v="2"/>
    <x v="0"/>
    <x v="2"/>
    <n v="1"/>
  </r>
  <r>
    <x v="97"/>
    <x v="5"/>
    <x v="97"/>
    <x v="87"/>
    <x v="75"/>
    <x v="5"/>
    <x v="1"/>
    <x v="97"/>
    <x v="0"/>
    <x v="0"/>
    <x v="1"/>
    <n v="2"/>
  </r>
  <r>
    <x v="98"/>
    <x v="0"/>
    <x v="98"/>
    <x v="88"/>
    <x v="62"/>
    <x v="5"/>
    <x v="0"/>
    <x v="98"/>
    <x v="3"/>
    <x v="0"/>
    <x v="1"/>
    <n v="3"/>
  </r>
  <r>
    <x v="99"/>
    <x v="0"/>
    <x v="99"/>
    <x v="55"/>
    <x v="76"/>
    <x v="10"/>
    <x v="4"/>
    <x v="99"/>
    <x v="2"/>
    <x v="0"/>
    <x v="1"/>
    <n v="1"/>
  </r>
  <r>
    <x v="100"/>
    <x v="5"/>
    <x v="100"/>
    <x v="10"/>
    <x v="77"/>
    <x v="12"/>
    <x v="9"/>
    <x v="100"/>
    <x v="0"/>
    <x v="0"/>
    <x v="0"/>
    <n v="9"/>
  </r>
  <r>
    <x v="101"/>
    <x v="0"/>
    <x v="101"/>
    <x v="89"/>
    <x v="78"/>
    <x v="10"/>
    <x v="6"/>
    <x v="101"/>
    <x v="0"/>
    <x v="0"/>
    <x v="1"/>
    <n v="8"/>
  </r>
  <r>
    <x v="102"/>
    <x v="1"/>
    <x v="102"/>
    <x v="90"/>
    <x v="79"/>
    <x v="4"/>
    <x v="1"/>
    <x v="102"/>
    <x v="2"/>
    <x v="0"/>
    <x v="1"/>
    <n v="2"/>
  </r>
  <r>
    <x v="103"/>
    <x v="6"/>
    <x v="103"/>
    <x v="91"/>
    <x v="80"/>
    <x v="12"/>
    <x v="9"/>
    <x v="103"/>
    <x v="1"/>
    <x v="0"/>
    <x v="0"/>
    <n v="9"/>
  </r>
  <r>
    <x v="104"/>
    <x v="5"/>
    <x v="104"/>
    <x v="58"/>
    <x v="34"/>
    <x v="4"/>
    <x v="7"/>
    <x v="104"/>
    <x v="3"/>
    <x v="0"/>
    <x v="1"/>
    <n v="7"/>
  </r>
  <r>
    <x v="105"/>
    <x v="2"/>
    <x v="105"/>
    <x v="86"/>
    <x v="81"/>
    <x v="10"/>
    <x v="9"/>
    <x v="105"/>
    <x v="3"/>
    <x v="0"/>
    <x v="1"/>
    <n v="9"/>
  </r>
  <r>
    <x v="106"/>
    <x v="2"/>
    <x v="106"/>
    <x v="92"/>
    <x v="82"/>
    <x v="4"/>
    <x v="2"/>
    <x v="106"/>
    <x v="3"/>
    <x v="0"/>
    <x v="1"/>
    <n v="6"/>
  </r>
  <r>
    <x v="107"/>
    <x v="4"/>
    <x v="107"/>
    <x v="93"/>
    <x v="3"/>
    <x v="0"/>
    <x v="2"/>
    <x v="107"/>
    <x v="3"/>
    <x v="0"/>
    <x v="0"/>
    <n v="6"/>
  </r>
  <r>
    <x v="108"/>
    <x v="0"/>
    <x v="108"/>
    <x v="94"/>
    <x v="39"/>
    <x v="10"/>
    <x v="10"/>
    <x v="108"/>
    <x v="3"/>
    <x v="0"/>
    <x v="1"/>
    <n v="11"/>
  </r>
  <r>
    <x v="109"/>
    <x v="2"/>
    <x v="109"/>
    <x v="95"/>
    <x v="79"/>
    <x v="12"/>
    <x v="5"/>
    <x v="109"/>
    <x v="2"/>
    <x v="0"/>
    <x v="0"/>
    <n v="4"/>
  </r>
  <r>
    <x v="110"/>
    <x v="4"/>
    <x v="110"/>
    <x v="96"/>
    <x v="83"/>
    <x v="8"/>
    <x v="8"/>
    <x v="9"/>
    <x v="3"/>
    <x v="0"/>
    <x v="1"/>
    <n v="10"/>
  </r>
  <r>
    <x v="111"/>
    <x v="6"/>
    <x v="111"/>
    <x v="97"/>
    <x v="20"/>
    <x v="10"/>
    <x v="8"/>
    <x v="110"/>
    <x v="0"/>
    <x v="0"/>
    <x v="1"/>
    <n v="10"/>
  </r>
  <r>
    <x v="112"/>
    <x v="1"/>
    <x v="112"/>
    <x v="98"/>
    <x v="84"/>
    <x v="9"/>
    <x v="1"/>
    <x v="111"/>
    <x v="3"/>
    <x v="0"/>
    <x v="3"/>
    <n v="2"/>
  </r>
  <r>
    <x v="113"/>
    <x v="1"/>
    <x v="113"/>
    <x v="82"/>
    <x v="33"/>
    <x v="3"/>
    <x v="7"/>
    <x v="112"/>
    <x v="3"/>
    <x v="0"/>
    <x v="1"/>
    <n v="7"/>
  </r>
  <r>
    <x v="114"/>
    <x v="1"/>
    <x v="114"/>
    <x v="99"/>
    <x v="24"/>
    <x v="7"/>
    <x v="11"/>
    <x v="113"/>
    <x v="0"/>
    <x v="0"/>
    <x v="3"/>
    <n v="5"/>
  </r>
  <r>
    <x v="115"/>
    <x v="2"/>
    <x v="115"/>
    <x v="100"/>
    <x v="44"/>
    <x v="7"/>
    <x v="10"/>
    <x v="114"/>
    <x v="3"/>
    <x v="0"/>
    <x v="3"/>
    <n v="11"/>
  </r>
  <r>
    <x v="116"/>
    <x v="6"/>
    <x v="116"/>
    <x v="12"/>
    <x v="85"/>
    <x v="12"/>
    <x v="2"/>
    <x v="115"/>
    <x v="1"/>
    <x v="0"/>
    <x v="0"/>
    <n v="6"/>
  </r>
  <r>
    <x v="117"/>
    <x v="2"/>
    <x v="117"/>
    <x v="33"/>
    <x v="86"/>
    <x v="12"/>
    <x v="1"/>
    <x v="116"/>
    <x v="3"/>
    <x v="0"/>
    <x v="0"/>
    <n v="2"/>
  </r>
  <r>
    <x v="118"/>
    <x v="0"/>
    <x v="118"/>
    <x v="101"/>
    <x v="38"/>
    <x v="11"/>
    <x v="11"/>
    <x v="117"/>
    <x v="3"/>
    <x v="0"/>
    <x v="1"/>
    <n v="5"/>
  </r>
  <r>
    <x v="119"/>
    <x v="2"/>
    <x v="119"/>
    <x v="102"/>
    <x v="31"/>
    <x v="3"/>
    <x v="8"/>
    <x v="118"/>
    <x v="3"/>
    <x v="0"/>
    <x v="1"/>
    <n v="10"/>
  </r>
  <r>
    <x v="120"/>
    <x v="6"/>
    <x v="120"/>
    <x v="103"/>
    <x v="87"/>
    <x v="3"/>
    <x v="5"/>
    <x v="119"/>
    <x v="3"/>
    <x v="0"/>
    <x v="1"/>
    <n v="4"/>
  </r>
  <r>
    <x v="121"/>
    <x v="6"/>
    <x v="121"/>
    <x v="104"/>
    <x v="88"/>
    <x v="0"/>
    <x v="9"/>
    <x v="120"/>
    <x v="3"/>
    <x v="0"/>
    <x v="0"/>
    <n v="9"/>
  </r>
  <r>
    <x v="122"/>
    <x v="0"/>
    <x v="122"/>
    <x v="105"/>
    <x v="11"/>
    <x v="12"/>
    <x v="2"/>
    <x v="121"/>
    <x v="0"/>
    <x v="0"/>
    <x v="0"/>
    <n v="6"/>
  </r>
  <r>
    <x v="123"/>
    <x v="6"/>
    <x v="123"/>
    <x v="78"/>
    <x v="48"/>
    <x v="3"/>
    <x v="1"/>
    <x v="122"/>
    <x v="3"/>
    <x v="0"/>
    <x v="1"/>
    <n v="2"/>
  </r>
  <r>
    <x v="124"/>
    <x v="6"/>
    <x v="124"/>
    <x v="106"/>
    <x v="89"/>
    <x v="11"/>
    <x v="4"/>
    <x v="123"/>
    <x v="1"/>
    <x v="0"/>
    <x v="1"/>
    <n v="1"/>
  </r>
  <r>
    <x v="125"/>
    <x v="1"/>
    <x v="125"/>
    <x v="107"/>
    <x v="0"/>
    <x v="4"/>
    <x v="11"/>
    <x v="124"/>
    <x v="2"/>
    <x v="0"/>
    <x v="1"/>
    <n v="5"/>
  </r>
  <r>
    <x v="126"/>
    <x v="0"/>
    <x v="126"/>
    <x v="108"/>
    <x v="90"/>
    <x v="5"/>
    <x v="9"/>
    <x v="41"/>
    <x v="2"/>
    <x v="0"/>
    <x v="1"/>
    <n v="9"/>
  </r>
  <r>
    <x v="127"/>
    <x v="3"/>
    <x v="127"/>
    <x v="30"/>
    <x v="91"/>
    <x v="5"/>
    <x v="2"/>
    <x v="125"/>
    <x v="3"/>
    <x v="0"/>
    <x v="1"/>
    <n v="6"/>
  </r>
  <r>
    <x v="128"/>
    <x v="3"/>
    <x v="128"/>
    <x v="109"/>
    <x v="12"/>
    <x v="4"/>
    <x v="8"/>
    <x v="126"/>
    <x v="0"/>
    <x v="0"/>
    <x v="1"/>
    <n v="10"/>
  </r>
  <r>
    <x v="129"/>
    <x v="6"/>
    <x v="129"/>
    <x v="110"/>
    <x v="92"/>
    <x v="6"/>
    <x v="3"/>
    <x v="127"/>
    <x v="3"/>
    <x v="0"/>
    <x v="1"/>
    <n v="12"/>
  </r>
  <r>
    <x v="130"/>
    <x v="3"/>
    <x v="130"/>
    <x v="111"/>
    <x v="79"/>
    <x v="11"/>
    <x v="7"/>
    <x v="128"/>
    <x v="0"/>
    <x v="0"/>
    <x v="1"/>
    <n v="7"/>
  </r>
  <r>
    <x v="131"/>
    <x v="3"/>
    <x v="131"/>
    <x v="112"/>
    <x v="60"/>
    <x v="3"/>
    <x v="11"/>
    <x v="129"/>
    <x v="1"/>
    <x v="0"/>
    <x v="1"/>
    <n v="5"/>
  </r>
  <r>
    <x v="132"/>
    <x v="6"/>
    <x v="132"/>
    <x v="20"/>
    <x v="11"/>
    <x v="8"/>
    <x v="8"/>
    <x v="130"/>
    <x v="2"/>
    <x v="0"/>
    <x v="1"/>
    <n v="10"/>
  </r>
  <r>
    <x v="133"/>
    <x v="3"/>
    <x v="133"/>
    <x v="113"/>
    <x v="93"/>
    <x v="11"/>
    <x v="2"/>
    <x v="131"/>
    <x v="3"/>
    <x v="0"/>
    <x v="1"/>
    <n v="6"/>
  </r>
  <r>
    <x v="134"/>
    <x v="2"/>
    <x v="134"/>
    <x v="114"/>
    <x v="33"/>
    <x v="10"/>
    <x v="11"/>
    <x v="132"/>
    <x v="1"/>
    <x v="0"/>
    <x v="1"/>
    <n v="5"/>
  </r>
  <r>
    <x v="135"/>
    <x v="4"/>
    <x v="135"/>
    <x v="115"/>
    <x v="74"/>
    <x v="4"/>
    <x v="10"/>
    <x v="133"/>
    <x v="3"/>
    <x v="0"/>
    <x v="1"/>
    <n v="11"/>
  </r>
  <r>
    <x v="136"/>
    <x v="0"/>
    <x v="136"/>
    <x v="99"/>
    <x v="36"/>
    <x v="9"/>
    <x v="9"/>
    <x v="134"/>
    <x v="3"/>
    <x v="0"/>
    <x v="3"/>
    <n v="9"/>
  </r>
  <r>
    <x v="137"/>
    <x v="4"/>
    <x v="137"/>
    <x v="116"/>
    <x v="18"/>
    <x v="1"/>
    <x v="2"/>
    <x v="135"/>
    <x v="1"/>
    <x v="0"/>
    <x v="1"/>
    <n v="6"/>
  </r>
  <r>
    <x v="138"/>
    <x v="6"/>
    <x v="138"/>
    <x v="117"/>
    <x v="48"/>
    <x v="2"/>
    <x v="10"/>
    <x v="136"/>
    <x v="0"/>
    <x v="0"/>
    <x v="2"/>
    <n v="11"/>
  </r>
  <r>
    <x v="139"/>
    <x v="1"/>
    <x v="139"/>
    <x v="118"/>
    <x v="94"/>
    <x v="4"/>
    <x v="6"/>
    <x v="137"/>
    <x v="3"/>
    <x v="0"/>
    <x v="1"/>
    <n v="8"/>
  </r>
  <r>
    <x v="140"/>
    <x v="0"/>
    <x v="140"/>
    <x v="119"/>
    <x v="0"/>
    <x v="8"/>
    <x v="1"/>
    <x v="138"/>
    <x v="3"/>
    <x v="0"/>
    <x v="1"/>
    <n v="2"/>
  </r>
  <r>
    <x v="141"/>
    <x v="6"/>
    <x v="141"/>
    <x v="84"/>
    <x v="95"/>
    <x v="3"/>
    <x v="3"/>
    <x v="139"/>
    <x v="0"/>
    <x v="0"/>
    <x v="1"/>
    <n v="12"/>
  </r>
  <r>
    <x v="142"/>
    <x v="1"/>
    <x v="142"/>
    <x v="120"/>
    <x v="96"/>
    <x v="8"/>
    <x v="9"/>
    <x v="140"/>
    <x v="2"/>
    <x v="0"/>
    <x v="1"/>
    <n v="9"/>
  </r>
  <r>
    <x v="143"/>
    <x v="4"/>
    <x v="143"/>
    <x v="121"/>
    <x v="31"/>
    <x v="8"/>
    <x v="11"/>
    <x v="141"/>
    <x v="1"/>
    <x v="0"/>
    <x v="1"/>
    <n v="5"/>
  </r>
  <r>
    <x v="144"/>
    <x v="6"/>
    <x v="144"/>
    <x v="122"/>
    <x v="97"/>
    <x v="12"/>
    <x v="7"/>
    <x v="142"/>
    <x v="1"/>
    <x v="0"/>
    <x v="0"/>
    <n v="7"/>
  </r>
  <r>
    <x v="145"/>
    <x v="0"/>
    <x v="145"/>
    <x v="73"/>
    <x v="2"/>
    <x v="12"/>
    <x v="8"/>
    <x v="143"/>
    <x v="3"/>
    <x v="0"/>
    <x v="0"/>
    <n v="10"/>
  </r>
  <r>
    <x v="146"/>
    <x v="0"/>
    <x v="146"/>
    <x v="123"/>
    <x v="95"/>
    <x v="0"/>
    <x v="4"/>
    <x v="144"/>
    <x v="3"/>
    <x v="0"/>
    <x v="0"/>
    <n v="1"/>
  </r>
  <r>
    <x v="147"/>
    <x v="5"/>
    <x v="147"/>
    <x v="124"/>
    <x v="0"/>
    <x v="4"/>
    <x v="8"/>
    <x v="145"/>
    <x v="1"/>
    <x v="0"/>
    <x v="1"/>
    <n v="10"/>
  </r>
  <r>
    <x v="148"/>
    <x v="2"/>
    <x v="148"/>
    <x v="46"/>
    <x v="70"/>
    <x v="0"/>
    <x v="11"/>
    <x v="146"/>
    <x v="3"/>
    <x v="0"/>
    <x v="0"/>
    <n v="5"/>
  </r>
  <r>
    <x v="149"/>
    <x v="3"/>
    <x v="149"/>
    <x v="125"/>
    <x v="98"/>
    <x v="4"/>
    <x v="3"/>
    <x v="147"/>
    <x v="0"/>
    <x v="0"/>
    <x v="1"/>
    <n v="12"/>
  </r>
  <r>
    <x v="150"/>
    <x v="1"/>
    <x v="150"/>
    <x v="126"/>
    <x v="26"/>
    <x v="11"/>
    <x v="8"/>
    <x v="148"/>
    <x v="1"/>
    <x v="0"/>
    <x v="1"/>
    <n v="10"/>
  </r>
  <r>
    <x v="151"/>
    <x v="5"/>
    <x v="151"/>
    <x v="127"/>
    <x v="71"/>
    <x v="2"/>
    <x v="1"/>
    <x v="149"/>
    <x v="0"/>
    <x v="0"/>
    <x v="2"/>
    <n v="2"/>
  </r>
  <r>
    <x v="152"/>
    <x v="3"/>
    <x v="152"/>
    <x v="128"/>
    <x v="49"/>
    <x v="8"/>
    <x v="3"/>
    <x v="150"/>
    <x v="3"/>
    <x v="0"/>
    <x v="1"/>
    <n v="12"/>
  </r>
  <r>
    <x v="153"/>
    <x v="3"/>
    <x v="153"/>
    <x v="129"/>
    <x v="91"/>
    <x v="11"/>
    <x v="2"/>
    <x v="151"/>
    <x v="2"/>
    <x v="0"/>
    <x v="1"/>
    <n v="6"/>
  </r>
  <r>
    <x v="154"/>
    <x v="6"/>
    <x v="154"/>
    <x v="130"/>
    <x v="99"/>
    <x v="1"/>
    <x v="10"/>
    <x v="39"/>
    <x v="1"/>
    <x v="0"/>
    <x v="1"/>
    <n v="11"/>
  </r>
  <r>
    <x v="155"/>
    <x v="3"/>
    <x v="155"/>
    <x v="131"/>
    <x v="54"/>
    <x v="5"/>
    <x v="4"/>
    <x v="152"/>
    <x v="3"/>
    <x v="0"/>
    <x v="1"/>
    <n v="1"/>
  </r>
  <r>
    <x v="156"/>
    <x v="2"/>
    <x v="156"/>
    <x v="132"/>
    <x v="70"/>
    <x v="7"/>
    <x v="0"/>
    <x v="153"/>
    <x v="3"/>
    <x v="0"/>
    <x v="3"/>
    <n v="3"/>
  </r>
  <r>
    <x v="157"/>
    <x v="0"/>
    <x v="157"/>
    <x v="133"/>
    <x v="100"/>
    <x v="10"/>
    <x v="11"/>
    <x v="154"/>
    <x v="1"/>
    <x v="0"/>
    <x v="1"/>
    <n v="5"/>
  </r>
  <r>
    <x v="158"/>
    <x v="5"/>
    <x v="158"/>
    <x v="134"/>
    <x v="4"/>
    <x v="4"/>
    <x v="5"/>
    <x v="155"/>
    <x v="1"/>
    <x v="0"/>
    <x v="1"/>
    <n v="4"/>
  </r>
  <r>
    <x v="159"/>
    <x v="3"/>
    <x v="159"/>
    <x v="135"/>
    <x v="96"/>
    <x v="1"/>
    <x v="0"/>
    <x v="156"/>
    <x v="2"/>
    <x v="0"/>
    <x v="1"/>
    <n v="3"/>
  </r>
  <r>
    <x v="160"/>
    <x v="6"/>
    <x v="160"/>
    <x v="136"/>
    <x v="41"/>
    <x v="5"/>
    <x v="8"/>
    <x v="157"/>
    <x v="0"/>
    <x v="0"/>
    <x v="1"/>
    <n v="10"/>
  </r>
  <r>
    <x v="161"/>
    <x v="2"/>
    <x v="161"/>
    <x v="75"/>
    <x v="65"/>
    <x v="3"/>
    <x v="11"/>
    <x v="158"/>
    <x v="2"/>
    <x v="0"/>
    <x v="1"/>
    <n v="5"/>
  </r>
  <r>
    <x v="162"/>
    <x v="4"/>
    <x v="162"/>
    <x v="93"/>
    <x v="13"/>
    <x v="6"/>
    <x v="10"/>
    <x v="159"/>
    <x v="0"/>
    <x v="0"/>
    <x v="1"/>
    <n v="11"/>
  </r>
  <r>
    <x v="163"/>
    <x v="0"/>
    <x v="163"/>
    <x v="137"/>
    <x v="68"/>
    <x v="2"/>
    <x v="6"/>
    <x v="160"/>
    <x v="2"/>
    <x v="0"/>
    <x v="2"/>
    <n v="8"/>
  </r>
  <r>
    <x v="164"/>
    <x v="0"/>
    <x v="164"/>
    <x v="138"/>
    <x v="101"/>
    <x v="0"/>
    <x v="10"/>
    <x v="161"/>
    <x v="0"/>
    <x v="0"/>
    <x v="0"/>
    <n v="11"/>
  </r>
  <r>
    <x v="165"/>
    <x v="5"/>
    <x v="165"/>
    <x v="112"/>
    <x v="76"/>
    <x v="0"/>
    <x v="5"/>
    <x v="162"/>
    <x v="0"/>
    <x v="0"/>
    <x v="0"/>
    <n v="4"/>
  </r>
  <r>
    <x v="166"/>
    <x v="0"/>
    <x v="166"/>
    <x v="31"/>
    <x v="30"/>
    <x v="11"/>
    <x v="4"/>
    <x v="163"/>
    <x v="3"/>
    <x v="0"/>
    <x v="1"/>
    <n v="1"/>
  </r>
  <r>
    <x v="167"/>
    <x v="3"/>
    <x v="167"/>
    <x v="139"/>
    <x v="102"/>
    <x v="12"/>
    <x v="10"/>
    <x v="164"/>
    <x v="1"/>
    <x v="0"/>
    <x v="0"/>
    <n v="11"/>
  </r>
  <r>
    <x v="168"/>
    <x v="6"/>
    <x v="168"/>
    <x v="137"/>
    <x v="76"/>
    <x v="5"/>
    <x v="7"/>
    <x v="165"/>
    <x v="3"/>
    <x v="0"/>
    <x v="1"/>
    <n v="7"/>
  </r>
  <r>
    <x v="169"/>
    <x v="0"/>
    <x v="169"/>
    <x v="140"/>
    <x v="103"/>
    <x v="6"/>
    <x v="6"/>
    <x v="166"/>
    <x v="0"/>
    <x v="0"/>
    <x v="1"/>
    <n v="8"/>
  </r>
  <r>
    <x v="170"/>
    <x v="0"/>
    <x v="170"/>
    <x v="141"/>
    <x v="63"/>
    <x v="1"/>
    <x v="0"/>
    <x v="167"/>
    <x v="1"/>
    <x v="0"/>
    <x v="1"/>
    <n v="3"/>
  </r>
  <r>
    <x v="171"/>
    <x v="4"/>
    <x v="171"/>
    <x v="142"/>
    <x v="104"/>
    <x v="2"/>
    <x v="2"/>
    <x v="168"/>
    <x v="3"/>
    <x v="0"/>
    <x v="2"/>
    <n v="6"/>
  </r>
  <r>
    <x v="172"/>
    <x v="4"/>
    <x v="172"/>
    <x v="143"/>
    <x v="2"/>
    <x v="5"/>
    <x v="1"/>
    <x v="169"/>
    <x v="3"/>
    <x v="0"/>
    <x v="1"/>
    <n v="2"/>
  </r>
  <r>
    <x v="173"/>
    <x v="1"/>
    <x v="173"/>
    <x v="67"/>
    <x v="8"/>
    <x v="6"/>
    <x v="7"/>
    <x v="170"/>
    <x v="3"/>
    <x v="0"/>
    <x v="1"/>
    <n v="7"/>
  </r>
  <r>
    <x v="174"/>
    <x v="2"/>
    <x v="174"/>
    <x v="144"/>
    <x v="71"/>
    <x v="7"/>
    <x v="6"/>
    <x v="171"/>
    <x v="1"/>
    <x v="0"/>
    <x v="3"/>
    <n v="8"/>
  </r>
  <r>
    <x v="175"/>
    <x v="3"/>
    <x v="175"/>
    <x v="145"/>
    <x v="71"/>
    <x v="4"/>
    <x v="2"/>
    <x v="172"/>
    <x v="3"/>
    <x v="0"/>
    <x v="1"/>
    <n v="6"/>
  </r>
  <r>
    <x v="176"/>
    <x v="0"/>
    <x v="176"/>
    <x v="146"/>
    <x v="38"/>
    <x v="0"/>
    <x v="2"/>
    <x v="173"/>
    <x v="3"/>
    <x v="0"/>
    <x v="0"/>
    <n v="6"/>
  </r>
  <r>
    <x v="177"/>
    <x v="0"/>
    <x v="177"/>
    <x v="59"/>
    <x v="71"/>
    <x v="1"/>
    <x v="11"/>
    <x v="174"/>
    <x v="3"/>
    <x v="0"/>
    <x v="1"/>
    <n v="5"/>
  </r>
  <r>
    <x v="178"/>
    <x v="6"/>
    <x v="178"/>
    <x v="147"/>
    <x v="74"/>
    <x v="0"/>
    <x v="6"/>
    <x v="175"/>
    <x v="0"/>
    <x v="0"/>
    <x v="0"/>
    <n v="8"/>
  </r>
  <r>
    <x v="179"/>
    <x v="1"/>
    <x v="179"/>
    <x v="62"/>
    <x v="36"/>
    <x v="1"/>
    <x v="4"/>
    <x v="176"/>
    <x v="3"/>
    <x v="0"/>
    <x v="1"/>
    <n v="1"/>
  </r>
  <r>
    <x v="180"/>
    <x v="2"/>
    <x v="180"/>
    <x v="148"/>
    <x v="29"/>
    <x v="11"/>
    <x v="8"/>
    <x v="177"/>
    <x v="1"/>
    <x v="0"/>
    <x v="1"/>
    <n v="10"/>
  </r>
  <r>
    <x v="181"/>
    <x v="1"/>
    <x v="181"/>
    <x v="149"/>
    <x v="105"/>
    <x v="12"/>
    <x v="5"/>
    <x v="178"/>
    <x v="0"/>
    <x v="0"/>
    <x v="0"/>
    <n v="4"/>
  </r>
  <r>
    <x v="182"/>
    <x v="5"/>
    <x v="182"/>
    <x v="150"/>
    <x v="106"/>
    <x v="1"/>
    <x v="5"/>
    <x v="179"/>
    <x v="1"/>
    <x v="0"/>
    <x v="1"/>
    <n v="4"/>
  </r>
  <r>
    <x v="183"/>
    <x v="2"/>
    <x v="183"/>
    <x v="140"/>
    <x v="22"/>
    <x v="0"/>
    <x v="0"/>
    <x v="180"/>
    <x v="2"/>
    <x v="0"/>
    <x v="0"/>
    <n v="3"/>
  </r>
  <r>
    <x v="184"/>
    <x v="0"/>
    <x v="184"/>
    <x v="23"/>
    <x v="11"/>
    <x v="11"/>
    <x v="0"/>
    <x v="36"/>
    <x v="3"/>
    <x v="0"/>
    <x v="1"/>
    <n v="3"/>
  </r>
  <r>
    <x v="185"/>
    <x v="0"/>
    <x v="185"/>
    <x v="138"/>
    <x v="107"/>
    <x v="1"/>
    <x v="5"/>
    <x v="181"/>
    <x v="3"/>
    <x v="0"/>
    <x v="1"/>
    <n v="4"/>
  </r>
  <r>
    <x v="186"/>
    <x v="2"/>
    <x v="186"/>
    <x v="7"/>
    <x v="14"/>
    <x v="7"/>
    <x v="10"/>
    <x v="182"/>
    <x v="0"/>
    <x v="0"/>
    <x v="3"/>
    <n v="11"/>
  </r>
  <r>
    <x v="187"/>
    <x v="0"/>
    <x v="187"/>
    <x v="138"/>
    <x v="2"/>
    <x v="12"/>
    <x v="4"/>
    <x v="183"/>
    <x v="3"/>
    <x v="0"/>
    <x v="0"/>
    <n v="1"/>
  </r>
  <r>
    <x v="188"/>
    <x v="3"/>
    <x v="188"/>
    <x v="142"/>
    <x v="89"/>
    <x v="1"/>
    <x v="10"/>
    <x v="184"/>
    <x v="3"/>
    <x v="0"/>
    <x v="1"/>
    <n v="11"/>
  </r>
  <r>
    <x v="189"/>
    <x v="2"/>
    <x v="189"/>
    <x v="151"/>
    <x v="5"/>
    <x v="11"/>
    <x v="10"/>
    <x v="185"/>
    <x v="3"/>
    <x v="0"/>
    <x v="1"/>
    <n v="11"/>
  </r>
  <r>
    <x v="190"/>
    <x v="1"/>
    <x v="190"/>
    <x v="152"/>
    <x v="108"/>
    <x v="3"/>
    <x v="1"/>
    <x v="186"/>
    <x v="0"/>
    <x v="0"/>
    <x v="1"/>
    <n v="2"/>
  </r>
  <r>
    <x v="191"/>
    <x v="2"/>
    <x v="191"/>
    <x v="153"/>
    <x v="82"/>
    <x v="5"/>
    <x v="9"/>
    <x v="187"/>
    <x v="3"/>
    <x v="0"/>
    <x v="1"/>
    <n v="9"/>
  </r>
  <r>
    <x v="192"/>
    <x v="0"/>
    <x v="192"/>
    <x v="154"/>
    <x v="84"/>
    <x v="9"/>
    <x v="8"/>
    <x v="188"/>
    <x v="0"/>
    <x v="0"/>
    <x v="3"/>
    <n v="10"/>
  </r>
  <r>
    <x v="193"/>
    <x v="3"/>
    <x v="193"/>
    <x v="155"/>
    <x v="47"/>
    <x v="6"/>
    <x v="1"/>
    <x v="189"/>
    <x v="0"/>
    <x v="0"/>
    <x v="1"/>
    <n v="2"/>
  </r>
  <r>
    <x v="194"/>
    <x v="3"/>
    <x v="194"/>
    <x v="156"/>
    <x v="35"/>
    <x v="9"/>
    <x v="11"/>
    <x v="190"/>
    <x v="1"/>
    <x v="0"/>
    <x v="3"/>
    <n v="5"/>
  </r>
  <r>
    <x v="195"/>
    <x v="5"/>
    <x v="195"/>
    <x v="129"/>
    <x v="90"/>
    <x v="3"/>
    <x v="9"/>
    <x v="191"/>
    <x v="0"/>
    <x v="0"/>
    <x v="1"/>
    <n v="9"/>
  </r>
  <r>
    <x v="196"/>
    <x v="1"/>
    <x v="196"/>
    <x v="157"/>
    <x v="52"/>
    <x v="9"/>
    <x v="9"/>
    <x v="192"/>
    <x v="0"/>
    <x v="0"/>
    <x v="3"/>
    <n v="9"/>
  </r>
  <r>
    <x v="197"/>
    <x v="4"/>
    <x v="197"/>
    <x v="49"/>
    <x v="109"/>
    <x v="3"/>
    <x v="6"/>
    <x v="128"/>
    <x v="1"/>
    <x v="0"/>
    <x v="1"/>
    <n v="8"/>
  </r>
  <r>
    <x v="198"/>
    <x v="4"/>
    <x v="198"/>
    <x v="53"/>
    <x v="90"/>
    <x v="2"/>
    <x v="4"/>
    <x v="193"/>
    <x v="1"/>
    <x v="0"/>
    <x v="2"/>
    <n v="1"/>
  </r>
  <r>
    <x v="199"/>
    <x v="2"/>
    <x v="199"/>
    <x v="158"/>
    <x v="23"/>
    <x v="3"/>
    <x v="4"/>
    <x v="194"/>
    <x v="3"/>
    <x v="0"/>
    <x v="1"/>
    <n v="1"/>
  </r>
  <r>
    <x v="200"/>
    <x v="5"/>
    <x v="200"/>
    <x v="159"/>
    <x v="21"/>
    <x v="3"/>
    <x v="9"/>
    <x v="61"/>
    <x v="2"/>
    <x v="0"/>
    <x v="1"/>
    <n v="9"/>
  </r>
  <r>
    <x v="201"/>
    <x v="6"/>
    <x v="201"/>
    <x v="160"/>
    <x v="110"/>
    <x v="8"/>
    <x v="10"/>
    <x v="25"/>
    <x v="2"/>
    <x v="0"/>
    <x v="1"/>
    <n v="11"/>
  </r>
  <r>
    <x v="202"/>
    <x v="2"/>
    <x v="202"/>
    <x v="77"/>
    <x v="111"/>
    <x v="3"/>
    <x v="6"/>
    <x v="195"/>
    <x v="3"/>
    <x v="0"/>
    <x v="1"/>
    <n v="8"/>
  </r>
  <r>
    <x v="203"/>
    <x v="5"/>
    <x v="203"/>
    <x v="161"/>
    <x v="112"/>
    <x v="7"/>
    <x v="8"/>
    <x v="196"/>
    <x v="2"/>
    <x v="0"/>
    <x v="3"/>
    <n v="10"/>
  </r>
  <r>
    <x v="204"/>
    <x v="1"/>
    <x v="204"/>
    <x v="162"/>
    <x v="113"/>
    <x v="5"/>
    <x v="9"/>
    <x v="197"/>
    <x v="0"/>
    <x v="0"/>
    <x v="1"/>
    <n v="9"/>
  </r>
  <r>
    <x v="205"/>
    <x v="1"/>
    <x v="205"/>
    <x v="163"/>
    <x v="93"/>
    <x v="4"/>
    <x v="7"/>
    <x v="198"/>
    <x v="0"/>
    <x v="0"/>
    <x v="1"/>
    <n v="7"/>
  </r>
  <r>
    <x v="206"/>
    <x v="1"/>
    <x v="206"/>
    <x v="144"/>
    <x v="22"/>
    <x v="1"/>
    <x v="0"/>
    <x v="199"/>
    <x v="1"/>
    <x v="0"/>
    <x v="1"/>
    <n v="3"/>
  </r>
  <r>
    <x v="207"/>
    <x v="1"/>
    <x v="207"/>
    <x v="87"/>
    <x v="51"/>
    <x v="6"/>
    <x v="0"/>
    <x v="200"/>
    <x v="3"/>
    <x v="0"/>
    <x v="1"/>
    <n v="3"/>
  </r>
  <r>
    <x v="208"/>
    <x v="1"/>
    <x v="208"/>
    <x v="164"/>
    <x v="52"/>
    <x v="12"/>
    <x v="1"/>
    <x v="201"/>
    <x v="2"/>
    <x v="0"/>
    <x v="0"/>
    <n v="2"/>
  </r>
  <r>
    <x v="209"/>
    <x v="5"/>
    <x v="209"/>
    <x v="154"/>
    <x v="35"/>
    <x v="5"/>
    <x v="11"/>
    <x v="197"/>
    <x v="2"/>
    <x v="0"/>
    <x v="1"/>
    <n v="5"/>
  </r>
  <r>
    <x v="210"/>
    <x v="5"/>
    <x v="210"/>
    <x v="165"/>
    <x v="56"/>
    <x v="0"/>
    <x v="3"/>
    <x v="202"/>
    <x v="1"/>
    <x v="0"/>
    <x v="0"/>
    <n v="12"/>
  </r>
  <r>
    <x v="211"/>
    <x v="3"/>
    <x v="211"/>
    <x v="86"/>
    <x v="114"/>
    <x v="4"/>
    <x v="3"/>
    <x v="203"/>
    <x v="3"/>
    <x v="0"/>
    <x v="1"/>
    <n v="12"/>
  </r>
  <r>
    <x v="212"/>
    <x v="4"/>
    <x v="212"/>
    <x v="26"/>
    <x v="6"/>
    <x v="2"/>
    <x v="0"/>
    <x v="191"/>
    <x v="3"/>
    <x v="0"/>
    <x v="2"/>
    <n v="3"/>
  </r>
  <r>
    <x v="213"/>
    <x v="0"/>
    <x v="213"/>
    <x v="21"/>
    <x v="36"/>
    <x v="2"/>
    <x v="2"/>
    <x v="204"/>
    <x v="2"/>
    <x v="0"/>
    <x v="2"/>
    <n v="6"/>
  </r>
  <r>
    <x v="214"/>
    <x v="1"/>
    <x v="214"/>
    <x v="60"/>
    <x v="90"/>
    <x v="10"/>
    <x v="1"/>
    <x v="205"/>
    <x v="1"/>
    <x v="0"/>
    <x v="1"/>
    <n v="2"/>
  </r>
  <r>
    <x v="215"/>
    <x v="6"/>
    <x v="215"/>
    <x v="166"/>
    <x v="109"/>
    <x v="3"/>
    <x v="3"/>
    <x v="206"/>
    <x v="3"/>
    <x v="0"/>
    <x v="1"/>
    <n v="12"/>
  </r>
  <r>
    <x v="216"/>
    <x v="0"/>
    <x v="216"/>
    <x v="167"/>
    <x v="56"/>
    <x v="5"/>
    <x v="0"/>
    <x v="207"/>
    <x v="1"/>
    <x v="0"/>
    <x v="1"/>
    <n v="3"/>
  </r>
  <r>
    <x v="217"/>
    <x v="5"/>
    <x v="217"/>
    <x v="168"/>
    <x v="115"/>
    <x v="11"/>
    <x v="11"/>
    <x v="208"/>
    <x v="2"/>
    <x v="0"/>
    <x v="1"/>
    <n v="5"/>
  </r>
  <r>
    <x v="218"/>
    <x v="6"/>
    <x v="218"/>
    <x v="87"/>
    <x v="11"/>
    <x v="8"/>
    <x v="3"/>
    <x v="185"/>
    <x v="1"/>
    <x v="0"/>
    <x v="1"/>
    <n v="12"/>
  </r>
  <r>
    <x v="219"/>
    <x v="6"/>
    <x v="219"/>
    <x v="169"/>
    <x v="101"/>
    <x v="9"/>
    <x v="10"/>
    <x v="209"/>
    <x v="3"/>
    <x v="0"/>
    <x v="3"/>
    <n v="11"/>
  </r>
  <r>
    <x v="220"/>
    <x v="6"/>
    <x v="220"/>
    <x v="99"/>
    <x v="24"/>
    <x v="0"/>
    <x v="10"/>
    <x v="113"/>
    <x v="0"/>
    <x v="0"/>
    <x v="0"/>
    <n v="11"/>
  </r>
  <r>
    <x v="221"/>
    <x v="3"/>
    <x v="221"/>
    <x v="146"/>
    <x v="84"/>
    <x v="2"/>
    <x v="4"/>
    <x v="210"/>
    <x v="0"/>
    <x v="0"/>
    <x v="2"/>
    <n v="1"/>
  </r>
  <r>
    <x v="222"/>
    <x v="5"/>
    <x v="222"/>
    <x v="49"/>
    <x v="6"/>
    <x v="6"/>
    <x v="4"/>
    <x v="211"/>
    <x v="0"/>
    <x v="0"/>
    <x v="1"/>
    <n v="1"/>
  </r>
  <r>
    <x v="223"/>
    <x v="6"/>
    <x v="223"/>
    <x v="35"/>
    <x v="103"/>
    <x v="2"/>
    <x v="8"/>
    <x v="212"/>
    <x v="1"/>
    <x v="0"/>
    <x v="2"/>
    <n v="10"/>
  </r>
  <r>
    <x v="224"/>
    <x v="1"/>
    <x v="224"/>
    <x v="120"/>
    <x v="116"/>
    <x v="12"/>
    <x v="9"/>
    <x v="213"/>
    <x v="0"/>
    <x v="0"/>
    <x v="0"/>
    <n v="9"/>
  </r>
  <r>
    <x v="225"/>
    <x v="2"/>
    <x v="225"/>
    <x v="97"/>
    <x v="117"/>
    <x v="1"/>
    <x v="7"/>
    <x v="3"/>
    <x v="0"/>
    <x v="0"/>
    <x v="1"/>
    <n v="7"/>
  </r>
  <r>
    <x v="226"/>
    <x v="6"/>
    <x v="226"/>
    <x v="170"/>
    <x v="36"/>
    <x v="2"/>
    <x v="4"/>
    <x v="214"/>
    <x v="2"/>
    <x v="0"/>
    <x v="2"/>
    <n v="1"/>
  </r>
  <r>
    <x v="227"/>
    <x v="3"/>
    <x v="227"/>
    <x v="11"/>
    <x v="118"/>
    <x v="12"/>
    <x v="3"/>
    <x v="215"/>
    <x v="3"/>
    <x v="0"/>
    <x v="0"/>
    <n v="12"/>
  </r>
  <r>
    <x v="228"/>
    <x v="0"/>
    <x v="228"/>
    <x v="171"/>
    <x v="48"/>
    <x v="5"/>
    <x v="6"/>
    <x v="216"/>
    <x v="3"/>
    <x v="0"/>
    <x v="1"/>
    <n v="8"/>
  </r>
  <r>
    <x v="229"/>
    <x v="5"/>
    <x v="229"/>
    <x v="139"/>
    <x v="33"/>
    <x v="5"/>
    <x v="0"/>
    <x v="217"/>
    <x v="0"/>
    <x v="0"/>
    <x v="1"/>
    <n v="3"/>
  </r>
  <r>
    <x v="230"/>
    <x v="3"/>
    <x v="230"/>
    <x v="51"/>
    <x v="85"/>
    <x v="8"/>
    <x v="6"/>
    <x v="218"/>
    <x v="3"/>
    <x v="0"/>
    <x v="1"/>
    <n v="8"/>
  </r>
  <r>
    <x v="231"/>
    <x v="6"/>
    <x v="231"/>
    <x v="172"/>
    <x v="50"/>
    <x v="10"/>
    <x v="11"/>
    <x v="219"/>
    <x v="0"/>
    <x v="0"/>
    <x v="1"/>
    <n v="5"/>
  </r>
  <r>
    <x v="232"/>
    <x v="5"/>
    <x v="232"/>
    <x v="173"/>
    <x v="107"/>
    <x v="4"/>
    <x v="4"/>
    <x v="220"/>
    <x v="0"/>
    <x v="0"/>
    <x v="1"/>
    <n v="1"/>
  </r>
  <r>
    <x v="233"/>
    <x v="2"/>
    <x v="233"/>
    <x v="52"/>
    <x v="54"/>
    <x v="2"/>
    <x v="7"/>
    <x v="221"/>
    <x v="1"/>
    <x v="0"/>
    <x v="2"/>
    <n v="7"/>
  </r>
  <r>
    <x v="234"/>
    <x v="6"/>
    <x v="234"/>
    <x v="123"/>
    <x v="119"/>
    <x v="6"/>
    <x v="11"/>
    <x v="222"/>
    <x v="3"/>
    <x v="0"/>
    <x v="1"/>
    <n v="5"/>
  </r>
  <r>
    <x v="235"/>
    <x v="3"/>
    <x v="235"/>
    <x v="174"/>
    <x v="68"/>
    <x v="2"/>
    <x v="2"/>
    <x v="219"/>
    <x v="3"/>
    <x v="0"/>
    <x v="2"/>
    <n v="6"/>
  </r>
  <r>
    <x v="236"/>
    <x v="4"/>
    <x v="236"/>
    <x v="175"/>
    <x v="120"/>
    <x v="10"/>
    <x v="2"/>
    <x v="223"/>
    <x v="0"/>
    <x v="0"/>
    <x v="1"/>
    <n v="6"/>
  </r>
  <r>
    <x v="237"/>
    <x v="1"/>
    <x v="237"/>
    <x v="139"/>
    <x v="121"/>
    <x v="6"/>
    <x v="6"/>
    <x v="224"/>
    <x v="3"/>
    <x v="0"/>
    <x v="1"/>
    <n v="8"/>
  </r>
  <r>
    <x v="238"/>
    <x v="0"/>
    <x v="238"/>
    <x v="176"/>
    <x v="122"/>
    <x v="7"/>
    <x v="9"/>
    <x v="225"/>
    <x v="3"/>
    <x v="0"/>
    <x v="3"/>
    <n v="9"/>
  </r>
  <r>
    <x v="239"/>
    <x v="3"/>
    <x v="239"/>
    <x v="25"/>
    <x v="26"/>
    <x v="3"/>
    <x v="1"/>
    <x v="226"/>
    <x v="1"/>
    <x v="0"/>
    <x v="1"/>
    <n v="2"/>
  </r>
  <r>
    <x v="240"/>
    <x v="5"/>
    <x v="240"/>
    <x v="177"/>
    <x v="114"/>
    <x v="4"/>
    <x v="9"/>
    <x v="160"/>
    <x v="1"/>
    <x v="0"/>
    <x v="1"/>
    <n v="9"/>
  </r>
  <r>
    <x v="241"/>
    <x v="6"/>
    <x v="241"/>
    <x v="32"/>
    <x v="123"/>
    <x v="7"/>
    <x v="3"/>
    <x v="227"/>
    <x v="0"/>
    <x v="0"/>
    <x v="3"/>
    <n v="12"/>
  </r>
  <r>
    <x v="242"/>
    <x v="1"/>
    <x v="242"/>
    <x v="30"/>
    <x v="3"/>
    <x v="10"/>
    <x v="10"/>
    <x v="228"/>
    <x v="0"/>
    <x v="0"/>
    <x v="1"/>
    <n v="11"/>
  </r>
  <r>
    <x v="243"/>
    <x v="6"/>
    <x v="243"/>
    <x v="178"/>
    <x v="49"/>
    <x v="2"/>
    <x v="8"/>
    <x v="229"/>
    <x v="3"/>
    <x v="0"/>
    <x v="2"/>
    <n v="10"/>
  </r>
  <r>
    <x v="244"/>
    <x v="5"/>
    <x v="244"/>
    <x v="179"/>
    <x v="63"/>
    <x v="10"/>
    <x v="9"/>
    <x v="230"/>
    <x v="0"/>
    <x v="0"/>
    <x v="1"/>
    <n v="9"/>
  </r>
  <r>
    <x v="245"/>
    <x v="6"/>
    <x v="245"/>
    <x v="180"/>
    <x v="97"/>
    <x v="10"/>
    <x v="8"/>
    <x v="231"/>
    <x v="1"/>
    <x v="0"/>
    <x v="1"/>
    <n v="10"/>
  </r>
  <r>
    <x v="246"/>
    <x v="4"/>
    <x v="246"/>
    <x v="181"/>
    <x v="102"/>
    <x v="4"/>
    <x v="8"/>
    <x v="3"/>
    <x v="2"/>
    <x v="0"/>
    <x v="1"/>
    <n v="10"/>
  </r>
  <r>
    <x v="247"/>
    <x v="1"/>
    <x v="247"/>
    <x v="182"/>
    <x v="97"/>
    <x v="7"/>
    <x v="7"/>
    <x v="172"/>
    <x v="0"/>
    <x v="0"/>
    <x v="3"/>
    <n v="7"/>
  </r>
  <r>
    <x v="248"/>
    <x v="1"/>
    <x v="248"/>
    <x v="151"/>
    <x v="66"/>
    <x v="9"/>
    <x v="4"/>
    <x v="232"/>
    <x v="3"/>
    <x v="0"/>
    <x v="3"/>
    <n v="1"/>
  </r>
  <r>
    <x v="249"/>
    <x v="5"/>
    <x v="249"/>
    <x v="183"/>
    <x v="7"/>
    <x v="2"/>
    <x v="7"/>
    <x v="233"/>
    <x v="2"/>
    <x v="0"/>
    <x v="2"/>
    <n v="7"/>
  </r>
  <r>
    <x v="250"/>
    <x v="7"/>
    <x v="250"/>
    <x v="184"/>
    <x v="124"/>
    <x v="13"/>
    <x v="12"/>
    <x v="234"/>
    <x v="4"/>
    <x v="1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2">
  <r>
    <s v="H001"/>
    <x v="0"/>
    <n v="85318"/>
    <x v="0"/>
    <x v="0"/>
    <x v="0"/>
    <x v="0"/>
    <n v="1153"/>
    <s v="High"/>
    <b v="0"/>
    <s v="Moderate"/>
    <n v="3"/>
  </r>
  <r>
    <s v="H002"/>
    <x v="1"/>
    <n v="43664"/>
    <x v="1"/>
    <x v="1"/>
    <x v="1"/>
    <x v="1"/>
    <n v="905"/>
    <s v="Mid"/>
    <b v="0"/>
    <s v="Many"/>
    <n v="2"/>
  </r>
  <r>
    <s v="H003"/>
    <x v="2"/>
    <n v="87172"/>
    <x v="2"/>
    <x v="2"/>
    <x v="2"/>
    <x v="1"/>
    <n v="1959"/>
    <s v="High"/>
    <b v="0"/>
    <s v="Very Few"/>
    <n v="2"/>
  </r>
  <r>
    <s v="H004"/>
    <x v="0"/>
    <n v="46736"/>
    <x v="3"/>
    <x v="3"/>
    <x v="1"/>
    <x v="2"/>
    <n v="975"/>
    <s v="Mid"/>
    <b v="0"/>
    <s v="Many"/>
    <n v="6"/>
  </r>
  <r>
    <s v="H005"/>
    <x v="3"/>
    <n v="20854"/>
    <x v="4"/>
    <x v="4"/>
    <x v="3"/>
    <x v="3"/>
    <n v="2026"/>
    <s v="Lower-Mid"/>
    <b v="0"/>
    <s v="Many"/>
    <n v="12"/>
  </r>
  <r>
    <s v="H006"/>
    <x v="2"/>
    <n v="58623"/>
    <x v="5"/>
    <x v="5"/>
    <x v="4"/>
    <x v="4"/>
    <n v="1177"/>
    <s v="Upper-Mid"/>
    <b v="0"/>
    <s v="Many"/>
    <n v="1"/>
  </r>
  <r>
    <s v="H007"/>
    <x v="2"/>
    <n v="27392"/>
    <x v="6"/>
    <x v="6"/>
    <x v="5"/>
    <x v="1"/>
    <n v="2153"/>
    <s v="Lower-Mid"/>
    <b v="0"/>
    <s v="Many"/>
    <n v="2"/>
  </r>
  <r>
    <s v="H008"/>
    <x v="0"/>
    <n v="75680"/>
    <x v="7"/>
    <x v="7"/>
    <x v="6"/>
    <x v="2"/>
    <n v="1399"/>
    <s v="Upper-Mid"/>
    <b v="0"/>
    <s v="Many"/>
    <n v="6"/>
  </r>
  <r>
    <s v="H009"/>
    <x v="4"/>
    <n v="66717"/>
    <x v="8"/>
    <x v="8"/>
    <x v="7"/>
    <x v="0"/>
    <n v="2389"/>
    <s v="Upper-Mid"/>
    <b v="0"/>
    <s v="Few"/>
    <n v="3"/>
  </r>
  <r>
    <s v="H010"/>
    <x v="3"/>
    <n v="70859"/>
    <x v="9"/>
    <x v="9"/>
    <x v="2"/>
    <x v="5"/>
    <n v="851"/>
    <s v="Upper-Mid"/>
    <b v="0"/>
    <s v="Very Few"/>
    <n v="4"/>
  </r>
  <r>
    <s v="H011"/>
    <x v="0"/>
    <n v="46309"/>
    <x v="10"/>
    <x v="10"/>
    <x v="0"/>
    <x v="4"/>
    <n v="1835"/>
    <s v="Mid"/>
    <b v="0"/>
    <s v="Moderate"/>
    <n v="1"/>
  </r>
  <r>
    <s v="H012"/>
    <x v="3"/>
    <n v="83734"/>
    <x v="11"/>
    <x v="11"/>
    <x v="8"/>
    <x v="6"/>
    <n v="1027"/>
    <s v="High"/>
    <b v="0"/>
    <s v="Many"/>
    <n v="8"/>
  </r>
  <r>
    <s v="H013"/>
    <x v="3"/>
    <n v="90467"/>
    <x v="12"/>
    <x v="12"/>
    <x v="8"/>
    <x v="7"/>
    <n v="1382"/>
    <s v="High"/>
    <b v="0"/>
    <s v="Many"/>
    <n v="7"/>
  </r>
  <r>
    <s v="H014"/>
    <x v="2"/>
    <n v="72662"/>
    <x v="13"/>
    <x v="13"/>
    <x v="9"/>
    <x v="7"/>
    <n v="1829"/>
    <s v="Upper-Mid"/>
    <b v="0"/>
    <s v="Few"/>
    <n v="7"/>
  </r>
  <r>
    <s v="H015"/>
    <x v="1"/>
    <n v="32688"/>
    <x v="14"/>
    <x v="14"/>
    <x v="0"/>
    <x v="0"/>
    <n v="1212"/>
    <s v="Mid"/>
    <b v="0"/>
    <s v="Moderate"/>
    <n v="3"/>
  </r>
  <r>
    <s v="H016"/>
    <x v="3"/>
    <n v="45342"/>
    <x v="15"/>
    <x v="15"/>
    <x v="4"/>
    <x v="8"/>
    <n v="1038"/>
    <s v="Mid"/>
    <b v="0"/>
    <s v="Many"/>
    <n v="10"/>
  </r>
  <r>
    <s v="H017"/>
    <x v="5"/>
    <n v="57157"/>
    <x v="16"/>
    <x v="16"/>
    <x v="3"/>
    <x v="8"/>
    <n v="1670"/>
    <s v="Upper-Mid"/>
    <b v="0"/>
    <s v="Many"/>
    <n v="10"/>
  </r>
  <r>
    <s v="H018"/>
    <x v="2"/>
    <n v="87863"/>
    <x v="17"/>
    <x v="17"/>
    <x v="1"/>
    <x v="0"/>
    <n v="1907"/>
    <s v="High"/>
    <b v="0"/>
    <s v="Many"/>
    <n v="3"/>
  </r>
  <r>
    <s v="H019"/>
    <x v="4"/>
    <n v="72083"/>
    <x v="18"/>
    <x v="18"/>
    <x v="9"/>
    <x v="1"/>
    <n v="1902"/>
    <s v="Upper-Mid"/>
    <b v="0"/>
    <s v="Few"/>
    <n v="2"/>
  </r>
  <r>
    <s v="H020"/>
    <x v="1"/>
    <n v="85733"/>
    <x v="19"/>
    <x v="19"/>
    <x v="8"/>
    <x v="3"/>
    <n v="1944"/>
    <s v="High"/>
    <b v="0"/>
    <s v="Many"/>
    <n v="12"/>
  </r>
  <r>
    <s v="H021"/>
    <x v="5"/>
    <n v="54698"/>
    <x v="20"/>
    <x v="20"/>
    <x v="7"/>
    <x v="4"/>
    <n v="2247"/>
    <s v="Upper-Mid"/>
    <b v="0"/>
    <s v="Few"/>
    <n v="1"/>
  </r>
  <r>
    <s v="H022"/>
    <x v="5"/>
    <n v="42671"/>
    <x v="21"/>
    <x v="21"/>
    <x v="7"/>
    <x v="7"/>
    <n v="1469"/>
    <s v="Mid"/>
    <b v="0"/>
    <s v="Few"/>
    <n v="7"/>
  </r>
  <r>
    <s v="H023"/>
    <x v="4"/>
    <n v="45184"/>
    <x v="22"/>
    <x v="22"/>
    <x v="2"/>
    <x v="7"/>
    <n v="692"/>
    <s v="Mid"/>
    <b v="0"/>
    <s v="Very Few"/>
    <n v="7"/>
  </r>
  <r>
    <s v="H024"/>
    <x v="1"/>
    <n v="62107"/>
    <x v="23"/>
    <x v="23"/>
    <x v="4"/>
    <x v="3"/>
    <n v="1583"/>
    <s v="Upper-Mid"/>
    <b v="0"/>
    <s v="Many"/>
    <n v="12"/>
  </r>
  <r>
    <s v="H025"/>
    <x v="2"/>
    <n v="71663"/>
    <x v="24"/>
    <x v="24"/>
    <x v="5"/>
    <x v="1"/>
    <n v="2204"/>
    <s v="Upper-Mid"/>
    <b v="0"/>
    <s v="Many"/>
    <n v="2"/>
  </r>
  <r>
    <s v="H026"/>
    <x v="6"/>
    <n v="35708"/>
    <x v="25"/>
    <x v="25"/>
    <x v="8"/>
    <x v="7"/>
    <n v="2006"/>
    <s v="Mid"/>
    <b v="0"/>
    <s v="Many"/>
    <n v="7"/>
  </r>
  <r>
    <s v="H027"/>
    <x v="1"/>
    <n v="69811"/>
    <x v="26"/>
    <x v="26"/>
    <x v="10"/>
    <x v="6"/>
    <n v="631"/>
    <s v="Upper-Mid"/>
    <b v="0"/>
    <s v="Many"/>
    <n v="8"/>
  </r>
  <r>
    <s v="H028"/>
    <x v="4"/>
    <n v="22811"/>
    <x v="27"/>
    <x v="27"/>
    <x v="4"/>
    <x v="4"/>
    <n v="914"/>
    <s v="Lower-Mid"/>
    <b v="0"/>
    <s v="Many"/>
    <n v="1"/>
  </r>
  <r>
    <s v="H029"/>
    <x v="5"/>
    <n v="76250"/>
    <x v="28"/>
    <x v="28"/>
    <x v="3"/>
    <x v="9"/>
    <n v="1421"/>
    <s v="Upper-Mid"/>
    <b v="0"/>
    <s v="Many"/>
    <n v="9"/>
  </r>
  <r>
    <s v="H030"/>
    <x v="2"/>
    <n v="92082"/>
    <x v="29"/>
    <x v="29"/>
    <x v="1"/>
    <x v="7"/>
    <n v="1805"/>
    <s v="High"/>
    <b v="0"/>
    <s v="Many"/>
    <n v="7"/>
  </r>
  <r>
    <s v="H031"/>
    <x v="1"/>
    <n v="54754"/>
    <x v="30"/>
    <x v="30"/>
    <x v="0"/>
    <x v="0"/>
    <n v="2292"/>
    <s v="Upper-Mid"/>
    <b v="0"/>
    <s v="Moderate"/>
    <n v="3"/>
  </r>
  <r>
    <s v="H032"/>
    <x v="6"/>
    <n v="31411"/>
    <x v="31"/>
    <x v="10"/>
    <x v="8"/>
    <x v="6"/>
    <n v="1681"/>
    <s v="Mid"/>
    <b v="0"/>
    <s v="Many"/>
    <n v="8"/>
  </r>
  <r>
    <s v="H033"/>
    <x v="6"/>
    <n v="22911"/>
    <x v="32"/>
    <x v="31"/>
    <x v="7"/>
    <x v="7"/>
    <n v="1404"/>
    <s v="Lower-Mid"/>
    <b v="0"/>
    <s v="Few"/>
    <n v="7"/>
  </r>
  <r>
    <s v="H034"/>
    <x v="3"/>
    <n v="87270"/>
    <x v="33"/>
    <x v="32"/>
    <x v="0"/>
    <x v="10"/>
    <n v="1904"/>
    <s v="High"/>
    <b v="0"/>
    <s v="Moderate"/>
    <n v="11"/>
  </r>
  <r>
    <s v="H035"/>
    <x v="3"/>
    <n v="28680"/>
    <x v="34"/>
    <x v="33"/>
    <x v="0"/>
    <x v="6"/>
    <n v="936"/>
    <s v="Lower-Mid"/>
    <b v="0"/>
    <s v="Moderate"/>
    <n v="8"/>
  </r>
  <r>
    <s v="H036"/>
    <x v="0"/>
    <n v="91295"/>
    <x v="35"/>
    <x v="34"/>
    <x v="0"/>
    <x v="2"/>
    <n v="1189"/>
    <s v="High"/>
    <b v="0"/>
    <s v="Moderate"/>
    <n v="6"/>
  </r>
  <r>
    <s v="H037"/>
    <x v="4"/>
    <n v="31111"/>
    <x v="36"/>
    <x v="35"/>
    <x v="7"/>
    <x v="9"/>
    <n v="893"/>
    <s v="Mid"/>
    <b v="0"/>
    <s v="Few"/>
    <n v="9"/>
  </r>
  <r>
    <s v="H038"/>
    <x v="1"/>
    <n v="57504"/>
    <x v="37"/>
    <x v="36"/>
    <x v="3"/>
    <x v="11"/>
    <n v="1812"/>
    <s v="Upper-Mid"/>
    <b v="0"/>
    <s v="Many"/>
    <n v="5"/>
  </r>
  <r>
    <s v="H039"/>
    <x v="1"/>
    <n v="21802"/>
    <x v="35"/>
    <x v="37"/>
    <x v="11"/>
    <x v="0"/>
    <n v="999"/>
    <s v="Lower-Mid"/>
    <b v="0"/>
    <s v="Many"/>
    <n v="3"/>
  </r>
  <r>
    <s v="H040"/>
    <x v="0"/>
    <n v="28155"/>
    <x v="38"/>
    <x v="38"/>
    <x v="12"/>
    <x v="0"/>
    <n v="1044"/>
    <s v="Lower-Mid"/>
    <b v="0"/>
    <s v="Moderate"/>
    <n v="3"/>
  </r>
  <r>
    <s v="H041"/>
    <x v="5"/>
    <n v="93656"/>
    <x v="39"/>
    <x v="39"/>
    <x v="1"/>
    <x v="4"/>
    <n v="1614"/>
    <s v="High"/>
    <b v="0"/>
    <s v="Many"/>
    <n v="1"/>
  </r>
  <r>
    <s v="H042"/>
    <x v="5"/>
    <n v="59384"/>
    <x v="40"/>
    <x v="23"/>
    <x v="10"/>
    <x v="3"/>
    <n v="1930"/>
    <s v="Upper-Mid"/>
    <b v="0"/>
    <s v="Many"/>
    <n v="12"/>
  </r>
  <r>
    <s v="H043"/>
    <x v="0"/>
    <n v="67254"/>
    <x v="41"/>
    <x v="40"/>
    <x v="11"/>
    <x v="6"/>
    <n v="1505"/>
    <s v="Upper-Mid"/>
    <b v="0"/>
    <s v="Many"/>
    <n v="8"/>
  </r>
  <r>
    <s v="H044"/>
    <x v="5"/>
    <n v="41918"/>
    <x v="42"/>
    <x v="41"/>
    <x v="1"/>
    <x v="1"/>
    <n v="1293"/>
    <s v="Mid"/>
    <b v="0"/>
    <s v="Many"/>
    <n v="2"/>
  </r>
  <r>
    <s v="H045"/>
    <x v="3"/>
    <n v="80713"/>
    <x v="43"/>
    <x v="6"/>
    <x v="9"/>
    <x v="0"/>
    <n v="1883"/>
    <s v="High"/>
    <b v="0"/>
    <s v="Few"/>
    <n v="3"/>
  </r>
  <r>
    <s v="H046"/>
    <x v="1"/>
    <n v="50306"/>
    <x v="44"/>
    <x v="26"/>
    <x v="4"/>
    <x v="6"/>
    <n v="694"/>
    <s v="Upper-Mid"/>
    <b v="0"/>
    <s v="Many"/>
    <n v="8"/>
  </r>
  <r>
    <s v="H047"/>
    <x v="0"/>
    <n v="36646"/>
    <x v="45"/>
    <x v="42"/>
    <x v="4"/>
    <x v="6"/>
    <n v="2195"/>
    <s v="Mid"/>
    <b v="0"/>
    <s v="Many"/>
    <n v="8"/>
  </r>
  <r>
    <s v="H048"/>
    <x v="1"/>
    <n v="66843"/>
    <x v="46"/>
    <x v="43"/>
    <x v="6"/>
    <x v="10"/>
    <n v="1306"/>
    <s v="Upper-Mid"/>
    <b v="0"/>
    <s v="Many"/>
    <n v="11"/>
  </r>
  <r>
    <s v="H049"/>
    <x v="6"/>
    <n v="36371"/>
    <x v="47"/>
    <x v="44"/>
    <x v="4"/>
    <x v="5"/>
    <n v="986"/>
    <s v="Mid"/>
    <b v="0"/>
    <s v="Many"/>
    <n v="4"/>
  </r>
  <r>
    <s v="H050"/>
    <x v="3"/>
    <n v="97371"/>
    <x v="48"/>
    <x v="45"/>
    <x v="7"/>
    <x v="5"/>
    <n v="1378"/>
    <s v="High"/>
    <b v="0"/>
    <s v="Few"/>
    <n v="4"/>
  </r>
  <r>
    <s v="H051"/>
    <x v="2"/>
    <n v="22049"/>
    <x v="49"/>
    <x v="24"/>
    <x v="10"/>
    <x v="11"/>
    <n v="2083"/>
    <s v="Lower-Mid"/>
    <b v="0"/>
    <s v="Many"/>
    <n v="5"/>
  </r>
  <r>
    <s v="H052"/>
    <x v="3"/>
    <n v="51616"/>
    <x v="50"/>
    <x v="46"/>
    <x v="5"/>
    <x v="2"/>
    <n v="1553"/>
    <s v="Upper-Mid"/>
    <b v="0"/>
    <s v="Many"/>
    <n v="6"/>
  </r>
  <r>
    <s v="H053"/>
    <x v="0"/>
    <n v="40932"/>
    <x v="51"/>
    <x v="30"/>
    <x v="2"/>
    <x v="11"/>
    <n v="2396"/>
    <s v="Mid"/>
    <b v="0"/>
    <s v="Very Few"/>
    <n v="5"/>
  </r>
  <r>
    <s v="H054"/>
    <x v="2"/>
    <n v="49855"/>
    <x v="52"/>
    <x v="47"/>
    <x v="6"/>
    <x v="7"/>
    <n v="1901"/>
    <s v="Mid"/>
    <b v="0"/>
    <s v="Many"/>
    <n v="7"/>
  </r>
  <r>
    <s v="H055"/>
    <x v="6"/>
    <n v="81434"/>
    <x v="53"/>
    <x v="48"/>
    <x v="2"/>
    <x v="1"/>
    <n v="1286"/>
    <s v="High"/>
    <b v="0"/>
    <s v="Very Few"/>
    <n v="2"/>
  </r>
  <r>
    <s v="H056"/>
    <x v="0"/>
    <n v="92694"/>
    <x v="54"/>
    <x v="49"/>
    <x v="1"/>
    <x v="7"/>
    <n v="2276"/>
    <s v="High"/>
    <b v="0"/>
    <s v="Many"/>
    <n v="7"/>
  </r>
  <r>
    <s v="H057"/>
    <x v="4"/>
    <n v="63016"/>
    <x v="55"/>
    <x v="10"/>
    <x v="2"/>
    <x v="8"/>
    <n v="1538"/>
    <s v="Upper-Mid"/>
    <b v="0"/>
    <s v="Very Few"/>
    <n v="10"/>
  </r>
  <r>
    <s v="H058"/>
    <x v="1"/>
    <n v="27400"/>
    <x v="56"/>
    <x v="50"/>
    <x v="2"/>
    <x v="7"/>
    <n v="2045"/>
    <s v="Lower-Mid"/>
    <b v="0"/>
    <s v="Very Few"/>
    <n v="7"/>
  </r>
  <r>
    <s v="H059"/>
    <x v="6"/>
    <n v="62642"/>
    <x v="57"/>
    <x v="51"/>
    <x v="6"/>
    <x v="4"/>
    <n v="1345"/>
    <s v="Upper-Mid"/>
    <b v="0"/>
    <s v="Many"/>
    <n v="1"/>
  </r>
  <r>
    <s v="H060"/>
    <x v="1"/>
    <n v="35151"/>
    <x v="9"/>
    <x v="52"/>
    <x v="9"/>
    <x v="7"/>
    <n v="1491"/>
    <s v="Mid"/>
    <b v="0"/>
    <s v="Few"/>
    <n v="7"/>
  </r>
  <r>
    <s v="H061"/>
    <x v="5"/>
    <n v="71407"/>
    <x v="58"/>
    <x v="53"/>
    <x v="0"/>
    <x v="11"/>
    <n v="1770"/>
    <s v="Upper-Mid"/>
    <b v="0"/>
    <s v="Moderate"/>
    <n v="5"/>
  </r>
  <r>
    <s v="H062"/>
    <x v="4"/>
    <n v="86690"/>
    <x v="59"/>
    <x v="54"/>
    <x v="4"/>
    <x v="0"/>
    <n v="1159"/>
    <s v="High"/>
    <b v="0"/>
    <s v="Many"/>
    <n v="3"/>
  </r>
  <r>
    <s v="H063"/>
    <x v="4"/>
    <n v="24499"/>
    <x v="60"/>
    <x v="43"/>
    <x v="4"/>
    <x v="0"/>
    <n v="1313"/>
    <s v="Lower-Mid"/>
    <b v="0"/>
    <s v="Many"/>
    <n v="3"/>
  </r>
  <r>
    <s v="H064"/>
    <x v="6"/>
    <n v="26295"/>
    <x v="61"/>
    <x v="16"/>
    <x v="7"/>
    <x v="5"/>
    <n v="1606"/>
    <s v="Lower-Mid"/>
    <b v="0"/>
    <s v="Few"/>
    <n v="4"/>
  </r>
  <r>
    <s v="H065"/>
    <x v="4"/>
    <n v="79040"/>
    <x v="17"/>
    <x v="55"/>
    <x v="6"/>
    <x v="3"/>
    <n v="1677"/>
    <s v="Upper-Mid"/>
    <b v="0"/>
    <s v="Many"/>
    <n v="12"/>
  </r>
  <r>
    <s v="H066"/>
    <x v="2"/>
    <n v="32183"/>
    <x v="62"/>
    <x v="1"/>
    <x v="7"/>
    <x v="1"/>
    <n v="1258"/>
    <s v="Mid"/>
    <b v="0"/>
    <s v="Few"/>
    <n v="2"/>
  </r>
  <r>
    <s v="H067"/>
    <x v="4"/>
    <n v="49299"/>
    <x v="63"/>
    <x v="56"/>
    <x v="5"/>
    <x v="1"/>
    <n v="1562"/>
    <s v="Mid"/>
    <b v="0"/>
    <s v="Many"/>
    <n v="2"/>
  </r>
  <r>
    <s v="H068"/>
    <x v="1"/>
    <n v="32874"/>
    <x v="64"/>
    <x v="57"/>
    <x v="5"/>
    <x v="4"/>
    <n v="1512"/>
    <s v="Mid"/>
    <b v="0"/>
    <s v="Many"/>
    <n v="1"/>
  </r>
  <r>
    <s v="H069"/>
    <x v="1"/>
    <n v="52711"/>
    <x v="65"/>
    <x v="58"/>
    <x v="7"/>
    <x v="11"/>
    <n v="1388"/>
    <s v="Upper-Mid"/>
    <b v="0"/>
    <s v="Few"/>
    <n v="5"/>
  </r>
  <r>
    <s v="H070"/>
    <x v="0"/>
    <n v="25539"/>
    <x v="46"/>
    <x v="56"/>
    <x v="6"/>
    <x v="5"/>
    <n v="1596"/>
    <s v="Lower-Mid"/>
    <b v="0"/>
    <s v="Many"/>
    <n v="4"/>
  </r>
  <r>
    <s v="H071"/>
    <x v="1"/>
    <n v="73351"/>
    <x v="66"/>
    <x v="1"/>
    <x v="7"/>
    <x v="10"/>
    <n v="1244"/>
    <s v="Upper-Mid"/>
    <b v="0"/>
    <s v="Few"/>
    <n v="11"/>
  </r>
  <r>
    <s v="H072"/>
    <x v="0"/>
    <n v="81267"/>
    <x v="67"/>
    <x v="59"/>
    <x v="4"/>
    <x v="8"/>
    <n v="2010"/>
    <s v="High"/>
    <b v="0"/>
    <s v="Many"/>
    <n v="10"/>
  </r>
  <r>
    <s v="H073"/>
    <x v="1"/>
    <n v="68354"/>
    <x v="68"/>
    <x v="34"/>
    <x v="11"/>
    <x v="1"/>
    <n v="1385"/>
    <s v="Upper-Mid"/>
    <b v="0"/>
    <s v="Many"/>
    <n v="2"/>
  </r>
  <r>
    <s v="H074"/>
    <x v="2"/>
    <n v="22557"/>
    <x v="69"/>
    <x v="60"/>
    <x v="12"/>
    <x v="0"/>
    <n v="1672"/>
    <s v="Lower-Mid"/>
    <b v="0"/>
    <s v="Moderate"/>
    <n v="3"/>
  </r>
  <r>
    <s v="H075"/>
    <x v="0"/>
    <n v="58360"/>
    <x v="62"/>
    <x v="24"/>
    <x v="10"/>
    <x v="7"/>
    <n v="2288"/>
    <s v="Upper-Mid"/>
    <b v="0"/>
    <s v="Many"/>
    <n v="7"/>
  </r>
  <r>
    <s v="H076"/>
    <x v="3"/>
    <n v="22200"/>
    <x v="70"/>
    <x v="61"/>
    <x v="2"/>
    <x v="7"/>
    <n v="941"/>
    <s v="Lower-Mid"/>
    <b v="0"/>
    <s v="Very Few"/>
    <n v="7"/>
  </r>
  <r>
    <s v="H077"/>
    <x v="5"/>
    <n v="88497"/>
    <x v="71"/>
    <x v="62"/>
    <x v="12"/>
    <x v="3"/>
    <n v="1993"/>
    <s v="High"/>
    <b v="0"/>
    <s v="Moderate"/>
    <n v="12"/>
  </r>
  <r>
    <s v="H078"/>
    <x v="6"/>
    <n v="66975"/>
    <x v="72"/>
    <x v="63"/>
    <x v="6"/>
    <x v="5"/>
    <n v="2337"/>
    <s v="Upper-Mid"/>
    <b v="0"/>
    <s v="Many"/>
    <n v="4"/>
  </r>
  <r>
    <s v="H079"/>
    <x v="1"/>
    <n v="41357"/>
    <x v="46"/>
    <x v="30"/>
    <x v="3"/>
    <x v="11"/>
    <n v="2256"/>
    <s v="Mid"/>
    <b v="0"/>
    <s v="Many"/>
    <n v="5"/>
  </r>
  <r>
    <s v="H080"/>
    <x v="4"/>
    <n v="97505"/>
    <x v="73"/>
    <x v="64"/>
    <x v="12"/>
    <x v="11"/>
    <n v="1671"/>
    <s v="High"/>
    <b v="0"/>
    <s v="Moderate"/>
    <n v="5"/>
  </r>
  <r>
    <s v="H081"/>
    <x v="1"/>
    <n v="22869"/>
    <x v="25"/>
    <x v="65"/>
    <x v="10"/>
    <x v="2"/>
    <n v="1156"/>
    <s v="Lower-Mid"/>
    <b v="0"/>
    <s v="Many"/>
    <n v="6"/>
  </r>
  <r>
    <s v="H082"/>
    <x v="4"/>
    <n v="81135"/>
    <x v="74"/>
    <x v="66"/>
    <x v="5"/>
    <x v="9"/>
    <n v="1616"/>
    <s v="High"/>
    <b v="0"/>
    <s v="Many"/>
    <n v="9"/>
  </r>
  <r>
    <s v="H083"/>
    <x v="5"/>
    <n v="70108"/>
    <x v="75"/>
    <x v="67"/>
    <x v="1"/>
    <x v="1"/>
    <n v="1298"/>
    <s v="Upper-Mid"/>
    <b v="0"/>
    <s v="Many"/>
    <n v="2"/>
  </r>
  <r>
    <s v="H084"/>
    <x v="5"/>
    <n v="58467"/>
    <x v="54"/>
    <x v="38"/>
    <x v="2"/>
    <x v="11"/>
    <n v="1106"/>
    <s v="Upper-Mid"/>
    <b v="0"/>
    <s v="Very Few"/>
    <n v="5"/>
  </r>
  <r>
    <s v="H085"/>
    <x v="5"/>
    <n v="43328"/>
    <x v="76"/>
    <x v="22"/>
    <x v="10"/>
    <x v="3"/>
    <n v="749"/>
    <s v="Mid"/>
    <b v="0"/>
    <s v="Many"/>
    <n v="12"/>
  </r>
  <r>
    <s v="H086"/>
    <x v="4"/>
    <n v="23987"/>
    <x v="10"/>
    <x v="28"/>
    <x v="0"/>
    <x v="0"/>
    <n v="1515"/>
    <s v="Lower-Mid"/>
    <b v="0"/>
    <s v="Moderate"/>
    <n v="3"/>
  </r>
  <r>
    <s v="H087"/>
    <x v="1"/>
    <n v="78871"/>
    <x v="77"/>
    <x v="68"/>
    <x v="3"/>
    <x v="5"/>
    <n v="2082"/>
    <s v="Upper-Mid"/>
    <b v="0"/>
    <s v="Many"/>
    <n v="4"/>
  </r>
  <r>
    <s v="H088"/>
    <x v="5"/>
    <n v="42399"/>
    <x v="78"/>
    <x v="69"/>
    <x v="6"/>
    <x v="8"/>
    <n v="1095"/>
    <s v="Mid"/>
    <b v="0"/>
    <s v="Many"/>
    <n v="10"/>
  </r>
  <r>
    <s v="H089"/>
    <x v="2"/>
    <n v="66214"/>
    <x v="79"/>
    <x v="70"/>
    <x v="2"/>
    <x v="2"/>
    <n v="2004"/>
    <s v="Upper-Mid"/>
    <b v="0"/>
    <s v="Very Few"/>
    <n v="6"/>
  </r>
  <r>
    <s v="H090"/>
    <x v="0"/>
    <n v="90271"/>
    <x v="80"/>
    <x v="71"/>
    <x v="12"/>
    <x v="3"/>
    <n v="1983"/>
    <s v="High"/>
    <b v="0"/>
    <s v="Moderate"/>
    <n v="12"/>
  </r>
  <r>
    <s v="H091"/>
    <x v="4"/>
    <n v="64064"/>
    <x v="81"/>
    <x v="49"/>
    <x v="5"/>
    <x v="6"/>
    <n v="2305"/>
    <s v="Upper-Mid"/>
    <b v="0"/>
    <s v="Many"/>
    <n v="8"/>
  </r>
  <r>
    <s v="H092"/>
    <x v="4"/>
    <n v="90091"/>
    <x v="82"/>
    <x v="72"/>
    <x v="9"/>
    <x v="4"/>
    <n v="1612"/>
    <s v="High"/>
    <b v="0"/>
    <s v="Few"/>
    <n v="1"/>
  </r>
  <r>
    <s v="H093"/>
    <x v="1"/>
    <n v="60818"/>
    <x v="6"/>
    <x v="23"/>
    <x v="11"/>
    <x v="8"/>
    <n v="1923"/>
    <s v="Upper-Mid"/>
    <b v="0"/>
    <s v="Many"/>
    <n v="10"/>
  </r>
  <r>
    <s v="H094"/>
    <x v="4"/>
    <n v="65525"/>
    <x v="83"/>
    <x v="6"/>
    <x v="0"/>
    <x v="6"/>
    <n v="1821"/>
    <s v="Upper-Mid"/>
    <b v="0"/>
    <s v="Moderate"/>
    <n v="8"/>
  </r>
  <r>
    <s v="H095"/>
    <x v="4"/>
    <n v="39830"/>
    <x v="84"/>
    <x v="73"/>
    <x v="3"/>
    <x v="10"/>
    <n v="2368"/>
    <s v="Mid"/>
    <b v="0"/>
    <s v="Many"/>
    <n v="11"/>
  </r>
  <r>
    <s v="H096"/>
    <x v="5"/>
    <n v="37429"/>
    <x v="85"/>
    <x v="74"/>
    <x v="11"/>
    <x v="7"/>
    <n v="1036"/>
    <s v="Mid"/>
    <b v="0"/>
    <s v="Many"/>
    <n v="7"/>
  </r>
  <r>
    <s v="H097"/>
    <x v="1"/>
    <n v="26893"/>
    <x v="86"/>
    <x v="62"/>
    <x v="2"/>
    <x v="4"/>
    <n v="2053"/>
    <s v="Lower-Mid"/>
    <b v="0"/>
    <s v="Very Few"/>
    <n v="1"/>
  </r>
  <r>
    <s v="H098"/>
    <x v="5"/>
    <n v="99909"/>
    <x v="87"/>
    <x v="75"/>
    <x v="5"/>
    <x v="1"/>
    <n v="2002"/>
    <s v="High"/>
    <b v="0"/>
    <s v="Many"/>
    <n v="2"/>
  </r>
  <r>
    <s v="H099"/>
    <x v="0"/>
    <n v="67333"/>
    <x v="88"/>
    <x v="62"/>
    <x v="5"/>
    <x v="0"/>
    <n v="1978"/>
    <s v="Upper-Mid"/>
    <b v="0"/>
    <s v="Many"/>
    <n v="3"/>
  </r>
  <r>
    <s v="H100"/>
    <x v="0"/>
    <n v="23436"/>
    <x v="55"/>
    <x v="76"/>
    <x v="10"/>
    <x v="4"/>
    <n v="938"/>
    <s v="Lower-Mid"/>
    <b v="0"/>
    <s v="Many"/>
    <n v="1"/>
  </r>
  <r>
    <s v="H101"/>
    <x v="5"/>
    <n v="94290"/>
    <x v="10"/>
    <x v="77"/>
    <x v="12"/>
    <x v="9"/>
    <n v="1945"/>
    <s v="High"/>
    <b v="0"/>
    <s v="Moderate"/>
    <n v="9"/>
  </r>
  <r>
    <s v="H102"/>
    <x v="0"/>
    <n v="96213"/>
    <x v="89"/>
    <x v="78"/>
    <x v="10"/>
    <x v="6"/>
    <n v="1544"/>
    <s v="High"/>
    <b v="0"/>
    <s v="Many"/>
    <n v="8"/>
  </r>
  <r>
    <s v="H103"/>
    <x v="1"/>
    <n v="25895"/>
    <x v="90"/>
    <x v="79"/>
    <x v="4"/>
    <x v="1"/>
    <n v="1578"/>
    <s v="Lower-Mid"/>
    <b v="0"/>
    <s v="Many"/>
    <n v="2"/>
  </r>
  <r>
    <s v="H104"/>
    <x v="6"/>
    <n v="39738"/>
    <x v="91"/>
    <x v="80"/>
    <x v="12"/>
    <x v="9"/>
    <n v="1862"/>
    <s v="Mid"/>
    <b v="0"/>
    <s v="Moderate"/>
    <n v="9"/>
  </r>
  <r>
    <s v="H105"/>
    <x v="5"/>
    <n v="50746"/>
    <x v="58"/>
    <x v="34"/>
    <x v="4"/>
    <x v="7"/>
    <n v="1250"/>
    <s v="Upper-Mid"/>
    <b v="0"/>
    <s v="Many"/>
    <n v="7"/>
  </r>
  <r>
    <s v="H106"/>
    <x v="2"/>
    <n v="69377"/>
    <x v="86"/>
    <x v="81"/>
    <x v="10"/>
    <x v="9"/>
    <n v="2203"/>
    <s v="Upper-Mid"/>
    <b v="0"/>
    <s v="Many"/>
    <n v="9"/>
  </r>
  <r>
    <s v="H107"/>
    <x v="2"/>
    <n v="68404"/>
    <x v="92"/>
    <x v="82"/>
    <x v="4"/>
    <x v="2"/>
    <n v="856"/>
    <s v="Upper-Mid"/>
    <b v="0"/>
    <s v="Many"/>
    <n v="6"/>
  </r>
  <r>
    <s v="H108"/>
    <x v="4"/>
    <n v="74045"/>
    <x v="93"/>
    <x v="3"/>
    <x v="0"/>
    <x v="2"/>
    <n v="678"/>
    <s v="Upper-Mid"/>
    <b v="0"/>
    <s v="Moderate"/>
    <n v="6"/>
  </r>
  <r>
    <s v="H109"/>
    <x v="0"/>
    <n v="59790"/>
    <x v="94"/>
    <x v="39"/>
    <x v="10"/>
    <x v="10"/>
    <n v="1618"/>
    <s v="Upper-Mid"/>
    <b v="0"/>
    <s v="Many"/>
    <n v="11"/>
  </r>
  <r>
    <s v="H110"/>
    <x v="2"/>
    <n v="25600"/>
    <x v="95"/>
    <x v="79"/>
    <x v="12"/>
    <x v="5"/>
    <n v="1380"/>
    <s v="Lower-Mid"/>
    <b v="0"/>
    <s v="Moderate"/>
    <n v="4"/>
  </r>
  <r>
    <s v="H111"/>
    <x v="4"/>
    <n v="60764"/>
    <x v="96"/>
    <x v="83"/>
    <x v="8"/>
    <x v="8"/>
    <n v="851"/>
    <s v="Upper-Mid"/>
    <b v="0"/>
    <s v="Many"/>
    <n v="10"/>
  </r>
  <r>
    <s v="H112"/>
    <x v="6"/>
    <n v="94543"/>
    <x v="97"/>
    <x v="20"/>
    <x v="10"/>
    <x v="8"/>
    <n v="2265"/>
    <s v="High"/>
    <b v="0"/>
    <s v="Many"/>
    <n v="10"/>
  </r>
  <r>
    <s v="H113"/>
    <x v="1"/>
    <n v="65714"/>
    <x v="98"/>
    <x v="84"/>
    <x v="9"/>
    <x v="1"/>
    <n v="1687"/>
    <s v="Upper-Mid"/>
    <b v="0"/>
    <s v="Few"/>
    <n v="2"/>
  </r>
  <r>
    <s v="H114"/>
    <x v="1"/>
    <n v="76835"/>
    <x v="82"/>
    <x v="33"/>
    <x v="3"/>
    <x v="7"/>
    <n v="822"/>
    <s v="Upper-Mid"/>
    <b v="0"/>
    <s v="Many"/>
    <n v="7"/>
  </r>
  <r>
    <s v="H115"/>
    <x v="1"/>
    <n v="93744"/>
    <x v="99"/>
    <x v="24"/>
    <x v="7"/>
    <x v="11"/>
    <n v="2041"/>
    <s v="High"/>
    <b v="0"/>
    <s v="Few"/>
    <n v="5"/>
  </r>
  <r>
    <s v="H116"/>
    <x v="2"/>
    <n v="76491"/>
    <x v="100"/>
    <x v="44"/>
    <x v="7"/>
    <x v="10"/>
    <n v="842"/>
    <s v="Upper-Mid"/>
    <b v="0"/>
    <s v="Few"/>
    <n v="11"/>
  </r>
  <r>
    <s v="H117"/>
    <x v="6"/>
    <n v="38589"/>
    <x v="12"/>
    <x v="85"/>
    <x v="12"/>
    <x v="2"/>
    <n v="1652"/>
    <s v="Mid"/>
    <b v="0"/>
    <s v="Moderate"/>
    <n v="6"/>
  </r>
  <r>
    <s v="H118"/>
    <x v="2"/>
    <n v="63484"/>
    <x v="33"/>
    <x v="86"/>
    <x v="12"/>
    <x v="1"/>
    <n v="1264"/>
    <s v="Upper-Mid"/>
    <b v="0"/>
    <s v="Moderate"/>
    <n v="2"/>
  </r>
  <r>
    <s v="H119"/>
    <x v="0"/>
    <n v="56212"/>
    <x v="101"/>
    <x v="38"/>
    <x v="11"/>
    <x v="11"/>
    <n v="1150"/>
    <s v="Upper-Mid"/>
    <b v="0"/>
    <s v="Many"/>
    <n v="5"/>
  </r>
  <r>
    <s v="H120"/>
    <x v="2"/>
    <n v="63525"/>
    <x v="102"/>
    <x v="31"/>
    <x v="3"/>
    <x v="8"/>
    <n v="1604"/>
    <s v="Upper-Mid"/>
    <b v="0"/>
    <s v="Many"/>
    <n v="10"/>
  </r>
  <r>
    <s v="H121"/>
    <x v="6"/>
    <n v="67202"/>
    <x v="103"/>
    <x v="87"/>
    <x v="3"/>
    <x v="5"/>
    <n v="1370"/>
    <s v="Upper-Mid"/>
    <b v="0"/>
    <s v="Many"/>
    <n v="4"/>
  </r>
  <r>
    <s v="H122"/>
    <x v="6"/>
    <n v="52635"/>
    <x v="104"/>
    <x v="88"/>
    <x v="0"/>
    <x v="9"/>
    <n v="1465"/>
    <s v="Upper-Mid"/>
    <b v="0"/>
    <s v="Moderate"/>
    <n v="9"/>
  </r>
  <r>
    <s v="H123"/>
    <x v="0"/>
    <n v="83208"/>
    <x v="105"/>
    <x v="11"/>
    <x v="12"/>
    <x v="2"/>
    <n v="1088"/>
    <s v="High"/>
    <b v="0"/>
    <s v="Moderate"/>
    <n v="6"/>
  </r>
  <r>
    <s v="H124"/>
    <x v="6"/>
    <n v="53828"/>
    <x v="78"/>
    <x v="48"/>
    <x v="3"/>
    <x v="1"/>
    <n v="1135"/>
    <s v="Upper-Mid"/>
    <b v="0"/>
    <s v="Many"/>
    <n v="2"/>
  </r>
  <r>
    <s v="H125"/>
    <x v="6"/>
    <n v="38711"/>
    <x v="106"/>
    <x v="89"/>
    <x v="11"/>
    <x v="4"/>
    <n v="1808"/>
    <s v="Mid"/>
    <b v="0"/>
    <s v="Many"/>
    <n v="1"/>
  </r>
  <r>
    <s v="H126"/>
    <x v="1"/>
    <n v="23420"/>
    <x v="107"/>
    <x v="0"/>
    <x v="4"/>
    <x v="11"/>
    <n v="1223"/>
    <s v="Lower-Mid"/>
    <b v="0"/>
    <s v="Many"/>
    <n v="5"/>
  </r>
  <r>
    <s v="H127"/>
    <x v="0"/>
    <n v="20301"/>
    <x v="108"/>
    <x v="90"/>
    <x v="5"/>
    <x v="9"/>
    <n v="1930"/>
    <s v="Lower-Mid"/>
    <b v="0"/>
    <s v="Many"/>
    <n v="9"/>
  </r>
  <r>
    <s v="H128"/>
    <x v="3"/>
    <n v="65236"/>
    <x v="30"/>
    <x v="91"/>
    <x v="5"/>
    <x v="2"/>
    <n v="1912"/>
    <s v="Upper-Mid"/>
    <b v="0"/>
    <s v="Many"/>
    <n v="6"/>
  </r>
  <r>
    <s v="H129"/>
    <x v="3"/>
    <n v="86235"/>
    <x v="109"/>
    <x v="12"/>
    <x v="4"/>
    <x v="8"/>
    <n v="1449"/>
    <s v="High"/>
    <b v="0"/>
    <s v="Many"/>
    <n v="10"/>
  </r>
  <r>
    <s v="H130"/>
    <x v="6"/>
    <n v="74240"/>
    <x v="110"/>
    <x v="92"/>
    <x v="6"/>
    <x v="3"/>
    <n v="1076"/>
    <s v="Upper-Mid"/>
    <b v="0"/>
    <s v="Many"/>
    <n v="12"/>
  </r>
  <r>
    <s v="H131"/>
    <x v="3"/>
    <n v="85726"/>
    <x v="111"/>
    <x v="79"/>
    <x v="11"/>
    <x v="7"/>
    <n v="1373"/>
    <s v="High"/>
    <b v="0"/>
    <s v="Many"/>
    <n v="7"/>
  </r>
  <r>
    <s v="H132"/>
    <x v="3"/>
    <n v="30492"/>
    <x v="112"/>
    <x v="60"/>
    <x v="3"/>
    <x v="11"/>
    <n v="1540"/>
    <s v="Mid"/>
    <b v="0"/>
    <s v="Many"/>
    <n v="5"/>
  </r>
  <r>
    <s v="H133"/>
    <x v="6"/>
    <n v="26102"/>
    <x v="20"/>
    <x v="11"/>
    <x v="8"/>
    <x v="8"/>
    <n v="1017"/>
    <s v="Lower-Mid"/>
    <b v="0"/>
    <s v="Many"/>
    <n v="10"/>
  </r>
  <r>
    <s v="H134"/>
    <x v="3"/>
    <n v="70336"/>
    <x v="113"/>
    <x v="93"/>
    <x v="11"/>
    <x v="2"/>
    <n v="1119"/>
    <s v="Upper-Mid"/>
    <b v="0"/>
    <s v="Many"/>
    <n v="6"/>
  </r>
  <r>
    <s v="H135"/>
    <x v="2"/>
    <n v="46641"/>
    <x v="114"/>
    <x v="33"/>
    <x v="10"/>
    <x v="11"/>
    <n v="992"/>
    <s v="Mid"/>
    <b v="0"/>
    <s v="Many"/>
    <n v="5"/>
  </r>
  <r>
    <s v="H136"/>
    <x v="4"/>
    <n v="54584"/>
    <x v="115"/>
    <x v="74"/>
    <x v="4"/>
    <x v="10"/>
    <n v="952"/>
    <s v="Upper-Mid"/>
    <b v="0"/>
    <s v="Many"/>
    <n v="11"/>
  </r>
  <r>
    <s v="H137"/>
    <x v="0"/>
    <n v="52745"/>
    <x v="99"/>
    <x v="36"/>
    <x v="9"/>
    <x v="9"/>
    <n v="1841"/>
    <s v="Upper-Mid"/>
    <b v="0"/>
    <s v="Few"/>
    <n v="9"/>
  </r>
  <r>
    <s v="H138"/>
    <x v="4"/>
    <n v="43093"/>
    <x v="116"/>
    <x v="18"/>
    <x v="1"/>
    <x v="2"/>
    <n v="1773"/>
    <s v="Mid"/>
    <b v="0"/>
    <s v="Many"/>
    <n v="6"/>
  </r>
  <r>
    <s v="H139"/>
    <x v="6"/>
    <n v="86105"/>
    <x v="117"/>
    <x v="48"/>
    <x v="2"/>
    <x v="10"/>
    <n v="1064"/>
    <s v="High"/>
    <b v="0"/>
    <s v="Very Few"/>
    <n v="11"/>
  </r>
  <r>
    <s v="H140"/>
    <x v="1"/>
    <n v="71885"/>
    <x v="118"/>
    <x v="94"/>
    <x v="4"/>
    <x v="6"/>
    <n v="1888"/>
    <s v="Upper-Mid"/>
    <b v="0"/>
    <s v="Many"/>
    <n v="8"/>
  </r>
  <r>
    <s v="H141"/>
    <x v="0"/>
    <n v="56631"/>
    <x v="119"/>
    <x v="0"/>
    <x v="8"/>
    <x v="1"/>
    <n v="1314"/>
    <s v="Upper-Mid"/>
    <b v="0"/>
    <s v="Many"/>
    <n v="2"/>
  </r>
  <r>
    <s v="H142"/>
    <x v="6"/>
    <n v="92991"/>
    <x v="84"/>
    <x v="95"/>
    <x v="3"/>
    <x v="3"/>
    <n v="1068"/>
    <s v="High"/>
    <b v="0"/>
    <s v="Many"/>
    <n v="12"/>
  </r>
  <r>
    <s v="H143"/>
    <x v="1"/>
    <n v="24014"/>
    <x v="120"/>
    <x v="96"/>
    <x v="8"/>
    <x v="9"/>
    <n v="1005"/>
    <s v="Lower-Mid"/>
    <b v="0"/>
    <s v="Many"/>
    <n v="9"/>
  </r>
  <r>
    <s v="H144"/>
    <x v="4"/>
    <n v="31093"/>
    <x v="121"/>
    <x v="31"/>
    <x v="8"/>
    <x v="11"/>
    <n v="1734"/>
    <s v="Mid"/>
    <b v="0"/>
    <s v="Many"/>
    <n v="5"/>
  </r>
  <r>
    <s v="H145"/>
    <x v="6"/>
    <n v="38070"/>
    <x v="122"/>
    <x v="97"/>
    <x v="12"/>
    <x v="7"/>
    <n v="2210"/>
    <s v="Mid"/>
    <b v="0"/>
    <s v="Moderate"/>
    <n v="7"/>
  </r>
  <r>
    <s v="H146"/>
    <x v="0"/>
    <n v="55777"/>
    <x v="73"/>
    <x v="2"/>
    <x v="12"/>
    <x v="8"/>
    <n v="2021"/>
    <s v="Upper-Mid"/>
    <b v="0"/>
    <s v="Moderate"/>
    <n v="10"/>
  </r>
  <r>
    <s v="H147"/>
    <x v="0"/>
    <n v="76958"/>
    <x v="123"/>
    <x v="95"/>
    <x v="0"/>
    <x v="4"/>
    <n v="874"/>
    <s v="Upper-Mid"/>
    <b v="0"/>
    <s v="Moderate"/>
    <n v="1"/>
  </r>
  <r>
    <s v="H148"/>
    <x v="5"/>
    <n v="30729"/>
    <x v="124"/>
    <x v="0"/>
    <x v="4"/>
    <x v="8"/>
    <n v="1476"/>
    <s v="Mid"/>
    <b v="0"/>
    <s v="Many"/>
    <n v="10"/>
  </r>
  <r>
    <s v="H149"/>
    <x v="2"/>
    <n v="65017"/>
    <x v="46"/>
    <x v="70"/>
    <x v="0"/>
    <x v="11"/>
    <n v="1956"/>
    <s v="Upper-Mid"/>
    <b v="0"/>
    <s v="Moderate"/>
    <n v="5"/>
  </r>
  <r>
    <s v="H150"/>
    <x v="3"/>
    <n v="86320"/>
    <x v="125"/>
    <x v="98"/>
    <x v="4"/>
    <x v="3"/>
    <n v="960"/>
    <s v="High"/>
    <b v="0"/>
    <s v="Many"/>
    <n v="12"/>
  </r>
  <r>
    <s v="H151"/>
    <x v="1"/>
    <n v="47751"/>
    <x v="126"/>
    <x v="26"/>
    <x v="11"/>
    <x v="8"/>
    <n v="751"/>
    <s v="Mid"/>
    <b v="0"/>
    <s v="Many"/>
    <n v="10"/>
  </r>
  <r>
    <s v="H152"/>
    <x v="5"/>
    <n v="98069"/>
    <x v="127"/>
    <x v="71"/>
    <x v="2"/>
    <x v="1"/>
    <n v="1991"/>
    <s v="High"/>
    <b v="0"/>
    <s v="Very Few"/>
    <n v="2"/>
  </r>
  <r>
    <s v="H153"/>
    <x v="3"/>
    <n v="74748"/>
    <x v="128"/>
    <x v="49"/>
    <x v="8"/>
    <x v="3"/>
    <n v="2169"/>
    <s v="Upper-Mid"/>
    <b v="0"/>
    <s v="Many"/>
    <n v="12"/>
  </r>
  <r>
    <s v="H154"/>
    <x v="3"/>
    <n v="25801"/>
    <x v="129"/>
    <x v="91"/>
    <x v="11"/>
    <x v="2"/>
    <n v="1911"/>
    <s v="Lower-Mid"/>
    <b v="0"/>
    <s v="Many"/>
    <n v="6"/>
  </r>
  <r>
    <s v="H155"/>
    <x v="6"/>
    <n v="39190"/>
    <x v="130"/>
    <x v="99"/>
    <x v="1"/>
    <x v="10"/>
    <n v="1044"/>
    <s v="Mid"/>
    <b v="0"/>
    <s v="Many"/>
    <n v="11"/>
  </r>
  <r>
    <s v="H156"/>
    <x v="3"/>
    <n v="69689"/>
    <x v="131"/>
    <x v="54"/>
    <x v="5"/>
    <x v="4"/>
    <n v="1333"/>
    <s v="Upper-Mid"/>
    <b v="0"/>
    <s v="Many"/>
    <n v="1"/>
  </r>
  <r>
    <s v="H157"/>
    <x v="2"/>
    <n v="70993"/>
    <x v="132"/>
    <x v="70"/>
    <x v="7"/>
    <x v="0"/>
    <n v="1921"/>
    <s v="Upper-Mid"/>
    <b v="0"/>
    <s v="Few"/>
    <n v="3"/>
  </r>
  <r>
    <s v="H158"/>
    <x v="0"/>
    <n v="49592"/>
    <x v="133"/>
    <x v="100"/>
    <x v="10"/>
    <x v="11"/>
    <n v="906"/>
    <s v="Mid"/>
    <b v="0"/>
    <s v="Many"/>
    <n v="5"/>
  </r>
  <r>
    <s v="H159"/>
    <x v="5"/>
    <n v="30647"/>
    <x v="134"/>
    <x v="4"/>
    <x v="4"/>
    <x v="5"/>
    <n v="1870"/>
    <s v="Mid"/>
    <b v="0"/>
    <s v="Many"/>
    <n v="4"/>
  </r>
  <r>
    <s v="H160"/>
    <x v="3"/>
    <n v="28716"/>
    <x v="135"/>
    <x v="96"/>
    <x v="1"/>
    <x v="0"/>
    <n v="1071"/>
    <s v="Lower-Mid"/>
    <b v="0"/>
    <s v="Many"/>
    <n v="3"/>
  </r>
  <r>
    <s v="H161"/>
    <x v="6"/>
    <n v="90316"/>
    <x v="136"/>
    <x v="41"/>
    <x v="5"/>
    <x v="8"/>
    <n v="1325"/>
    <s v="High"/>
    <b v="0"/>
    <s v="Many"/>
    <n v="10"/>
  </r>
  <r>
    <s v="H162"/>
    <x v="2"/>
    <n v="22368"/>
    <x v="75"/>
    <x v="65"/>
    <x v="3"/>
    <x v="11"/>
    <n v="778"/>
    <s v="Lower-Mid"/>
    <b v="0"/>
    <s v="Many"/>
    <n v="5"/>
  </r>
  <r>
    <s v="H163"/>
    <x v="4"/>
    <n v="97575"/>
    <x v="93"/>
    <x v="13"/>
    <x v="6"/>
    <x v="10"/>
    <n v="1488"/>
    <s v="High"/>
    <b v="0"/>
    <s v="Many"/>
    <n v="11"/>
  </r>
  <r>
    <s v="H164"/>
    <x v="0"/>
    <n v="26655"/>
    <x v="137"/>
    <x v="68"/>
    <x v="2"/>
    <x v="6"/>
    <n v="1975"/>
    <s v="Lower-Mid"/>
    <b v="0"/>
    <s v="Very Few"/>
    <n v="8"/>
  </r>
  <r>
    <s v="H165"/>
    <x v="0"/>
    <n v="90031"/>
    <x v="138"/>
    <x v="101"/>
    <x v="0"/>
    <x v="10"/>
    <n v="1202"/>
    <s v="High"/>
    <b v="0"/>
    <s v="Moderate"/>
    <n v="11"/>
  </r>
  <r>
    <s v="H166"/>
    <x v="5"/>
    <n v="96429"/>
    <x v="112"/>
    <x v="76"/>
    <x v="0"/>
    <x v="5"/>
    <n v="980"/>
    <s v="High"/>
    <b v="0"/>
    <s v="Moderate"/>
    <n v="4"/>
  </r>
  <r>
    <s v="H167"/>
    <x v="0"/>
    <n v="75766"/>
    <x v="31"/>
    <x v="30"/>
    <x v="11"/>
    <x v="4"/>
    <n v="2281"/>
    <s v="Upper-Mid"/>
    <b v="0"/>
    <s v="Many"/>
    <n v="1"/>
  </r>
  <r>
    <s v="H168"/>
    <x v="3"/>
    <n v="33403"/>
    <x v="139"/>
    <x v="102"/>
    <x v="12"/>
    <x v="10"/>
    <n v="939"/>
    <s v="Mid"/>
    <b v="0"/>
    <s v="Moderate"/>
    <n v="11"/>
  </r>
  <r>
    <s v="H169"/>
    <x v="6"/>
    <n v="52097"/>
    <x v="137"/>
    <x v="76"/>
    <x v="5"/>
    <x v="7"/>
    <n v="965"/>
    <s v="Upper-Mid"/>
    <b v="0"/>
    <s v="Many"/>
    <n v="7"/>
  </r>
  <r>
    <s v="H170"/>
    <x v="0"/>
    <n v="98657"/>
    <x v="140"/>
    <x v="103"/>
    <x v="6"/>
    <x v="6"/>
    <n v="1327"/>
    <s v="High"/>
    <b v="0"/>
    <s v="Many"/>
    <n v="8"/>
  </r>
  <r>
    <s v="H171"/>
    <x v="0"/>
    <n v="30966"/>
    <x v="141"/>
    <x v="63"/>
    <x v="1"/>
    <x v="0"/>
    <n v="2117"/>
    <s v="Mid"/>
    <b v="0"/>
    <s v="Many"/>
    <n v="3"/>
  </r>
  <r>
    <s v="H172"/>
    <x v="4"/>
    <n v="72921"/>
    <x v="142"/>
    <x v="104"/>
    <x v="2"/>
    <x v="2"/>
    <n v="1576"/>
    <s v="Upper-Mid"/>
    <b v="0"/>
    <s v="Very Few"/>
    <n v="6"/>
  </r>
  <r>
    <s v="H173"/>
    <x v="4"/>
    <n v="69726"/>
    <x v="143"/>
    <x v="2"/>
    <x v="5"/>
    <x v="1"/>
    <n v="2062"/>
    <s v="Upper-Mid"/>
    <b v="0"/>
    <s v="Many"/>
    <n v="2"/>
  </r>
  <r>
    <s v="H174"/>
    <x v="1"/>
    <n v="70300"/>
    <x v="67"/>
    <x v="8"/>
    <x v="6"/>
    <x v="7"/>
    <n v="2410"/>
    <s v="Upper-Mid"/>
    <b v="0"/>
    <s v="Many"/>
    <n v="7"/>
  </r>
  <r>
    <s v="H175"/>
    <x v="2"/>
    <n v="42677"/>
    <x v="144"/>
    <x v="71"/>
    <x v="7"/>
    <x v="6"/>
    <n v="1700"/>
    <s v="Mid"/>
    <b v="0"/>
    <s v="Few"/>
    <n v="8"/>
  </r>
  <r>
    <s v="H176"/>
    <x v="3"/>
    <n v="75609"/>
    <x v="145"/>
    <x v="71"/>
    <x v="4"/>
    <x v="2"/>
    <n v="2086"/>
    <s v="Upper-Mid"/>
    <b v="0"/>
    <s v="Many"/>
    <n v="6"/>
  </r>
  <r>
    <s v="H177"/>
    <x v="0"/>
    <n v="76661"/>
    <x v="146"/>
    <x v="38"/>
    <x v="0"/>
    <x v="2"/>
    <n v="1277"/>
    <s v="Upper-Mid"/>
    <b v="0"/>
    <s v="Moderate"/>
    <n v="6"/>
  </r>
  <r>
    <s v="H178"/>
    <x v="0"/>
    <n v="51024"/>
    <x v="59"/>
    <x v="71"/>
    <x v="1"/>
    <x v="11"/>
    <n v="1889"/>
    <s v="Upper-Mid"/>
    <b v="0"/>
    <s v="Many"/>
    <n v="5"/>
  </r>
  <r>
    <s v="H179"/>
    <x v="6"/>
    <n v="90313"/>
    <x v="147"/>
    <x v="74"/>
    <x v="0"/>
    <x v="6"/>
    <n v="860"/>
    <s v="High"/>
    <b v="0"/>
    <s v="Moderate"/>
    <n v="8"/>
  </r>
  <r>
    <s v="H180"/>
    <x v="1"/>
    <n v="73006"/>
    <x v="62"/>
    <x v="36"/>
    <x v="1"/>
    <x v="4"/>
    <n v="2088"/>
    <s v="Upper-Mid"/>
    <b v="0"/>
    <s v="Many"/>
    <n v="1"/>
  </r>
  <r>
    <s v="H181"/>
    <x v="2"/>
    <n v="35338"/>
    <x v="148"/>
    <x v="29"/>
    <x v="11"/>
    <x v="8"/>
    <n v="1731"/>
    <s v="Mid"/>
    <b v="0"/>
    <s v="Many"/>
    <n v="10"/>
  </r>
  <r>
    <s v="H182"/>
    <x v="1"/>
    <n v="88027"/>
    <x v="149"/>
    <x v="105"/>
    <x v="12"/>
    <x v="5"/>
    <n v="1126"/>
    <s v="High"/>
    <b v="0"/>
    <s v="Moderate"/>
    <n v="4"/>
  </r>
  <r>
    <s v="H183"/>
    <x v="5"/>
    <n v="39508"/>
    <x v="150"/>
    <x v="106"/>
    <x v="1"/>
    <x v="5"/>
    <n v="1733"/>
    <s v="Mid"/>
    <b v="0"/>
    <s v="Many"/>
    <n v="4"/>
  </r>
  <r>
    <s v="H184"/>
    <x v="2"/>
    <n v="23051"/>
    <x v="140"/>
    <x v="22"/>
    <x v="0"/>
    <x v="0"/>
    <n v="707"/>
    <s v="Lower-Mid"/>
    <b v="0"/>
    <s v="Moderate"/>
    <n v="3"/>
  </r>
  <r>
    <s v="H185"/>
    <x v="0"/>
    <n v="68747"/>
    <x v="23"/>
    <x v="11"/>
    <x v="11"/>
    <x v="0"/>
    <n v="893"/>
    <s v="Upper-Mid"/>
    <b v="0"/>
    <s v="Many"/>
    <n v="3"/>
  </r>
  <r>
    <s v="H186"/>
    <x v="0"/>
    <n v="74021"/>
    <x v="138"/>
    <x v="107"/>
    <x v="1"/>
    <x v="5"/>
    <n v="1402"/>
    <s v="Upper-Mid"/>
    <b v="0"/>
    <s v="Many"/>
    <n v="4"/>
  </r>
  <r>
    <s v="H187"/>
    <x v="2"/>
    <n v="86412"/>
    <x v="7"/>
    <x v="14"/>
    <x v="7"/>
    <x v="10"/>
    <n v="1339"/>
    <s v="High"/>
    <b v="0"/>
    <s v="Few"/>
    <n v="11"/>
  </r>
  <r>
    <s v="H188"/>
    <x v="0"/>
    <n v="78335"/>
    <x v="138"/>
    <x v="2"/>
    <x v="12"/>
    <x v="4"/>
    <n v="1852"/>
    <s v="Upper-Mid"/>
    <b v="0"/>
    <s v="Moderate"/>
    <n v="1"/>
  </r>
  <r>
    <s v="H189"/>
    <x v="3"/>
    <n v="76179"/>
    <x v="142"/>
    <x v="89"/>
    <x v="1"/>
    <x v="10"/>
    <n v="2116"/>
    <s v="Upper-Mid"/>
    <b v="0"/>
    <s v="Many"/>
    <n v="11"/>
  </r>
  <r>
    <s v="H190"/>
    <x v="2"/>
    <n v="52093"/>
    <x v="151"/>
    <x v="5"/>
    <x v="11"/>
    <x v="10"/>
    <n v="1222"/>
    <s v="Upper-Mid"/>
    <b v="0"/>
    <s v="Many"/>
    <n v="11"/>
  </r>
  <r>
    <s v="H191"/>
    <x v="1"/>
    <n v="89678"/>
    <x v="152"/>
    <x v="108"/>
    <x v="3"/>
    <x v="1"/>
    <n v="2238"/>
    <s v="High"/>
    <b v="0"/>
    <s v="Many"/>
    <n v="2"/>
  </r>
  <r>
    <s v="H192"/>
    <x v="2"/>
    <n v="59734"/>
    <x v="153"/>
    <x v="82"/>
    <x v="5"/>
    <x v="9"/>
    <n v="879"/>
    <s v="Upper-Mid"/>
    <b v="0"/>
    <s v="Many"/>
    <n v="9"/>
  </r>
  <r>
    <s v="H193"/>
    <x v="0"/>
    <n v="92615"/>
    <x v="154"/>
    <x v="84"/>
    <x v="9"/>
    <x v="8"/>
    <n v="1663"/>
    <s v="High"/>
    <b v="0"/>
    <s v="Few"/>
    <n v="10"/>
  </r>
  <r>
    <s v="H194"/>
    <x v="3"/>
    <n v="93523"/>
    <x v="155"/>
    <x v="47"/>
    <x v="6"/>
    <x v="1"/>
    <n v="1922"/>
    <s v="High"/>
    <b v="0"/>
    <s v="Many"/>
    <n v="2"/>
  </r>
  <r>
    <s v="H195"/>
    <x v="3"/>
    <n v="37019"/>
    <x v="156"/>
    <x v="35"/>
    <x v="9"/>
    <x v="11"/>
    <n v="832"/>
    <s v="Mid"/>
    <b v="0"/>
    <s v="Few"/>
    <n v="5"/>
  </r>
  <r>
    <s v="H196"/>
    <x v="5"/>
    <n v="93847"/>
    <x v="129"/>
    <x v="90"/>
    <x v="3"/>
    <x v="9"/>
    <n v="1781"/>
    <s v="High"/>
    <b v="0"/>
    <s v="Many"/>
    <n v="9"/>
  </r>
  <r>
    <s v="H197"/>
    <x v="1"/>
    <n v="99634"/>
    <x v="157"/>
    <x v="52"/>
    <x v="9"/>
    <x v="9"/>
    <n v="1568"/>
    <s v="High"/>
    <b v="0"/>
    <s v="Few"/>
    <n v="9"/>
  </r>
  <r>
    <s v="H198"/>
    <x v="4"/>
    <n v="48251"/>
    <x v="49"/>
    <x v="109"/>
    <x v="3"/>
    <x v="6"/>
    <n v="1373"/>
    <s v="Mid"/>
    <b v="0"/>
    <s v="Many"/>
    <n v="8"/>
  </r>
  <r>
    <s v="H199"/>
    <x v="4"/>
    <n v="45945"/>
    <x v="53"/>
    <x v="90"/>
    <x v="2"/>
    <x v="4"/>
    <n v="1756"/>
    <s v="Mid"/>
    <b v="0"/>
    <s v="Very Few"/>
    <n v="1"/>
  </r>
  <r>
    <s v="H200"/>
    <x v="2"/>
    <n v="52217"/>
    <x v="158"/>
    <x v="23"/>
    <x v="3"/>
    <x v="4"/>
    <n v="1686"/>
    <s v="Upper-Mid"/>
    <b v="0"/>
    <s v="Many"/>
    <n v="1"/>
  </r>
  <r>
    <s v="H201"/>
    <x v="5"/>
    <n v="28308"/>
    <x v="159"/>
    <x v="21"/>
    <x v="3"/>
    <x v="9"/>
    <n v="1159"/>
    <s v="Lower-Mid"/>
    <b v="0"/>
    <s v="Many"/>
    <n v="9"/>
  </r>
  <r>
    <s v="H202"/>
    <x v="6"/>
    <n v="25949"/>
    <x v="160"/>
    <x v="110"/>
    <x v="8"/>
    <x v="10"/>
    <n v="2006"/>
    <s v="Lower-Mid"/>
    <b v="0"/>
    <s v="Many"/>
    <n v="11"/>
  </r>
  <r>
    <s v="H203"/>
    <x v="2"/>
    <n v="71990"/>
    <x v="77"/>
    <x v="111"/>
    <x v="3"/>
    <x v="6"/>
    <n v="2132"/>
    <s v="Upper-Mid"/>
    <b v="0"/>
    <s v="Many"/>
    <n v="8"/>
  </r>
  <r>
    <s v="H204"/>
    <x v="5"/>
    <n v="21150"/>
    <x v="161"/>
    <x v="112"/>
    <x v="7"/>
    <x v="8"/>
    <n v="1204"/>
    <s v="Lower-Mid"/>
    <b v="0"/>
    <s v="Few"/>
    <n v="10"/>
  </r>
  <r>
    <s v="H205"/>
    <x v="1"/>
    <n v="94740"/>
    <x v="162"/>
    <x v="113"/>
    <x v="5"/>
    <x v="9"/>
    <n v="1003"/>
    <s v="High"/>
    <b v="0"/>
    <s v="Many"/>
    <n v="9"/>
  </r>
  <r>
    <s v="H206"/>
    <x v="1"/>
    <n v="86617"/>
    <x v="163"/>
    <x v="93"/>
    <x v="4"/>
    <x v="7"/>
    <n v="1092"/>
    <s v="High"/>
    <b v="0"/>
    <s v="Many"/>
    <n v="7"/>
  </r>
  <r>
    <s v="H207"/>
    <x v="1"/>
    <n v="36896"/>
    <x v="144"/>
    <x v="22"/>
    <x v="1"/>
    <x v="0"/>
    <n v="650"/>
    <s v="Mid"/>
    <b v="0"/>
    <s v="Many"/>
    <n v="3"/>
  </r>
  <r>
    <s v="H208"/>
    <x v="1"/>
    <n v="66175"/>
    <x v="87"/>
    <x v="51"/>
    <x v="6"/>
    <x v="0"/>
    <n v="1622"/>
    <s v="Upper-Mid"/>
    <b v="0"/>
    <s v="Many"/>
    <n v="3"/>
  </r>
  <r>
    <s v="H209"/>
    <x v="1"/>
    <n v="27805"/>
    <x v="164"/>
    <x v="52"/>
    <x v="12"/>
    <x v="1"/>
    <n v="1393"/>
    <s v="Lower-Mid"/>
    <b v="0"/>
    <s v="Moderate"/>
    <n v="2"/>
  </r>
  <r>
    <s v="H210"/>
    <x v="5"/>
    <n v="25237"/>
    <x v="154"/>
    <x v="35"/>
    <x v="5"/>
    <x v="11"/>
    <n v="1003"/>
    <s v="Lower-Mid"/>
    <b v="0"/>
    <s v="Many"/>
    <n v="5"/>
  </r>
  <r>
    <s v="H211"/>
    <x v="5"/>
    <n v="40056"/>
    <x v="165"/>
    <x v="56"/>
    <x v="0"/>
    <x v="3"/>
    <n v="1638"/>
    <s v="Mid"/>
    <b v="0"/>
    <s v="Moderate"/>
    <n v="12"/>
  </r>
  <r>
    <s v="H212"/>
    <x v="3"/>
    <n v="65543"/>
    <x v="86"/>
    <x v="114"/>
    <x v="4"/>
    <x v="3"/>
    <n v="2073"/>
    <s v="Upper-Mid"/>
    <b v="0"/>
    <s v="Many"/>
    <n v="12"/>
  </r>
  <r>
    <s v="H213"/>
    <x v="4"/>
    <n v="76556"/>
    <x v="26"/>
    <x v="6"/>
    <x v="2"/>
    <x v="0"/>
    <n v="1781"/>
    <s v="Upper-Mid"/>
    <b v="0"/>
    <s v="Very Few"/>
    <n v="3"/>
  </r>
  <r>
    <s v="H214"/>
    <x v="0"/>
    <n v="23343"/>
    <x v="21"/>
    <x v="36"/>
    <x v="2"/>
    <x v="2"/>
    <n v="2049"/>
    <s v="Lower-Mid"/>
    <b v="0"/>
    <s v="Very Few"/>
    <n v="6"/>
  </r>
  <r>
    <s v="H215"/>
    <x v="1"/>
    <n v="33500"/>
    <x v="60"/>
    <x v="90"/>
    <x v="10"/>
    <x v="1"/>
    <n v="1753"/>
    <s v="Mid"/>
    <b v="0"/>
    <s v="Many"/>
    <n v="2"/>
  </r>
  <r>
    <s v="H216"/>
    <x v="6"/>
    <n v="73222"/>
    <x v="166"/>
    <x v="109"/>
    <x v="3"/>
    <x v="3"/>
    <n v="1481"/>
    <s v="Upper-Mid"/>
    <b v="0"/>
    <s v="Many"/>
    <n v="12"/>
  </r>
  <r>
    <s v="H217"/>
    <x v="0"/>
    <n v="49375"/>
    <x v="167"/>
    <x v="56"/>
    <x v="5"/>
    <x v="0"/>
    <n v="1737"/>
    <s v="Mid"/>
    <b v="0"/>
    <s v="Many"/>
    <n v="3"/>
  </r>
  <r>
    <s v="H218"/>
    <x v="5"/>
    <n v="29662"/>
    <x v="168"/>
    <x v="115"/>
    <x v="11"/>
    <x v="11"/>
    <n v="2105"/>
    <s v="Lower-Mid"/>
    <b v="0"/>
    <s v="Many"/>
    <n v="5"/>
  </r>
  <r>
    <s v="H219"/>
    <x v="6"/>
    <n v="36964"/>
    <x v="87"/>
    <x v="11"/>
    <x v="8"/>
    <x v="3"/>
    <n v="1222"/>
    <s v="Mid"/>
    <b v="0"/>
    <s v="Many"/>
    <n v="12"/>
  </r>
  <r>
    <s v="H220"/>
    <x v="6"/>
    <n v="79638"/>
    <x v="169"/>
    <x v="101"/>
    <x v="9"/>
    <x v="10"/>
    <n v="1037"/>
    <s v="Upper-Mid"/>
    <b v="0"/>
    <s v="Few"/>
    <n v="11"/>
  </r>
  <r>
    <s v="H221"/>
    <x v="6"/>
    <n v="93666"/>
    <x v="99"/>
    <x v="24"/>
    <x v="0"/>
    <x v="10"/>
    <n v="2041"/>
    <s v="High"/>
    <b v="0"/>
    <s v="Moderate"/>
    <n v="11"/>
  </r>
  <r>
    <s v="H222"/>
    <x v="3"/>
    <n v="87215"/>
    <x v="146"/>
    <x v="84"/>
    <x v="2"/>
    <x v="4"/>
    <n v="1637"/>
    <s v="High"/>
    <b v="0"/>
    <s v="Very Few"/>
    <n v="1"/>
  </r>
  <r>
    <s v="H223"/>
    <x v="5"/>
    <n v="89042"/>
    <x v="49"/>
    <x v="6"/>
    <x v="6"/>
    <x v="4"/>
    <n v="1933"/>
    <s v="High"/>
    <b v="0"/>
    <s v="Many"/>
    <n v="1"/>
  </r>
  <r>
    <s v="H224"/>
    <x v="6"/>
    <n v="33284"/>
    <x v="35"/>
    <x v="103"/>
    <x v="2"/>
    <x v="8"/>
    <n v="1359"/>
    <s v="Mid"/>
    <b v="0"/>
    <s v="Very Few"/>
    <n v="10"/>
  </r>
  <r>
    <s v="H225"/>
    <x v="1"/>
    <n v="92789"/>
    <x v="120"/>
    <x v="116"/>
    <x v="12"/>
    <x v="9"/>
    <n v="915"/>
    <s v="High"/>
    <b v="0"/>
    <s v="Moderate"/>
    <n v="9"/>
  </r>
  <r>
    <s v="H226"/>
    <x v="2"/>
    <n v="81389"/>
    <x v="97"/>
    <x v="117"/>
    <x v="1"/>
    <x v="7"/>
    <n v="975"/>
    <s v="High"/>
    <b v="0"/>
    <s v="Many"/>
    <n v="7"/>
  </r>
  <r>
    <s v="H227"/>
    <x v="6"/>
    <n v="29435"/>
    <x v="170"/>
    <x v="36"/>
    <x v="2"/>
    <x v="4"/>
    <n v="2035"/>
    <s v="Lower-Mid"/>
    <b v="0"/>
    <s v="Very Few"/>
    <n v="1"/>
  </r>
  <r>
    <s v="H228"/>
    <x v="3"/>
    <n v="74340"/>
    <x v="11"/>
    <x v="118"/>
    <x v="12"/>
    <x v="3"/>
    <n v="2167"/>
    <s v="Upper-Mid"/>
    <b v="0"/>
    <s v="Moderate"/>
    <n v="12"/>
  </r>
  <r>
    <s v="H229"/>
    <x v="0"/>
    <n v="64078"/>
    <x v="171"/>
    <x v="48"/>
    <x v="5"/>
    <x v="6"/>
    <n v="1087"/>
    <s v="Upper-Mid"/>
    <b v="0"/>
    <s v="Many"/>
    <n v="8"/>
  </r>
  <r>
    <s v="H230"/>
    <x v="5"/>
    <n v="98832"/>
    <x v="139"/>
    <x v="33"/>
    <x v="5"/>
    <x v="0"/>
    <n v="819"/>
    <s v="High"/>
    <b v="0"/>
    <s v="Many"/>
    <n v="3"/>
  </r>
  <r>
    <s v="H231"/>
    <x v="3"/>
    <n v="71293"/>
    <x v="51"/>
    <x v="85"/>
    <x v="8"/>
    <x v="6"/>
    <n v="1846"/>
    <s v="Upper-Mid"/>
    <b v="0"/>
    <s v="Many"/>
    <n v="8"/>
  </r>
  <r>
    <s v="H232"/>
    <x v="6"/>
    <n v="98781"/>
    <x v="172"/>
    <x v="50"/>
    <x v="10"/>
    <x v="11"/>
    <n v="2050"/>
    <s v="High"/>
    <b v="0"/>
    <s v="Many"/>
    <n v="5"/>
  </r>
  <r>
    <s v="H233"/>
    <x v="5"/>
    <n v="80403"/>
    <x v="173"/>
    <x v="107"/>
    <x v="4"/>
    <x v="4"/>
    <n v="1457"/>
    <s v="High"/>
    <b v="0"/>
    <s v="Many"/>
    <n v="1"/>
  </r>
  <r>
    <s v="H234"/>
    <x v="2"/>
    <n v="49124"/>
    <x v="52"/>
    <x v="54"/>
    <x v="2"/>
    <x v="7"/>
    <n v="1161"/>
    <s v="Mid"/>
    <b v="0"/>
    <s v="Very Few"/>
    <n v="7"/>
  </r>
  <r>
    <s v="H235"/>
    <x v="6"/>
    <n v="63919"/>
    <x v="123"/>
    <x v="119"/>
    <x v="6"/>
    <x v="11"/>
    <n v="1104"/>
    <s v="Upper-Mid"/>
    <b v="0"/>
    <s v="Many"/>
    <n v="5"/>
  </r>
  <r>
    <s v="H236"/>
    <x v="3"/>
    <n v="55247"/>
    <x v="174"/>
    <x v="68"/>
    <x v="2"/>
    <x v="2"/>
    <n v="2050"/>
    <s v="Upper-Mid"/>
    <b v="0"/>
    <s v="Very Few"/>
    <n v="6"/>
  </r>
  <r>
    <s v="H237"/>
    <x v="4"/>
    <n v="82752"/>
    <x v="175"/>
    <x v="120"/>
    <x v="10"/>
    <x v="2"/>
    <n v="2191"/>
    <s v="High"/>
    <b v="0"/>
    <s v="Many"/>
    <n v="6"/>
  </r>
  <r>
    <s v="H238"/>
    <x v="1"/>
    <n v="76573"/>
    <x v="139"/>
    <x v="121"/>
    <x v="6"/>
    <x v="6"/>
    <n v="1809"/>
    <s v="Upper-Mid"/>
    <b v="0"/>
    <s v="Many"/>
    <n v="8"/>
  </r>
  <r>
    <s v="H239"/>
    <x v="0"/>
    <n v="79101"/>
    <x v="176"/>
    <x v="122"/>
    <x v="7"/>
    <x v="9"/>
    <n v="1599"/>
    <s v="Upper-Mid"/>
    <b v="0"/>
    <s v="Few"/>
    <n v="9"/>
  </r>
  <r>
    <s v="H240"/>
    <x v="3"/>
    <n v="46646"/>
    <x v="25"/>
    <x v="26"/>
    <x v="3"/>
    <x v="1"/>
    <n v="1016"/>
    <s v="Mid"/>
    <b v="0"/>
    <s v="Many"/>
    <n v="2"/>
  </r>
  <r>
    <s v="H241"/>
    <x v="5"/>
    <n v="43049"/>
    <x v="177"/>
    <x v="114"/>
    <x v="4"/>
    <x v="9"/>
    <n v="1975"/>
    <s v="Mid"/>
    <b v="0"/>
    <s v="Many"/>
    <n v="9"/>
  </r>
  <r>
    <s v="H242"/>
    <x v="6"/>
    <n v="99605"/>
    <x v="32"/>
    <x v="123"/>
    <x v="7"/>
    <x v="3"/>
    <n v="724"/>
    <s v="High"/>
    <b v="0"/>
    <s v="Few"/>
    <n v="12"/>
  </r>
  <r>
    <s v="H243"/>
    <x v="1"/>
    <n v="88385"/>
    <x v="30"/>
    <x v="3"/>
    <x v="10"/>
    <x v="10"/>
    <n v="892"/>
    <s v="High"/>
    <b v="0"/>
    <s v="Many"/>
    <n v="11"/>
  </r>
  <r>
    <s v="H244"/>
    <x v="6"/>
    <n v="60158"/>
    <x v="178"/>
    <x v="49"/>
    <x v="2"/>
    <x v="8"/>
    <n v="2489"/>
    <s v="Upper-Mid"/>
    <b v="0"/>
    <s v="Very Few"/>
    <n v="10"/>
  </r>
  <r>
    <s v="H245"/>
    <x v="5"/>
    <n v="85417"/>
    <x v="179"/>
    <x v="63"/>
    <x v="10"/>
    <x v="9"/>
    <n v="2051"/>
    <s v="High"/>
    <b v="0"/>
    <s v="Many"/>
    <n v="9"/>
  </r>
  <r>
    <s v="H246"/>
    <x v="6"/>
    <n v="43289"/>
    <x v="180"/>
    <x v="97"/>
    <x v="10"/>
    <x v="8"/>
    <n v="2260"/>
    <s v="Mid"/>
    <b v="0"/>
    <s v="Many"/>
    <n v="10"/>
  </r>
  <r>
    <s v="H247"/>
    <x v="4"/>
    <n v="29823"/>
    <x v="181"/>
    <x v="102"/>
    <x v="4"/>
    <x v="8"/>
    <n v="975"/>
    <s v="Lower-Mid"/>
    <b v="0"/>
    <s v="Many"/>
    <n v="10"/>
  </r>
  <r>
    <s v="H248"/>
    <x v="1"/>
    <n v="80160"/>
    <x v="182"/>
    <x v="97"/>
    <x v="7"/>
    <x v="7"/>
    <n v="2086"/>
    <s v="High"/>
    <b v="0"/>
    <s v="Few"/>
    <n v="7"/>
  </r>
  <r>
    <s v="H249"/>
    <x v="1"/>
    <n v="61975"/>
    <x v="151"/>
    <x v="66"/>
    <x v="9"/>
    <x v="4"/>
    <n v="1732"/>
    <s v="Upper-Mid"/>
    <b v="0"/>
    <s v="Few"/>
    <n v="1"/>
  </r>
  <r>
    <s v="H250"/>
    <x v="5"/>
    <n v="29540"/>
    <x v="183"/>
    <x v="7"/>
    <x v="2"/>
    <x v="7"/>
    <n v="1249"/>
    <s v="Lower-Mid"/>
    <b v="0"/>
    <s v="Very Few"/>
    <n v="7"/>
  </r>
  <r>
    <m/>
    <x v="7"/>
    <m/>
    <x v="184"/>
    <x v="124"/>
    <x v="13"/>
    <x v="12"/>
    <n v="383495"/>
    <m/>
    <m/>
    <m/>
    <m/>
  </r>
  <r>
    <s v="TOTAL COUNT"/>
    <x v="8"/>
    <m/>
    <x v="184"/>
    <x v="124"/>
    <x v="13"/>
    <x v="13"/>
    <m/>
    <m/>
    <m/>
    <m/>
    <m/>
  </r>
  <r>
    <n v="250"/>
    <x v="9"/>
    <m/>
    <x v="184"/>
    <x v="124"/>
    <x v="13"/>
    <x v="13"/>
    <m/>
    <m/>
    <m/>
    <m/>
    <m/>
  </r>
  <r>
    <s v="TOTAL AVERAGE"/>
    <x v="10"/>
    <m/>
    <x v="184"/>
    <x v="124"/>
    <x v="13"/>
    <x v="13"/>
    <m/>
    <m/>
    <m/>
    <m/>
    <m/>
  </r>
  <r>
    <n v="1533.98"/>
    <x v="11"/>
    <m/>
    <x v="184"/>
    <x v="124"/>
    <x v="13"/>
    <x v="13"/>
    <m/>
    <m/>
    <m/>
    <m/>
    <m/>
  </r>
  <r>
    <s v="TOTAL SUM"/>
    <x v="7"/>
    <m/>
    <x v="184"/>
    <x v="124"/>
    <x v="13"/>
    <x v="13"/>
    <m/>
    <m/>
    <m/>
    <m/>
    <m/>
  </r>
  <r>
    <n v="383495"/>
    <x v="7"/>
    <m/>
    <x v="184"/>
    <x v="124"/>
    <x v="13"/>
    <x v="13"/>
    <m/>
    <m/>
    <m/>
    <m/>
    <m/>
  </r>
  <r>
    <s v="MIN"/>
    <x v="7"/>
    <m/>
    <x v="184"/>
    <x v="124"/>
    <x v="13"/>
    <x v="13"/>
    <m/>
    <m/>
    <m/>
    <m/>
    <m/>
  </r>
  <r>
    <n v="631"/>
    <x v="7"/>
    <m/>
    <x v="184"/>
    <x v="124"/>
    <x v="13"/>
    <x v="13"/>
    <m/>
    <m/>
    <m/>
    <m/>
    <m/>
  </r>
  <r>
    <s v="MAX"/>
    <x v="7"/>
    <m/>
    <x v="184"/>
    <x v="124"/>
    <x v="13"/>
    <x v="13"/>
    <m/>
    <m/>
    <m/>
    <m/>
    <m/>
  </r>
  <r>
    <n v="2489"/>
    <x v="7"/>
    <m/>
    <x v="184"/>
    <x v="124"/>
    <x v="13"/>
    <x v="13"/>
    <m/>
    <m/>
    <m/>
    <m/>
    <m/>
  </r>
  <r>
    <m/>
    <x v="7"/>
    <m/>
    <x v="184"/>
    <x v="124"/>
    <x v="13"/>
    <x v="13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0">
  <r>
    <s v="H001"/>
    <x v="0"/>
    <n v="85318"/>
    <x v="0"/>
    <x v="0"/>
    <x v="0"/>
    <x v="0"/>
    <x v="0"/>
    <x v="0"/>
    <x v="0"/>
    <s v="Moderate"/>
    <x v="0"/>
  </r>
  <r>
    <s v="H002"/>
    <x v="1"/>
    <n v="43664"/>
    <x v="1"/>
    <x v="1"/>
    <x v="1"/>
    <x v="1"/>
    <x v="1"/>
    <x v="1"/>
    <x v="0"/>
    <s v="Many"/>
    <x v="1"/>
  </r>
  <r>
    <s v="H003"/>
    <x v="2"/>
    <n v="87172"/>
    <x v="2"/>
    <x v="2"/>
    <x v="2"/>
    <x v="1"/>
    <x v="2"/>
    <x v="0"/>
    <x v="0"/>
    <s v="Very Few"/>
    <x v="1"/>
  </r>
  <r>
    <s v="H004"/>
    <x v="0"/>
    <n v="46736"/>
    <x v="3"/>
    <x v="3"/>
    <x v="1"/>
    <x v="2"/>
    <x v="3"/>
    <x v="1"/>
    <x v="0"/>
    <s v="Many"/>
    <x v="2"/>
  </r>
  <r>
    <s v="H005"/>
    <x v="3"/>
    <n v="20854"/>
    <x v="4"/>
    <x v="4"/>
    <x v="3"/>
    <x v="3"/>
    <x v="4"/>
    <x v="2"/>
    <x v="0"/>
    <s v="Many"/>
    <x v="3"/>
  </r>
  <r>
    <s v="H006"/>
    <x v="2"/>
    <n v="58623"/>
    <x v="5"/>
    <x v="5"/>
    <x v="4"/>
    <x v="4"/>
    <x v="5"/>
    <x v="3"/>
    <x v="0"/>
    <s v="Many"/>
    <x v="4"/>
  </r>
  <r>
    <s v="H007"/>
    <x v="2"/>
    <n v="27392"/>
    <x v="6"/>
    <x v="6"/>
    <x v="5"/>
    <x v="1"/>
    <x v="6"/>
    <x v="2"/>
    <x v="0"/>
    <s v="Many"/>
    <x v="1"/>
  </r>
  <r>
    <s v="H008"/>
    <x v="0"/>
    <n v="75680"/>
    <x v="7"/>
    <x v="7"/>
    <x v="6"/>
    <x v="2"/>
    <x v="7"/>
    <x v="3"/>
    <x v="0"/>
    <s v="Many"/>
    <x v="2"/>
  </r>
  <r>
    <s v="H009"/>
    <x v="4"/>
    <n v="66717"/>
    <x v="8"/>
    <x v="8"/>
    <x v="7"/>
    <x v="0"/>
    <x v="8"/>
    <x v="3"/>
    <x v="0"/>
    <s v="Few"/>
    <x v="0"/>
  </r>
  <r>
    <s v="H010"/>
    <x v="3"/>
    <n v="70859"/>
    <x v="9"/>
    <x v="9"/>
    <x v="2"/>
    <x v="5"/>
    <x v="9"/>
    <x v="3"/>
    <x v="0"/>
    <s v="Very Few"/>
    <x v="5"/>
  </r>
  <r>
    <s v="H011"/>
    <x v="0"/>
    <n v="46309"/>
    <x v="10"/>
    <x v="10"/>
    <x v="0"/>
    <x v="4"/>
    <x v="10"/>
    <x v="1"/>
    <x v="0"/>
    <s v="Moderate"/>
    <x v="4"/>
  </r>
  <r>
    <s v="H012"/>
    <x v="3"/>
    <n v="83734"/>
    <x v="11"/>
    <x v="11"/>
    <x v="8"/>
    <x v="6"/>
    <x v="11"/>
    <x v="0"/>
    <x v="0"/>
    <s v="Many"/>
    <x v="6"/>
  </r>
  <r>
    <s v="H013"/>
    <x v="3"/>
    <n v="90467"/>
    <x v="12"/>
    <x v="12"/>
    <x v="8"/>
    <x v="7"/>
    <x v="12"/>
    <x v="0"/>
    <x v="0"/>
    <s v="Many"/>
    <x v="7"/>
  </r>
  <r>
    <s v="H014"/>
    <x v="2"/>
    <n v="72662"/>
    <x v="13"/>
    <x v="13"/>
    <x v="9"/>
    <x v="7"/>
    <x v="13"/>
    <x v="3"/>
    <x v="0"/>
    <s v="Few"/>
    <x v="7"/>
  </r>
  <r>
    <s v="H015"/>
    <x v="1"/>
    <n v="32688"/>
    <x v="14"/>
    <x v="14"/>
    <x v="0"/>
    <x v="0"/>
    <x v="14"/>
    <x v="1"/>
    <x v="0"/>
    <s v="Moderate"/>
    <x v="0"/>
  </r>
  <r>
    <s v="H016"/>
    <x v="3"/>
    <n v="45342"/>
    <x v="15"/>
    <x v="15"/>
    <x v="4"/>
    <x v="8"/>
    <x v="15"/>
    <x v="1"/>
    <x v="0"/>
    <s v="Many"/>
    <x v="8"/>
  </r>
  <r>
    <s v="H017"/>
    <x v="5"/>
    <n v="57157"/>
    <x v="16"/>
    <x v="16"/>
    <x v="3"/>
    <x v="8"/>
    <x v="16"/>
    <x v="3"/>
    <x v="0"/>
    <s v="Many"/>
    <x v="8"/>
  </r>
  <r>
    <s v="H018"/>
    <x v="2"/>
    <n v="87863"/>
    <x v="17"/>
    <x v="17"/>
    <x v="1"/>
    <x v="0"/>
    <x v="17"/>
    <x v="0"/>
    <x v="0"/>
    <s v="Many"/>
    <x v="0"/>
  </r>
  <r>
    <s v="H019"/>
    <x v="4"/>
    <n v="72083"/>
    <x v="18"/>
    <x v="18"/>
    <x v="9"/>
    <x v="1"/>
    <x v="18"/>
    <x v="3"/>
    <x v="0"/>
    <s v="Few"/>
    <x v="1"/>
  </r>
  <r>
    <s v="H020"/>
    <x v="1"/>
    <n v="85733"/>
    <x v="19"/>
    <x v="19"/>
    <x v="8"/>
    <x v="3"/>
    <x v="19"/>
    <x v="0"/>
    <x v="0"/>
    <s v="Many"/>
    <x v="3"/>
  </r>
  <r>
    <s v="H021"/>
    <x v="5"/>
    <n v="54698"/>
    <x v="20"/>
    <x v="20"/>
    <x v="7"/>
    <x v="4"/>
    <x v="20"/>
    <x v="3"/>
    <x v="0"/>
    <s v="Few"/>
    <x v="4"/>
  </r>
  <r>
    <s v="H022"/>
    <x v="5"/>
    <n v="42671"/>
    <x v="21"/>
    <x v="21"/>
    <x v="7"/>
    <x v="7"/>
    <x v="21"/>
    <x v="1"/>
    <x v="0"/>
    <s v="Few"/>
    <x v="7"/>
  </r>
  <r>
    <s v="H023"/>
    <x v="4"/>
    <n v="45184"/>
    <x v="22"/>
    <x v="22"/>
    <x v="2"/>
    <x v="7"/>
    <x v="22"/>
    <x v="1"/>
    <x v="0"/>
    <s v="Very Few"/>
    <x v="7"/>
  </r>
  <r>
    <s v="H024"/>
    <x v="1"/>
    <n v="62107"/>
    <x v="23"/>
    <x v="23"/>
    <x v="4"/>
    <x v="3"/>
    <x v="23"/>
    <x v="3"/>
    <x v="0"/>
    <s v="Many"/>
    <x v="3"/>
  </r>
  <r>
    <s v="H025"/>
    <x v="2"/>
    <n v="71663"/>
    <x v="24"/>
    <x v="24"/>
    <x v="5"/>
    <x v="1"/>
    <x v="24"/>
    <x v="3"/>
    <x v="0"/>
    <s v="Many"/>
    <x v="1"/>
  </r>
  <r>
    <s v="H026"/>
    <x v="6"/>
    <n v="35708"/>
    <x v="25"/>
    <x v="25"/>
    <x v="8"/>
    <x v="7"/>
    <x v="25"/>
    <x v="1"/>
    <x v="0"/>
    <s v="Many"/>
    <x v="7"/>
  </r>
  <r>
    <s v="H027"/>
    <x v="1"/>
    <n v="69811"/>
    <x v="26"/>
    <x v="26"/>
    <x v="10"/>
    <x v="6"/>
    <x v="26"/>
    <x v="3"/>
    <x v="0"/>
    <s v="Many"/>
    <x v="6"/>
  </r>
  <r>
    <s v="H028"/>
    <x v="4"/>
    <n v="22811"/>
    <x v="27"/>
    <x v="27"/>
    <x v="4"/>
    <x v="4"/>
    <x v="27"/>
    <x v="2"/>
    <x v="0"/>
    <s v="Many"/>
    <x v="4"/>
  </r>
  <r>
    <s v="H029"/>
    <x v="5"/>
    <n v="76250"/>
    <x v="28"/>
    <x v="28"/>
    <x v="3"/>
    <x v="9"/>
    <x v="28"/>
    <x v="3"/>
    <x v="0"/>
    <s v="Many"/>
    <x v="9"/>
  </r>
  <r>
    <s v="H030"/>
    <x v="2"/>
    <n v="92082"/>
    <x v="29"/>
    <x v="29"/>
    <x v="1"/>
    <x v="7"/>
    <x v="29"/>
    <x v="0"/>
    <x v="0"/>
    <s v="Many"/>
    <x v="7"/>
  </r>
  <r>
    <s v="H031"/>
    <x v="1"/>
    <n v="54754"/>
    <x v="30"/>
    <x v="30"/>
    <x v="0"/>
    <x v="0"/>
    <x v="30"/>
    <x v="3"/>
    <x v="0"/>
    <s v="Moderate"/>
    <x v="0"/>
  </r>
  <r>
    <s v="H032"/>
    <x v="6"/>
    <n v="31411"/>
    <x v="31"/>
    <x v="10"/>
    <x v="8"/>
    <x v="6"/>
    <x v="31"/>
    <x v="1"/>
    <x v="0"/>
    <s v="Many"/>
    <x v="6"/>
  </r>
  <r>
    <s v="H033"/>
    <x v="6"/>
    <n v="22911"/>
    <x v="32"/>
    <x v="31"/>
    <x v="7"/>
    <x v="7"/>
    <x v="32"/>
    <x v="2"/>
    <x v="0"/>
    <s v="Few"/>
    <x v="7"/>
  </r>
  <r>
    <s v="H034"/>
    <x v="3"/>
    <n v="87270"/>
    <x v="33"/>
    <x v="32"/>
    <x v="0"/>
    <x v="10"/>
    <x v="33"/>
    <x v="0"/>
    <x v="0"/>
    <s v="Moderate"/>
    <x v="10"/>
  </r>
  <r>
    <s v="H035"/>
    <x v="3"/>
    <n v="28680"/>
    <x v="34"/>
    <x v="33"/>
    <x v="0"/>
    <x v="6"/>
    <x v="34"/>
    <x v="2"/>
    <x v="0"/>
    <s v="Moderate"/>
    <x v="6"/>
  </r>
  <r>
    <s v="H036"/>
    <x v="0"/>
    <n v="91295"/>
    <x v="35"/>
    <x v="34"/>
    <x v="0"/>
    <x v="2"/>
    <x v="35"/>
    <x v="0"/>
    <x v="0"/>
    <s v="Moderate"/>
    <x v="2"/>
  </r>
  <r>
    <s v="H037"/>
    <x v="4"/>
    <n v="31111"/>
    <x v="36"/>
    <x v="35"/>
    <x v="7"/>
    <x v="9"/>
    <x v="36"/>
    <x v="1"/>
    <x v="0"/>
    <s v="Few"/>
    <x v="9"/>
  </r>
  <r>
    <s v="H038"/>
    <x v="1"/>
    <n v="57504"/>
    <x v="37"/>
    <x v="36"/>
    <x v="3"/>
    <x v="11"/>
    <x v="37"/>
    <x v="3"/>
    <x v="0"/>
    <s v="Many"/>
    <x v="11"/>
  </r>
  <r>
    <s v="H039"/>
    <x v="1"/>
    <n v="21802"/>
    <x v="35"/>
    <x v="37"/>
    <x v="11"/>
    <x v="0"/>
    <x v="38"/>
    <x v="2"/>
    <x v="0"/>
    <s v="Many"/>
    <x v="0"/>
  </r>
  <r>
    <s v="H040"/>
    <x v="0"/>
    <n v="28155"/>
    <x v="38"/>
    <x v="38"/>
    <x v="12"/>
    <x v="0"/>
    <x v="39"/>
    <x v="2"/>
    <x v="0"/>
    <s v="Moderate"/>
    <x v="0"/>
  </r>
  <r>
    <s v="H041"/>
    <x v="5"/>
    <n v="93656"/>
    <x v="39"/>
    <x v="39"/>
    <x v="1"/>
    <x v="4"/>
    <x v="40"/>
    <x v="0"/>
    <x v="0"/>
    <s v="Many"/>
    <x v="4"/>
  </r>
  <r>
    <s v="H042"/>
    <x v="5"/>
    <n v="59384"/>
    <x v="40"/>
    <x v="23"/>
    <x v="10"/>
    <x v="3"/>
    <x v="41"/>
    <x v="3"/>
    <x v="0"/>
    <s v="Many"/>
    <x v="3"/>
  </r>
  <r>
    <s v="H043"/>
    <x v="0"/>
    <n v="67254"/>
    <x v="41"/>
    <x v="40"/>
    <x v="11"/>
    <x v="6"/>
    <x v="42"/>
    <x v="3"/>
    <x v="0"/>
    <s v="Many"/>
    <x v="6"/>
  </r>
  <r>
    <s v="H044"/>
    <x v="5"/>
    <n v="41918"/>
    <x v="42"/>
    <x v="41"/>
    <x v="1"/>
    <x v="1"/>
    <x v="43"/>
    <x v="1"/>
    <x v="0"/>
    <s v="Many"/>
    <x v="1"/>
  </r>
  <r>
    <s v="H045"/>
    <x v="3"/>
    <n v="80713"/>
    <x v="43"/>
    <x v="6"/>
    <x v="9"/>
    <x v="0"/>
    <x v="44"/>
    <x v="0"/>
    <x v="0"/>
    <s v="Few"/>
    <x v="0"/>
  </r>
  <r>
    <s v="H046"/>
    <x v="1"/>
    <n v="50306"/>
    <x v="44"/>
    <x v="26"/>
    <x v="4"/>
    <x v="6"/>
    <x v="45"/>
    <x v="3"/>
    <x v="0"/>
    <s v="Many"/>
    <x v="6"/>
  </r>
  <r>
    <s v="H047"/>
    <x v="0"/>
    <n v="36646"/>
    <x v="45"/>
    <x v="42"/>
    <x v="4"/>
    <x v="6"/>
    <x v="46"/>
    <x v="1"/>
    <x v="0"/>
    <s v="Many"/>
    <x v="6"/>
  </r>
  <r>
    <s v="H048"/>
    <x v="1"/>
    <n v="66843"/>
    <x v="46"/>
    <x v="43"/>
    <x v="6"/>
    <x v="10"/>
    <x v="47"/>
    <x v="3"/>
    <x v="0"/>
    <s v="Many"/>
    <x v="10"/>
  </r>
  <r>
    <s v="H049"/>
    <x v="6"/>
    <n v="36371"/>
    <x v="47"/>
    <x v="44"/>
    <x v="4"/>
    <x v="5"/>
    <x v="48"/>
    <x v="1"/>
    <x v="0"/>
    <s v="Many"/>
    <x v="5"/>
  </r>
  <r>
    <s v="H050"/>
    <x v="3"/>
    <n v="97371"/>
    <x v="48"/>
    <x v="45"/>
    <x v="7"/>
    <x v="5"/>
    <x v="49"/>
    <x v="0"/>
    <x v="0"/>
    <s v="Few"/>
    <x v="5"/>
  </r>
  <r>
    <s v="H051"/>
    <x v="2"/>
    <n v="22049"/>
    <x v="49"/>
    <x v="24"/>
    <x v="10"/>
    <x v="11"/>
    <x v="50"/>
    <x v="2"/>
    <x v="0"/>
    <s v="Many"/>
    <x v="11"/>
  </r>
  <r>
    <s v="H052"/>
    <x v="3"/>
    <n v="51616"/>
    <x v="50"/>
    <x v="46"/>
    <x v="5"/>
    <x v="2"/>
    <x v="51"/>
    <x v="3"/>
    <x v="0"/>
    <s v="Many"/>
    <x v="2"/>
  </r>
  <r>
    <s v="H053"/>
    <x v="0"/>
    <n v="40932"/>
    <x v="51"/>
    <x v="30"/>
    <x v="2"/>
    <x v="11"/>
    <x v="52"/>
    <x v="1"/>
    <x v="0"/>
    <s v="Very Few"/>
    <x v="11"/>
  </r>
  <r>
    <s v="H054"/>
    <x v="2"/>
    <n v="49855"/>
    <x v="52"/>
    <x v="47"/>
    <x v="6"/>
    <x v="7"/>
    <x v="53"/>
    <x v="1"/>
    <x v="0"/>
    <s v="Many"/>
    <x v="7"/>
  </r>
  <r>
    <s v="H055"/>
    <x v="6"/>
    <n v="81434"/>
    <x v="53"/>
    <x v="48"/>
    <x v="2"/>
    <x v="1"/>
    <x v="54"/>
    <x v="0"/>
    <x v="0"/>
    <s v="Very Few"/>
    <x v="1"/>
  </r>
  <r>
    <s v="H056"/>
    <x v="0"/>
    <n v="92694"/>
    <x v="54"/>
    <x v="49"/>
    <x v="1"/>
    <x v="7"/>
    <x v="55"/>
    <x v="0"/>
    <x v="0"/>
    <s v="Many"/>
    <x v="7"/>
  </r>
  <r>
    <s v="H057"/>
    <x v="4"/>
    <n v="63016"/>
    <x v="55"/>
    <x v="10"/>
    <x v="2"/>
    <x v="8"/>
    <x v="56"/>
    <x v="3"/>
    <x v="0"/>
    <s v="Very Few"/>
    <x v="8"/>
  </r>
  <r>
    <s v="H058"/>
    <x v="1"/>
    <n v="27400"/>
    <x v="56"/>
    <x v="50"/>
    <x v="2"/>
    <x v="7"/>
    <x v="57"/>
    <x v="2"/>
    <x v="0"/>
    <s v="Very Few"/>
    <x v="7"/>
  </r>
  <r>
    <s v="H059"/>
    <x v="6"/>
    <n v="62642"/>
    <x v="57"/>
    <x v="51"/>
    <x v="6"/>
    <x v="4"/>
    <x v="58"/>
    <x v="3"/>
    <x v="0"/>
    <s v="Many"/>
    <x v="4"/>
  </r>
  <r>
    <s v="H060"/>
    <x v="1"/>
    <n v="35151"/>
    <x v="9"/>
    <x v="52"/>
    <x v="9"/>
    <x v="7"/>
    <x v="59"/>
    <x v="1"/>
    <x v="0"/>
    <s v="Few"/>
    <x v="7"/>
  </r>
  <r>
    <s v="H061"/>
    <x v="5"/>
    <n v="71407"/>
    <x v="58"/>
    <x v="53"/>
    <x v="0"/>
    <x v="11"/>
    <x v="60"/>
    <x v="3"/>
    <x v="0"/>
    <s v="Moderate"/>
    <x v="11"/>
  </r>
  <r>
    <s v="H062"/>
    <x v="4"/>
    <n v="86690"/>
    <x v="59"/>
    <x v="54"/>
    <x v="4"/>
    <x v="0"/>
    <x v="61"/>
    <x v="0"/>
    <x v="0"/>
    <s v="Many"/>
    <x v="0"/>
  </r>
  <r>
    <s v="H063"/>
    <x v="4"/>
    <n v="24499"/>
    <x v="60"/>
    <x v="43"/>
    <x v="4"/>
    <x v="0"/>
    <x v="62"/>
    <x v="2"/>
    <x v="0"/>
    <s v="Many"/>
    <x v="0"/>
  </r>
  <r>
    <s v="H064"/>
    <x v="6"/>
    <n v="26295"/>
    <x v="61"/>
    <x v="16"/>
    <x v="7"/>
    <x v="5"/>
    <x v="63"/>
    <x v="2"/>
    <x v="0"/>
    <s v="Few"/>
    <x v="5"/>
  </r>
  <r>
    <s v="H065"/>
    <x v="4"/>
    <n v="79040"/>
    <x v="17"/>
    <x v="55"/>
    <x v="6"/>
    <x v="3"/>
    <x v="64"/>
    <x v="3"/>
    <x v="0"/>
    <s v="Many"/>
    <x v="3"/>
  </r>
  <r>
    <s v="H066"/>
    <x v="2"/>
    <n v="32183"/>
    <x v="62"/>
    <x v="1"/>
    <x v="7"/>
    <x v="1"/>
    <x v="65"/>
    <x v="1"/>
    <x v="0"/>
    <s v="Few"/>
    <x v="1"/>
  </r>
  <r>
    <s v="H067"/>
    <x v="4"/>
    <n v="49299"/>
    <x v="63"/>
    <x v="56"/>
    <x v="5"/>
    <x v="1"/>
    <x v="66"/>
    <x v="1"/>
    <x v="0"/>
    <s v="Many"/>
    <x v="1"/>
  </r>
  <r>
    <s v="H068"/>
    <x v="1"/>
    <n v="32874"/>
    <x v="64"/>
    <x v="57"/>
    <x v="5"/>
    <x v="4"/>
    <x v="67"/>
    <x v="1"/>
    <x v="0"/>
    <s v="Many"/>
    <x v="4"/>
  </r>
  <r>
    <s v="H069"/>
    <x v="1"/>
    <n v="52711"/>
    <x v="65"/>
    <x v="58"/>
    <x v="7"/>
    <x v="11"/>
    <x v="68"/>
    <x v="3"/>
    <x v="0"/>
    <s v="Few"/>
    <x v="11"/>
  </r>
  <r>
    <s v="H070"/>
    <x v="0"/>
    <n v="25539"/>
    <x v="46"/>
    <x v="56"/>
    <x v="6"/>
    <x v="5"/>
    <x v="69"/>
    <x v="2"/>
    <x v="0"/>
    <s v="Many"/>
    <x v="5"/>
  </r>
  <r>
    <s v="H071"/>
    <x v="1"/>
    <n v="73351"/>
    <x v="66"/>
    <x v="1"/>
    <x v="7"/>
    <x v="10"/>
    <x v="70"/>
    <x v="3"/>
    <x v="0"/>
    <s v="Few"/>
    <x v="10"/>
  </r>
  <r>
    <s v="H072"/>
    <x v="0"/>
    <n v="81267"/>
    <x v="67"/>
    <x v="59"/>
    <x v="4"/>
    <x v="8"/>
    <x v="71"/>
    <x v="0"/>
    <x v="0"/>
    <s v="Many"/>
    <x v="8"/>
  </r>
  <r>
    <s v="H073"/>
    <x v="1"/>
    <n v="68354"/>
    <x v="68"/>
    <x v="34"/>
    <x v="11"/>
    <x v="1"/>
    <x v="72"/>
    <x v="3"/>
    <x v="0"/>
    <s v="Many"/>
    <x v="1"/>
  </r>
  <r>
    <s v="H074"/>
    <x v="2"/>
    <n v="22557"/>
    <x v="69"/>
    <x v="60"/>
    <x v="12"/>
    <x v="0"/>
    <x v="73"/>
    <x v="2"/>
    <x v="0"/>
    <s v="Moderate"/>
    <x v="0"/>
  </r>
  <r>
    <s v="H075"/>
    <x v="0"/>
    <n v="58360"/>
    <x v="62"/>
    <x v="24"/>
    <x v="10"/>
    <x v="7"/>
    <x v="74"/>
    <x v="3"/>
    <x v="0"/>
    <s v="Many"/>
    <x v="7"/>
  </r>
  <r>
    <s v="H076"/>
    <x v="3"/>
    <n v="22200"/>
    <x v="70"/>
    <x v="61"/>
    <x v="2"/>
    <x v="7"/>
    <x v="75"/>
    <x v="2"/>
    <x v="0"/>
    <s v="Very Few"/>
    <x v="7"/>
  </r>
  <r>
    <s v="H077"/>
    <x v="5"/>
    <n v="88497"/>
    <x v="71"/>
    <x v="62"/>
    <x v="12"/>
    <x v="3"/>
    <x v="76"/>
    <x v="0"/>
    <x v="0"/>
    <s v="Moderate"/>
    <x v="3"/>
  </r>
  <r>
    <s v="H078"/>
    <x v="6"/>
    <n v="66975"/>
    <x v="72"/>
    <x v="63"/>
    <x v="6"/>
    <x v="5"/>
    <x v="77"/>
    <x v="3"/>
    <x v="0"/>
    <s v="Many"/>
    <x v="5"/>
  </r>
  <r>
    <s v="H079"/>
    <x v="1"/>
    <n v="41357"/>
    <x v="46"/>
    <x v="30"/>
    <x v="3"/>
    <x v="11"/>
    <x v="78"/>
    <x v="1"/>
    <x v="0"/>
    <s v="Many"/>
    <x v="11"/>
  </r>
  <r>
    <s v="H080"/>
    <x v="4"/>
    <n v="97505"/>
    <x v="73"/>
    <x v="64"/>
    <x v="12"/>
    <x v="11"/>
    <x v="79"/>
    <x v="0"/>
    <x v="0"/>
    <s v="Moderate"/>
    <x v="11"/>
  </r>
  <r>
    <s v="H081"/>
    <x v="1"/>
    <n v="22869"/>
    <x v="25"/>
    <x v="65"/>
    <x v="10"/>
    <x v="2"/>
    <x v="80"/>
    <x v="2"/>
    <x v="0"/>
    <s v="Many"/>
    <x v="2"/>
  </r>
  <r>
    <s v="H082"/>
    <x v="4"/>
    <n v="81135"/>
    <x v="74"/>
    <x v="66"/>
    <x v="5"/>
    <x v="9"/>
    <x v="81"/>
    <x v="0"/>
    <x v="0"/>
    <s v="Many"/>
    <x v="9"/>
  </r>
  <r>
    <s v="H083"/>
    <x v="5"/>
    <n v="70108"/>
    <x v="75"/>
    <x v="67"/>
    <x v="1"/>
    <x v="1"/>
    <x v="82"/>
    <x v="3"/>
    <x v="0"/>
    <s v="Many"/>
    <x v="1"/>
  </r>
  <r>
    <s v="H084"/>
    <x v="5"/>
    <n v="58467"/>
    <x v="54"/>
    <x v="38"/>
    <x v="2"/>
    <x v="11"/>
    <x v="83"/>
    <x v="3"/>
    <x v="0"/>
    <s v="Very Few"/>
    <x v="11"/>
  </r>
  <r>
    <s v="H085"/>
    <x v="5"/>
    <n v="43328"/>
    <x v="76"/>
    <x v="22"/>
    <x v="10"/>
    <x v="3"/>
    <x v="84"/>
    <x v="1"/>
    <x v="0"/>
    <s v="Many"/>
    <x v="3"/>
  </r>
  <r>
    <s v="H086"/>
    <x v="4"/>
    <n v="23987"/>
    <x v="10"/>
    <x v="28"/>
    <x v="0"/>
    <x v="0"/>
    <x v="85"/>
    <x v="2"/>
    <x v="0"/>
    <s v="Moderate"/>
    <x v="0"/>
  </r>
  <r>
    <s v="H087"/>
    <x v="1"/>
    <n v="78871"/>
    <x v="77"/>
    <x v="68"/>
    <x v="3"/>
    <x v="5"/>
    <x v="86"/>
    <x v="3"/>
    <x v="0"/>
    <s v="Many"/>
    <x v="5"/>
  </r>
  <r>
    <s v="H088"/>
    <x v="5"/>
    <n v="42399"/>
    <x v="78"/>
    <x v="69"/>
    <x v="6"/>
    <x v="8"/>
    <x v="87"/>
    <x v="1"/>
    <x v="0"/>
    <s v="Many"/>
    <x v="8"/>
  </r>
  <r>
    <s v="H089"/>
    <x v="2"/>
    <n v="66214"/>
    <x v="79"/>
    <x v="70"/>
    <x v="2"/>
    <x v="2"/>
    <x v="88"/>
    <x v="3"/>
    <x v="0"/>
    <s v="Very Few"/>
    <x v="2"/>
  </r>
  <r>
    <s v="H090"/>
    <x v="0"/>
    <n v="90271"/>
    <x v="80"/>
    <x v="71"/>
    <x v="12"/>
    <x v="3"/>
    <x v="89"/>
    <x v="0"/>
    <x v="0"/>
    <s v="Moderate"/>
    <x v="3"/>
  </r>
  <r>
    <s v="H091"/>
    <x v="4"/>
    <n v="64064"/>
    <x v="81"/>
    <x v="49"/>
    <x v="5"/>
    <x v="6"/>
    <x v="90"/>
    <x v="3"/>
    <x v="0"/>
    <s v="Many"/>
    <x v="6"/>
  </r>
  <r>
    <s v="H092"/>
    <x v="4"/>
    <n v="90091"/>
    <x v="82"/>
    <x v="72"/>
    <x v="9"/>
    <x v="4"/>
    <x v="91"/>
    <x v="0"/>
    <x v="0"/>
    <s v="Few"/>
    <x v="4"/>
  </r>
  <r>
    <s v="H093"/>
    <x v="1"/>
    <n v="60818"/>
    <x v="6"/>
    <x v="23"/>
    <x v="11"/>
    <x v="8"/>
    <x v="92"/>
    <x v="3"/>
    <x v="0"/>
    <s v="Many"/>
    <x v="8"/>
  </r>
  <r>
    <s v="H094"/>
    <x v="4"/>
    <n v="65525"/>
    <x v="83"/>
    <x v="6"/>
    <x v="0"/>
    <x v="6"/>
    <x v="93"/>
    <x v="3"/>
    <x v="0"/>
    <s v="Moderate"/>
    <x v="6"/>
  </r>
  <r>
    <s v="H095"/>
    <x v="4"/>
    <n v="39830"/>
    <x v="84"/>
    <x v="73"/>
    <x v="3"/>
    <x v="10"/>
    <x v="94"/>
    <x v="1"/>
    <x v="0"/>
    <s v="Many"/>
    <x v="10"/>
  </r>
  <r>
    <s v="H096"/>
    <x v="5"/>
    <n v="37429"/>
    <x v="85"/>
    <x v="74"/>
    <x v="11"/>
    <x v="7"/>
    <x v="95"/>
    <x v="1"/>
    <x v="0"/>
    <s v="Many"/>
    <x v="7"/>
  </r>
  <r>
    <s v="H097"/>
    <x v="1"/>
    <n v="26893"/>
    <x v="86"/>
    <x v="62"/>
    <x v="2"/>
    <x v="4"/>
    <x v="96"/>
    <x v="2"/>
    <x v="0"/>
    <s v="Very Few"/>
    <x v="4"/>
  </r>
  <r>
    <s v="H098"/>
    <x v="5"/>
    <n v="99909"/>
    <x v="87"/>
    <x v="75"/>
    <x v="5"/>
    <x v="1"/>
    <x v="97"/>
    <x v="0"/>
    <x v="0"/>
    <s v="Many"/>
    <x v="1"/>
  </r>
  <r>
    <s v="H099"/>
    <x v="0"/>
    <n v="67333"/>
    <x v="88"/>
    <x v="62"/>
    <x v="5"/>
    <x v="0"/>
    <x v="98"/>
    <x v="3"/>
    <x v="0"/>
    <s v="Many"/>
    <x v="0"/>
  </r>
  <r>
    <s v="H100"/>
    <x v="0"/>
    <n v="23436"/>
    <x v="55"/>
    <x v="76"/>
    <x v="10"/>
    <x v="4"/>
    <x v="99"/>
    <x v="2"/>
    <x v="0"/>
    <s v="Many"/>
    <x v="4"/>
  </r>
  <r>
    <s v="H101"/>
    <x v="5"/>
    <n v="94290"/>
    <x v="10"/>
    <x v="77"/>
    <x v="12"/>
    <x v="9"/>
    <x v="100"/>
    <x v="0"/>
    <x v="0"/>
    <s v="Moderate"/>
    <x v="9"/>
  </r>
  <r>
    <s v="H102"/>
    <x v="0"/>
    <n v="96213"/>
    <x v="89"/>
    <x v="78"/>
    <x v="10"/>
    <x v="6"/>
    <x v="101"/>
    <x v="0"/>
    <x v="0"/>
    <s v="Many"/>
    <x v="6"/>
  </r>
  <r>
    <s v="H103"/>
    <x v="1"/>
    <n v="25895"/>
    <x v="90"/>
    <x v="79"/>
    <x v="4"/>
    <x v="1"/>
    <x v="102"/>
    <x v="2"/>
    <x v="0"/>
    <s v="Many"/>
    <x v="1"/>
  </r>
  <r>
    <s v="H104"/>
    <x v="6"/>
    <n v="39738"/>
    <x v="91"/>
    <x v="80"/>
    <x v="12"/>
    <x v="9"/>
    <x v="103"/>
    <x v="1"/>
    <x v="0"/>
    <s v="Moderate"/>
    <x v="9"/>
  </r>
  <r>
    <s v="H105"/>
    <x v="5"/>
    <n v="50746"/>
    <x v="58"/>
    <x v="34"/>
    <x v="4"/>
    <x v="7"/>
    <x v="104"/>
    <x v="3"/>
    <x v="0"/>
    <s v="Many"/>
    <x v="7"/>
  </r>
  <r>
    <s v="H106"/>
    <x v="2"/>
    <n v="69377"/>
    <x v="86"/>
    <x v="81"/>
    <x v="10"/>
    <x v="9"/>
    <x v="105"/>
    <x v="3"/>
    <x v="0"/>
    <s v="Many"/>
    <x v="9"/>
  </r>
  <r>
    <s v="H107"/>
    <x v="2"/>
    <n v="68404"/>
    <x v="92"/>
    <x v="82"/>
    <x v="4"/>
    <x v="2"/>
    <x v="106"/>
    <x v="3"/>
    <x v="0"/>
    <s v="Many"/>
    <x v="2"/>
  </r>
  <r>
    <s v="H108"/>
    <x v="4"/>
    <n v="74045"/>
    <x v="93"/>
    <x v="3"/>
    <x v="0"/>
    <x v="2"/>
    <x v="107"/>
    <x v="3"/>
    <x v="0"/>
    <s v="Moderate"/>
    <x v="2"/>
  </r>
  <r>
    <s v="H109"/>
    <x v="0"/>
    <n v="59790"/>
    <x v="94"/>
    <x v="39"/>
    <x v="10"/>
    <x v="10"/>
    <x v="108"/>
    <x v="3"/>
    <x v="0"/>
    <s v="Many"/>
    <x v="10"/>
  </r>
  <r>
    <s v="H110"/>
    <x v="2"/>
    <n v="25600"/>
    <x v="95"/>
    <x v="79"/>
    <x v="12"/>
    <x v="5"/>
    <x v="109"/>
    <x v="2"/>
    <x v="0"/>
    <s v="Moderate"/>
    <x v="5"/>
  </r>
  <r>
    <s v="H111"/>
    <x v="4"/>
    <n v="60764"/>
    <x v="96"/>
    <x v="83"/>
    <x v="8"/>
    <x v="8"/>
    <x v="9"/>
    <x v="3"/>
    <x v="0"/>
    <s v="Many"/>
    <x v="8"/>
  </r>
  <r>
    <s v="H112"/>
    <x v="6"/>
    <n v="94543"/>
    <x v="97"/>
    <x v="20"/>
    <x v="10"/>
    <x v="8"/>
    <x v="110"/>
    <x v="0"/>
    <x v="0"/>
    <s v="Many"/>
    <x v="8"/>
  </r>
  <r>
    <s v="H113"/>
    <x v="1"/>
    <n v="65714"/>
    <x v="98"/>
    <x v="84"/>
    <x v="9"/>
    <x v="1"/>
    <x v="111"/>
    <x v="3"/>
    <x v="0"/>
    <s v="Few"/>
    <x v="1"/>
  </r>
  <r>
    <s v="H114"/>
    <x v="1"/>
    <n v="76835"/>
    <x v="82"/>
    <x v="33"/>
    <x v="3"/>
    <x v="7"/>
    <x v="112"/>
    <x v="3"/>
    <x v="0"/>
    <s v="Many"/>
    <x v="7"/>
  </r>
  <r>
    <s v="H115"/>
    <x v="1"/>
    <n v="93744"/>
    <x v="99"/>
    <x v="24"/>
    <x v="7"/>
    <x v="11"/>
    <x v="113"/>
    <x v="0"/>
    <x v="0"/>
    <s v="Few"/>
    <x v="11"/>
  </r>
  <r>
    <s v="H116"/>
    <x v="2"/>
    <n v="76491"/>
    <x v="100"/>
    <x v="44"/>
    <x v="7"/>
    <x v="10"/>
    <x v="114"/>
    <x v="3"/>
    <x v="0"/>
    <s v="Few"/>
    <x v="10"/>
  </r>
  <r>
    <s v="H117"/>
    <x v="6"/>
    <n v="38589"/>
    <x v="12"/>
    <x v="85"/>
    <x v="12"/>
    <x v="2"/>
    <x v="115"/>
    <x v="1"/>
    <x v="0"/>
    <s v="Moderate"/>
    <x v="2"/>
  </r>
  <r>
    <s v="H118"/>
    <x v="2"/>
    <n v="63484"/>
    <x v="33"/>
    <x v="86"/>
    <x v="12"/>
    <x v="1"/>
    <x v="116"/>
    <x v="3"/>
    <x v="0"/>
    <s v="Moderate"/>
    <x v="1"/>
  </r>
  <r>
    <s v="H119"/>
    <x v="0"/>
    <n v="56212"/>
    <x v="101"/>
    <x v="38"/>
    <x v="11"/>
    <x v="11"/>
    <x v="117"/>
    <x v="3"/>
    <x v="0"/>
    <s v="Many"/>
    <x v="11"/>
  </r>
  <r>
    <s v="H120"/>
    <x v="2"/>
    <n v="63525"/>
    <x v="102"/>
    <x v="31"/>
    <x v="3"/>
    <x v="8"/>
    <x v="118"/>
    <x v="3"/>
    <x v="0"/>
    <s v="Many"/>
    <x v="8"/>
  </r>
  <r>
    <s v="H121"/>
    <x v="6"/>
    <n v="67202"/>
    <x v="103"/>
    <x v="87"/>
    <x v="3"/>
    <x v="5"/>
    <x v="119"/>
    <x v="3"/>
    <x v="0"/>
    <s v="Many"/>
    <x v="5"/>
  </r>
  <r>
    <s v="H122"/>
    <x v="6"/>
    <n v="52635"/>
    <x v="104"/>
    <x v="88"/>
    <x v="0"/>
    <x v="9"/>
    <x v="120"/>
    <x v="3"/>
    <x v="0"/>
    <s v="Moderate"/>
    <x v="9"/>
  </r>
  <r>
    <s v="H123"/>
    <x v="0"/>
    <n v="83208"/>
    <x v="105"/>
    <x v="11"/>
    <x v="12"/>
    <x v="2"/>
    <x v="121"/>
    <x v="0"/>
    <x v="0"/>
    <s v="Moderate"/>
    <x v="2"/>
  </r>
  <r>
    <s v="H124"/>
    <x v="6"/>
    <n v="53828"/>
    <x v="78"/>
    <x v="48"/>
    <x v="3"/>
    <x v="1"/>
    <x v="122"/>
    <x v="3"/>
    <x v="0"/>
    <s v="Many"/>
    <x v="1"/>
  </r>
  <r>
    <s v="H125"/>
    <x v="6"/>
    <n v="38711"/>
    <x v="106"/>
    <x v="89"/>
    <x v="11"/>
    <x v="4"/>
    <x v="123"/>
    <x v="1"/>
    <x v="0"/>
    <s v="Many"/>
    <x v="4"/>
  </r>
  <r>
    <s v="H126"/>
    <x v="1"/>
    <n v="23420"/>
    <x v="107"/>
    <x v="0"/>
    <x v="4"/>
    <x v="11"/>
    <x v="124"/>
    <x v="2"/>
    <x v="0"/>
    <s v="Many"/>
    <x v="11"/>
  </r>
  <r>
    <s v="H127"/>
    <x v="0"/>
    <n v="20301"/>
    <x v="108"/>
    <x v="90"/>
    <x v="5"/>
    <x v="9"/>
    <x v="41"/>
    <x v="2"/>
    <x v="0"/>
    <s v="Many"/>
    <x v="9"/>
  </r>
  <r>
    <s v="H128"/>
    <x v="3"/>
    <n v="65236"/>
    <x v="30"/>
    <x v="91"/>
    <x v="5"/>
    <x v="2"/>
    <x v="125"/>
    <x v="3"/>
    <x v="0"/>
    <s v="Many"/>
    <x v="2"/>
  </r>
  <r>
    <s v="H129"/>
    <x v="3"/>
    <n v="86235"/>
    <x v="109"/>
    <x v="12"/>
    <x v="4"/>
    <x v="8"/>
    <x v="126"/>
    <x v="0"/>
    <x v="0"/>
    <s v="Many"/>
    <x v="8"/>
  </r>
  <r>
    <s v="H130"/>
    <x v="6"/>
    <n v="74240"/>
    <x v="110"/>
    <x v="92"/>
    <x v="6"/>
    <x v="3"/>
    <x v="127"/>
    <x v="3"/>
    <x v="0"/>
    <s v="Many"/>
    <x v="3"/>
  </r>
  <r>
    <s v="H131"/>
    <x v="3"/>
    <n v="85726"/>
    <x v="111"/>
    <x v="79"/>
    <x v="11"/>
    <x v="7"/>
    <x v="128"/>
    <x v="0"/>
    <x v="0"/>
    <s v="Many"/>
    <x v="7"/>
  </r>
  <r>
    <s v="H132"/>
    <x v="3"/>
    <n v="30492"/>
    <x v="112"/>
    <x v="60"/>
    <x v="3"/>
    <x v="11"/>
    <x v="129"/>
    <x v="1"/>
    <x v="0"/>
    <s v="Many"/>
    <x v="11"/>
  </r>
  <r>
    <s v="H133"/>
    <x v="6"/>
    <n v="26102"/>
    <x v="20"/>
    <x v="11"/>
    <x v="8"/>
    <x v="8"/>
    <x v="130"/>
    <x v="2"/>
    <x v="0"/>
    <s v="Many"/>
    <x v="8"/>
  </r>
  <r>
    <s v="H134"/>
    <x v="3"/>
    <n v="70336"/>
    <x v="113"/>
    <x v="93"/>
    <x v="11"/>
    <x v="2"/>
    <x v="131"/>
    <x v="3"/>
    <x v="0"/>
    <s v="Many"/>
    <x v="2"/>
  </r>
  <r>
    <s v="H135"/>
    <x v="2"/>
    <n v="46641"/>
    <x v="114"/>
    <x v="33"/>
    <x v="10"/>
    <x v="11"/>
    <x v="132"/>
    <x v="1"/>
    <x v="0"/>
    <s v="Many"/>
    <x v="11"/>
  </r>
  <r>
    <s v="H136"/>
    <x v="4"/>
    <n v="54584"/>
    <x v="115"/>
    <x v="74"/>
    <x v="4"/>
    <x v="10"/>
    <x v="133"/>
    <x v="3"/>
    <x v="0"/>
    <s v="Many"/>
    <x v="10"/>
  </r>
  <r>
    <s v="H137"/>
    <x v="0"/>
    <n v="52745"/>
    <x v="99"/>
    <x v="36"/>
    <x v="9"/>
    <x v="9"/>
    <x v="134"/>
    <x v="3"/>
    <x v="0"/>
    <s v="Few"/>
    <x v="9"/>
  </r>
  <r>
    <s v="H138"/>
    <x v="4"/>
    <n v="43093"/>
    <x v="116"/>
    <x v="18"/>
    <x v="1"/>
    <x v="2"/>
    <x v="135"/>
    <x v="1"/>
    <x v="0"/>
    <s v="Many"/>
    <x v="2"/>
  </r>
  <r>
    <s v="H139"/>
    <x v="6"/>
    <n v="86105"/>
    <x v="117"/>
    <x v="48"/>
    <x v="2"/>
    <x v="10"/>
    <x v="136"/>
    <x v="0"/>
    <x v="0"/>
    <s v="Very Few"/>
    <x v="10"/>
  </r>
  <r>
    <s v="H140"/>
    <x v="1"/>
    <n v="71885"/>
    <x v="118"/>
    <x v="94"/>
    <x v="4"/>
    <x v="6"/>
    <x v="137"/>
    <x v="3"/>
    <x v="0"/>
    <s v="Many"/>
    <x v="6"/>
  </r>
  <r>
    <s v="H141"/>
    <x v="0"/>
    <n v="56631"/>
    <x v="119"/>
    <x v="0"/>
    <x v="8"/>
    <x v="1"/>
    <x v="138"/>
    <x v="3"/>
    <x v="0"/>
    <s v="Many"/>
    <x v="1"/>
  </r>
  <r>
    <s v="H142"/>
    <x v="6"/>
    <n v="92991"/>
    <x v="84"/>
    <x v="95"/>
    <x v="3"/>
    <x v="3"/>
    <x v="139"/>
    <x v="0"/>
    <x v="0"/>
    <s v="Many"/>
    <x v="3"/>
  </r>
  <r>
    <s v="H143"/>
    <x v="1"/>
    <n v="24014"/>
    <x v="120"/>
    <x v="96"/>
    <x v="8"/>
    <x v="9"/>
    <x v="140"/>
    <x v="2"/>
    <x v="0"/>
    <s v="Many"/>
    <x v="9"/>
  </r>
  <r>
    <s v="H144"/>
    <x v="4"/>
    <n v="31093"/>
    <x v="121"/>
    <x v="31"/>
    <x v="8"/>
    <x v="11"/>
    <x v="141"/>
    <x v="1"/>
    <x v="0"/>
    <s v="Many"/>
    <x v="11"/>
  </r>
  <r>
    <s v="H145"/>
    <x v="6"/>
    <n v="38070"/>
    <x v="122"/>
    <x v="97"/>
    <x v="12"/>
    <x v="7"/>
    <x v="142"/>
    <x v="1"/>
    <x v="0"/>
    <s v="Moderate"/>
    <x v="7"/>
  </r>
  <r>
    <s v="H146"/>
    <x v="0"/>
    <n v="55777"/>
    <x v="73"/>
    <x v="2"/>
    <x v="12"/>
    <x v="8"/>
    <x v="143"/>
    <x v="3"/>
    <x v="0"/>
    <s v="Moderate"/>
    <x v="8"/>
  </r>
  <r>
    <s v="H147"/>
    <x v="0"/>
    <n v="76958"/>
    <x v="123"/>
    <x v="95"/>
    <x v="0"/>
    <x v="4"/>
    <x v="144"/>
    <x v="3"/>
    <x v="0"/>
    <s v="Moderate"/>
    <x v="4"/>
  </r>
  <r>
    <s v="H148"/>
    <x v="5"/>
    <n v="30729"/>
    <x v="124"/>
    <x v="0"/>
    <x v="4"/>
    <x v="8"/>
    <x v="145"/>
    <x v="1"/>
    <x v="0"/>
    <s v="Many"/>
    <x v="8"/>
  </r>
  <r>
    <s v="H149"/>
    <x v="2"/>
    <n v="65017"/>
    <x v="46"/>
    <x v="70"/>
    <x v="0"/>
    <x v="11"/>
    <x v="146"/>
    <x v="3"/>
    <x v="0"/>
    <s v="Moderate"/>
    <x v="11"/>
  </r>
  <r>
    <s v="H150"/>
    <x v="3"/>
    <n v="86320"/>
    <x v="125"/>
    <x v="98"/>
    <x v="4"/>
    <x v="3"/>
    <x v="147"/>
    <x v="0"/>
    <x v="0"/>
    <s v="Many"/>
    <x v="3"/>
  </r>
  <r>
    <s v="H151"/>
    <x v="1"/>
    <n v="47751"/>
    <x v="126"/>
    <x v="26"/>
    <x v="11"/>
    <x v="8"/>
    <x v="148"/>
    <x v="1"/>
    <x v="0"/>
    <s v="Many"/>
    <x v="8"/>
  </r>
  <r>
    <s v="H152"/>
    <x v="5"/>
    <n v="98069"/>
    <x v="127"/>
    <x v="71"/>
    <x v="2"/>
    <x v="1"/>
    <x v="149"/>
    <x v="0"/>
    <x v="0"/>
    <s v="Very Few"/>
    <x v="1"/>
  </r>
  <r>
    <s v="H153"/>
    <x v="3"/>
    <n v="74748"/>
    <x v="128"/>
    <x v="49"/>
    <x v="8"/>
    <x v="3"/>
    <x v="150"/>
    <x v="3"/>
    <x v="0"/>
    <s v="Many"/>
    <x v="3"/>
  </r>
  <r>
    <s v="H154"/>
    <x v="3"/>
    <n v="25801"/>
    <x v="129"/>
    <x v="91"/>
    <x v="11"/>
    <x v="2"/>
    <x v="151"/>
    <x v="2"/>
    <x v="0"/>
    <s v="Many"/>
    <x v="2"/>
  </r>
  <r>
    <s v="H155"/>
    <x v="6"/>
    <n v="39190"/>
    <x v="130"/>
    <x v="99"/>
    <x v="1"/>
    <x v="10"/>
    <x v="39"/>
    <x v="1"/>
    <x v="0"/>
    <s v="Many"/>
    <x v="10"/>
  </r>
  <r>
    <s v="H156"/>
    <x v="3"/>
    <n v="69689"/>
    <x v="131"/>
    <x v="54"/>
    <x v="5"/>
    <x v="4"/>
    <x v="152"/>
    <x v="3"/>
    <x v="0"/>
    <s v="Many"/>
    <x v="4"/>
  </r>
  <r>
    <s v="H157"/>
    <x v="2"/>
    <n v="70993"/>
    <x v="132"/>
    <x v="70"/>
    <x v="7"/>
    <x v="0"/>
    <x v="153"/>
    <x v="3"/>
    <x v="0"/>
    <s v="Few"/>
    <x v="0"/>
  </r>
  <r>
    <s v="H158"/>
    <x v="0"/>
    <n v="49592"/>
    <x v="133"/>
    <x v="100"/>
    <x v="10"/>
    <x v="11"/>
    <x v="154"/>
    <x v="1"/>
    <x v="0"/>
    <s v="Many"/>
    <x v="11"/>
  </r>
  <r>
    <s v="H159"/>
    <x v="5"/>
    <n v="30647"/>
    <x v="134"/>
    <x v="4"/>
    <x v="4"/>
    <x v="5"/>
    <x v="155"/>
    <x v="1"/>
    <x v="0"/>
    <s v="Many"/>
    <x v="5"/>
  </r>
  <r>
    <s v="H160"/>
    <x v="3"/>
    <n v="28716"/>
    <x v="135"/>
    <x v="96"/>
    <x v="1"/>
    <x v="0"/>
    <x v="156"/>
    <x v="2"/>
    <x v="0"/>
    <s v="Many"/>
    <x v="0"/>
  </r>
  <r>
    <s v="H161"/>
    <x v="6"/>
    <n v="90316"/>
    <x v="136"/>
    <x v="41"/>
    <x v="5"/>
    <x v="8"/>
    <x v="157"/>
    <x v="0"/>
    <x v="0"/>
    <s v="Many"/>
    <x v="8"/>
  </r>
  <r>
    <s v="H162"/>
    <x v="2"/>
    <n v="22368"/>
    <x v="75"/>
    <x v="65"/>
    <x v="3"/>
    <x v="11"/>
    <x v="158"/>
    <x v="2"/>
    <x v="0"/>
    <s v="Many"/>
    <x v="11"/>
  </r>
  <r>
    <s v="H163"/>
    <x v="4"/>
    <n v="97575"/>
    <x v="93"/>
    <x v="13"/>
    <x v="6"/>
    <x v="10"/>
    <x v="159"/>
    <x v="0"/>
    <x v="0"/>
    <s v="Many"/>
    <x v="10"/>
  </r>
  <r>
    <s v="H164"/>
    <x v="0"/>
    <n v="26655"/>
    <x v="137"/>
    <x v="68"/>
    <x v="2"/>
    <x v="6"/>
    <x v="160"/>
    <x v="2"/>
    <x v="0"/>
    <s v="Very Few"/>
    <x v="6"/>
  </r>
  <r>
    <s v="H165"/>
    <x v="0"/>
    <n v="90031"/>
    <x v="138"/>
    <x v="101"/>
    <x v="0"/>
    <x v="10"/>
    <x v="161"/>
    <x v="0"/>
    <x v="0"/>
    <s v="Moderate"/>
    <x v="10"/>
  </r>
  <r>
    <s v="H166"/>
    <x v="5"/>
    <n v="96429"/>
    <x v="112"/>
    <x v="76"/>
    <x v="0"/>
    <x v="5"/>
    <x v="162"/>
    <x v="0"/>
    <x v="0"/>
    <s v="Moderate"/>
    <x v="5"/>
  </r>
  <r>
    <s v="H167"/>
    <x v="0"/>
    <n v="75766"/>
    <x v="31"/>
    <x v="30"/>
    <x v="11"/>
    <x v="4"/>
    <x v="163"/>
    <x v="3"/>
    <x v="0"/>
    <s v="Many"/>
    <x v="4"/>
  </r>
  <r>
    <s v="H168"/>
    <x v="3"/>
    <n v="33403"/>
    <x v="139"/>
    <x v="102"/>
    <x v="12"/>
    <x v="10"/>
    <x v="164"/>
    <x v="1"/>
    <x v="0"/>
    <s v="Moderate"/>
    <x v="10"/>
  </r>
  <r>
    <s v="H169"/>
    <x v="6"/>
    <n v="52097"/>
    <x v="137"/>
    <x v="76"/>
    <x v="5"/>
    <x v="7"/>
    <x v="165"/>
    <x v="3"/>
    <x v="0"/>
    <s v="Many"/>
    <x v="7"/>
  </r>
  <r>
    <s v="H170"/>
    <x v="0"/>
    <n v="98657"/>
    <x v="140"/>
    <x v="103"/>
    <x v="6"/>
    <x v="6"/>
    <x v="166"/>
    <x v="0"/>
    <x v="0"/>
    <s v="Many"/>
    <x v="6"/>
  </r>
  <r>
    <s v="H171"/>
    <x v="0"/>
    <n v="30966"/>
    <x v="141"/>
    <x v="63"/>
    <x v="1"/>
    <x v="0"/>
    <x v="167"/>
    <x v="1"/>
    <x v="0"/>
    <s v="Many"/>
    <x v="0"/>
  </r>
  <r>
    <s v="H172"/>
    <x v="4"/>
    <n v="72921"/>
    <x v="142"/>
    <x v="104"/>
    <x v="2"/>
    <x v="2"/>
    <x v="168"/>
    <x v="3"/>
    <x v="0"/>
    <s v="Very Few"/>
    <x v="2"/>
  </r>
  <r>
    <s v="H173"/>
    <x v="4"/>
    <n v="69726"/>
    <x v="143"/>
    <x v="2"/>
    <x v="5"/>
    <x v="1"/>
    <x v="169"/>
    <x v="3"/>
    <x v="0"/>
    <s v="Many"/>
    <x v="1"/>
  </r>
  <r>
    <s v="H174"/>
    <x v="1"/>
    <n v="70300"/>
    <x v="67"/>
    <x v="8"/>
    <x v="6"/>
    <x v="7"/>
    <x v="170"/>
    <x v="3"/>
    <x v="0"/>
    <s v="Many"/>
    <x v="7"/>
  </r>
  <r>
    <s v="H175"/>
    <x v="2"/>
    <n v="42677"/>
    <x v="144"/>
    <x v="71"/>
    <x v="7"/>
    <x v="6"/>
    <x v="171"/>
    <x v="1"/>
    <x v="0"/>
    <s v="Few"/>
    <x v="6"/>
  </r>
  <r>
    <s v="H176"/>
    <x v="3"/>
    <n v="75609"/>
    <x v="145"/>
    <x v="71"/>
    <x v="4"/>
    <x v="2"/>
    <x v="172"/>
    <x v="3"/>
    <x v="0"/>
    <s v="Many"/>
    <x v="2"/>
  </r>
  <r>
    <s v="H177"/>
    <x v="0"/>
    <n v="76661"/>
    <x v="146"/>
    <x v="38"/>
    <x v="0"/>
    <x v="2"/>
    <x v="173"/>
    <x v="3"/>
    <x v="0"/>
    <s v="Moderate"/>
    <x v="2"/>
  </r>
  <r>
    <s v="H178"/>
    <x v="0"/>
    <n v="51024"/>
    <x v="59"/>
    <x v="71"/>
    <x v="1"/>
    <x v="11"/>
    <x v="174"/>
    <x v="3"/>
    <x v="0"/>
    <s v="Many"/>
    <x v="11"/>
  </r>
  <r>
    <s v="H179"/>
    <x v="6"/>
    <n v="90313"/>
    <x v="147"/>
    <x v="74"/>
    <x v="0"/>
    <x v="6"/>
    <x v="175"/>
    <x v="0"/>
    <x v="0"/>
    <s v="Moderate"/>
    <x v="6"/>
  </r>
  <r>
    <s v="H180"/>
    <x v="1"/>
    <n v="73006"/>
    <x v="62"/>
    <x v="36"/>
    <x v="1"/>
    <x v="4"/>
    <x v="176"/>
    <x v="3"/>
    <x v="0"/>
    <s v="Many"/>
    <x v="4"/>
  </r>
  <r>
    <s v="H181"/>
    <x v="2"/>
    <n v="35338"/>
    <x v="148"/>
    <x v="29"/>
    <x v="11"/>
    <x v="8"/>
    <x v="177"/>
    <x v="1"/>
    <x v="0"/>
    <s v="Many"/>
    <x v="8"/>
  </r>
  <r>
    <s v="H182"/>
    <x v="1"/>
    <n v="88027"/>
    <x v="149"/>
    <x v="105"/>
    <x v="12"/>
    <x v="5"/>
    <x v="178"/>
    <x v="0"/>
    <x v="0"/>
    <s v="Moderate"/>
    <x v="5"/>
  </r>
  <r>
    <s v="H183"/>
    <x v="5"/>
    <n v="39508"/>
    <x v="150"/>
    <x v="106"/>
    <x v="1"/>
    <x v="5"/>
    <x v="179"/>
    <x v="1"/>
    <x v="0"/>
    <s v="Many"/>
    <x v="5"/>
  </r>
  <r>
    <s v="H184"/>
    <x v="2"/>
    <n v="23051"/>
    <x v="140"/>
    <x v="22"/>
    <x v="0"/>
    <x v="0"/>
    <x v="180"/>
    <x v="2"/>
    <x v="0"/>
    <s v="Moderate"/>
    <x v="0"/>
  </r>
  <r>
    <s v="H185"/>
    <x v="0"/>
    <n v="68747"/>
    <x v="23"/>
    <x v="11"/>
    <x v="11"/>
    <x v="0"/>
    <x v="36"/>
    <x v="3"/>
    <x v="0"/>
    <s v="Many"/>
    <x v="0"/>
  </r>
  <r>
    <s v="H186"/>
    <x v="0"/>
    <n v="74021"/>
    <x v="138"/>
    <x v="107"/>
    <x v="1"/>
    <x v="5"/>
    <x v="181"/>
    <x v="3"/>
    <x v="0"/>
    <s v="Many"/>
    <x v="5"/>
  </r>
  <r>
    <s v="H187"/>
    <x v="2"/>
    <n v="86412"/>
    <x v="7"/>
    <x v="14"/>
    <x v="7"/>
    <x v="10"/>
    <x v="182"/>
    <x v="0"/>
    <x v="0"/>
    <s v="Few"/>
    <x v="10"/>
  </r>
  <r>
    <s v="H188"/>
    <x v="0"/>
    <n v="78335"/>
    <x v="138"/>
    <x v="2"/>
    <x v="12"/>
    <x v="4"/>
    <x v="183"/>
    <x v="3"/>
    <x v="0"/>
    <s v="Moderate"/>
    <x v="4"/>
  </r>
  <r>
    <s v="H189"/>
    <x v="3"/>
    <n v="76179"/>
    <x v="142"/>
    <x v="89"/>
    <x v="1"/>
    <x v="10"/>
    <x v="184"/>
    <x v="3"/>
    <x v="0"/>
    <s v="Many"/>
    <x v="10"/>
  </r>
  <r>
    <s v="H190"/>
    <x v="2"/>
    <n v="52093"/>
    <x v="151"/>
    <x v="5"/>
    <x v="11"/>
    <x v="10"/>
    <x v="185"/>
    <x v="3"/>
    <x v="0"/>
    <s v="Many"/>
    <x v="10"/>
  </r>
  <r>
    <s v="H191"/>
    <x v="1"/>
    <n v="89678"/>
    <x v="152"/>
    <x v="108"/>
    <x v="3"/>
    <x v="1"/>
    <x v="186"/>
    <x v="0"/>
    <x v="0"/>
    <s v="Many"/>
    <x v="1"/>
  </r>
  <r>
    <s v="H192"/>
    <x v="2"/>
    <n v="59734"/>
    <x v="153"/>
    <x v="82"/>
    <x v="5"/>
    <x v="9"/>
    <x v="187"/>
    <x v="3"/>
    <x v="0"/>
    <s v="Many"/>
    <x v="9"/>
  </r>
  <r>
    <s v="H193"/>
    <x v="0"/>
    <n v="92615"/>
    <x v="154"/>
    <x v="84"/>
    <x v="9"/>
    <x v="8"/>
    <x v="188"/>
    <x v="0"/>
    <x v="0"/>
    <s v="Few"/>
    <x v="8"/>
  </r>
  <r>
    <s v="H194"/>
    <x v="3"/>
    <n v="93523"/>
    <x v="155"/>
    <x v="47"/>
    <x v="6"/>
    <x v="1"/>
    <x v="189"/>
    <x v="0"/>
    <x v="0"/>
    <s v="Many"/>
    <x v="1"/>
  </r>
  <r>
    <s v="H195"/>
    <x v="3"/>
    <n v="37019"/>
    <x v="156"/>
    <x v="35"/>
    <x v="9"/>
    <x v="11"/>
    <x v="190"/>
    <x v="1"/>
    <x v="0"/>
    <s v="Few"/>
    <x v="11"/>
  </r>
  <r>
    <s v="H196"/>
    <x v="5"/>
    <n v="93847"/>
    <x v="129"/>
    <x v="90"/>
    <x v="3"/>
    <x v="9"/>
    <x v="191"/>
    <x v="0"/>
    <x v="0"/>
    <s v="Many"/>
    <x v="9"/>
  </r>
  <r>
    <s v="H197"/>
    <x v="1"/>
    <n v="99634"/>
    <x v="157"/>
    <x v="52"/>
    <x v="9"/>
    <x v="9"/>
    <x v="192"/>
    <x v="0"/>
    <x v="0"/>
    <s v="Few"/>
    <x v="9"/>
  </r>
  <r>
    <s v="H198"/>
    <x v="4"/>
    <n v="48251"/>
    <x v="49"/>
    <x v="109"/>
    <x v="3"/>
    <x v="6"/>
    <x v="128"/>
    <x v="1"/>
    <x v="0"/>
    <s v="Many"/>
    <x v="6"/>
  </r>
  <r>
    <s v="H199"/>
    <x v="4"/>
    <n v="45945"/>
    <x v="53"/>
    <x v="90"/>
    <x v="2"/>
    <x v="4"/>
    <x v="193"/>
    <x v="1"/>
    <x v="0"/>
    <s v="Very Few"/>
    <x v="4"/>
  </r>
  <r>
    <s v="H200"/>
    <x v="2"/>
    <n v="52217"/>
    <x v="158"/>
    <x v="23"/>
    <x v="3"/>
    <x v="4"/>
    <x v="194"/>
    <x v="3"/>
    <x v="0"/>
    <s v="Many"/>
    <x v="4"/>
  </r>
  <r>
    <s v="H201"/>
    <x v="5"/>
    <n v="28308"/>
    <x v="159"/>
    <x v="21"/>
    <x v="3"/>
    <x v="9"/>
    <x v="61"/>
    <x v="2"/>
    <x v="0"/>
    <s v="Many"/>
    <x v="9"/>
  </r>
  <r>
    <s v="H202"/>
    <x v="6"/>
    <n v="25949"/>
    <x v="160"/>
    <x v="110"/>
    <x v="8"/>
    <x v="10"/>
    <x v="25"/>
    <x v="2"/>
    <x v="0"/>
    <s v="Many"/>
    <x v="10"/>
  </r>
  <r>
    <s v="H203"/>
    <x v="2"/>
    <n v="71990"/>
    <x v="77"/>
    <x v="111"/>
    <x v="3"/>
    <x v="6"/>
    <x v="195"/>
    <x v="3"/>
    <x v="0"/>
    <s v="Many"/>
    <x v="6"/>
  </r>
  <r>
    <s v="H204"/>
    <x v="5"/>
    <n v="21150"/>
    <x v="161"/>
    <x v="112"/>
    <x v="7"/>
    <x v="8"/>
    <x v="196"/>
    <x v="2"/>
    <x v="0"/>
    <s v="Few"/>
    <x v="8"/>
  </r>
  <r>
    <s v="H205"/>
    <x v="1"/>
    <n v="94740"/>
    <x v="162"/>
    <x v="113"/>
    <x v="5"/>
    <x v="9"/>
    <x v="197"/>
    <x v="0"/>
    <x v="0"/>
    <s v="Many"/>
    <x v="9"/>
  </r>
  <r>
    <s v="H206"/>
    <x v="1"/>
    <n v="86617"/>
    <x v="163"/>
    <x v="93"/>
    <x v="4"/>
    <x v="7"/>
    <x v="198"/>
    <x v="0"/>
    <x v="0"/>
    <s v="Many"/>
    <x v="7"/>
  </r>
  <r>
    <s v="H207"/>
    <x v="1"/>
    <n v="36896"/>
    <x v="144"/>
    <x v="22"/>
    <x v="1"/>
    <x v="0"/>
    <x v="199"/>
    <x v="1"/>
    <x v="0"/>
    <s v="Many"/>
    <x v="0"/>
  </r>
  <r>
    <s v="H208"/>
    <x v="1"/>
    <n v="66175"/>
    <x v="87"/>
    <x v="51"/>
    <x v="6"/>
    <x v="0"/>
    <x v="200"/>
    <x v="3"/>
    <x v="0"/>
    <s v="Many"/>
    <x v="0"/>
  </r>
  <r>
    <s v="H209"/>
    <x v="1"/>
    <n v="27805"/>
    <x v="164"/>
    <x v="52"/>
    <x v="12"/>
    <x v="1"/>
    <x v="201"/>
    <x v="2"/>
    <x v="0"/>
    <s v="Moderate"/>
    <x v="1"/>
  </r>
  <r>
    <s v="H210"/>
    <x v="5"/>
    <n v="25237"/>
    <x v="154"/>
    <x v="35"/>
    <x v="5"/>
    <x v="11"/>
    <x v="197"/>
    <x v="2"/>
    <x v="0"/>
    <s v="Many"/>
    <x v="11"/>
  </r>
  <r>
    <s v="H211"/>
    <x v="5"/>
    <n v="40056"/>
    <x v="165"/>
    <x v="56"/>
    <x v="0"/>
    <x v="3"/>
    <x v="202"/>
    <x v="1"/>
    <x v="0"/>
    <s v="Moderate"/>
    <x v="3"/>
  </r>
  <r>
    <s v="H212"/>
    <x v="3"/>
    <n v="65543"/>
    <x v="86"/>
    <x v="114"/>
    <x v="4"/>
    <x v="3"/>
    <x v="203"/>
    <x v="3"/>
    <x v="0"/>
    <s v="Many"/>
    <x v="3"/>
  </r>
  <r>
    <s v="H213"/>
    <x v="4"/>
    <n v="76556"/>
    <x v="26"/>
    <x v="6"/>
    <x v="2"/>
    <x v="0"/>
    <x v="191"/>
    <x v="3"/>
    <x v="0"/>
    <s v="Very Few"/>
    <x v="0"/>
  </r>
  <r>
    <s v="H214"/>
    <x v="0"/>
    <n v="23343"/>
    <x v="21"/>
    <x v="36"/>
    <x v="2"/>
    <x v="2"/>
    <x v="204"/>
    <x v="2"/>
    <x v="0"/>
    <s v="Very Few"/>
    <x v="2"/>
  </r>
  <r>
    <s v="H215"/>
    <x v="1"/>
    <n v="33500"/>
    <x v="60"/>
    <x v="90"/>
    <x v="10"/>
    <x v="1"/>
    <x v="205"/>
    <x v="1"/>
    <x v="0"/>
    <s v="Many"/>
    <x v="1"/>
  </r>
  <r>
    <s v="H216"/>
    <x v="6"/>
    <n v="73222"/>
    <x v="166"/>
    <x v="109"/>
    <x v="3"/>
    <x v="3"/>
    <x v="206"/>
    <x v="3"/>
    <x v="0"/>
    <s v="Many"/>
    <x v="3"/>
  </r>
  <r>
    <s v="H217"/>
    <x v="0"/>
    <n v="49375"/>
    <x v="167"/>
    <x v="56"/>
    <x v="5"/>
    <x v="0"/>
    <x v="207"/>
    <x v="1"/>
    <x v="0"/>
    <s v="Many"/>
    <x v="0"/>
  </r>
  <r>
    <s v="H218"/>
    <x v="5"/>
    <n v="29662"/>
    <x v="168"/>
    <x v="115"/>
    <x v="11"/>
    <x v="11"/>
    <x v="208"/>
    <x v="2"/>
    <x v="0"/>
    <s v="Many"/>
    <x v="11"/>
  </r>
  <r>
    <s v="H219"/>
    <x v="6"/>
    <n v="36964"/>
    <x v="87"/>
    <x v="11"/>
    <x v="8"/>
    <x v="3"/>
    <x v="185"/>
    <x v="1"/>
    <x v="0"/>
    <s v="Many"/>
    <x v="3"/>
  </r>
  <r>
    <s v="H220"/>
    <x v="6"/>
    <n v="79638"/>
    <x v="169"/>
    <x v="101"/>
    <x v="9"/>
    <x v="10"/>
    <x v="209"/>
    <x v="3"/>
    <x v="0"/>
    <s v="Few"/>
    <x v="10"/>
  </r>
  <r>
    <s v="H221"/>
    <x v="6"/>
    <n v="93666"/>
    <x v="99"/>
    <x v="24"/>
    <x v="0"/>
    <x v="10"/>
    <x v="113"/>
    <x v="0"/>
    <x v="0"/>
    <s v="Moderate"/>
    <x v="10"/>
  </r>
  <r>
    <s v="H222"/>
    <x v="3"/>
    <n v="87215"/>
    <x v="146"/>
    <x v="84"/>
    <x v="2"/>
    <x v="4"/>
    <x v="210"/>
    <x v="0"/>
    <x v="0"/>
    <s v="Very Few"/>
    <x v="4"/>
  </r>
  <r>
    <s v="H223"/>
    <x v="5"/>
    <n v="89042"/>
    <x v="49"/>
    <x v="6"/>
    <x v="6"/>
    <x v="4"/>
    <x v="211"/>
    <x v="0"/>
    <x v="0"/>
    <s v="Many"/>
    <x v="4"/>
  </r>
  <r>
    <s v="H224"/>
    <x v="6"/>
    <n v="33284"/>
    <x v="35"/>
    <x v="103"/>
    <x v="2"/>
    <x v="8"/>
    <x v="212"/>
    <x v="1"/>
    <x v="0"/>
    <s v="Very Few"/>
    <x v="8"/>
  </r>
  <r>
    <s v="H225"/>
    <x v="1"/>
    <n v="92789"/>
    <x v="120"/>
    <x v="116"/>
    <x v="12"/>
    <x v="9"/>
    <x v="213"/>
    <x v="0"/>
    <x v="0"/>
    <s v="Moderate"/>
    <x v="9"/>
  </r>
  <r>
    <s v="H226"/>
    <x v="2"/>
    <n v="81389"/>
    <x v="97"/>
    <x v="117"/>
    <x v="1"/>
    <x v="7"/>
    <x v="3"/>
    <x v="0"/>
    <x v="0"/>
    <s v="Many"/>
    <x v="7"/>
  </r>
  <r>
    <s v="H227"/>
    <x v="6"/>
    <n v="29435"/>
    <x v="170"/>
    <x v="36"/>
    <x v="2"/>
    <x v="4"/>
    <x v="214"/>
    <x v="2"/>
    <x v="0"/>
    <s v="Very Few"/>
    <x v="4"/>
  </r>
  <r>
    <s v="H228"/>
    <x v="3"/>
    <n v="74340"/>
    <x v="11"/>
    <x v="118"/>
    <x v="12"/>
    <x v="3"/>
    <x v="215"/>
    <x v="3"/>
    <x v="0"/>
    <s v="Moderate"/>
    <x v="3"/>
  </r>
  <r>
    <s v="H229"/>
    <x v="0"/>
    <n v="64078"/>
    <x v="171"/>
    <x v="48"/>
    <x v="5"/>
    <x v="6"/>
    <x v="216"/>
    <x v="3"/>
    <x v="0"/>
    <s v="Many"/>
    <x v="6"/>
  </r>
  <r>
    <s v="H230"/>
    <x v="5"/>
    <n v="98832"/>
    <x v="139"/>
    <x v="33"/>
    <x v="5"/>
    <x v="0"/>
    <x v="217"/>
    <x v="0"/>
    <x v="0"/>
    <s v="Many"/>
    <x v="0"/>
  </r>
  <r>
    <s v="H231"/>
    <x v="3"/>
    <n v="71293"/>
    <x v="51"/>
    <x v="85"/>
    <x v="8"/>
    <x v="6"/>
    <x v="218"/>
    <x v="3"/>
    <x v="0"/>
    <s v="Many"/>
    <x v="6"/>
  </r>
  <r>
    <s v="H232"/>
    <x v="6"/>
    <n v="98781"/>
    <x v="172"/>
    <x v="50"/>
    <x v="10"/>
    <x v="11"/>
    <x v="219"/>
    <x v="0"/>
    <x v="0"/>
    <s v="Many"/>
    <x v="11"/>
  </r>
  <r>
    <s v="H233"/>
    <x v="5"/>
    <n v="80403"/>
    <x v="173"/>
    <x v="107"/>
    <x v="4"/>
    <x v="4"/>
    <x v="220"/>
    <x v="0"/>
    <x v="0"/>
    <s v="Many"/>
    <x v="4"/>
  </r>
  <r>
    <s v="H234"/>
    <x v="2"/>
    <n v="49124"/>
    <x v="52"/>
    <x v="54"/>
    <x v="2"/>
    <x v="7"/>
    <x v="221"/>
    <x v="1"/>
    <x v="0"/>
    <s v="Very Few"/>
    <x v="7"/>
  </r>
  <r>
    <s v="H235"/>
    <x v="6"/>
    <n v="63919"/>
    <x v="123"/>
    <x v="119"/>
    <x v="6"/>
    <x v="11"/>
    <x v="222"/>
    <x v="3"/>
    <x v="0"/>
    <s v="Many"/>
    <x v="11"/>
  </r>
  <r>
    <s v="H236"/>
    <x v="3"/>
    <n v="55247"/>
    <x v="174"/>
    <x v="68"/>
    <x v="2"/>
    <x v="2"/>
    <x v="219"/>
    <x v="3"/>
    <x v="0"/>
    <s v="Very Few"/>
    <x v="2"/>
  </r>
  <r>
    <s v="H237"/>
    <x v="4"/>
    <n v="82752"/>
    <x v="175"/>
    <x v="120"/>
    <x v="10"/>
    <x v="2"/>
    <x v="223"/>
    <x v="0"/>
    <x v="0"/>
    <s v="Many"/>
    <x v="2"/>
  </r>
  <r>
    <s v="H238"/>
    <x v="1"/>
    <n v="76573"/>
    <x v="139"/>
    <x v="121"/>
    <x v="6"/>
    <x v="6"/>
    <x v="224"/>
    <x v="3"/>
    <x v="0"/>
    <s v="Many"/>
    <x v="6"/>
  </r>
  <r>
    <s v="H239"/>
    <x v="0"/>
    <n v="79101"/>
    <x v="176"/>
    <x v="122"/>
    <x v="7"/>
    <x v="9"/>
    <x v="225"/>
    <x v="3"/>
    <x v="0"/>
    <s v="Few"/>
    <x v="9"/>
  </r>
  <r>
    <s v="H240"/>
    <x v="3"/>
    <n v="46646"/>
    <x v="25"/>
    <x v="26"/>
    <x v="3"/>
    <x v="1"/>
    <x v="226"/>
    <x v="1"/>
    <x v="0"/>
    <s v="Many"/>
    <x v="1"/>
  </r>
  <r>
    <s v="H241"/>
    <x v="5"/>
    <n v="43049"/>
    <x v="177"/>
    <x v="114"/>
    <x v="4"/>
    <x v="9"/>
    <x v="160"/>
    <x v="1"/>
    <x v="0"/>
    <s v="Many"/>
    <x v="9"/>
  </r>
  <r>
    <s v="H242"/>
    <x v="6"/>
    <n v="99605"/>
    <x v="32"/>
    <x v="123"/>
    <x v="7"/>
    <x v="3"/>
    <x v="227"/>
    <x v="0"/>
    <x v="0"/>
    <s v="Few"/>
    <x v="3"/>
  </r>
  <r>
    <s v="H243"/>
    <x v="1"/>
    <n v="88385"/>
    <x v="30"/>
    <x v="3"/>
    <x v="10"/>
    <x v="10"/>
    <x v="228"/>
    <x v="0"/>
    <x v="0"/>
    <s v="Many"/>
    <x v="10"/>
  </r>
  <r>
    <s v="H244"/>
    <x v="6"/>
    <n v="60158"/>
    <x v="178"/>
    <x v="49"/>
    <x v="2"/>
    <x v="8"/>
    <x v="229"/>
    <x v="3"/>
    <x v="0"/>
    <s v="Very Few"/>
    <x v="8"/>
  </r>
  <r>
    <s v="H245"/>
    <x v="5"/>
    <n v="85417"/>
    <x v="179"/>
    <x v="63"/>
    <x v="10"/>
    <x v="9"/>
    <x v="230"/>
    <x v="0"/>
    <x v="0"/>
    <s v="Many"/>
    <x v="9"/>
  </r>
  <r>
    <s v="H246"/>
    <x v="6"/>
    <n v="43289"/>
    <x v="180"/>
    <x v="97"/>
    <x v="10"/>
    <x v="8"/>
    <x v="231"/>
    <x v="1"/>
    <x v="0"/>
    <s v="Many"/>
    <x v="8"/>
  </r>
  <r>
    <s v="H247"/>
    <x v="4"/>
    <n v="29823"/>
    <x v="181"/>
    <x v="102"/>
    <x v="4"/>
    <x v="8"/>
    <x v="3"/>
    <x v="2"/>
    <x v="0"/>
    <s v="Many"/>
    <x v="8"/>
  </r>
  <r>
    <s v="H248"/>
    <x v="1"/>
    <n v="80160"/>
    <x v="182"/>
    <x v="97"/>
    <x v="7"/>
    <x v="7"/>
    <x v="172"/>
    <x v="0"/>
    <x v="0"/>
    <s v="Few"/>
    <x v="7"/>
  </r>
  <r>
    <s v="H249"/>
    <x v="1"/>
    <n v="61975"/>
    <x v="151"/>
    <x v="66"/>
    <x v="9"/>
    <x v="4"/>
    <x v="232"/>
    <x v="3"/>
    <x v="0"/>
    <s v="Few"/>
    <x v="4"/>
  </r>
  <r>
    <s v="H250"/>
    <x v="5"/>
    <n v="29540"/>
    <x v="183"/>
    <x v="7"/>
    <x v="2"/>
    <x v="7"/>
    <x v="233"/>
    <x v="2"/>
    <x v="0"/>
    <s v="Very Few"/>
    <x v="7"/>
  </r>
  <r>
    <m/>
    <x v="7"/>
    <m/>
    <x v="184"/>
    <x v="124"/>
    <x v="13"/>
    <x v="12"/>
    <x v="234"/>
    <x v="4"/>
    <x v="1"/>
    <m/>
    <x v="12"/>
  </r>
  <r>
    <s v="TOTAL COUNT"/>
    <x v="8"/>
    <m/>
    <x v="184"/>
    <x v="124"/>
    <x v="13"/>
    <x v="13"/>
    <x v="235"/>
    <x v="4"/>
    <x v="1"/>
    <m/>
    <x v="12"/>
  </r>
  <r>
    <n v="250"/>
    <x v="9"/>
    <m/>
    <x v="184"/>
    <x v="124"/>
    <x v="13"/>
    <x v="13"/>
    <x v="235"/>
    <x v="4"/>
    <x v="1"/>
    <m/>
    <x v="12"/>
  </r>
  <r>
    <s v="TOTAL AVERAGE"/>
    <x v="10"/>
    <m/>
    <x v="184"/>
    <x v="124"/>
    <x v="13"/>
    <x v="13"/>
    <x v="235"/>
    <x v="4"/>
    <x v="1"/>
    <m/>
    <x v="12"/>
  </r>
  <r>
    <n v="1533.98"/>
    <x v="11"/>
    <m/>
    <x v="184"/>
    <x v="124"/>
    <x v="13"/>
    <x v="13"/>
    <x v="235"/>
    <x v="4"/>
    <x v="1"/>
    <m/>
    <x v="12"/>
  </r>
  <r>
    <s v="TOTAL SUM"/>
    <x v="7"/>
    <m/>
    <x v="184"/>
    <x v="124"/>
    <x v="13"/>
    <x v="13"/>
    <x v="235"/>
    <x v="4"/>
    <x v="1"/>
    <m/>
    <x v="12"/>
  </r>
  <r>
    <n v="383495"/>
    <x v="7"/>
    <m/>
    <x v="184"/>
    <x v="124"/>
    <x v="13"/>
    <x v="13"/>
    <x v="235"/>
    <x v="4"/>
    <x v="1"/>
    <m/>
    <x v="12"/>
  </r>
  <r>
    <s v="MIN"/>
    <x v="7"/>
    <m/>
    <x v="184"/>
    <x v="124"/>
    <x v="13"/>
    <x v="13"/>
    <x v="235"/>
    <x v="4"/>
    <x v="1"/>
    <m/>
    <x v="12"/>
  </r>
  <r>
    <n v="631"/>
    <x v="7"/>
    <m/>
    <x v="184"/>
    <x v="124"/>
    <x v="13"/>
    <x v="13"/>
    <x v="235"/>
    <x v="4"/>
    <x v="1"/>
    <m/>
    <x v="12"/>
  </r>
  <r>
    <s v="MAX"/>
    <x v="7"/>
    <m/>
    <x v="184"/>
    <x v="124"/>
    <x v="13"/>
    <x v="13"/>
    <x v="235"/>
    <x v="4"/>
    <x v="1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8" firstHeaderRow="1" firstDataRow="1" firstDataCol="1"/>
  <pivotFields count="12">
    <pivotField showAll="0"/>
    <pivotField showAll="0">
      <items count="13">
        <item x="6"/>
        <item x="4"/>
        <item x="3"/>
        <item x="1"/>
        <item x="2"/>
        <item x="5"/>
        <item x="0"/>
        <item x="9"/>
        <item x="11"/>
        <item x="10"/>
        <item x="8"/>
        <item x="7"/>
        <item t="default"/>
      </items>
    </pivotField>
    <pivotField showAll="0"/>
    <pivotField dataField="1" showAll="0">
      <items count="186">
        <item x="144"/>
        <item x="0"/>
        <item x="117"/>
        <item x="110"/>
        <item x="169"/>
        <item x="106"/>
        <item x="183"/>
        <item x="26"/>
        <item x="64"/>
        <item x="162"/>
        <item x="1"/>
        <item x="75"/>
        <item x="159"/>
        <item x="89"/>
        <item x="171"/>
        <item x="118"/>
        <item x="14"/>
        <item x="32"/>
        <item x="56"/>
        <item x="61"/>
        <item x="93"/>
        <item x="172"/>
        <item x="96"/>
        <item x="22"/>
        <item x="23"/>
        <item x="177"/>
        <item x="160"/>
        <item x="83"/>
        <item x="91"/>
        <item x="164"/>
        <item x="92"/>
        <item x="140"/>
        <item x="70"/>
        <item x="19"/>
        <item x="88"/>
        <item x="128"/>
        <item x="107"/>
        <item x="44"/>
        <item x="78"/>
        <item x="153"/>
        <item x="179"/>
        <item x="71"/>
        <item x="35"/>
        <item x="134"/>
        <item x="37"/>
        <item x="27"/>
        <item x="57"/>
        <item x="55"/>
        <item x="76"/>
        <item x="16"/>
        <item x="39"/>
        <item x="94"/>
        <item x="43"/>
        <item x="38"/>
        <item x="149"/>
        <item x="99"/>
        <item x="137"/>
        <item x="126"/>
        <item x="100"/>
        <item x="150"/>
        <item x="120"/>
        <item x="112"/>
        <item x="163"/>
        <item x="86"/>
        <item x="123"/>
        <item x="104"/>
        <item x="158"/>
        <item x="141"/>
        <item x="152"/>
        <item x="58"/>
        <item x="9"/>
        <item x="168"/>
        <item x="7"/>
        <item x="12"/>
        <item x="49"/>
        <item x="119"/>
        <item x="133"/>
        <item x="20"/>
        <item x="113"/>
        <item x="138"/>
        <item x="111"/>
        <item x="54"/>
        <item x="11"/>
        <item x="15"/>
        <item x="95"/>
        <item x="132"/>
        <item x="63"/>
        <item x="97"/>
        <item x="74"/>
        <item x="59"/>
        <item x="147"/>
        <item x="52"/>
        <item x="116"/>
        <item x="41"/>
        <item x="182"/>
        <item x="174"/>
        <item x="135"/>
        <item x="156"/>
        <item x="81"/>
        <item x="175"/>
        <item x="155"/>
        <item x="33"/>
        <item x="46"/>
        <item x="139"/>
        <item x="101"/>
        <item x="82"/>
        <item x="60"/>
        <item x="53"/>
        <item x="173"/>
        <item x="157"/>
        <item x="109"/>
        <item x="77"/>
        <item x="102"/>
        <item x="105"/>
        <item x="176"/>
        <item x="31"/>
        <item x="4"/>
        <item x="48"/>
        <item x="129"/>
        <item x="30"/>
        <item x="181"/>
        <item x="5"/>
        <item x="165"/>
        <item x="36"/>
        <item x="79"/>
        <item x="17"/>
        <item x="166"/>
        <item x="69"/>
        <item x="130"/>
        <item x="47"/>
        <item x="65"/>
        <item x="2"/>
        <item x="115"/>
        <item x="80"/>
        <item x="24"/>
        <item x="68"/>
        <item x="127"/>
        <item x="125"/>
        <item x="28"/>
        <item x="151"/>
        <item x="161"/>
        <item x="148"/>
        <item x="42"/>
        <item x="170"/>
        <item x="142"/>
        <item x="122"/>
        <item x="18"/>
        <item x="124"/>
        <item x="21"/>
        <item x="103"/>
        <item x="3"/>
        <item x="34"/>
        <item x="84"/>
        <item x="8"/>
        <item x="73"/>
        <item x="136"/>
        <item x="146"/>
        <item x="66"/>
        <item x="51"/>
        <item x="167"/>
        <item x="67"/>
        <item x="131"/>
        <item x="121"/>
        <item x="85"/>
        <item x="72"/>
        <item x="62"/>
        <item x="180"/>
        <item x="87"/>
        <item x="154"/>
        <item x="45"/>
        <item x="90"/>
        <item x="13"/>
        <item x="143"/>
        <item x="6"/>
        <item x="29"/>
        <item x="145"/>
        <item x="178"/>
        <item x="40"/>
        <item x="114"/>
        <item x="50"/>
        <item x="10"/>
        <item x="25"/>
        <item x="98"/>
        <item x="108"/>
        <item x="184"/>
        <item t="default"/>
      </items>
    </pivotField>
    <pivotField showAll="0">
      <items count="126">
        <item x="33"/>
        <item x="26"/>
        <item x="35"/>
        <item x="3"/>
        <item x="22"/>
        <item x="98"/>
        <item x="74"/>
        <item x="123"/>
        <item x="9"/>
        <item x="44"/>
        <item x="102"/>
        <item x="95"/>
        <item x="100"/>
        <item x="65"/>
        <item x="99"/>
        <item x="116"/>
        <item x="117"/>
        <item x="82"/>
        <item x="83"/>
        <item x="27"/>
        <item x="76"/>
        <item x="11"/>
        <item x="15"/>
        <item x="96"/>
        <item x="61"/>
        <item x="1"/>
        <item x="112"/>
        <item x="37"/>
        <item x="5"/>
        <item x="38"/>
        <item x="93"/>
        <item x="119"/>
        <item x="54"/>
        <item x="41"/>
        <item x="113"/>
        <item x="105"/>
        <item x="69"/>
        <item x="101"/>
        <item x="87"/>
        <item x="86"/>
        <item x="48"/>
        <item x="92"/>
        <item x="43"/>
        <item x="34"/>
        <item x="58"/>
        <item x="28"/>
        <item x="45"/>
        <item x="21"/>
        <item x="0"/>
        <item x="46"/>
        <item x="14"/>
        <item x="79"/>
        <item x="109"/>
        <item x="12"/>
        <item x="107"/>
        <item x="7"/>
        <item x="51"/>
        <item x="104"/>
        <item x="103"/>
        <item x="67"/>
        <item x="84"/>
        <item x="40"/>
        <item x="88"/>
        <item x="64"/>
        <item x="52"/>
        <item x="122"/>
        <item x="31"/>
        <item x="56"/>
        <item x="72"/>
        <item x="60"/>
        <item x="55"/>
        <item x="29"/>
        <item x="66"/>
        <item x="10"/>
        <item x="13"/>
        <item x="85"/>
        <item x="57"/>
        <item x="39"/>
        <item x="78"/>
        <item x="90"/>
        <item x="23"/>
        <item x="77"/>
        <item x="16"/>
        <item x="18"/>
        <item x="121"/>
        <item x="106"/>
        <item x="25"/>
        <item x="53"/>
        <item x="75"/>
        <item x="17"/>
        <item x="59"/>
        <item x="91"/>
        <item x="2"/>
        <item x="32"/>
        <item x="71"/>
        <item x="47"/>
        <item x="36"/>
        <item x="70"/>
        <item x="6"/>
        <item x="4"/>
        <item x="89"/>
        <item x="80"/>
        <item x="42"/>
        <item x="68"/>
        <item x="94"/>
        <item x="19"/>
        <item x="97"/>
        <item x="111"/>
        <item x="62"/>
        <item x="24"/>
        <item x="114"/>
        <item x="115"/>
        <item x="110"/>
        <item x="63"/>
        <item x="120"/>
        <item x="118"/>
        <item x="50"/>
        <item x="73"/>
        <item x="30"/>
        <item x="8"/>
        <item x="81"/>
        <item x="20"/>
        <item x="108"/>
        <item x="49"/>
        <item x="124"/>
        <item t="default"/>
      </items>
    </pivotField>
    <pivotField showAll="0">
      <items count="15">
        <item x="2"/>
        <item x="9"/>
        <item x="7"/>
        <item x="12"/>
        <item x="0"/>
        <item x="5"/>
        <item x="6"/>
        <item x="4"/>
        <item x="1"/>
        <item x="11"/>
        <item x="3"/>
        <item x="8"/>
        <item x="10"/>
        <item x="13"/>
        <item t="default"/>
      </items>
    </pivotField>
    <pivotField axis="axisRow" showAll="0">
      <items count="15">
        <item x="4"/>
        <item x="1"/>
        <item x="0"/>
        <item x="5"/>
        <item x="11"/>
        <item x="2"/>
        <item x="7"/>
        <item x="6"/>
        <item x="9"/>
        <item x="8"/>
        <item x="10"/>
        <item x="3"/>
        <item x="12"/>
        <item x="13"/>
        <item t="default"/>
      </items>
    </pivotField>
    <pivotField showAll="0">
      <items count="237">
        <item x="26"/>
        <item x="199"/>
        <item x="107"/>
        <item x="22"/>
        <item x="45"/>
        <item x="180"/>
        <item x="227"/>
        <item x="84"/>
        <item x="148"/>
        <item x="158"/>
        <item x="217"/>
        <item x="112"/>
        <item x="190"/>
        <item x="114"/>
        <item x="9"/>
        <item x="106"/>
        <item x="175"/>
        <item x="144"/>
        <item x="187"/>
        <item x="228"/>
        <item x="36"/>
        <item x="1"/>
        <item x="154"/>
        <item x="27"/>
        <item x="213"/>
        <item x="34"/>
        <item x="99"/>
        <item x="164"/>
        <item x="75"/>
        <item x="133"/>
        <item x="147"/>
        <item x="165"/>
        <item x="3"/>
        <item x="162"/>
        <item x="48"/>
        <item x="132"/>
        <item x="38"/>
        <item x="197"/>
        <item x="140"/>
        <item x="226"/>
        <item x="130"/>
        <item x="11"/>
        <item x="95"/>
        <item x="209"/>
        <item x="15"/>
        <item x="39"/>
        <item x="136"/>
        <item x="139"/>
        <item x="156"/>
        <item x="127"/>
        <item x="216"/>
        <item x="121"/>
        <item x="198"/>
        <item x="87"/>
        <item x="222"/>
        <item x="83"/>
        <item x="131"/>
        <item x="178"/>
        <item x="122"/>
        <item x="117"/>
        <item x="0"/>
        <item x="80"/>
        <item x="61"/>
        <item x="221"/>
        <item x="5"/>
        <item x="35"/>
        <item x="161"/>
        <item x="196"/>
        <item x="14"/>
        <item x="185"/>
        <item x="124"/>
        <item x="70"/>
        <item x="233"/>
        <item x="104"/>
        <item x="65"/>
        <item x="116"/>
        <item x="173"/>
        <item x="54"/>
        <item x="43"/>
        <item x="82"/>
        <item x="47"/>
        <item x="62"/>
        <item x="138"/>
        <item x="157"/>
        <item x="166"/>
        <item x="152"/>
        <item x="182"/>
        <item x="58"/>
        <item x="212"/>
        <item x="119"/>
        <item x="128"/>
        <item x="49"/>
        <item x="109"/>
        <item x="12"/>
        <item x="72"/>
        <item x="68"/>
        <item x="201"/>
        <item x="7"/>
        <item x="181"/>
        <item x="32"/>
        <item x="28"/>
        <item x="126"/>
        <item x="220"/>
        <item x="120"/>
        <item x="21"/>
        <item x="145"/>
        <item x="206"/>
        <item x="159"/>
        <item x="59"/>
        <item x="42"/>
        <item x="67"/>
        <item x="85"/>
        <item x="56"/>
        <item x="129"/>
        <item x="101"/>
        <item x="51"/>
        <item x="66"/>
        <item x="192"/>
        <item x="168"/>
        <item x="102"/>
        <item x="23"/>
        <item x="69"/>
        <item x="225"/>
        <item x="118"/>
        <item x="63"/>
        <item x="91"/>
        <item x="40"/>
        <item x="81"/>
        <item x="108"/>
        <item x="200"/>
        <item x="210"/>
        <item x="202"/>
        <item x="115"/>
        <item x="188"/>
        <item x="16"/>
        <item x="79"/>
        <item x="73"/>
        <item x="64"/>
        <item x="31"/>
        <item x="194"/>
        <item x="111"/>
        <item x="171"/>
        <item x="177"/>
        <item x="232"/>
        <item x="179"/>
        <item x="141"/>
        <item x="207"/>
        <item x="205"/>
        <item x="193"/>
        <item x="60"/>
        <item x="135"/>
        <item x="191"/>
        <item x="29"/>
        <item x="123"/>
        <item x="224"/>
        <item x="37"/>
        <item x="93"/>
        <item x="13"/>
        <item x="10"/>
        <item x="134"/>
        <item x="218"/>
        <item x="183"/>
        <item x="103"/>
        <item x="155"/>
        <item x="44"/>
        <item x="137"/>
        <item x="174"/>
        <item x="53"/>
        <item x="18"/>
        <item x="33"/>
        <item x="17"/>
        <item x="151"/>
        <item x="125"/>
        <item x="153"/>
        <item x="189"/>
        <item x="92"/>
        <item x="41"/>
        <item x="211"/>
        <item x="19"/>
        <item x="100"/>
        <item x="146"/>
        <item x="2"/>
        <item x="160"/>
        <item x="98"/>
        <item x="89"/>
        <item x="149"/>
        <item x="76"/>
        <item x="97"/>
        <item x="88"/>
        <item x="25"/>
        <item x="71"/>
        <item x="143"/>
        <item x="4"/>
        <item x="214"/>
        <item x="113"/>
        <item x="57"/>
        <item x="204"/>
        <item x="219"/>
        <item x="230"/>
        <item x="96"/>
        <item x="169"/>
        <item x="203"/>
        <item x="86"/>
        <item x="50"/>
        <item x="172"/>
        <item x="176"/>
        <item x="208"/>
        <item x="184"/>
        <item x="167"/>
        <item x="195"/>
        <item x="6"/>
        <item x="215"/>
        <item x="150"/>
        <item x="223"/>
        <item x="46"/>
        <item x="105"/>
        <item x="24"/>
        <item x="142"/>
        <item x="186"/>
        <item x="20"/>
        <item x="78"/>
        <item x="231"/>
        <item x="110"/>
        <item x="55"/>
        <item x="163"/>
        <item x="74"/>
        <item x="30"/>
        <item x="90"/>
        <item x="77"/>
        <item x="94"/>
        <item x="8"/>
        <item x="52"/>
        <item x="170"/>
        <item x="229"/>
        <item x="234"/>
        <item x="235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14">
        <item x="4"/>
        <item x="1"/>
        <item x="0"/>
        <item x="5"/>
        <item x="11"/>
        <item x="2"/>
        <item x="7"/>
        <item x="6"/>
        <item x="9"/>
        <item x="8"/>
        <item x="10"/>
        <item x="3"/>
        <item x="12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Electricity_Usage (kWh)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C13" firstHeaderRow="1" firstDataRow="2" firstDataCol="1"/>
  <pivotFields count="12">
    <pivotField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Row" showAll="0">
      <items count="9">
        <item x="6"/>
        <item x="4"/>
        <item x="3"/>
        <item x="1"/>
        <item x="2"/>
        <item x="5"/>
        <item x="0"/>
        <item x="7"/>
        <item t="default"/>
      </items>
    </pivotField>
    <pivotField dataField="1" showAll="0">
      <items count="252">
        <item x="126"/>
        <item x="4"/>
        <item x="203"/>
        <item x="38"/>
        <item x="50"/>
        <item x="75"/>
        <item x="161"/>
        <item x="73"/>
        <item x="27"/>
        <item x="80"/>
        <item x="32"/>
        <item x="183"/>
        <item x="213"/>
        <item x="125"/>
        <item x="99"/>
        <item x="85"/>
        <item x="142"/>
        <item x="62"/>
        <item x="209"/>
        <item x="69"/>
        <item x="109"/>
        <item x="153"/>
        <item x="102"/>
        <item x="201"/>
        <item x="132"/>
        <item x="63"/>
        <item x="163"/>
        <item x="96"/>
        <item x="6"/>
        <item x="57"/>
        <item x="208"/>
        <item x="39"/>
        <item x="200"/>
        <item x="34"/>
        <item x="159"/>
        <item x="226"/>
        <item x="249"/>
        <item x="217"/>
        <item x="246"/>
        <item x="131"/>
        <item x="158"/>
        <item x="147"/>
        <item x="170"/>
        <item x="143"/>
        <item x="36"/>
        <item x="31"/>
        <item x="65"/>
        <item x="14"/>
        <item x="67"/>
        <item x="223"/>
        <item x="167"/>
        <item x="214"/>
        <item x="59"/>
        <item x="180"/>
        <item x="25"/>
        <item x="48"/>
        <item x="46"/>
        <item x="206"/>
        <item x="218"/>
        <item x="194"/>
        <item x="95"/>
        <item x="144"/>
        <item x="116"/>
        <item x="124"/>
        <item x="154"/>
        <item x="182"/>
        <item x="103"/>
        <item x="94"/>
        <item x="210"/>
        <item x="52"/>
        <item x="78"/>
        <item x="43"/>
        <item x="87"/>
        <item x="21"/>
        <item x="174"/>
        <item x="240"/>
        <item x="137"/>
        <item x="245"/>
        <item x="84"/>
        <item x="1"/>
        <item x="22"/>
        <item x="15"/>
        <item x="198"/>
        <item x="10"/>
        <item x="134"/>
        <item x="239"/>
        <item x="3"/>
        <item x="150"/>
        <item x="197"/>
        <item x="233"/>
        <item x="66"/>
        <item x="216"/>
        <item x="157"/>
        <item x="53"/>
        <item x="45"/>
        <item x="104"/>
        <item x="177"/>
        <item x="51"/>
        <item x="189"/>
        <item x="168"/>
        <item x="199"/>
        <item x="121"/>
        <item x="68"/>
        <item x="136"/>
        <item x="123"/>
        <item x="135"/>
        <item x="20"/>
        <item x="30"/>
        <item x="235"/>
        <item x="145"/>
        <item x="118"/>
        <item x="140"/>
        <item x="16"/>
        <item x="37"/>
        <item x="74"/>
        <item x="83"/>
        <item x="5"/>
        <item x="41"/>
        <item x="191"/>
        <item x="108"/>
        <item x="243"/>
        <item x="110"/>
        <item x="92"/>
        <item x="248"/>
        <item x="23"/>
        <item x="58"/>
        <item x="56"/>
        <item x="117"/>
        <item x="119"/>
        <item x="234"/>
        <item x="90"/>
        <item x="228"/>
        <item x="148"/>
        <item x="127"/>
        <item x="93"/>
        <item x="211"/>
        <item x="112"/>
        <item x="207"/>
        <item x="88"/>
        <item x="8"/>
        <item x="47"/>
        <item x="77"/>
        <item x="120"/>
        <item x="42"/>
        <item x="98"/>
        <item x="72"/>
        <item x="106"/>
        <item x="184"/>
        <item x="105"/>
        <item x="155"/>
        <item x="172"/>
        <item x="26"/>
        <item x="82"/>
        <item x="173"/>
        <item x="133"/>
        <item x="9"/>
        <item x="156"/>
        <item x="230"/>
        <item x="60"/>
        <item x="24"/>
        <item x="139"/>
        <item x="202"/>
        <item x="18"/>
        <item x="13"/>
        <item x="171"/>
        <item x="179"/>
        <item x="215"/>
        <item x="70"/>
        <item x="185"/>
        <item x="107"/>
        <item x="129"/>
        <item x="227"/>
        <item x="152"/>
        <item x="175"/>
        <item x="7"/>
        <item x="166"/>
        <item x="188"/>
        <item x="28"/>
        <item x="115"/>
        <item x="212"/>
        <item x="237"/>
        <item x="176"/>
        <item x="113"/>
        <item x="146"/>
        <item x="187"/>
        <item x="86"/>
        <item x="64"/>
        <item x="238"/>
        <item x="219"/>
        <item x="247"/>
        <item x="232"/>
        <item x="44"/>
        <item x="81"/>
        <item x="71"/>
        <item x="225"/>
        <item x="54"/>
        <item x="236"/>
        <item x="122"/>
        <item x="11"/>
        <item x="0"/>
        <item x="244"/>
        <item x="130"/>
        <item x="19"/>
        <item x="138"/>
        <item x="128"/>
        <item x="149"/>
        <item x="186"/>
        <item x="205"/>
        <item x="61"/>
        <item x="2"/>
        <item x="221"/>
        <item x="33"/>
        <item x="17"/>
        <item x="181"/>
        <item x="242"/>
        <item x="76"/>
        <item x="222"/>
        <item x="190"/>
        <item x="164"/>
        <item x="91"/>
        <item x="89"/>
        <item x="178"/>
        <item x="160"/>
        <item x="12"/>
        <item x="35"/>
        <item x="29"/>
        <item x="192"/>
        <item x="55"/>
        <item x="224"/>
        <item x="141"/>
        <item x="193"/>
        <item x="40"/>
        <item x="220"/>
        <item x="114"/>
        <item x="195"/>
        <item x="100"/>
        <item x="111"/>
        <item x="204"/>
        <item x="101"/>
        <item x="165"/>
        <item x="49"/>
        <item x="79"/>
        <item x="162"/>
        <item x="151"/>
        <item x="169"/>
        <item x="231"/>
        <item x="229"/>
        <item x="241"/>
        <item x="196"/>
        <item x="97"/>
        <item x="250"/>
        <item t="default"/>
      </items>
    </pivotField>
    <pivotField showAll="0">
      <items count="186">
        <item x="144"/>
        <item x="0"/>
        <item x="117"/>
        <item x="110"/>
        <item x="169"/>
        <item x="106"/>
        <item x="183"/>
        <item x="26"/>
        <item x="64"/>
        <item x="162"/>
        <item x="1"/>
        <item x="75"/>
        <item x="159"/>
        <item x="89"/>
        <item x="171"/>
        <item x="118"/>
        <item x="14"/>
        <item x="32"/>
        <item x="56"/>
        <item x="61"/>
        <item x="93"/>
        <item x="172"/>
        <item x="96"/>
        <item x="22"/>
        <item x="23"/>
        <item x="177"/>
        <item x="160"/>
        <item x="83"/>
        <item x="91"/>
        <item x="164"/>
        <item x="92"/>
        <item x="140"/>
        <item x="70"/>
        <item x="19"/>
        <item x="88"/>
        <item x="128"/>
        <item x="107"/>
        <item x="44"/>
        <item x="78"/>
        <item x="153"/>
        <item x="179"/>
        <item x="71"/>
        <item x="35"/>
        <item x="134"/>
        <item x="37"/>
        <item x="27"/>
        <item x="57"/>
        <item x="55"/>
        <item x="76"/>
        <item x="16"/>
        <item x="39"/>
        <item x="94"/>
        <item x="43"/>
        <item x="38"/>
        <item x="149"/>
        <item x="99"/>
        <item x="137"/>
        <item x="126"/>
        <item x="100"/>
        <item x="150"/>
        <item x="120"/>
        <item x="112"/>
        <item x="163"/>
        <item x="86"/>
        <item x="123"/>
        <item x="104"/>
        <item x="158"/>
        <item x="141"/>
        <item x="152"/>
        <item x="58"/>
        <item x="9"/>
        <item x="168"/>
        <item x="7"/>
        <item x="12"/>
        <item x="49"/>
        <item x="119"/>
        <item x="133"/>
        <item x="20"/>
        <item x="113"/>
        <item x="138"/>
        <item x="111"/>
        <item x="54"/>
        <item x="11"/>
        <item x="15"/>
        <item x="95"/>
        <item x="132"/>
        <item x="63"/>
        <item x="97"/>
        <item x="74"/>
        <item x="59"/>
        <item x="147"/>
        <item x="52"/>
        <item x="116"/>
        <item x="41"/>
        <item x="182"/>
        <item x="174"/>
        <item x="135"/>
        <item x="156"/>
        <item x="81"/>
        <item x="175"/>
        <item x="155"/>
        <item x="33"/>
        <item x="46"/>
        <item x="139"/>
        <item x="101"/>
        <item x="82"/>
        <item x="60"/>
        <item x="53"/>
        <item x="173"/>
        <item x="157"/>
        <item x="109"/>
        <item x="77"/>
        <item x="102"/>
        <item x="105"/>
        <item x="176"/>
        <item x="31"/>
        <item x="4"/>
        <item x="48"/>
        <item x="129"/>
        <item x="30"/>
        <item x="181"/>
        <item x="5"/>
        <item x="165"/>
        <item x="36"/>
        <item x="79"/>
        <item x="17"/>
        <item x="166"/>
        <item x="69"/>
        <item x="130"/>
        <item x="47"/>
        <item x="65"/>
        <item x="2"/>
        <item x="115"/>
        <item x="80"/>
        <item x="24"/>
        <item x="68"/>
        <item x="127"/>
        <item x="125"/>
        <item x="28"/>
        <item x="151"/>
        <item x="161"/>
        <item x="148"/>
        <item x="42"/>
        <item x="170"/>
        <item x="142"/>
        <item x="122"/>
        <item x="18"/>
        <item x="124"/>
        <item x="21"/>
        <item x="103"/>
        <item x="3"/>
        <item x="34"/>
        <item x="84"/>
        <item x="8"/>
        <item x="73"/>
        <item x="136"/>
        <item x="146"/>
        <item x="66"/>
        <item x="51"/>
        <item x="167"/>
        <item x="67"/>
        <item x="131"/>
        <item x="121"/>
        <item x="85"/>
        <item x="72"/>
        <item x="62"/>
        <item x="180"/>
        <item x="87"/>
        <item x="154"/>
        <item x="45"/>
        <item x="90"/>
        <item x="13"/>
        <item x="143"/>
        <item x="6"/>
        <item x="29"/>
        <item x="145"/>
        <item x="178"/>
        <item x="40"/>
        <item x="114"/>
        <item x="50"/>
        <item x="10"/>
        <item x="25"/>
        <item x="98"/>
        <item x="108"/>
        <item x="184"/>
        <item t="default"/>
      </items>
    </pivotField>
    <pivotField showAll="0"/>
    <pivotField dataField="1" showAll="0">
      <items count="15">
        <item x="2"/>
        <item x="9"/>
        <item x="7"/>
        <item x="12"/>
        <item x="0"/>
        <item x="5"/>
        <item x="6"/>
        <item x="4"/>
        <item x="1"/>
        <item x="11"/>
        <item x="3"/>
        <item x="8"/>
        <item x="10"/>
        <item x="13"/>
        <item t="default"/>
      </items>
    </pivotField>
    <pivotField showAll="0"/>
    <pivotField showAll="0">
      <items count="236">
        <item x="26"/>
        <item x="199"/>
        <item x="107"/>
        <item x="22"/>
        <item x="45"/>
        <item x="180"/>
        <item x="227"/>
        <item x="84"/>
        <item x="148"/>
        <item x="158"/>
        <item x="217"/>
        <item x="112"/>
        <item x="190"/>
        <item x="114"/>
        <item x="9"/>
        <item x="106"/>
        <item x="175"/>
        <item x="144"/>
        <item x="187"/>
        <item x="228"/>
        <item x="36"/>
        <item x="1"/>
        <item x="154"/>
        <item x="27"/>
        <item x="213"/>
        <item x="34"/>
        <item x="99"/>
        <item x="164"/>
        <item x="75"/>
        <item x="133"/>
        <item x="147"/>
        <item x="165"/>
        <item x="3"/>
        <item x="162"/>
        <item x="48"/>
        <item x="132"/>
        <item x="38"/>
        <item x="197"/>
        <item x="140"/>
        <item x="226"/>
        <item x="130"/>
        <item x="11"/>
        <item x="95"/>
        <item x="209"/>
        <item x="15"/>
        <item x="39"/>
        <item x="136"/>
        <item x="139"/>
        <item x="156"/>
        <item x="127"/>
        <item x="216"/>
        <item x="121"/>
        <item x="198"/>
        <item x="87"/>
        <item x="222"/>
        <item x="83"/>
        <item x="131"/>
        <item x="178"/>
        <item x="122"/>
        <item x="117"/>
        <item x="0"/>
        <item x="80"/>
        <item x="61"/>
        <item x="221"/>
        <item x="5"/>
        <item x="35"/>
        <item x="161"/>
        <item x="196"/>
        <item x="14"/>
        <item x="185"/>
        <item x="124"/>
        <item x="70"/>
        <item x="233"/>
        <item x="104"/>
        <item x="65"/>
        <item x="116"/>
        <item x="173"/>
        <item x="54"/>
        <item x="43"/>
        <item x="82"/>
        <item x="47"/>
        <item x="62"/>
        <item x="138"/>
        <item x="157"/>
        <item x="166"/>
        <item x="152"/>
        <item x="182"/>
        <item x="58"/>
        <item x="212"/>
        <item x="119"/>
        <item x="128"/>
        <item x="49"/>
        <item x="109"/>
        <item x="12"/>
        <item x="72"/>
        <item x="68"/>
        <item x="201"/>
        <item x="7"/>
        <item x="181"/>
        <item x="32"/>
        <item x="28"/>
        <item x="126"/>
        <item x="220"/>
        <item x="120"/>
        <item x="21"/>
        <item x="145"/>
        <item x="206"/>
        <item x="159"/>
        <item x="59"/>
        <item x="42"/>
        <item x="67"/>
        <item x="85"/>
        <item x="56"/>
        <item x="129"/>
        <item x="101"/>
        <item x="51"/>
        <item x="66"/>
        <item x="192"/>
        <item x="168"/>
        <item x="102"/>
        <item x="23"/>
        <item x="69"/>
        <item x="225"/>
        <item x="118"/>
        <item x="63"/>
        <item x="91"/>
        <item x="40"/>
        <item x="81"/>
        <item x="108"/>
        <item x="200"/>
        <item x="210"/>
        <item x="202"/>
        <item x="115"/>
        <item x="188"/>
        <item x="16"/>
        <item x="79"/>
        <item x="73"/>
        <item x="64"/>
        <item x="31"/>
        <item x="194"/>
        <item x="111"/>
        <item x="171"/>
        <item x="177"/>
        <item x="232"/>
        <item x="179"/>
        <item x="141"/>
        <item x="207"/>
        <item x="205"/>
        <item x="193"/>
        <item x="60"/>
        <item x="135"/>
        <item x="191"/>
        <item x="29"/>
        <item x="123"/>
        <item x="224"/>
        <item x="37"/>
        <item x="93"/>
        <item x="13"/>
        <item x="10"/>
        <item x="134"/>
        <item x="218"/>
        <item x="183"/>
        <item x="103"/>
        <item x="155"/>
        <item x="44"/>
        <item x="137"/>
        <item x="174"/>
        <item x="53"/>
        <item x="18"/>
        <item x="33"/>
        <item x="17"/>
        <item x="151"/>
        <item x="125"/>
        <item x="153"/>
        <item x="189"/>
        <item x="92"/>
        <item x="41"/>
        <item x="211"/>
        <item x="19"/>
        <item x="100"/>
        <item x="146"/>
        <item x="2"/>
        <item x="160"/>
        <item x="98"/>
        <item x="89"/>
        <item x="149"/>
        <item x="76"/>
        <item x="97"/>
        <item x="88"/>
        <item x="25"/>
        <item x="71"/>
        <item x="143"/>
        <item x="4"/>
        <item x="214"/>
        <item x="113"/>
        <item x="57"/>
        <item x="204"/>
        <item x="219"/>
        <item x="230"/>
        <item x="96"/>
        <item x="169"/>
        <item x="203"/>
        <item x="86"/>
        <item x="50"/>
        <item x="172"/>
        <item x="176"/>
        <item x="208"/>
        <item x="184"/>
        <item x="167"/>
        <item x="195"/>
        <item x="6"/>
        <item x="215"/>
        <item x="150"/>
        <item x="223"/>
        <item x="46"/>
        <item x="105"/>
        <item x="24"/>
        <item x="142"/>
        <item x="186"/>
        <item x="20"/>
        <item x="78"/>
        <item x="231"/>
        <item x="110"/>
        <item x="55"/>
        <item x="163"/>
        <item x="74"/>
        <item x="30"/>
        <item x="90"/>
        <item x="77"/>
        <item x="94"/>
        <item x="8"/>
        <item x="52"/>
        <item x="170"/>
        <item x="229"/>
        <item x="23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nthly_Income" fld="2" subtotal="count" baseField="0" baseItem="0"/>
    <dataField name="Count of Appliances_Count" fld="5" subtotal="count" baseField="0" baseItem="0"/>
  </dataFields>
  <chartFormats count="4">
    <chartFormat chart="2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:B13" firstHeaderRow="1" firstDataRow="1" firstDataCol="1"/>
  <pivotFields count="12">
    <pivotField multipleItemSelectionAllowed="1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Row" showAll="0">
      <items count="9">
        <item x="6"/>
        <item x="4"/>
        <item x="3"/>
        <item x="1"/>
        <item x="2"/>
        <item x="5"/>
        <item x="0"/>
        <item x="7"/>
        <item t="default"/>
      </items>
    </pivotField>
    <pivotField showAll="0">
      <items count="252">
        <item x="126"/>
        <item x="4"/>
        <item x="203"/>
        <item x="38"/>
        <item x="50"/>
        <item x="75"/>
        <item x="161"/>
        <item x="73"/>
        <item x="27"/>
        <item x="80"/>
        <item x="32"/>
        <item x="183"/>
        <item x="213"/>
        <item x="125"/>
        <item x="99"/>
        <item x="85"/>
        <item x="142"/>
        <item x="62"/>
        <item x="209"/>
        <item x="69"/>
        <item x="109"/>
        <item x="153"/>
        <item x="102"/>
        <item x="201"/>
        <item x="132"/>
        <item x="63"/>
        <item x="163"/>
        <item x="96"/>
        <item x="6"/>
        <item x="57"/>
        <item x="208"/>
        <item x="39"/>
        <item x="200"/>
        <item x="34"/>
        <item x="159"/>
        <item x="226"/>
        <item x="249"/>
        <item x="217"/>
        <item x="246"/>
        <item x="131"/>
        <item x="158"/>
        <item x="147"/>
        <item x="170"/>
        <item x="143"/>
        <item x="36"/>
        <item x="31"/>
        <item x="65"/>
        <item x="14"/>
        <item x="67"/>
        <item x="223"/>
        <item x="167"/>
        <item x="214"/>
        <item x="59"/>
        <item x="180"/>
        <item x="25"/>
        <item x="48"/>
        <item x="46"/>
        <item x="206"/>
        <item x="218"/>
        <item x="194"/>
        <item x="95"/>
        <item x="144"/>
        <item x="116"/>
        <item x="124"/>
        <item x="154"/>
        <item x="182"/>
        <item x="103"/>
        <item x="94"/>
        <item x="210"/>
        <item x="52"/>
        <item x="78"/>
        <item x="43"/>
        <item x="87"/>
        <item x="21"/>
        <item x="174"/>
        <item x="240"/>
        <item x="137"/>
        <item x="245"/>
        <item x="84"/>
        <item x="1"/>
        <item x="22"/>
        <item x="15"/>
        <item x="198"/>
        <item x="10"/>
        <item x="134"/>
        <item x="239"/>
        <item x="3"/>
        <item x="150"/>
        <item x="197"/>
        <item x="233"/>
        <item x="66"/>
        <item x="216"/>
        <item x="157"/>
        <item x="53"/>
        <item x="45"/>
        <item x="104"/>
        <item x="177"/>
        <item x="51"/>
        <item x="189"/>
        <item x="168"/>
        <item x="199"/>
        <item x="121"/>
        <item x="68"/>
        <item x="136"/>
        <item x="123"/>
        <item x="135"/>
        <item x="20"/>
        <item x="30"/>
        <item x="235"/>
        <item x="145"/>
        <item x="118"/>
        <item x="140"/>
        <item x="16"/>
        <item x="37"/>
        <item x="74"/>
        <item x="83"/>
        <item x="5"/>
        <item x="41"/>
        <item x="191"/>
        <item x="108"/>
        <item x="243"/>
        <item x="110"/>
        <item x="92"/>
        <item x="248"/>
        <item x="23"/>
        <item x="58"/>
        <item x="56"/>
        <item x="117"/>
        <item x="119"/>
        <item x="234"/>
        <item x="90"/>
        <item x="228"/>
        <item x="148"/>
        <item x="127"/>
        <item x="93"/>
        <item x="211"/>
        <item x="112"/>
        <item x="207"/>
        <item x="88"/>
        <item x="8"/>
        <item x="47"/>
        <item x="77"/>
        <item x="120"/>
        <item x="42"/>
        <item x="98"/>
        <item x="72"/>
        <item x="106"/>
        <item x="184"/>
        <item x="105"/>
        <item x="155"/>
        <item x="172"/>
        <item x="26"/>
        <item x="82"/>
        <item x="173"/>
        <item x="133"/>
        <item x="9"/>
        <item x="156"/>
        <item x="230"/>
        <item x="60"/>
        <item x="24"/>
        <item x="139"/>
        <item x="202"/>
        <item x="18"/>
        <item x="13"/>
        <item x="171"/>
        <item x="179"/>
        <item x="215"/>
        <item x="70"/>
        <item x="185"/>
        <item x="107"/>
        <item x="129"/>
        <item x="227"/>
        <item x="152"/>
        <item x="175"/>
        <item x="7"/>
        <item x="166"/>
        <item x="188"/>
        <item x="28"/>
        <item x="115"/>
        <item x="212"/>
        <item x="237"/>
        <item x="176"/>
        <item x="113"/>
        <item x="146"/>
        <item x="187"/>
        <item x="86"/>
        <item x="64"/>
        <item x="238"/>
        <item x="219"/>
        <item x="247"/>
        <item x="232"/>
        <item x="44"/>
        <item x="81"/>
        <item x="71"/>
        <item x="225"/>
        <item x="54"/>
        <item x="236"/>
        <item x="122"/>
        <item x="11"/>
        <item x="0"/>
        <item x="244"/>
        <item x="130"/>
        <item x="19"/>
        <item x="138"/>
        <item x="128"/>
        <item x="149"/>
        <item x="186"/>
        <item x="205"/>
        <item x="61"/>
        <item x="2"/>
        <item x="221"/>
        <item x="33"/>
        <item x="17"/>
        <item x="181"/>
        <item x="242"/>
        <item x="76"/>
        <item x="222"/>
        <item x="190"/>
        <item x="164"/>
        <item x="91"/>
        <item x="89"/>
        <item x="178"/>
        <item x="160"/>
        <item x="12"/>
        <item x="35"/>
        <item x="29"/>
        <item x="192"/>
        <item x="55"/>
        <item x="224"/>
        <item x="141"/>
        <item x="193"/>
        <item x="40"/>
        <item x="220"/>
        <item x="114"/>
        <item x="195"/>
        <item x="100"/>
        <item x="111"/>
        <item x="204"/>
        <item x="101"/>
        <item x="165"/>
        <item x="49"/>
        <item x="79"/>
        <item x="162"/>
        <item x="151"/>
        <item x="169"/>
        <item x="231"/>
        <item x="229"/>
        <item x="241"/>
        <item x="196"/>
        <item x="97"/>
        <item x="250"/>
        <item t="default"/>
      </items>
    </pivotField>
    <pivotField showAll="0">
      <items count="186">
        <item x="144"/>
        <item x="0"/>
        <item x="117"/>
        <item x="110"/>
        <item x="169"/>
        <item x="106"/>
        <item x="183"/>
        <item x="26"/>
        <item x="64"/>
        <item x="162"/>
        <item x="1"/>
        <item x="75"/>
        <item x="159"/>
        <item x="89"/>
        <item x="171"/>
        <item x="118"/>
        <item x="14"/>
        <item x="32"/>
        <item x="56"/>
        <item x="61"/>
        <item x="93"/>
        <item x="172"/>
        <item x="96"/>
        <item x="22"/>
        <item x="23"/>
        <item x="177"/>
        <item x="160"/>
        <item x="83"/>
        <item x="91"/>
        <item x="164"/>
        <item x="92"/>
        <item x="140"/>
        <item x="70"/>
        <item x="19"/>
        <item x="88"/>
        <item x="128"/>
        <item x="107"/>
        <item x="44"/>
        <item x="78"/>
        <item x="153"/>
        <item x="179"/>
        <item x="71"/>
        <item x="35"/>
        <item x="134"/>
        <item x="37"/>
        <item x="27"/>
        <item x="57"/>
        <item x="55"/>
        <item x="76"/>
        <item x="16"/>
        <item x="39"/>
        <item x="94"/>
        <item x="43"/>
        <item x="38"/>
        <item x="149"/>
        <item x="99"/>
        <item x="137"/>
        <item x="126"/>
        <item x="100"/>
        <item x="150"/>
        <item x="120"/>
        <item x="112"/>
        <item x="163"/>
        <item x="86"/>
        <item x="123"/>
        <item x="104"/>
        <item x="158"/>
        <item x="141"/>
        <item x="152"/>
        <item x="58"/>
        <item x="9"/>
        <item x="168"/>
        <item x="7"/>
        <item x="12"/>
        <item x="49"/>
        <item x="119"/>
        <item x="133"/>
        <item x="20"/>
        <item x="113"/>
        <item x="138"/>
        <item x="111"/>
        <item x="54"/>
        <item x="11"/>
        <item x="15"/>
        <item x="95"/>
        <item x="132"/>
        <item x="63"/>
        <item x="97"/>
        <item x="74"/>
        <item x="59"/>
        <item x="147"/>
        <item x="52"/>
        <item x="116"/>
        <item x="41"/>
        <item x="182"/>
        <item x="174"/>
        <item x="135"/>
        <item x="156"/>
        <item x="81"/>
        <item x="175"/>
        <item x="155"/>
        <item x="33"/>
        <item x="46"/>
        <item x="139"/>
        <item x="101"/>
        <item x="82"/>
        <item x="60"/>
        <item x="53"/>
        <item x="173"/>
        <item x="157"/>
        <item x="109"/>
        <item x="77"/>
        <item x="102"/>
        <item x="105"/>
        <item x="176"/>
        <item x="31"/>
        <item x="4"/>
        <item x="48"/>
        <item x="129"/>
        <item x="30"/>
        <item x="181"/>
        <item x="5"/>
        <item x="165"/>
        <item x="36"/>
        <item x="79"/>
        <item x="17"/>
        <item x="166"/>
        <item x="69"/>
        <item x="130"/>
        <item x="47"/>
        <item x="65"/>
        <item x="2"/>
        <item x="115"/>
        <item x="80"/>
        <item x="24"/>
        <item x="68"/>
        <item x="127"/>
        <item x="125"/>
        <item x="28"/>
        <item x="151"/>
        <item x="161"/>
        <item x="148"/>
        <item x="42"/>
        <item x="170"/>
        <item x="142"/>
        <item x="122"/>
        <item x="18"/>
        <item x="124"/>
        <item x="21"/>
        <item x="103"/>
        <item x="3"/>
        <item x="34"/>
        <item x="84"/>
        <item x="8"/>
        <item x="73"/>
        <item x="136"/>
        <item x="146"/>
        <item x="66"/>
        <item x="51"/>
        <item x="167"/>
        <item x="67"/>
        <item x="131"/>
        <item x="121"/>
        <item x="85"/>
        <item x="72"/>
        <item x="62"/>
        <item x="180"/>
        <item x="87"/>
        <item x="154"/>
        <item x="45"/>
        <item x="90"/>
        <item x="13"/>
        <item x="143"/>
        <item x="6"/>
        <item x="29"/>
        <item x="145"/>
        <item x="178"/>
        <item x="40"/>
        <item x="114"/>
        <item x="50"/>
        <item x="10"/>
        <item x="25"/>
        <item x="98"/>
        <item x="108"/>
        <item x="184"/>
        <item t="default"/>
      </items>
    </pivotField>
    <pivotField showAll="0">
      <items count="126">
        <item x="33"/>
        <item x="26"/>
        <item x="35"/>
        <item x="3"/>
        <item x="22"/>
        <item x="98"/>
        <item x="74"/>
        <item x="123"/>
        <item x="9"/>
        <item x="44"/>
        <item x="102"/>
        <item x="95"/>
        <item x="100"/>
        <item x="65"/>
        <item x="99"/>
        <item x="116"/>
        <item x="117"/>
        <item x="82"/>
        <item x="83"/>
        <item x="27"/>
        <item x="76"/>
        <item x="11"/>
        <item x="15"/>
        <item x="96"/>
        <item x="61"/>
        <item x="1"/>
        <item x="112"/>
        <item x="37"/>
        <item x="5"/>
        <item x="38"/>
        <item x="93"/>
        <item x="119"/>
        <item x="54"/>
        <item x="41"/>
        <item x="113"/>
        <item x="105"/>
        <item x="69"/>
        <item x="101"/>
        <item x="87"/>
        <item x="86"/>
        <item x="48"/>
        <item x="92"/>
        <item x="43"/>
        <item x="34"/>
        <item x="58"/>
        <item x="28"/>
        <item x="45"/>
        <item x="21"/>
        <item x="0"/>
        <item x="46"/>
        <item x="14"/>
        <item x="79"/>
        <item x="109"/>
        <item x="12"/>
        <item x="107"/>
        <item x="7"/>
        <item x="51"/>
        <item x="104"/>
        <item x="103"/>
        <item x="67"/>
        <item x="84"/>
        <item x="40"/>
        <item x="88"/>
        <item x="64"/>
        <item x="52"/>
        <item x="122"/>
        <item x="31"/>
        <item x="56"/>
        <item x="72"/>
        <item x="60"/>
        <item x="55"/>
        <item x="29"/>
        <item x="66"/>
        <item x="10"/>
        <item x="13"/>
        <item x="85"/>
        <item x="57"/>
        <item x="39"/>
        <item x="78"/>
        <item x="90"/>
        <item x="23"/>
        <item x="77"/>
        <item x="16"/>
        <item x="18"/>
        <item x="121"/>
        <item x="106"/>
        <item x="25"/>
        <item x="53"/>
        <item x="75"/>
        <item x="17"/>
        <item x="59"/>
        <item x="91"/>
        <item x="2"/>
        <item x="32"/>
        <item x="71"/>
        <item x="47"/>
        <item x="36"/>
        <item x="70"/>
        <item x="6"/>
        <item x="4"/>
        <item x="89"/>
        <item x="80"/>
        <item x="42"/>
        <item x="68"/>
        <item x="94"/>
        <item x="19"/>
        <item x="97"/>
        <item x="111"/>
        <item x="62"/>
        <item x="24"/>
        <item x="114"/>
        <item x="115"/>
        <item x="110"/>
        <item x="63"/>
        <item x="120"/>
        <item x="118"/>
        <item x="50"/>
        <item x="73"/>
        <item x="30"/>
        <item x="8"/>
        <item x="81"/>
        <item x="20"/>
        <item x="108"/>
        <item x="49"/>
        <item x="124"/>
        <item t="default"/>
      </items>
    </pivotField>
    <pivotField showAll="0">
      <items count="15">
        <item x="2"/>
        <item x="9"/>
        <item x="7"/>
        <item x="12"/>
        <item x="0"/>
        <item x="5"/>
        <item x="6"/>
        <item x="4"/>
        <item x="1"/>
        <item x="11"/>
        <item x="3"/>
        <item x="8"/>
        <item x="10"/>
        <item x="13"/>
        <item t="default"/>
      </items>
    </pivotField>
    <pivotField showAll="0">
      <items count="14">
        <item x="4"/>
        <item x="1"/>
        <item x="0"/>
        <item x="5"/>
        <item x="11"/>
        <item x="2"/>
        <item x="7"/>
        <item x="6"/>
        <item x="9"/>
        <item x="8"/>
        <item x="10"/>
        <item x="3"/>
        <item x="12"/>
        <item t="default"/>
      </items>
    </pivotField>
    <pivotField dataField="1"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ENGERGY-KWH" fld="7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D17" firstHeaderRow="1" firstDataRow="2" firstDataCol="1"/>
  <pivotFields count="12">
    <pivotField showAll="0"/>
    <pivotField axis="axisRow" showAll="0">
      <items count="13">
        <item x="6"/>
        <item x="4"/>
        <item x="3"/>
        <item x="1"/>
        <item x="2"/>
        <item x="5"/>
        <item x="0"/>
        <item x="9"/>
        <item x="11"/>
        <item x="10"/>
        <item x="8"/>
        <item x="7"/>
        <item t="default"/>
      </items>
    </pivotField>
    <pivotField showAll="0"/>
    <pivotField dataField="1" showAll="0">
      <items count="186">
        <item x="144"/>
        <item x="0"/>
        <item x="117"/>
        <item x="110"/>
        <item x="169"/>
        <item x="106"/>
        <item x="183"/>
        <item x="26"/>
        <item x="64"/>
        <item x="162"/>
        <item x="1"/>
        <item x="75"/>
        <item x="159"/>
        <item x="89"/>
        <item x="171"/>
        <item x="118"/>
        <item x="14"/>
        <item x="32"/>
        <item x="56"/>
        <item x="61"/>
        <item x="93"/>
        <item x="172"/>
        <item x="96"/>
        <item x="22"/>
        <item x="23"/>
        <item x="177"/>
        <item x="160"/>
        <item x="83"/>
        <item x="91"/>
        <item x="164"/>
        <item x="92"/>
        <item x="140"/>
        <item x="70"/>
        <item x="19"/>
        <item x="88"/>
        <item x="128"/>
        <item x="107"/>
        <item x="44"/>
        <item x="78"/>
        <item x="153"/>
        <item x="179"/>
        <item x="71"/>
        <item x="35"/>
        <item x="134"/>
        <item x="37"/>
        <item x="27"/>
        <item x="57"/>
        <item x="55"/>
        <item x="76"/>
        <item x="16"/>
        <item x="39"/>
        <item x="94"/>
        <item x="43"/>
        <item x="38"/>
        <item x="149"/>
        <item x="99"/>
        <item x="137"/>
        <item x="126"/>
        <item x="100"/>
        <item x="150"/>
        <item x="120"/>
        <item x="112"/>
        <item x="163"/>
        <item x="86"/>
        <item x="123"/>
        <item x="104"/>
        <item x="158"/>
        <item x="141"/>
        <item x="152"/>
        <item x="58"/>
        <item x="9"/>
        <item x="168"/>
        <item x="7"/>
        <item x="12"/>
        <item x="49"/>
        <item x="119"/>
        <item x="133"/>
        <item x="20"/>
        <item x="113"/>
        <item x="138"/>
        <item x="111"/>
        <item x="54"/>
        <item x="11"/>
        <item x="15"/>
        <item x="95"/>
        <item x="132"/>
        <item x="63"/>
        <item x="97"/>
        <item x="74"/>
        <item x="59"/>
        <item x="147"/>
        <item x="52"/>
        <item x="116"/>
        <item x="41"/>
        <item x="182"/>
        <item x="174"/>
        <item x="135"/>
        <item x="156"/>
        <item x="81"/>
        <item x="175"/>
        <item x="155"/>
        <item x="33"/>
        <item x="46"/>
        <item x="139"/>
        <item x="101"/>
        <item x="82"/>
        <item x="60"/>
        <item x="53"/>
        <item x="173"/>
        <item x="157"/>
        <item x="109"/>
        <item x="77"/>
        <item x="102"/>
        <item x="105"/>
        <item x="176"/>
        <item x="31"/>
        <item x="4"/>
        <item x="48"/>
        <item x="129"/>
        <item x="30"/>
        <item x="181"/>
        <item x="5"/>
        <item x="165"/>
        <item x="36"/>
        <item x="79"/>
        <item x="17"/>
        <item x="166"/>
        <item x="69"/>
        <item x="130"/>
        <item x="47"/>
        <item x="65"/>
        <item x="2"/>
        <item x="115"/>
        <item x="80"/>
        <item x="24"/>
        <item x="68"/>
        <item x="127"/>
        <item x="125"/>
        <item x="28"/>
        <item x="151"/>
        <item x="161"/>
        <item x="148"/>
        <item x="42"/>
        <item x="170"/>
        <item x="142"/>
        <item x="122"/>
        <item x="18"/>
        <item x="124"/>
        <item x="21"/>
        <item x="103"/>
        <item x="3"/>
        <item x="34"/>
        <item x="84"/>
        <item x="8"/>
        <item x="73"/>
        <item x="136"/>
        <item x="146"/>
        <item x="66"/>
        <item x="51"/>
        <item x="167"/>
        <item x="67"/>
        <item x="131"/>
        <item x="121"/>
        <item x="85"/>
        <item x="72"/>
        <item x="62"/>
        <item x="180"/>
        <item x="87"/>
        <item x="154"/>
        <item x="45"/>
        <item x="90"/>
        <item x="13"/>
        <item x="143"/>
        <item x="6"/>
        <item x="29"/>
        <item x="145"/>
        <item x="178"/>
        <item x="40"/>
        <item x="114"/>
        <item x="50"/>
        <item x="10"/>
        <item x="25"/>
        <item x="98"/>
        <item x="108"/>
        <item x="184"/>
        <item t="default"/>
      </items>
    </pivotField>
    <pivotField dataField="1" showAll="0">
      <items count="126">
        <item x="33"/>
        <item x="26"/>
        <item x="35"/>
        <item x="3"/>
        <item x="22"/>
        <item x="98"/>
        <item x="74"/>
        <item x="123"/>
        <item x="9"/>
        <item x="44"/>
        <item x="102"/>
        <item x="95"/>
        <item x="100"/>
        <item x="65"/>
        <item x="99"/>
        <item x="116"/>
        <item x="117"/>
        <item x="82"/>
        <item x="83"/>
        <item x="27"/>
        <item x="76"/>
        <item x="11"/>
        <item x="15"/>
        <item x="96"/>
        <item x="61"/>
        <item x="1"/>
        <item x="112"/>
        <item x="37"/>
        <item x="5"/>
        <item x="38"/>
        <item x="93"/>
        <item x="119"/>
        <item x="54"/>
        <item x="41"/>
        <item x="113"/>
        <item x="105"/>
        <item x="69"/>
        <item x="101"/>
        <item x="87"/>
        <item x="86"/>
        <item x="48"/>
        <item x="92"/>
        <item x="43"/>
        <item x="34"/>
        <item x="58"/>
        <item x="28"/>
        <item x="45"/>
        <item x="21"/>
        <item x="0"/>
        <item x="46"/>
        <item x="14"/>
        <item x="79"/>
        <item x="109"/>
        <item x="12"/>
        <item x="107"/>
        <item x="7"/>
        <item x="51"/>
        <item x="104"/>
        <item x="103"/>
        <item x="67"/>
        <item x="84"/>
        <item x="40"/>
        <item x="88"/>
        <item x="64"/>
        <item x="52"/>
        <item x="122"/>
        <item x="31"/>
        <item x="56"/>
        <item x="72"/>
        <item x="60"/>
        <item x="55"/>
        <item x="29"/>
        <item x="66"/>
        <item x="10"/>
        <item x="13"/>
        <item x="85"/>
        <item x="57"/>
        <item x="39"/>
        <item x="78"/>
        <item x="90"/>
        <item x="23"/>
        <item x="77"/>
        <item x="16"/>
        <item x="18"/>
        <item x="121"/>
        <item x="106"/>
        <item x="25"/>
        <item x="53"/>
        <item x="75"/>
        <item x="17"/>
        <item x="59"/>
        <item x="91"/>
        <item x="2"/>
        <item x="32"/>
        <item x="71"/>
        <item x="47"/>
        <item x="36"/>
        <item x="70"/>
        <item x="6"/>
        <item x="4"/>
        <item x="89"/>
        <item x="80"/>
        <item x="42"/>
        <item x="68"/>
        <item x="94"/>
        <item x="19"/>
        <item x="97"/>
        <item x="111"/>
        <item x="62"/>
        <item x="24"/>
        <item x="114"/>
        <item x="115"/>
        <item x="110"/>
        <item x="63"/>
        <item x="120"/>
        <item x="118"/>
        <item x="50"/>
        <item x="73"/>
        <item x="30"/>
        <item x="8"/>
        <item x="81"/>
        <item x="20"/>
        <item x="108"/>
        <item x="49"/>
        <item x="124"/>
        <item t="default"/>
      </items>
    </pivotField>
    <pivotField dataField="1" showAll="0">
      <items count="15">
        <item x="2"/>
        <item x="9"/>
        <item x="7"/>
        <item x="12"/>
        <item x="0"/>
        <item x="5"/>
        <item x="6"/>
        <item x="4"/>
        <item x="1"/>
        <item x="11"/>
        <item x="3"/>
        <item x="8"/>
        <item x="10"/>
        <item x="13"/>
        <item t="default"/>
      </items>
    </pivotField>
    <pivotField showAll="0">
      <items count="15">
        <item x="4"/>
        <item x="1"/>
        <item x="0"/>
        <item x="5"/>
        <item x="11"/>
        <item x="2"/>
        <item x="7"/>
        <item x="6"/>
        <item x="9"/>
        <item x="8"/>
        <item x="10"/>
        <item x="3"/>
        <item x="1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lectricity_Usage (kWh)" fld="3" subtotal="average" baseField="0" baseItem="0"/>
    <dataField name="Average of Appliances_Count" fld="5" subtotal="average" baseField="0" baseItem="0"/>
    <dataField name="Average of Gas_Usage" fld="4" subtotal="average" baseField="0" baseItem="0"/>
  </dataFields>
  <chartFormats count="9">
    <chartFormat chart="0" format="1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9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9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L252" totalsRowShown="0" headerRowDxfId="15" headerRowBorderDxfId="14" tableBorderDxfId="13" totalsRowBorderDxfId="12" headerRowCellStyle="Normal 2" dataCellStyle="Normal 2">
  <autoFilter ref="A1:L252"/>
  <tableColumns count="12">
    <tableColumn id="1" name="Household_ID" dataDxfId="11" dataCellStyle="Normal 2"/>
    <tableColumn id="2" name="Family_Size" dataDxfId="10" dataCellStyle="Normal 2"/>
    <tableColumn id="3" name="Monthly_Income" dataDxfId="9" dataCellStyle="Normal 2"/>
    <tableColumn id="4" name="Electricity_Usage (kWh)" dataDxfId="8" dataCellStyle="Normal 2"/>
    <tableColumn id="5" name="Gas_Usage" dataDxfId="7" dataCellStyle="Normal 2"/>
    <tableColumn id="6" name="Appliances_Count" dataDxfId="6" dataCellStyle="Normal 2"/>
    <tableColumn id="7" name="Month" dataDxfId="5" dataCellStyle="Normal 2"/>
    <tableColumn id="8" name="TOTAL ENGERGY-KWH" dataDxfId="4" dataCellStyle="Normal 2"/>
    <tableColumn id="9" name="INCOME BAND" dataDxfId="3" dataCellStyle="Normal 2"/>
    <tableColumn id="10" name="FAMILY GROUP" dataDxfId="2" dataCellStyle="Normal 2"/>
    <tableColumn id="11" name="APPLIANCE GROUP" dataDxfId="1" dataCellStyle="Normal 2"/>
    <tableColumn id="12" name="MONTH-NUM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8"/>
  <sheetViews>
    <sheetView workbookViewId="0">
      <selection sqref="A1:XFD1048576"/>
    </sheetView>
  </sheetViews>
  <sheetFormatPr defaultRowHeight="15"/>
  <cols>
    <col min="1" max="1" width="13.140625" customWidth="1"/>
    <col min="2" max="2" width="30.85546875" customWidth="1"/>
    <col min="3" max="3" width="10.7109375" customWidth="1"/>
    <col min="4" max="4" width="4.5703125" customWidth="1"/>
    <col min="5" max="5" width="10.85546875" customWidth="1"/>
    <col min="6" max="6" width="7.28515625" customWidth="1"/>
    <col min="7" max="7" width="11.28515625" customWidth="1"/>
    <col min="8" max="10" width="2" customWidth="1"/>
    <col min="11" max="13" width="3" customWidth="1"/>
    <col min="14" max="14" width="9.85546875" bestFit="1" customWidth="1"/>
    <col min="15" max="15" width="12.5703125" bestFit="1" customWidth="1"/>
    <col min="16" max="23" width="2" customWidth="1"/>
    <col min="24" max="26" width="3" customWidth="1"/>
    <col min="27" max="27" width="15.7109375" bestFit="1" customWidth="1"/>
    <col min="28" max="28" width="6.42578125" customWidth="1"/>
    <col min="29" max="36" width="2" customWidth="1"/>
    <col min="37" max="39" width="3" customWidth="1"/>
    <col min="40" max="40" width="9.42578125" bestFit="1" customWidth="1"/>
    <col min="41" max="41" width="12.7109375" bestFit="1" customWidth="1"/>
    <col min="42" max="45" width="2" customWidth="1"/>
    <col min="46" max="46" width="3" customWidth="1"/>
    <col min="47" max="47" width="2" customWidth="1"/>
    <col min="48" max="48" width="3" customWidth="1"/>
    <col min="49" max="49" width="2" customWidth="1"/>
    <col min="50" max="52" width="3" customWidth="1"/>
    <col min="53" max="53" width="15.85546875" bestFit="1" customWidth="1"/>
    <col min="55" max="55" width="12.140625" bestFit="1" customWidth="1"/>
    <col min="56" max="56" width="11.28515625" bestFit="1" customWidth="1"/>
  </cols>
  <sheetData>
    <row r="3" spans="1:2">
      <c r="A3" s="12" t="s">
        <v>282</v>
      </c>
      <c r="B3" t="s">
        <v>287</v>
      </c>
    </row>
    <row r="4" spans="1:2">
      <c r="A4" s="13" t="s">
        <v>22</v>
      </c>
      <c r="B4" s="14">
        <v>23</v>
      </c>
    </row>
    <row r="5" spans="1:2">
      <c r="A5" s="13" t="s">
        <v>15</v>
      </c>
      <c r="B5" s="14">
        <v>24</v>
      </c>
    </row>
    <row r="6" spans="1:2">
      <c r="A6" s="13" t="s">
        <v>13</v>
      </c>
      <c r="B6" s="14">
        <v>23</v>
      </c>
    </row>
    <row r="7" spans="1:2">
      <c r="A7" s="13" t="s">
        <v>27</v>
      </c>
      <c r="B7" s="14">
        <v>14</v>
      </c>
    </row>
    <row r="8" spans="1:2">
      <c r="A8" s="13" t="s">
        <v>61</v>
      </c>
      <c r="B8" s="14">
        <v>23</v>
      </c>
    </row>
    <row r="9" spans="1:2">
      <c r="A9" s="13" t="s">
        <v>18</v>
      </c>
      <c r="B9" s="14">
        <v>20</v>
      </c>
    </row>
    <row r="10" spans="1:2">
      <c r="A10" s="13" t="s">
        <v>32</v>
      </c>
      <c r="B10" s="14">
        <v>25</v>
      </c>
    </row>
    <row r="11" spans="1:2">
      <c r="A11" s="13" t="s">
        <v>30</v>
      </c>
      <c r="B11" s="14">
        <v>20</v>
      </c>
    </row>
    <row r="12" spans="1:2">
      <c r="A12" s="13" t="s">
        <v>50</v>
      </c>
      <c r="B12" s="14">
        <v>19</v>
      </c>
    </row>
    <row r="13" spans="1:2">
      <c r="A13" s="13" t="s">
        <v>36</v>
      </c>
      <c r="B13" s="14">
        <v>22</v>
      </c>
    </row>
    <row r="14" spans="1:2">
      <c r="A14" s="13" t="s">
        <v>56</v>
      </c>
      <c r="B14" s="14">
        <v>19</v>
      </c>
    </row>
    <row r="15" spans="1:2">
      <c r="A15" s="13" t="s">
        <v>20</v>
      </c>
      <c r="B15" s="14">
        <v>18</v>
      </c>
    </row>
    <row r="16" spans="1:2">
      <c r="A16" s="13" t="s">
        <v>274</v>
      </c>
      <c r="B16" s="14"/>
    </row>
    <row r="17" spans="1:2">
      <c r="A17" s="13" t="s">
        <v>283</v>
      </c>
      <c r="B17" s="14"/>
    </row>
    <row r="18" spans="1:2">
      <c r="A18" s="13" t="s">
        <v>284</v>
      </c>
      <c r="B18" s="14">
        <v>250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C13"/>
  <sheetViews>
    <sheetView topLeftCell="A2" workbookViewId="0">
      <selection activeCell="I19" sqref="I19"/>
    </sheetView>
  </sheetViews>
  <sheetFormatPr defaultRowHeight="15"/>
  <cols>
    <col min="1" max="1" width="13.140625" customWidth="1"/>
    <col min="2" max="2" width="24.5703125" customWidth="1"/>
    <col min="3" max="3" width="25.5703125" customWidth="1"/>
    <col min="4" max="14" width="3" customWidth="1"/>
    <col min="15" max="15" width="7.28515625" customWidth="1"/>
    <col min="16" max="16" width="11.28515625" customWidth="1"/>
    <col min="17" max="17" width="12.140625" customWidth="1"/>
    <col min="18" max="18" width="11.28515625" customWidth="1"/>
    <col min="19" max="19" width="11" customWidth="1"/>
    <col min="20" max="20" width="9.140625" customWidth="1"/>
    <col min="21" max="22" width="12.140625" customWidth="1"/>
    <col min="23" max="23" width="11.28515625" customWidth="1"/>
    <col min="24" max="33" width="5" customWidth="1"/>
    <col min="34" max="34" width="6.85546875" customWidth="1"/>
    <col min="35" max="35" width="9.5703125" bestFit="1" customWidth="1"/>
    <col min="36" max="36" width="7.85546875" customWidth="1"/>
    <col min="37" max="38" width="4" customWidth="1"/>
    <col min="39" max="55" width="5" customWidth="1"/>
    <col min="56" max="56" width="6.85546875" customWidth="1"/>
    <col min="57" max="73" width="5" customWidth="1"/>
    <col min="74" max="74" width="6.85546875" customWidth="1"/>
    <col min="75" max="81" width="4" customWidth="1"/>
    <col min="82" max="100" width="5" customWidth="1"/>
    <col min="101" max="101" width="6.85546875" customWidth="1"/>
    <col min="102" max="102" width="4.85546875" customWidth="1"/>
    <col min="103" max="103" width="4" customWidth="1"/>
    <col min="104" max="119" width="5" customWidth="1"/>
    <col min="120" max="120" width="7.85546875" customWidth="1"/>
    <col min="121" max="121" width="4.85546875" customWidth="1"/>
    <col min="122" max="123" width="4" customWidth="1"/>
    <col min="124" max="136" width="5" customWidth="1"/>
    <col min="137" max="137" width="7.85546875" customWidth="1"/>
    <col min="138" max="138" width="4.85546875" customWidth="1"/>
    <col min="139" max="139" width="4" customWidth="1"/>
    <col min="140" max="159" width="5" customWidth="1"/>
    <col min="160" max="160" width="7.85546875" customWidth="1"/>
    <col min="161" max="161" width="4.85546875" customWidth="1"/>
    <col min="162" max="173" width="5" customWidth="1"/>
    <col min="174" max="174" width="7.85546875" customWidth="1"/>
    <col min="175" max="175" width="4.85546875" customWidth="1"/>
    <col min="176" max="180" width="4" customWidth="1"/>
    <col min="181" max="193" width="5" customWidth="1"/>
    <col min="194" max="194" width="7.85546875" customWidth="1"/>
    <col min="195" max="195" width="10.85546875" customWidth="1"/>
    <col min="196" max="196" width="11.7109375" customWidth="1"/>
    <col min="197" max="197" width="4" customWidth="1"/>
    <col min="198" max="214" width="5" customWidth="1"/>
    <col min="215" max="215" width="6.85546875" customWidth="1"/>
    <col min="216" max="221" width="4" customWidth="1"/>
    <col min="222" max="236" width="5" customWidth="1"/>
    <col min="237" max="237" width="6.85546875" customWidth="1"/>
    <col min="238" max="238" width="14.85546875" customWidth="1"/>
    <col min="239" max="239" width="11.140625" customWidth="1"/>
    <col min="240" max="241" width="4" customWidth="1"/>
    <col min="242" max="263" width="5" customWidth="1"/>
    <col min="264" max="264" width="6.85546875" customWidth="1"/>
    <col min="265" max="265" width="14.28515625" customWidth="1"/>
    <col min="266" max="266" width="11" customWidth="1"/>
    <col min="267" max="267" width="9.140625" customWidth="1"/>
    <col min="268" max="270" width="12.140625" customWidth="1"/>
    <col min="271" max="271" width="11.28515625" customWidth="1"/>
    <col min="272" max="272" width="5.85546875" customWidth="1"/>
    <col min="273" max="273" width="8.85546875" customWidth="1"/>
    <col min="274" max="274" width="5.85546875" customWidth="1"/>
    <col min="275" max="275" width="8.85546875" customWidth="1"/>
    <col min="276" max="276" width="5.85546875" customWidth="1"/>
    <col min="277" max="277" width="8.85546875" customWidth="1"/>
    <col min="278" max="278" width="5.85546875" customWidth="1"/>
    <col min="279" max="279" width="8.85546875" customWidth="1"/>
    <col min="280" max="280" width="5.85546875" customWidth="1"/>
    <col min="281" max="281" width="8.85546875" customWidth="1"/>
    <col min="282" max="282" width="5.85546875" customWidth="1"/>
    <col min="283" max="283" width="8.85546875" customWidth="1"/>
    <col min="284" max="284" width="5.85546875" customWidth="1"/>
    <col min="285" max="285" width="8.85546875" customWidth="1"/>
    <col min="286" max="286" width="5.85546875" customWidth="1"/>
    <col min="287" max="287" width="8.85546875" customWidth="1"/>
    <col min="288" max="288" width="5.85546875" customWidth="1"/>
    <col min="289" max="289" width="8.85546875" customWidth="1"/>
    <col min="290" max="290" width="5.85546875" customWidth="1"/>
    <col min="291" max="291" width="5" customWidth="1"/>
    <col min="292" max="292" width="8.85546875" customWidth="1"/>
    <col min="293" max="293" width="5.85546875" customWidth="1"/>
    <col min="294" max="294" width="8.85546875" customWidth="1"/>
    <col min="295" max="295" width="5.85546875" customWidth="1"/>
    <col min="296" max="296" width="8.85546875" customWidth="1"/>
    <col min="297" max="297" width="5.85546875" customWidth="1"/>
    <col min="298" max="298" width="8.85546875" customWidth="1"/>
    <col min="299" max="299" width="5.85546875" customWidth="1"/>
    <col min="300" max="300" width="8.85546875" customWidth="1"/>
    <col min="301" max="301" width="5.85546875" customWidth="1"/>
    <col min="302" max="302" width="8.85546875" customWidth="1"/>
    <col min="303" max="303" width="5.85546875" customWidth="1"/>
    <col min="304" max="304" width="8.85546875" customWidth="1"/>
    <col min="305" max="305" width="5.85546875" customWidth="1"/>
    <col min="306" max="306" width="5" customWidth="1"/>
    <col min="307" max="307" width="8.85546875" customWidth="1"/>
    <col min="308" max="308" width="5.85546875" customWidth="1"/>
    <col min="309" max="309" width="8.85546875" customWidth="1"/>
    <col min="310" max="310" width="7.85546875" customWidth="1"/>
    <col min="311" max="311" width="5.85546875" customWidth="1"/>
    <col min="312" max="312" width="8.85546875" customWidth="1"/>
    <col min="313" max="313" width="5.85546875" customWidth="1"/>
    <col min="314" max="314" width="8.85546875" customWidth="1"/>
    <col min="315" max="315" width="5.85546875" customWidth="1"/>
    <col min="316" max="316" width="8.85546875" customWidth="1"/>
    <col min="317" max="317" width="5.85546875" customWidth="1"/>
    <col min="318" max="318" width="8.85546875" customWidth="1"/>
    <col min="319" max="319" width="5.85546875" customWidth="1"/>
    <col min="320" max="320" width="8.85546875" customWidth="1"/>
    <col min="321" max="321" width="5.85546875" customWidth="1"/>
    <col min="322" max="322" width="8.85546875" customWidth="1"/>
    <col min="323" max="323" width="5.85546875" customWidth="1"/>
    <col min="324" max="324" width="8.85546875" customWidth="1"/>
    <col min="325" max="325" width="5.85546875" customWidth="1"/>
    <col min="326" max="326" width="8.85546875" customWidth="1"/>
    <col min="327" max="327" width="5.85546875" customWidth="1"/>
    <col min="328" max="328" width="8.85546875" customWidth="1"/>
    <col min="329" max="329" width="5.85546875" customWidth="1"/>
    <col min="330" max="330" width="8.85546875" customWidth="1"/>
    <col min="331" max="331" width="5.85546875" customWidth="1"/>
    <col min="332" max="332" width="8.85546875" customWidth="1"/>
    <col min="333" max="333" width="5.85546875" customWidth="1"/>
    <col min="334" max="334" width="8.85546875" customWidth="1"/>
    <col min="335" max="335" width="5.85546875" customWidth="1"/>
    <col min="336" max="336" width="8.85546875" customWidth="1"/>
    <col min="337" max="337" width="5.85546875" customWidth="1"/>
    <col min="338" max="338" width="8.85546875" customWidth="1"/>
    <col min="339" max="339" width="7.85546875" customWidth="1"/>
    <col min="340" max="340" width="5.85546875" customWidth="1"/>
    <col min="341" max="341" width="8.85546875" customWidth="1"/>
    <col min="342" max="342" width="5.85546875" customWidth="1"/>
    <col min="343" max="343" width="8.85546875" customWidth="1"/>
    <col min="344" max="344" width="5.85546875" customWidth="1"/>
    <col min="345" max="345" width="8.85546875" customWidth="1"/>
    <col min="346" max="346" width="5.85546875" customWidth="1"/>
    <col min="347" max="347" width="8.85546875" customWidth="1"/>
    <col min="348" max="348" width="5.85546875" customWidth="1"/>
    <col min="349" max="349" width="8.85546875" customWidth="1"/>
    <col min="350" max="350" width="5.85546875" customWidth="1"/>
    <col min="351" max="351" width="8.85546875" customWidth="1"/>
    <col min="352" max="352" width="5.85546875" customWidth="1"/>
    <col min="353" max="353" width="8.85546875" customWidth="1"/>
    <col min="354" max="354" width="5.85546875" customWidth="1"/>
    <col min="355" max="355" width="8.85546875" customWidth="1"/>
    <col min="356" max="356" width="5.85546875" customWidth="1"/>
    <col min="357" max="357" width="8.85546875" customWidth="1"/>
    <col min="358" max="358" width="5.85546875" customWidth="1"/>
    <col min="359" max="359" width="8.85546875" customWidth="1"/>
    <col min="360" max="360" width="5.85546875" customWidth="1"/>
    <col min="361" max="361" width="8.85546875" customWidth="1"/>
    <col min="362" max="362" width="5.85546875" customWidth="1"/>
    <col min="363" max="363" width="8.85546875" customWidth="1"/>
    <col min="364" max="364" width="5.85546875" customWidth="1"/>
    <col min="365" max="365" width="8.85546875" customWidth="1"/>
    <col min="366" max="366" width="5.85546875" customWidth="1"/>
    <col min="367" max="367" width="8.85546875" customWidth="1"/>
    <col min="368" max="368" width="5.85546875" customWidth="1"/>
    <col min="369" max="369" width="8.85546875" customWidth="1"/>
    <col min="370" max="370" width="5.85546875" customWidth="1"/>
    <col min="371" max="371" width="8.85546875" customWidth="1"/>
    <col min="372" max="372" width="5.85546875" customWidth="1"/>
    <col min="373" max="373" width="8.85546875" customWidth="1"/>
    <col min="374" max="374" width="5.85546875" customWidth="1"/>
    <col min="375" max="375" width="8.85546875" customWidth="1"/>
    <col min="376" max="376" width="5.85546875" customWidth="1"/>
    <col min="377" max="377" width="8.85546875" customWidth="1"/>
    <col min="378" max="378" width="7.85546875" customWidth="1"/>
    <col min="379" max="379" width="10.85546875" bestFit="1" customWidth="1"/>
    <col min="380" max="380" width="11.7109375" bestFit="1" customWidth="1"/>
    <col min="381" max="381" width="8.85546875" customWidth="1"/>
    <col min="382" max="382" width="5.85546875" customWidth="1"/>
    <col min="383" max="383" width="8.85546875" customWidth="1"/>
    <col min="384" max="384" width="5.85546875" customWidth="1"/>
    <col min="385" max="385" width="8.85546875" customWidth="1"/>
    <col min="386" max="386" width="5.85546875" customWidth="1"/>
    <col min="387" max="387" width="8.85546875" customWidth="1"/>
    <col min="388" max="388" width="5.85546875" customWidth="1"/>
    <col min="389" max="389" width="8.85546875" customWidth="1"/>
    <col min="390" max="390" width="5.85546875" customWidth="1"/>
    <col min="391" max="391" width="8.85546875" customWidth="1"/>
    <col min="392" max="392" width="5.85546875" customWidth="1"/>
    <col min="393" max="393" width="8.85546875" customWidth="1"/>
    <col min="394" max="394" width="5.85546875" customWidth="1"/>
    <col min="395" max="395" width="8.85546875" customWidth="1"/>
    <col min="396" max="396" width="5.85546875" customWidth="1"/>
    <col min="397" max="397" width="8.85546875" customWidth="1"/>
    <col min="398" max="398" width="5.85546875" customWidth="1"/>
    <col min="399" max="399" width="8.85546875" customWidth="1"/>
    <col min="400" max="400" width="5.85546875" customWidth="1"/>
    <col min="401" max="401" width="8.85546875" customWidth="1"/>
    <col min="402" max="402" width="5.85546875" customWidth="1"/>
    <col min="403" max="403" width="8.85546875" customWidth="1"/>
    <col min="404" max="404" width="5.85546875" customWidth="1"/>
    <col min="405" max="405" width="8.85546875" customWidth="1"/>
    <col min="406" max="406" width="5.85546875" customWidth="1"/>
    <col min="407" max="407" width="8.85546875" customWidth="1"/>
    <col min="408" max="408" width="5.85546875" customWidth="1"/>
    <col min="409" max="409" width="8.85546875" customWidth="1"/>
    <col min="410" max="410" width="5.85546875" customWidth="1"/>
    <col min="411" max="411" width="8.85546875" customWidth="1"/>
    <col min="412" max="412" width="5.85546875" customWidth="1"/>
    <col min="413" max="413" width="5" customWidth="1"/>
    <col min="414" max="414" width="8.85546875" customWidth="1"/>
    <col min="415" max="415" width="5.85546875" customWidth="1"/>
    <col min="416" max="416" width="8.85546875" customWidth="1"/>
    <col min="417" max="417" width="6.85546875" customWidth="1"/>
    <col min="418" max="418" width="5.85546875" customWidth="1"/>
    <col min="419" max="419" width="8.85546875" customWidth="1"/>
    <col min="420" max="420" width="5.85546875" customWidth="1"/>
    <col min="421" max="421" width="8.85546875" customWidth="1"/>
    <col min="422" max="422" width="5.85546875" customWidth="1"/>
    <col min="423" max="423" width="8.85546875" customWidth="1"/>
    <col min="424" max="424" width="5.85546875" customWidth="1"/>
    <col min="425" max="425" width="8.85546875" customWidth="1"/>
    <col min="426" max="426" width="5.85546875" customWidth="1"/>
    <col min="427" max="427" width="8.85546875" customWidth="1"/>
    <col min="428" max="428" width="5.85546875" customWidth="1"/>
    <col min="429" max="429" width="8.85546875" customWidth="1"/>
    <col min="430" max="430" width="5.85546875" customWidth="1"/>
    <col min="431" max="431" width="8.85546875" customWidth="1"/>
    <col min="432" max="432" width="5.85546875" customWidth="1"/>
    <col min="433" max="433" width="8.85546875" customWidth="1"/>
    <col min="434" max="434" width="5.85546875" customWidth="1"/>
    <col min="435" max="435" width="8.85546875" customWidth="1"/>
    <col min="436" max="436" width="5.85546875" customWidth="1"/>
    <col min="437" max="437" width="8.85546875" customWidth="1"/>
    <col min="438" max="438" width="5.85546875" customWidth="1"/>
    <col min="439" max="439" width="8.85546875" customWidth="1"/>
    <col min="440" max="440" width="5.85546875" customWidth="1"/>
    <col min="441" max="441" width="8.85546875" customWidth="1"/>
    <col min="442" max="442" width="5.85546875" customWidth="1"/>
    <col min="443" max="443" width="8.85546875" customWidth="1"/>
    <col min="444" max="444" width="5.85546875" customWidth="1"/>
    <col min="445" max="445" width="8.85546875" customWidth="1"/>
    <col min="446" max="446" width="5.85546875" customWidth="1"/>
    <col min="447" max="447" width="8.85546875" customWidth="1"/>
    <col min="448" max="448" width="5.85546875" customWidth="1"/>
    <col min="449" max="449" width="8.85546875" customWidth="1"/>
    <col min="450" max="450" width="5.85546875" customWidth="1"/>
    <col min="451" max="451" width="8.85546875" customWidth="1"/>
    <col min="452" max="452" width="5.85546875" customWidth="1"/>
    <col min="453" max="453" width="8.85546875" customWidth="1"/>
    <col min="454" max="454" width="5.85546875" customWidth="1"/>
    <col min="455" max="455" width="8.85546875" customWidth="1"/>
    <col min="456" max="456" width="5.85546875" customWidth="1"/>
    <col min="457" max="457" width="5" customWidth="1"/>
    <col min="458" max="458" width="8.85546875" customWidth="1"/>
    <col min="459" max="459" width="6.85546875" customWidth="1"/>
    <col min="460" max="460" width="14.85546875" bestFit="1" customWidth="1"/>
    <col min="461" max="461" width="11.140625" bestFit="1" customWidth="1"/>
    <col min="462" max="462" width="8.85546875" customWidth="1"/>
    <col min="463" max="463" width="5.85546875" customWidth="1"/>
    <col min="464" max="464" width="8.85546875" customWidth="1"/>
    <col min="465" max="465" width="5.85546875" customWidth="1"/>
    <col min="466" max="466" width="8.85546875" customWidth="1"/>
    <col min="467" max="467" width="5.85546875" customWidth="1"/>
    <col min="468" max="468" width="8.85546875" customWidth="1"/>
    <col min="469" max="469" width="5.85546875" customWidth="1"/>
    <col min="470" max="470" width="8.85546875" customWidth="1"/>
    <col min="471" max="471" width="5.85546875" customWidth="1"/>
    <col min="472" max="472" width="8.85546875" customWidth="1"/>
    <col min="473" max="473" width="5.85546875" customWidth="1"/>
    <col min="474" max="474" width="8.85546875" customWidth="1"/>
    <col min="475" max="475" width="5.85546875" customWidth="1"/>
    <col min="476" max="476" width="8.85546875" customWidth="1"/>
    <col min="477" max="477" width="5.85546875" customWidth="1"/>
    <col min="478" max="478" width="8.85546875" customWidth="1"/>
    <col min="479" max="479" width="5.85546875" customWidth="1"/>
    <col min="480" max="480" width="8.85546875" customWidth="1"/>
    <col min="481" max="481" width="5.85546875" customWidth="1"/>
    <col min="482" max="482" width="8.85546875" customWidth="1"/>
    <col min="483" max="483" width="5.85546875" customWidth="1"/>
    <col min="484" max="484" width="8.85546875" customWidth="1"/>
    <col min="485" max="485" width="5.85546875" customWidth="1"/>
    <col min="486" max="486" width="8.85546875" customWidth="1"/>
    <col min="487" max="487" width="5.85546875" customWidth="1"/>
    <col min="488" max="488" width="8.85546875" customWidth="1"/>
    <col min="489" max="489" width="5.85546875" customWidth="1"/>
    <col min="490" max="490" width="5" customWidth="1"/>
    <col min="491" max="491" width="8.85546875" customWidth="1"/>
    <col min="492" max="492" width="5.85546875" customWidth="1"/>
    <col min="493" max="493" width="8.85546875" customWidth="1"/>
    <col min="494" max="494" width="5.85546875" customWidth="1"/>
    <col min="495" max="495" width="8.85546875" customWidth="1"/>
    <col min="496" max="496" width="5.85546875" customWidth="1"/>
    <col min="497" max="497" width="8.85546875" customWidth="1"/>
    <col min="498" max="498" width="5.85546875" customWidth="1"/>
    <col min="499" max="499" width="8.85546875" customWidth="1"/>
    <col min="500" max="500" width="5.85546875" customWidth="1"/>
    <col min="501" max="501" width="8.85546875" customWidth="1"/>
    <col min="502" max="502" width="5.85546875" customWidth="1"/>
    <col min="503" max="503" width="8.85546875" customWidth="1"/>
    <col min="504" max="504" width="5.85546875" customWidth="1"/>
    <col min="505" max="505" width="8.85546875" customWidth="1"/>
    <col min="506" max="506" width="5.85546875" customWidth="1"/>
    <col min="507" max="507" width="8.85546875" customWidth="1"/>
    <col min="508" max="508" width="5.85546875" customWidth="1"/>
    <col min="509" max="509" width="8.85546875" customWidth="1"/>
    <col min="510" max="510" width="6.85546875" customWidth="1"/>
    <col min="511" max="511" width="14.28515625" bestFit="1" customWidth="1"/>
    <col min="512" max="512" width="11" bestFit="1" customWidth="1"/>
    <col min="514" max="517" width="12.140625" bestFit="1" customWidth="1"/>
    <col min="518" max="518" width="11.28515625" bestFit="1" customWidth="1"/>
  </cols>
  <sheetData>
    <row r="3" spans="1:3">
      <c r="B3" s="12" t="s">
        <v>286</v>
      </c>
    </row>
    <row r="4" spans="1:3">
      <c r="A4" s="12" t="s">
        <v>282</v>
      </c>
      <c r="B4" t="s">
        <v>292</v>
      </c>
      <c r="C4" t="s">
        <v>288</v>
      </c>
    </row>
    <row r="5" spans="1:3">
      <c r="A5" s="13">
        <v>1</v>
      </c>
      <c r="B5" s="14">
        <v>36</v>
      </c>
      <c r="C5" s="14">
        <v>36</v>
      </c>
    </row>
    <row r="6" spans="1:3">
      <c r="A6" s="13">
        <v>2</v>
      </c>
      <c r="B6" s="14">
        <v>30</v>
      </c>
      <c r="C6" s="14">
        <v>30</v>
      </c>
    </row>
    <row r="7" spans="1:3">
      <c r="A7" s="13">
        <v>3</v>
      </c>
      <c r="B7" s="14">
        <v>32</v>
      </c>
      <c r="C7" s="14">
        <v>32</v>
      </c>
    </row>
    <row r="8" spans="1:3">
      <c r="A8" s="13">
        <v>4</v>
      </c>
      <c r="B8" s="14">
        <v>45</v>
      </c>
      <c r="C8" s="14">
        <v>45</v>
      </c>
    </row>
    <row r="9" spans="1:3">
      <c r="A9" s="13">
        <v>5</v>
      </c>
      <c r="B9" s="14">
        <v>32</v>
      </c>
      <c r="C9" s="14">
        <v>32</v>
      </c>
    </row>
    <row r="10" spans="1:3">
      <c r="A10" s="13">
        <v>6</v>
      </c>
      <c r="B10" s="14">
        <v>34</v>
      </c>
      <c r="C10" s="14">
        <v>34</v>
      </c>
    </row>
    <row r="11" spans="1:3">
      <c r="A11" s="13">
        <v>7</v>
      </c>
      <c r="B11" s="14">
        <v>41</v>
      </c>
      <c r="C11" s="14">
        <v>41</v>
      </c>
    </row>
    <row r="12" spans="1:3">
      <c r="A12" s="13" t="s">
        <v>283</v>
      </c>
      <c r="B12" s="14"/>
      <c r="C12" s="14"/>
    </row>
    <row r="13" spans="1:3">
      <c r="A13" s="13" t="s">
        <v>284</v>
      </c>
      <c r="B13" s="14">
        <v>250</v>
      </c>
      <c r="C13" s="14">
        <v>250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2"/>
  <sheetViews>
    <sheetView topLeftCell="A2" workbookViewId="0">
      <selection activeCell="C23" sqref="C23"/>
    </sheetView>
  </sheetViews>
  <sheetFormatPr defaultRowHeight="15"/>
  <cols>
    <col min="1" max="1" width="16.5703125" customWidth="1"/>
    <col min="2" max="2" width="13.5703125" customWidth="1"/>
    <col min="3" max="3" width="18.28515625" customWidth="1"/>
    <col min="4" max="4" width="24.28515625" customWidth="1"/>
    <col min="5" max="5" width="12.85546875" customWidth="1"/>
    <col min="6" max="6" width="19.140625" customWidth="1"/>
    <col min="8" max="8" width="22.85546875" customWidth="1"/>
    <col min="9" max="9" width="18.42578125" customWidth="1"/>
    <col min="10" max="10" width="16.85546875" customWidth="1"/>
    <col min="11" max="11" width="20" customWidth="1"/>
    <col min="12" max="12" width="15.5703125" customWidth="1"/>
  </cols>
  <sheetData>
    <row r="1" spans="1:1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</row>
    <row r="2" spans="1:12">
      <c r="A2" s="5" t="s">
        <v>12</v>
      </c>
      <c r="B2" s="3">
        <v>7</v>
      </c>
      <c r="C2" s="3">
        <v>85318</v>
      </c>
      <c r="D2" s="3">
        <v>103</v>
      </c>
      <c r="E2" s="3">
        <v>105</v>
      </c>
      <c r="F2" s="3">
        <v>6</v>
      </c>
      <c r="G2" s="3" t="s">
        <v>13</v>
      </c>
      <c r="H2" s="3">
        <f>D2+E2*10</f>
        <v>1153</v>
      </c>
      <c r="I2" s="3" t="str">
        <f>LOOKUP(C2,{0,15000,30000,50000,80000},{"Low","Lower-Mid","Mid","Upper-Mid","High"})</f>
        <v>High</v>
      </c>
      <c r="J2" s="3" t="b">
        <f>IF(B2=1,IF(B2=2,IF(B2=3,"3","9")))</f>
        <v>0</v>
      </c>
      <c r="K2" s="3" t="str">
        <f>IF(F2&lt;=2,"Very Few",IF(F2&lt;=4,"Few",IF(F2&lt;=6,"Moderate","Many")))</f>
        <v>Moderate</v>
      </c>
      <c r="L2" s="6">
        <f>MONTH(DATEVALUE("1 "&amp;G2))</f>
        <v>3</v>
      </c>
    </row>
    <row r="3" spans="1:12">
      <c r="A3" s="5" t="s">
        <v>14</v>
      </c>
      <c r="B3" s="3">
        <v>4</v>
      </c>
      <c r="C3" s="3">
        <v>43664</v>
      </c>
      <c r="D3" s="3">
        <v>115</v>
      </c>
      <c r="E3" s="3">
        <v>79</v>
      </c>
      <c r="F3" s="3">
        <v>10</v>
      </c>
      <c r="G3" s="3" t="s">
        <v>15</v>
      </c>
      <c r="H3" s="3">
        <f t="shared" ref="H3:H66" si="0">D3+E3*10</f>
        <v>905</v>
      </c>
      <c r="I3" s="3" t="str">
        <f>LOOKUP(C3,{0,15000,30000,50000,80000},{"Low","Lower-Mid","Mid","Upper-Mid","High"})</f>
        <v>Mid</v>
      </c>
      <c r="J3" s="3" t="b">
        <f>IF(B3=1,IF(B3=2,IF(B3=3,"3","7")))</f>
        <v>0</v>
      </c>
      <c r="K3" s="3" t="str">
        <f t="shared" ref="K3:K66" si="1">IF(F3&lt;=2,"Very Few",IF(F3&lt;=4,"Few",IF(F3&lt;=6,"Moderate","Many")))</f>
        <v>Many</v>
      </c>
      <c r="L3" s="6">
        <f t="shared" ref="L3:L66" si="2">MONTH(DATEVALUE("1 "&amp;G3))</f>
        <v>2</v>
      </c>
    </row>
    <row r="4" spans="1:12">
      <c r="A4" s="5" t="s">
        <v>16</v>
      </c>
      <c r="B4" s="3">
        <v>5</v>
      </c>
      <c r="C4" s="3">
        <v>87172</v>
      </c>
      <c r="D4" s="3">
        <v>379</v>
      </c>
      <c r="E4" s="3">
        <v>158</v>
      </c>
      <c r="F4" s="3">
        <v>2</v>
      </c>
      <c r="G4" s="3" t="s">
        <v>15</v>
      </c>
      <c r="H4" s="3">
        <f t="shared" si="0"/>
        <v>1959</v>
      </c>
      <c r="I4" s="3" t="str">
        <f>LOOKUP(C4,{0,15000,30000,50000,80000},{"Low","Lower-Mid","Mid","Upper-Mid","High"})</f>
        <v>High</v>
      </c>
      <c r="J4" s="3" t="b">
        <f t="shared" ref="J4:J66" si="3">IF(B4=1,IF(B4=2,IF(B4=3,"3","7")))</f>
        <v>0</v>
      </c>
      <c r="K4" s="3" t="str">
        <f t="shared" si="1"/>
        <v>Very Few</v>
      </c>
      <c r="L4" s="6">
        <f t="shared" si="2"/>
        <v>2</v>
      </c>
    </row>
    <row r="5" spans="1:12">
      <c r="A5" s="5" t="s">
        <v>17</v>
      </c>
      <c r="B5" s="3">
        <v>7</v>
      </c>
      <c r="C5" s="3">
        <v>46736</v>
      </c>
      <c r="D5" s="3">
        <v>435</v>
      </c>
      <c r="E5" s="3">
        <v>54</v>
      </c>
      <c r="F5" s="3">
        <v>10</v>
      </c>
      <c r="G5" s="3" t="s">
        <v>18</v>
      </c>
      <c r="H5" s="3">
        <f t="shared" si="0"/>
        <v>975</v>
      </c>
      <c r="I5" s="3" t="str">
        <f>LOOKUP(C5,{0,15000,30000,50000,80000},{"Low","Lower-Mid","Mid","Upper-Mid","High"})</f>
        <v>Mid</v>
      </c>
      <c r="J5" s="3" t="b">
        <f t="shared" si="3"/>
        <v>0</v>
      </c>
      <c r="K5" s="3" t="str">
        <f t="shared" si="1"/>
        <v>Many</v>
      </c>
      <c r="L5" s="6">
        <f t="shared" si="2"/>
        <v>6</v>
      </c>
    </row>
    <row r="6" spans="1:12">
      <c r="A6" s="5" t="s">
        <v>19</v>
      </c>
      <c r="B6" s="3">
        <v>3</v>
      </c>
      <c r="C6" s="3">
        <v>20854</v>
      </c>
      <c r="D6" s="3">
        <v>346</v>
      </c>
      <c r="E6" s="3">
        <v>168</v>
      </c>
      <c r="F6" s="3">
        <v>12</v>
      </c>
      <c r="G6" s="3" t="s">
        <v>20</v>
      </c>
      <c r="H6" s="3">
        <f t="shared" si="0"/>
        <v>2026</v>
      </c>
      <c r="I6" s="3" t="str">
        <f>LOOKUP(C6,{0,15000,30000,50000,80000},{"Low","Lower-Mid","Mid","Upper-Mid","High"})</f>
        <v>Lower-Mid</v>
      </c>
      <c r="J6" s="3" t="b">
        <f t="shared" si="3"/>
        <v>0</v>
      </c>
      <c r="K6" s="3" t="str">
        <f t="shared" si="1"/>
        <v>Many</v>
      </c>
      <c r="L6" s="6">
        <f t="shared" si="2"/>
        <v>12</v>
      </c>
    </row>
    <row r="7" spans="1:12">
      <c r="A7" s="5" t="s">
        <v>21</v>
      </c>
      <c r="B7" s="3">
        <v>5</v>
      </c>
      <c r="C7" s="3">
        <v>58623</v>
      </c>
      <c r="D7" s="3">
        <v>357</v>
      </c>
      <c r="E7" s="3">
        <v>82</v>
      </c>
      <c r="F7" s="3">
        <v>9</v>
      </c>
      <c r="G7" s="3" t="s">
        <v>22</v>
      </c>
      <c r="H7" s="3">
        <f t="shared" si="0"/>
        <v>1177</v>
      </c>
      <c r="I7" s="3" t="str">
        <f>LOOKUP(C7,{0,15000,30000,50000,80000},{"Low","Lower-Mid","Mid","Upper-Mid","High"})</f>
        <v>Upper-Mid</v>
      </c>
      <c r="J7" s="3" t="b">
        <f t="shared" si="3"/>
        <v>0</v>
      </c>
      <c r="K7" s="3" t="str">
        <f t="shared" si="1"/>
        <v>Many</v>
      </c>
      <c r="L7" s="6">
        <f t="shared" si="2"/>
        <v>1</v>
      </c>
    </row>
    <row r="8" spans="1:12">
      <c r="A8" s="5" t="s">
        <v>23</v>
      </c>
      <c r="B8" s="3">
        <v>5</v>
      </c>
      <c r="C8" s="3">
        <v>27392</v>
      </c>
      <c r="D8" s="3">
        <v>483</v>
      </c>
      <c r="E8" s="3">
        <v>167</v>
      </c>
      <c r="F8" s="3">
        <v>7</v>
      </c>
      <c r="G8" s="3" t="s">
        <v>15</v>
      </c>
      <c r="H8" s="3">
        <f t="shared" si="0"/>
        <v>2153</v>
      </c>
      <c r="I8" s="3" t="str">
        <f>LOOKUP(C8,{0,15000,30000,50000,80000},{"Low","Lower-Mid","Mid","Upper-Mid","High"})</f>
        <v>Lower-Mid</v>
      </c>
      <c r="J8" s="3" t="b">
        <f t="shared" si="3"/>
        <v>0</v>
      </c>
      <c r="K8" s="3" t="str">
        <f t="shared" si="1"/>
        <v>Many</v>
      </c>
      <c r="L8" s="6">
        <f t="shared" si="2"/>
        <v>2</v>
      </c>
    </row>
    <row r="9" spans="1:12">
      <c r="A9" s="5" t="s">
        <v>24</v>
      </c>
      <c r="B9" s="3">
        <v>7</v>
      </c>
      <c r="C9" s="3">
        <v>75680</v>
      </c>
      <c r="D9" s="3">
        <v>259</v>
      </c>
      <c r="E9" s="3">
        <v>114</v>
      </c>
      <c r="F9" s="3">
        <v>8</v>
      </c>
      <c r="G9" s="3" t="s">
        <v>18</v>
      </c>
      <c r="H9" s="3">
        <f t="shared" si="0"/>
        <v>1399</v>
      </c>
      <c r="I9" s="3" t="str">
        <f>LOOKUP(C9,{0,15000,30000,50000,80000},{"Low","Lower-Mid","Mid","Upper-Mid","High"})</f>
        <v>Upper-Mid</v>
      </c>
      <c r="J9" s="3" t="b">
        <f t="shared" si="3"/>
        <v>0</v>
      </c>
      <c r="K9" s="3" t="str">
        <f t="shared" si="1"/>
        <v>Many</v>
      </c>
      <c r="L9" s="6">
        <f t="shared" si="2"/>
        <v>6</v>
      </c>
    </row>
    <row r="10" spans="1:12">
      <c r="A10" s="5" t="s">
        <v>25</v>
      </c>
      <c r="B10" s="3">
        <v>2</v>
      </c>
      <c r="C10" s="3">
        <v>66717</v>
      </c>
      <c r="D10" s="3">
        <v>439</v>
      </c>
      <c r="E10" s="3">
        <v>195</v>
      </c>
      <c r="F10" s="3">
        <v>4</v>
      </c>
      <c r="G10" s="3" t="s">
        <v>13</v>
      </c>
      <c r="H10" s="3">
        <f t="shared" si="0"/>
        <v>2389</v>
      </c>
      <c r="I10" s="3" t="str">
        <f>LOOKUP(C10,{0,15000,30000,50000,80000},{"Low","Lower-Mid","Mid","Upper-Mid","High"})</f>
        <v>Upper-Mid</v>
      </c>
      <c r="J10" s="3" t="b">
        <f t="shared" si="3"/>
        <v>0</v>
      </c>
      <c r="K10" s="3" t="str">
        <f t="shared" si="1"/>
        <v>Few</v>
      </c>
      <c r="L10" s="6">
        <f t="shared" si="2"/>
        <v>3</v>
      </c>
    </row>
    <row r="11" spans="1:12">
      <c r="A11" s="5" t="s">
        <v>26</v>
      </c>
      <c r="B11" s="3">
        <v>3</v>
      </c>
      <c r="C11" s="3">
        <v>70859</v>
      </c>
      <c r="D11" s="3">
        <v>251</v>
      </c>
      <c r="E11" s="3">
        <v>60</v>
      </c>
      <c r="F11" s="3">
        <v>2</v>
      </c>
      <c r="G11" s="3" t="s">
        <v>27</v>
      </c>
      <c r="H11" s="3">
        <f t="shared" si="0"/>
        <v>851</v>
      </c>
      <c r="I11" s="3" t="str">
        <f>LOOKUP(C11,{0,15000,30000,50000,80000},{"Low","Lower-Mid","Mid","Upper-Mid","High"})</f>
        <v>Upper-Mid</v>
      </c>
      <c r="J11" s="3" t="b">
        <f t="shared" si="3"/>
        <v>0</v>
      </c>
      <c r="K11" s="3" t="str">
        <f t="shared" si="1"/>
        <v>Very Few</v>
      </c>
      <c r="L11" s="6">
        <f t="shared" si="2"/>
        <v>4</v>
      </c>
    </row>
    <row r="12" spans="1:12">
      <c r="A12" s="5" t="s">
        <v>28</v>
      </c>
      <c r="B12" s="3">
        <v>7</v>
      </c>
      <c r="C12" s="3">
        <v>46309</v>
      </c>
      <c r="D12" s="3">
        <v>495</v>
      </c>
      <c r="E12" s="3">
        <v>134</v>
      </c>
      <c r="F12" s="3">
        <v>6</v>
      </c>
      <c r="G12" s="3" t="s">
        <v>22</v>
      </c>
      <c r="H12" s="3">
        <f t="shared" si="0"/>
        <v>1835</v>
      </c>
      <c r="I12" s="3" t="str">
        <f>LOOKUP(C12,{0,15000,30000,50000,80000},{"Low","Lower-Mid","Mid","Upper-Mid","High"})</f>
        <v>Mid</v>
      </c>
      <c r="J12" s="3" t="b">
        <f t="shared" si="3"/>
        <v>0</v>
      </c>
      <c r="K12" s="3" t="str">
        <f t="shared" si="1"/>
        <v>Moderate</v>
      </c>
      <c r="L12" s="6">
        <f t="shared" si="2"/>
        <v>1</v>
      </c>
    </row>
    <row r="13" spans="1:12">
      <c r="A13" s="5" t="s">
        <v>29</v>
      </c>
      <c r="B13" s="3">
        <v>3</v>
      </c>
      <c r="C13" s="3">
        <v>83734</v>
      </c>
      <c r="D13" s="3">
        <v>277</v>
      </c>
      <c r="E13" s="3">
        <v>75</v>
      </c>
      <c r="F13" s="3">
        <v>13</v>
      </c>
      <c r="G13" s="3" t="s">
        <v>30</v>
      </c>
      <c r="H13" s="3">
        <f t="shared" si="0"/>
        <v>1027</v>
      </c>
      <c r="I13" s="3" t="str">
        <f>LOOKUP(C13,{0,15000,30000,50000,80000},{"Low","Lower-Mid","Mid","Upper-Mid","High"})</f>
        <v>High</v>
      </c>
      <c r="J13" s="3" t="b">
        <f t="shared" si="3"/>
        <v>0</v>
      </c>
      <c r="K13" s="3" t="str">
        <f t="shared" si="1"/>
        <v>Many</v>
      </c>
      <c r="L13" s="6">
        <f t="shared" si="2"/>
        <v>8</v>
      </c>
    </row>
    <row r="14" spans="1:12">
      <c r="A14" s="5" t="s">
        <v>31</v>
      </c>
      <c r="B14" s="3">
        <v>3</v>
      </c>
      <c r="C14" s="3">
        <v>90467</v>
      </c>
      <c r="D14" s="3">
        <v>262</v>
      </c>
      <c r="E14" s="3">
        <v>112</v>
      </c>
      <c r="F14" s="3">
        <v>13</v>
      </c>
      <c r="G14" s="3" t="s">
        <v>32</v>
      </c>
      <c r="H14" s="3">
        <f t="shared" si="0"/>
        <v>1382</v>
      </c>
      <c r="I14" s="3" t="str">
        <f>LOOKUP(C14,{0,15000,30000,50000,80000},{"Low","Lower-Mid","Mid","Upper-Mid","High"})</f>
        <v>High</v>
      </c>
      <c r="J14" s="3" t="b">
        <f t="shared" si="3"/>
        <v>0</v>
      </c>
      <c r="K14" s="3" t="str">
        <f t="shared" si="1"/>
        <v>Many</v>
      </c>
      <c r="L14" s="6">
        <f t="shared" si="2"/>
        <v>7</v>
      </c>
    </row>
    <row r="15" spans="1:12">
      <c r="A15" s="5" t="s">
        <v>33</v>
      </c>
      <c r="B15" s="3">
        <v>5</v>
      </c>
      <c r="C15" s="3">
        <v>72662</v>
      </c>
      <c r="D15" s="3">
        <v>479</v>
      </c>
      <c r="E15" s="3">
        <v>135</v>
      </c>
      <c r="F15" s="3">
        <v>3</v>
      </c>
      <c r="G15" s="3" t="s">
        <v>32</v>
      </c>
      <c r="H15" s="3">
        <f t="shared" si="0"/>
        <v>1829</v>
      </c>
      <c r="I15" s="3" t="str">
        <f>LOOKUP(C15,{0,15000,30000,50000,80000},{"Low","Lower-Mid","Mid","Upper-Mid","High"})</f>
        <v>Upper-Mid</v>
      </c>
      <c r="J15" s="3" t="b">
        <f t="shared" si="3"/>
        <v>0</v>
      </c>
      <c r="K15" s="3" t="str">
        <f t="shared" si="1"/>
        <v>Few</v>
      </c>
      <c r="L15" s="6">
        <f t="shared" si="2"/>
        <v>7</v>
      </c>
    </row>
    <row r="16" spans="1:12">
      <c r="A16" s="5" t="s">
        <v>34</v>
      </c>
      <c r="B16" s="3">
        <v>4</v>
      </c>
      <c r="C16" s="3">
        <v>32688</v>
      </c>
      <c r="D16" s="3">
        <v>132</v>
      </c>
      <c r="E16" s="3">
        <v>108</v>
      </c>
      <c r="F16" s="3">
        <v>6</v>
      </c>
      <c r="G16" s="3" t="s">
        <v>13</v>
      </c>
      <c r="H16" s="3">
        <f t="shared" si="0"/>
        <v>1212</v>
      </c>
      <c r="I16" s="3" t="str">
        <f>LOOKUP(C16,{0,15000,30000,50000,80000},{"Low","Lower-Mid","Mid","Upper-Mid","High"})</f>
        <v>Mid</v>
      </c>
      <c r="J16" s="3" t="b">
        <f t="shared" si="3"/>
        <v>0</v>
      </c>
      <c r="K16" s="3" t="str">
        <f t="shared" si="1"/>
        <v>Moderate</v>
      </c>
      <c r="L16" s="6">
        <f t="shared" si="2"/>
        <v>3</v>
      </c>
    </row>
    <row r="17" spans="1:12">
      <c r="A17" s="5" t="s">
        <v>35</v>
      </c>
      <c r="B17" s="3">
        <v>3</v>
      </c>
      <c r="C17" s="3">
        <v>45342</v>
      </c>
      <c r="D17" s="3">
        <v>278</v>
      </c>
      <c r="E17" s="3">
        <v>76</v>
      </c>
      <c r="F17" s="3">
        <v>9</v>
      </c>
      <c r="G17" s="3" t="s">
        <v>36</v>
      </c>
      <c r="H17" s="3">
        <f t="shared" si="0"/>
        <v>1038</v>
      </c>
      <c r="I17" s="3" t="str">
        <f>LOOKUP(C17,{0,15000,30000,50000,80000},{"Low","Lower-Mid","Mid","Upper-Mid","High"})</f>
        <v>Mid</v>
      </c>
      <c r="J17" s="3" t="b">
        <f t="shared" si="3"/>
        <v>0</v>
      </c>
      <c r="K17" s="3" t="str">
        <f t="shared" si="1"/>
        <v>Many</v>
      </c>
      <c r="L17" s="6">
        <f t="shared" si="2"/>
        <v>10</v>
      </c>
    </row>
    <row r="18" spans="1:12">
      <c r="A18" s="5" t="s">
        <v>37</v>
      </c>
      <c r="B18" s="3">
        <v>6</v>
      </c>
      <c r="C18" s="3">
        <v>57157</v>
      </c>
      <c r="D18" s="3">
        <v>200</v>
      </c>
      <c r="E18" s="3">
        <v>147</v>
      </c>
      <c r="F18" s="3">
        <v>12</v>
      </c>
      <c r="G18" s="3" t="s">
        <v>36</v>
      </c>
      <c r="H18" s="3">
        <f t="shared" si="0"/>
        <v>1670</v>
      </c>
      <c r="I18" s="3" t="str">
        <f>LOOKUP(C18,{0,15000,30000,50000,80000},{"Low","Lower-Mid","Mid","Upper-Mid","High"})</f>
        <v>Upper-Mid</v>
      </c>
      <c r="J18" s="3" t="b">
        <f t="shared" si="3"/>
        <v>0</v>
      </c>
      <c r="K18" s="3" t="str">
        <f t="shared" si="1"/>
        <v>Many</v>
      </c>
      <c r="L18" s="6">
        <f t="shared" si="2"/>
        <v>10</v>
      </c>
    </row>
    <row r="19" spans="1:12">
      <c r="A19" s="5" t="s">
        <v>38</v>
      </c>
      <c r="B19" s="3">
        <v>5</v>
      </c>
      <c r="C19" s="3">
        <v>87863</v>
      </c>
      <c r="D19" s="3">
        <v>367</v>
      </c>
      <c r="E19" s="3">
        <v>154</v>
      </c>
      <c r="F19" s="3">
        <v>10</v>
      </c>
      <c r="G19" s="3" t="s">
        <v>13</v>
      </c>
      <c r="H19" s="3">
        <f t="shared" si="0"/>
        <v>1907</v>
      </c>
      <c r="I19" s="3" t="str">
        <f>LOOKUP(C19,{0,15000,30000,50000,80000},{"Low","Lower-Mid","Mid","Upper-Mid","High"})</f>
        <v>High</v>
      </c>
      <c r="J19" s="3" t="b">
        <f t="shared" si="3"/>
        <v>0</v>
      </c>
      <c r="K19" s="3" t="str">
        <f t="shared" si="1"/>
        <v>Many</v>
      </c>
      <c r="L19" s="6">
        <f t="shared" si="2"/>
        <v>3</v>
      </c>
    </row>
    <row r="20" spans="1:12">
      <c r="A20" s="5" t="s">
        <v>39</v>
      </c>
      <c r="B20" s="3">
        <v>2</v>
      </c>
      <c r="C20" s="3">
        <v>72083</v>
      </c>
      <c r="D20" s="3">
        <v>422</v>
      </c>
      <c r="E20" s="3">
        <v>148</v>
      </c>
      <c r="F20" s="3">
        <v>3</v>
      </c>
      <c r="G20" s="3" t="s">
        <v>15</v>
      </c>
      <c r="H20" s="3">
        <f t="shared" si="0"/>
        <v>1902</v>
      </c>
      <c r="I20" s="3" t="str">
        <f>LOOKUP(C20,{0,15000,30000,50000,80000},{"Low","Lower-Mid","Mid","Upper-Mid","High"})</f>
        <v>Upper-Mid</v>
      </c>
      <c r="J20" s="3" t="b">
        <f t="shared" si="3"/>
        <v>0</v>
      </c>
      <c r="K20" s="3" t="str">
        <f t="shared" si="1"/>
        <v>Few</v>
      </c>
      <c r="L20" s="6">
        <f t="shared" si="2"/>
        <v>2</v>
      </c>
    </row>
    <row r="21" spans="1:12">
      <c r="A21" s="5" t="s">
        <v>40</v>
      </c>
      <c r="B21" s="3">
        <v>4</v>
      </c>
      <c r="C21" s="3">
        <v>85733</v>
      </c>
      <c r="D21" s="3">
        <v>164</v>
      </c>
      <c r="E21" s="3">
        <v>178</v>
      </c>
      <c r="F21" s="3">
        <v>13</v>
      </c>
      <c r="G21" s="3" t="s">
        <v>20</v>
      </c>
      <c r="H21" s="3">
        <f t="shared" si="0"/>
        <v>1944</v>
      </c>
      <c r="I21" s="3" t="str">
        <f>LOOKUP(C21,{0,15000,30000,50000,80000},{"Low","Lower-Mid","Mid","Upper-Mid","High"})</f>
        <v>High</v>
      </c>
      <c r="J21" s="3" t="b">
        <f t="shared" si="3"/>
        <v>0</v>
      </c>
      <c r="K21" s="3" t="str">
        <f t="shared" si="1"/>
        <v>Many</v>
      </c>
      <c r="L21" s="6">
        <f t="shared" si="2"/>
        <v>12</v>
      </c>
    </row>
    <row r="22" spans="1:12">
      <c r="A22" s="5" t="s">
        <v>41</v>
      </c>
      <c r="B22" s="3">
        <v>6</v>
      </c>
      <c r="C22" s="3">
        <v>54698</v>
      </c>
      <c r="D22" s="3">
        <v>267</v>
      </c>
      <c r="E22" s="3">
        <v>198</v>
      </c>
      <c r="F22" s="3">
        <v>4</v>
      </c>
      <c r="G22" s="3" t="s">
        <v>22</v>
      </c>
      <c r="H22" s="3">
        <f t="shared" si="0"/>
        <v>2247</v>
      </c>
      <c r="I22" s="3" t="str">
        <f>LOOKUP(C22,{0,15000,30000,50000,80000},{"Low","Lower-Mid","Mid","Upper-Mid","High"})</f>
        <v>Upper-Mid</v>
      </c>
      <c r="J22" s="3" t="b">
        <f t="shared" si="3"/>
        <v>0</v>
      </c>
      <c r="K22" s="3" t="str">
        <f t="shared" si="1"/>
        <v>Few</v>
      </c>
      <c r="L22" s="6">
        <f t="shared" si="2"/>
        <v>1</v>
      </c>
    </row>
    <row r="23" spans="1:12">
      <c r="A23" s="5" t="s">
        <v>42</v>
      </c>
      <c r="B23" s="3">
        <v>6</v>
      </c>
      <c r="C23" s="3">
        <v>42671</v>
      </c>
      <c r="D23" s="3">
        <v>429</v>
      </c>
      <c r="E23" s="3">
        <v>104</v>
      </c>
      <c r="F23" s="3">
        <v>4</v>
      </c>
      <c r="G23" s="3" t="s">
        <v>32</v>
      </c>
      <c r="H23" s="3">
        <f t="shared" si="0"/>
        <v>1469</v>
      </c>
      <c r="I23" s="3" t="str">
        <f>LOOKUP(C23,{0,15000,30000,50000,80000},{"Low","Lower-Mid","Mid","Upper-Mid","High"})</f>
        <v>Mid</v>
      </c>
      <c r="J23" s="3" t="b">
        <f t="shared" si="3"/>
        <v>0</v>
      </c>
      <c r="K23" s="3" t="str">
        <f t="shared" si="1"/>
        <v>Few</v>
      </c>
      <c r="L23" s="6">
        <f t="shared" si="2"/>
        <v>7</v>
      </c>
    </row>
    <row r="24" spans="1:12">
      <c r="A24" s="5" t="s">
        <v>43</v>
      </c>
      <c r="B24" s="3">
        <v>2</v>
      </c>
      <c r="C24" s="3">
        <v>45184</v>
      </c>
      <c r="D24" s="3">
        <v>142</v>
      </c>
      <c r="E24" s="3">
        <v>55</v>
      </c>
      <c r="F24" s="3">
        <v>2</v>
      </c>
      <c r="G24" s="3" t="s">
        <v>32</v>
      </c>
      <c r="H24" s="3">
        <f t="shared" si="0"/>
        <v>692</v>
      </c>
      <c r="I24" s="3" t="str">
        <f>LOOKUP(C24,{0,15000,30000,50000,80000},{"Low","Lower-Mid","Mid","Upper-Mid","High"})</f>
        <v>Mid</v>
      </c>
      <c r="J24" s="3" t="b">
        <f t="shared" si="3"/>
        <v>0</v>
      </c>
      <c r="K24" s="3" t="str">
        <f t="shared" si="1"/>
        <v>Very Few</v>
      </c>
      <c r="L24" s="6">
        <f t="shared" si="2"/>
        <v>7</v>
      </c>
    </row>
    <row r="25" spans="1:12">
      <c r="A25" s="5" t="s">
        <v>44</v>
      </c>
      <c r="B25" s="3">
        <v>4</v>
      </c>
      <c r="C25" s="3">
        <v>62107</v>
      </c>
      <c r="D25" s="3">
        <v>143</v>
      </c>
      <c r="E25" s="3">
        <v>144</v>
      </c>
      <c r="F25" s="3">
        <v>9</v>
      </c>
      <c r="G25" s="3" t="s">
        <v>20</v>
      </c>
      <c r="H25" s="3">
        <f t="shared" si="0"/>
        <v>1583</v>
      </c>
      <c r="I25" s="3" t="str">
        <f>LOOKUP(C25,{0,15000,30000,50000,80000},{"Low","Lower-Mid","Mid","Upper-Mid","High"})</f>
        <v>Upper-Mid</v>
      </c>
      <c r="J25" s="3" t="b">
        <f t="shared" si="3"/>
        <v>0</v>
      </c>
      <c r="K25" s="3" t="str">
        <f t="shared" si="1"/>
        <v>Many</v>
      </c>
      <c r="L25" s="6">
        <f t="shared" si="2"/>
        <v>12</v>
      </c>
    </row>
    <row r="26" spans="1:12">
      <c r="A26" s="5" t="s">
        <v>45</v>
      </c>
      <c r="B26" s="3">
        <v>5</v>
      </c>
      <c r="C26" s="3">
        <v>71663</v>
      </c>
      <c r="D26" s="3">
        <v>384</v>
      </c>
      <c r="E26" s="3">
        <v>182</v>
      </c>
      <c r="F26" s="3">
        <v>7</v>
      </c>
      <c r="G26" s="3" t="s">
        <v>15</v>
      </c>
      <c r="H26" s="3">
        <f t="shared" si="0"/>
        <v>2204</v>
      </c>
      <c r="I26" s="3" t="str">
        <f>LOOKUP(C26,{0,15000,30000,50000,80000},{"Low","Lower-Mid","Mid","Upper-Mid","High"})</f>
        <v>Upper-Mid</v>
      </c>
      <c r="J26" s="3" t="b">
        <f t="shared" si="3"/>
        <v>0</v>
      </c>
      <c r="K26" s="3" t="str">
        <f t="shared" si="1"/>
        <v>Many</v>
      </c>
      <c r="L26" s="6">
        <f t="shared" si="2"/>
        <v>2</v>
      </c>
    </row>
    <row r="27" spans="1:12">
      <c r="A27" s="5" t="s">
        <v>46</v>
      </c>
      <c r="B27" s="3">
        <v>1</v>
      </c>
      <c r="C27" s="3">
        <v>35708</v>
      </c>
      <c r="D27" s="3">
        <v>496</v>
      </c>
      <c r="E27" s="3">
        <v>151</v>
      </c>
      <c r="F27" s="3">
        <v>13</v>
      </c>
      <c r="G27" s="3" t="s">
        <v>32</v>
      </c>
      <c r="H27" s="3">
        <f t="shared" si="0"/>
        <v>2006</v>
      </c>
      <c r="I27" s="3" t="str">
        <f>LOOKUP(C27,{0,15000,30000,50000,80000},{"Low","Lower-Mid","Mid","Upper-Mid","High"})</f>
        <v>Mid</v>
      </c>
      <c r="J27" s="3" t="b">
        <f t="shared" si="3"/>
        <v>0</v>
      </c>
      <c r="K27" s="3" t="str">
        <f t="shared" si="1"/>
        <v>Many</v>
      </c>
      <c r="L27" s="6">
        <f t="shared" si="2"/>
        <v>7</v>
      </c>
    </row>
    <row r="28" spans="1:12">
      <c r="A28" s="5" t="s">
        <v>47</v>
      </c>
      <c r="B28" s="3">
        <v>4</v>
      </c>
      <c r="C28" s="3">
        <v>69811</v>
      </c>
      <c r="D28" s="3">
        <v>111</v>
      </c>
      <c r="E28" s="3">
        <v>52</v>
      </c>
      <c r="F28" s="3">
        <v>14</v>
      </c>
      <c r="G28" s="3" t="s">
        <v>30</v>
      </c>
      <c r="H28" s="3">
        <f t="shared" si="0"/>
        <v>631</v>
      </c>
      <c r="I28" s="3" t="str">
        <f>LOOKUP(C28,{0,15000,30000,50000,80000},{"Low","Lower-Mid","Mid","Upper-Mid","High"})</f>
        <v>Upper-Mid</v>
      </c>
      <c r="J28" s="3" t="b">
        <f t="shared" si="3"/>
        <v>0</v>
      </c>
      <c r="K28" s="3" t="str">
        <f t="shared" si="1"/>
        <v>Many</v>
      </c>
      <c r="L28" s="6">
        <f t="shared" si="2"/>
        <v>8</v>
      </c>
    </row>
    <row r="29" spans="1:12">
      <c r="A29" s="5" t="s">
        <v>48</v>
      </c>
      <c r="B29" s="3">
        <v>2</v>
      </c>
      <c r="C29" s="3">
        <v>22811</v>
      </c>
      <c r="D29" s="3">
        <v>194</v>
      </c>
      <c r="E29" s="3">
        <v>72</v>
      </c>
      <c r="F29" s="3">
        <v>9</v>
      </c>
      <c r="G29" s="3" t="s">
        <v>22</v>
      </c>
      <c r="H29" s="3">
        <f t="shared" si="0"/>
        <v>914</v>
      </c>
      <c r="I29" s="3" t="str">
        <f>LOOKUP(C29,{0,15000,30000,50000,80000},{"Low","Lower-Mid","Mid","Upper-Mid","High"})</f>
        <v>Lower-Mid</v>
      </c>
      <c r="J29" s="3" t="b">
        <f t="shared" si="3"/>
        <v>0</v>
      </c>
      <c r="K29" s="3" t="str">
        <f t="shared" si="1"/>
        <v>Many</v>
      </c>
      <c r="L29" s="6">
        <f t="shared" si="2"/>
        <v>1</v>
      </c>
    </row>
    <row r="30" spans="1:12">
      <c r="A30" s="5" t="s">
        <v>49</v>
      </c>
      <c r="B30" s="3">
        <v>6</v>
      </c>
      <c r="C30" s="3">
        <v>76250</v>
      </c>
      <c r="D30" s="3">
        <v>401</v>
      </c>
      <c r="E30" s="3">
        <v>102</v>
      </c>
      <c r="F30" s="3">
        <v>12</v>
      </c>
      <c r="G30" s="3" t="s">
        <v>50</v>
      </c>
      <c r="H30" s="3">
        <f t="shared" si="0"/>
        <v>1421</v>
      </c>
      <c r="I30" s="3" t="str">
        <f>LOOKUP(C30,{0,15000,30000,50000,80000},{"Low","Lower-Mid","Mid","Upper-Mid","High"})</f>
        <v>Upper-Mid</v>
      </c>
      <c r="J30" s="3" t="b">
        <f t="shared" si="3"/>
        <v>0</v>
      </c>
      <c r="K30" s="3" t="str">
        <f t="shared" si="1"/>
        <v>Many</v>
      </c>
      <c r="L30" s="6">
        <f t="shared" si="2"/>
        <v>9</v>
      </c>
    </row>
    <row r="31" spans="1:12">
      <c r="A31" s="5" t="s">
        <v>51</v>
      </c>
      <c r="B31" s="3">
        <v>5</v>
      </c>
      <c r="C31" s="3">
        <v>92082</v>
      </c>
      <c r="D31" s="3">
        <v>485</v>
      </c>
      <c r="E31" s="3">
        <v>132</v>
      </c>
      <c r="F31" s="3">
        <v>10</v>
      </c>
      <c r="G31" s="3" t="s">
        <v>32</v>
      </c>
      <c r="H31" s="3">
        <f t="shared" si="0"/>
        <v>1805</v>
      </c>
      <c r="I31" s="3" t="str">
        <f>LOOKUP(C31,{0,15000,30000,50000,80000},{"Low","Lower-Mid","Mid","Upper-Mid","High"})</f>
        <v>High</v>
      </c>
      <c r="J31" s="3" t="b">
        <f t="shared" si="3"/>
        <v>0</v>
      </c>
      <c r="K31" s="3" t="str">
        <f t="shared" si="1"/>
        <v>Many</v>
      </c>
      <c r="L31" s="6">
        <f t="shared" si="2"/>
        <v>7</v>
      </c>
    </row>
    <row r="32" spans="1:12">
      <c r="A32" s="5" t="s">
        <v>52</v>
      </c>
      <c r="B32" s="3">
        <v>4</v>
      </c>
      <c r="C32" s="3">
        <v>54754</v>
      </c>
      <c r="D32" s="3">
        <v>352</v>
      </c>
      <c r="E32" s="3">
        <v>194</v>
      </c>
      <c r="F32" s="3">
        <v>6</v>
      </c>
      <c r="G32" s="3" t="s">
        <v>13</v>
      </c>
      <c r="H32" s="3">
        <f t="shared" si="0"/>
        <v>2292</v>
      </c>
      <c r="I32" s="3" t="str">
        <f>LOOKUP(C32,{0,15000,30000,50000,80000},{"Low","Lower-Mid","Mid","Upper-Mid","High"})</f>
        <v>Upper-Mid</v>
      </c>
      <c r="J32" s="3" t="b">
        <f t="shared" si="3"/>
        <v>0</v>
      </c>
      <c r="K32" s="3" t="str">
        <f t="shared" si="1"/>
        <v>Moderate</v>
      </c>
      <c r="L32" s="6">
        <f t="shared" si="2"/>
        <v>3</v>
      </c>
    </row>
    <row r="33" spans="1:12">
      <c r="A33" s="5" t="s">
        <v>53</v>
      </c>
      <c r="B33" s="3">
        <v>1</v>
      </c>
      <c r="C33" s="3">
        <v>31411</v>
      </c>
      <c r="D33" s="3">
        <v>341</v>
      </c>
      <c r="E33" s="3">
        <v>134</v>
      </c>
      <c r="F33" s="3">
        <v>13</v>
      </c>
      <c r="G33" s="3" t="s">
        <v>30</v>
      </c>
      <c r="H33" s="3">
        <f t="shared" si="0"/>
        <v>1681</v>
      </c>
      <c r="I33" s="3" t="str">
        <f>LOOKUP(C33,{0,15000,30000,50000,80000},{"Low","Lower-Mid","Mid","Upper-Mid","High"})</f>
        <v>Mid</v>
      </c>
      <c r="J33" s="3" t="b">
        <f t="shared" si="3"/>
        <v>0</v>
      </c>
      <c r="K33" s="3" t="str">
        <f t="shared" si="1"/>
        <v>Many</v>
      </c>
      <c r="L33" s="6">
        <f t="shared" si="2"/>
        <v>8</v>
      </c>
    </row>
    <row r="34" spans="1:12">
      <c r="A34" s="5" t="s">
        <v>54</v>
      </c>
      <c r="B34" s="3">
        <v>1</v>
      </c>
      <c r="C34" s="3">
        <v>22911</v>
      </c>
      <c r="D34" s="3">
        <v>134</v>
      </c>
      <c r="E34" s="3">
        <v>127</v>
      </c>
      <c r="F34" s="3">
        <v>4</v>
      </c>
      <c r="G34" s="3" t="s">
        <v>32</v>
      </c>
      <c r="H34" s="3">
        <f t="shared" si="0"/>
        <v>1404</v>
      </c>
      <c r="I34" s="3" t="str">
        <f>LOOKUP(C34,{0,15000,30000,50000,80000},{"Low","Lower-Mid","Mid","Upper-Mid","High"})</f>
        <v>Lower-Mid</v>
      </c>
      <c r="J34" s="3" t="b">
        <f t="shared" si="3"/>
        <v>0</v>
      </c>
      <c r="K34" s="3" t="str">
        <f t="shared" si="1"/>
        <v>Few</v>
      </c>
      <c r="L34" s="6">
        <f t="shared" si="2"/>
        <v>7</v>
      </c>
    </row>
    <row r="35" spans="1:12">
      <c r="A35" s="5" t="s">
        <v>55</v>
      </c>
      <c r="B35" s="3">
        <v>3</v>
      </c>
      <c r="C35" s="3">
        <v>87270</v>
      </c>
      <c r="D35" s="3">
        <v>314</v>
      </c>
      <c r="E35" s="3">
        <v>159</v>
      </c>
      <c r="F35" s="3">
        <v>6</v>
      </c>
      <c r="G35" s="3" t="s">
        <v>56</v>
      </c>
      <c r="H35" s="3">
        <f t="shared" si="0"/>
        <v>1904</v>
      </c>
      <c r="I35" s="3" t="str">
        <f>LOOKUP(C35,{0,15000,30000,50000,80000},{"Low","Lower-Mid","Mid","Upper-Mid","High"})</f>
        <v>High</v>
      </c>
      <c r="J35" s="3" t="b">
        <f t="shared" si="3"/>
        <v>0</v>
      </c>
      <c r="K35" s="3" t="str">
        <f t="shared" si="1"/>
        <v>Moderate</v>
      </c>
      <c r="L35" s="6">
        <f t="shared" si="2"/>
        <v>11</v>
      </c>
    </row>
    <row r="36" spans="1:12">
      <c r="A36" s="5" t="s">
        <v>57</v>
      </c>
      <c r="B36" s="3">
        <v>3</v>
      </c>
      <c r="C36" s="3">
        <v>28680</v>
      </c>
      <c r="D36" s="3">
        <v>436</v>
      </c>
      <c r="E36" s="3">
        <v>50</v>
      </c>
      <c r="F36" s="3">
        <v>6</v>
      </c>
      <c r="G36" s="3" t="s">
        <v>30</v>
      </c>
      <c r="H36" s="3">
        <f t="shared" si="0"/>
        <v>936</v>
      </c>
      <c r="I36" s="3" t="str">
        <f>LOOKUP(C36,{0,15000,30000,50000,80000},{"Low","Lower-Mid","Mid","Upper-Mid","High"})</f>
        <v>Lower-Mid</v>
      </c>
      <c r="J36" s="3" t="b">
        <f t="shared" si="3"/>
        <v>0</v>
      </c>
      <c r="K36" s="3" t="str">
        <f t="shared" si="1"/>
        <v>Moderate</v>
      </c>
      <c r="L36" s="6">
        <f t="shared" si="2"/>
        <v>8</v>
      </c>
    </row>
    <row r="37" spans="1:12">
      <c r="A37" s="5" t="s">
        <v>58</v>
      </c>
      <c r="B37" s="3">
        <v>7</v>
      </c>
      <c r="C37" s="3">
        <v>91295</v>
      </c>
      <c r="D37" s="3">
        <v>189</v>
      </c>
      <c r="E37" s="3">
        <v>100</v>
      </c>
      <c r="F37" s="3">
        <v>6</v>
      </c>
      <c r="G37" s="3" t="s">
        <v>18</v>
      </c>
      <c r="H37" s="3">
        <f t="shared" si="0"/>
        <v>1189</v>
      </c>
      <c r="I37" s="3" t="str">
        <f>LOOKUP(C37,{0,15000,30000,50000,80000},{"Low","Lower-Mid","Mid","Upper-Mid","High"})</f>
        <v>High</v>
      </c>
      <c r="J37" s="3" t="b">
        <f t="shared" si="3"/>
        <v>0</v>
      </c>
      <c r="K37" s="3" t="str">
        <f t="shared" si="1"/>
        <v>Moderate</v>
      </c>
      <c r="L37" s="6">
        <f t="shared" si="2"/>
        <v>6</v>
      </c>
    </row>
    <row r="38" spans="1:12">
      <c r="A38" s="5" t="s">
        <v>59</v>
      </c>
      <c r="B38" s="3">
        <v>2</v>
      </c>
      <c r="C38" s="3">
        <v>31111</v>
      </c>
      <c r="D38" s="3">
        <v>363</v>
      </c>
      <c r="E38" s="3">
        <v>53</v>
      </c>
      <c r="F38" s="3">
        <v>4</v>
      </c>
      <c r="G38" s="3" t="s">
        <v>50</v>
      </c>
      <c r="H38" s="3">
        <f t="shared" si="0"/>
        <v>893</v>
      </c>
      <c r="I38" s="3" t="str">
        <f>LOOKUP(C38,{0,15000,30000,50000,80000},{"Low","Lower-Mid","Mid","Upper-Mid","High"})</f>
        <v>Mid</v>
      </c>
      <c r="J38" s="3" t="b">
        <f t="shared" si="3"/>
        <v>0</v>
      </c>
      <c r="K38" s="3" t="str">
        <f t="shared" si="1"/>
        <v>Few</v>
      </c>
      <c r="L38" s="6">
        <f t="shared" si="2"/>
        <v>9</v>
      </c>
    </row>
    <row r="39" spans="1:12">
      <c r="A39" s="5" t="s">
        <v>60</v>
      </c>
      <c r="B39" s="3">
        <v>4</v>
      </c>
      <c r="C39" s="3">
        <v>57504</v>
      </c>
      <c r="D39" s="3">
        <v>192</v>
      </c>
      <c r="E39" s="3">
        <v>162</v>
      </c>
      <c r="F39" s="3">
        <v>12</v>
      </c>
      <c r="G39" s="3" t="s">
        <v>61</v>
      </c>
      <c r="H39" s="3">
        <f t="shared" si="0"/>
        <v>1812</v>
      </c>
      <c r="I39" s="3" t="str">
        <f>LOOKUP(C39,{0,15000,30000,50000,80000},{"Low","Lower-Mid","Mid","Upper-Mid","High"})</f>
        <v>Upper-Mid</v>
      </c>
      <c r="J39" s="3" t="b">
        <f t="shared" si="3"/>
        <v>0</v>
      </c>
      <c r="K39" s="3" t="str">
        <f t="shared" si="1"/>
        <v>Many</v>
      </c>
      <c r="L39" s="6">
        <f t="shared" si="2"/>
        <v>5</v>
      </c>
    </row>
    <row r="40" spans="1:12">
      <c r="A40" s="5" t="s">
        <v>62</v>
      </c>
      <c r="B40" s="3">
        <v>4</v>
      </c>
      <c r="C40" s="3">
        <v>21802</v>
      </c>
      <c r="D40" s="3">
        <v>189</v>
      </c>
      <c r="E40" s="3">
        <v>81</v>
      </c>
      <c r="F40" s="3">
        <v>11</v>
      </c>
      <c r="G40" s="3" t="s">
        <v>13</v>
      </c>
      <c r="H40" s="3">
        <f t="shared" si="0"/>
        <v>999</v>
      </c>
      <c r="I40" s="3" t="str">
        <f>LOOKUP(C40,{0,15000,30000,50000,80000},{"Low","Lower-Mid","Mid","Upper-Mid","High"})</f>
        <v>Lower-Mid</v>
      </c>
      <c r="J40" s="3" t="b">
        <f t="shared" si="3"/>
        <v>0</v>
      </c>
      <c r="K40" s="3" t="str">
        <f t="shared" si="1"/>
        <v>Many</v>
      </c>
      <c r="L40" s="6">
        <f t="shared" si="2"/>
        <v>3</v>
      </c>
    </row>
    <row r="41" spans="1:12">
      <c r="A41" s="5" t="s">
        <v>63</v>
      </c>
      <c r="B41" s="3">
        <v>7</v>
      </c>
      <c r="C41" s="3">
        <v>28155</v>
      </c>
      <c r="D41" s="3">
        <v>214</v>
      </c>
      <c r="E41" s="3">
        <v>83</v>
      </c>
      <c r="F41" s="3">
        <v>5</v>
      </c>
      <c r="G41" s="3" t="s">
        <v>13</v>
      </c>
      <c r="H41" s="3">
        <f t="shared" si="0"/>
        <v>1044</v>
      </c>
      <c r="I41" s="3" t="str">
        <f>LOOKUP(C41,{0,15000,30000,50000,80000},{"Low","Lower-Mid","Mid","Upper-Mid","High"})</f>
        <v>Lower-Mid</v>
      </c>
      <c r="J41" s="3" t="b">
        <f t="shared" si="3"/>
        <v>0</v>
      </c>
      <c r="K41" s="3" t="str">
        <f t="shared" si="1"/>
        <v>Moderate</v>
      </c>
      <c r="L41" s="6">
        <f t="shared" si="2"/>
        <v>3</v>
      </c>
    </row>
    <row r="42" spans="1:12">
      <c r="A42" s="5" t="s">
        <v>64</v>
      </c>
      <c r="B42" s="3">
        <v>6</v>
      </c>
      <c r="C42" s="3">
        <v>93656</v>
      </c>
      <c r="D42" s="3">
        <v>204</v>
      </c>
      <c r="E42" s="3">
        <v>141</v>
      </c>
      <c r="F42" s="3">
        <v>10</v>
      </c>
      <c r="G42" s="3" t="s">
        <v>22</v>
      </c>
      <c r="H42" s="3">
        <f t="shared" si="0"/>
        <v>1614</v>
      </c>
      <c r="I42" s="3" t="str">
        <f>LOOKUP(C42,{0,15000,30000,50000,80000},{"Low","Lower-Mid","Mid","Upper-Mid","High"})</f>
        <v>High</v>
      </c>
      <c r="J42" s="3" t="b">
        <f t="shared" si="3"/>
        <v>0</v>
      </c>
      <c r="K42" s="3" t="str">
        <f t="shared" si="1"/>
        <v>Many</v>
      </c>
      <c r="L42" s="6">
        <f t="shared" si="2"/>
        <v>1</v>
      </c>
    </row>
    <row r="43" spans="1:12">
      <c r="A43" s="5" t="s">
        <v>65</v>
      </c>
      <c r="B43" s="3">
        <v>6</v>
      </c>
      <c r="C43" s="3">
        <v>59384</v>
      </c>
      <c r="D43" s="3">
        <v>490</v>
      </c>
      <c r="E43" s="3">
        <v>144</v>
      </c>
      <c r="F43" s="3">
        <v>14</v>
      </c>
      <c r="G43" s="3" t="s">
        <v>20</v>
      </c>
      <c r="H43" s="3">
        <f t="shared" si="0"/>
        <v>1930</v>
      </c>
      <c r="I43" s="3" t="str">
        <f>LOOKUP(C43,{0,15000,30000,50000,80000},{"Low","Lower-Mid","Mid","Upper-Mid","High"})</f>
        <v>Upper-Mid</v>
      </c>
      <c r="J43" s="3" t="b">
        <f t="shared" si="3"/>
        <v>0</v>
      </c>
      <c r="K43" s="3" t="str">
        <f t="shared" si="1"/>
        <v>Many</v>
      </c>
      <c r="L43" s="6">
        <f t="shared" si="2"/>
        <v>12</v>
      </c>
    </row>
    <row r="44" spans="1:12">
      <c r="A44" s="5" t="s">
        <v>66</v>
      </c>
      <c r="B44" s="3">
        <v>7</v>
      </c>
      <c r="C44" s="3">
        <v>67254</v>
      </c>
      <c r="D44" s="3">
        <v>295</v>
      </c>
      <c r="E44" s="3">
        <v>121</v>
      </c>
      <c r="F44" s="3">
        <v>11</v>
      </c>
      <c r="G44" s="3" t="s">
        <v>30</v>
      </c>
      <c r="H44" s="3">
        <f t="shared" si="0"/>
        <v>1505</v>
      </c>
      <c r="I44" s="3" t="str">
        <f>LOOKUP(C44,{0,15000,30000,50000,80000},{"Low","Lower-Mid","Mid","Upper-Mid","High"})</f>
        <v>Upper-Mid</v>
      </c>
      <c r="J44" s="3" t="b">
        <f t="shared" si="3"/>
        <v>0</v>
      </c>
      <c r="K44" s="3" t="str">
        <f t="shared" si="1"/>
        <v>Many</v>
      </c>
      <c r="L44" s="6">
        <f t="shared" si="2"/>
        <v>8</v>
      </c>
    </row>
    <row r="45" spans="1:12">
      <c r="A45" s="5" t="s">
        <v>67</v>
      </c>
      <c r="B45" s="3">
        <v>6</v>
      </c>
      <c r="C45" s="3">
        <v>41918</v>
      </c>
      <c r="D45" s="3">
        <v>413</v>
      </c>
      <c r="E45" s="3">
        <v>88</v>
      </c>
      <c r="F45" s="3">
        <v>10</v>
      </c>
      <c r="G45" s="3" t="s">
        <v>15</v>
      </c>
      <c r="H45" s="3">
        <f t="shared" si="0"/>
        <v>1293</v>
      </c>
      <c r="I45" s="3" t="str">
        <f>LOOKUP(C45,{0,15000,30000,50000,80000},{"Low","Lower-Mid","Mid","Upper-Mid","High"})</f>
        <v>Mid</v>
      </c>
      <c r="J45" s="3" t="b">
        <f t="shared" si="3"/>
        <v>0</v>
      </c>
      <c r="K45" s="3" t="str">
        <f t="shared" si="1"/>
        <v>Many</v>
      </c>
      <c r="L45" s="6">
        <f t="shared" si="2"/>
        <v>2</v>
      </c>
    </row>
    <row r="46" spans="1:12">
      <c r="A46" s="5" t="s">
        <v>68</v>
      </c>
      <c r="B46" s="3">
        <v>3</v>
      </c>
      <c r="C46" s="3">
        <v>80713</v>
      </c>
      <c r="D46" s="3">
        <v>213</v>
      </c>
      <c r="E46" s="3">
        <v>167</v>
      </c>
      <c r="F46" s="3">
        <v>3</v>
      </c>
      <c r="G46" s="3" t="s">
        <v>13</v>
      </c>
      <c r="H46" s="3">
        <f t="shared" si="0"/>
        <v>1883</v>
      </c>
      <c r="I46" s="3" t="str">
        <f>LOOKUP(C46,{0,15000,30000,50000,80000},{"Low","Lower-Mid","Mid","Upper-Mid","High"})</f>
        <v>High</v>
      </c>
      <c r="J46" s="3" t="b">
        <f t="shared" si="3"/>
        <v>0</v>
      </c>
      <c r="K46" s="3" t="str">
        <f t="shared" si="1"/>
        <v>Few</v>
      </c>
      <c r="L46" s="6">
        <f t="shared" si="2"/>
        <v>3</v>
      </c>
    </row>
    <row r="47" spans="1:12">
      <c r="A47" s="5" t="s">
        <v>69</v>
      </c>
      <c r="B47" s="3">
        <v>4</v>
      </c>
      <c r="C47" s="3">
        <v>50306</v>
      </c>
      <c r="D47" s="3">
        <v>174</v>
      </c>
      <c r="E47" s="3">
        <v>52</v>
      </c>
      <c r="F47" s="3">
        <v>9</v>
      </c>
      <c r="G47" s="3" t="s">
        <v>30</v>
      </c>
      <c r="H47" s="3">
        <f t="shared" si="0"/>
        <v>694</v>
      </c>
      <c r="I47" s="3" t="str">
        <f>LOOKUP(C47,{0,15000,30000,50000,80000},{"Low","Lower-Mid","Mid","Upper-Mid","High"})</f>
        <v>Upper-Mid</v>
      </c>
      <c r="J47" s="3" t="b">
        <f t="shared" si="3"/>
        <v>0</v>
      </c>
      <c r="K47" s="3" t="str">
        <f t="shared" si="1"/>
        <v>Many</v>
      </c>
      <c r="L47" s="6">
        <f t="shared" si="2"/>
        <v>8</v>
      </c>
    </row>
    <row r="48" spans="1:12">
      <c r="A48" s="5" t="s">
        <v>70</v>
      </c>
      <c r="B48" s="3">
        <v>7</v>
      </c>
      <c r="C48" s="3">
        <v>36646</v>
      </c>
      <c r="D48" s="3">
        <v>475</v>
      </c>
      <c r="E48" s="3">
        <v>172</v>
      </c>
      <c r="F48" s="3">
        <v>9</v>
      </c>
      <c r="G48" s="3" t="s">
        <v>30</v>
      </c>
      <c r="H48" s="3">
        <f t="shared" si="0"/>
        <v>2195</v>
      </c>
      <c r="I48" s="3" t="str">
        <f>LOOKUP(C48,{0,15000,30000,50000,80000},{"Low","Lower-Mid","Mid","Upper-Mid","High"})</f>
        <v>Mid</v>
      </c>
      <c r="J48" s="3" t="b">
        <f t="shared" si="3"/>
        <v>0</v>
      </c>
      <c r="K48" s="3" t="str">
        <f t="shared" si="1"/>
        <v>Many</v>
      </c>
      <c r="L48" s="6">
        <f t="shared" si="2"/>
        <v>8</v>
      </c>
    </row>
    <row r="49" spans="1:12">
      <c r="A49" s="5" t="s">
        <v>71</v>
      </c>
      <c r="B49" s="3">
        <v>4</v>
      </c>
      <c r="C49" s="3">
        <v>66843</v>
      </c>
      <c r="D49" s="3">
        <v>316</v>
      </c>
      <c r="E49" s="3">
        <v>99</v>
      </c>
      <c r="F49" s="3">
        <v>8</v>
      </c>
      <c r="G49" s="3" t="s">
        <v>56</v>
      </c>
      <c r="H49" s="3">
        <f t="shared" si="0"/>
        <v>1306</v>
      </c>
      <c r="I49" s="3" t="str">
        <f>LOOKUP(C49,{0,15000,30000,50000,80000},{"Low","Lower-Mid","Mid","Upper-Mid","High"})</f>
        <v>Upper-Mid</v>
      </c>
      <c r="J49" s="3" t="b">
        <f t="shared" si="3"/>
        <v>0</v>
      </c>
      <c r="K49" s="3" t="str">
        <f t="shared" si="1"/>
        <v>Many</v>
      </c>
      <c r="L49" s="6">
        <f t="shared" si="2"/>
        <v>11</v>
      </c>
    </row>
    <row r="50" spans="1:12">
      <c r="A50" s="5" t="s">
        <v>72</v>
      </c>
      <c r="B50" s="3">
        <v>1</v>
      </c>
      <c r="C50" s="3">
        <v>36371</v>
      </c>
      <c r="D50" s="3">
        <v>376</v>
      </c>
      <c r="E50" s="3">
        <v>61</v>
      </c>
      <c r="F50" s="3">
        <v>9</v>
      </c>
      <c r="G50" s="3" t="s">
        <v>27</v>
      </c>
      <c r="H50" s="3">
        <f t="shared" si="0"/>
        <v>986</v>
      </c>
      <c r="I50" s="3" t="str">
        <f>LOOKUP(C50,{0,15000,30000,50000,80000},{"Low","Lower-Mid","Mid","Upper-Mid","High"})</f>
        <v>Mid</v>
      </c>
      <c r="J50" s="3" t="b">
        <f t="shared" si="3"/>
        <v>0</v>
      </c>
      <c r="K50" s="3" t="str">
        <f t="shared" si="1"/>
        <v>Many</v>
      </c>
      <c r="L50" s="6">
        <f t="shared" si="2"/>
        <v>4</v>
      </c>
    </row>
    <row r="51" spans="1:12">
      <c r="A51" s="5" t="s">
        <v>73</v>
      </c>
      <c r="B51" s="3">
        <v>3</v>
      </c>
      <c r="C51" s="3">
        <v>97371</v>
      </c>
      <c r="D51" s="3">
        <v>348</v>
      </c>
      <c r="E51" s="3">
        <v>103</v>
      </c>
      <c r="F51" s="3">
        <v>4</v>
      </c>
      <c r="G51" s="3" t="s">
        <v>27</v>
      </c>
      <c r="H51" s="3">
        <f t="shared" si="0"/>
        <v>1378</v>
      </c>
      <c r="I51" s="3" t="str">
        <f>LOOKUP(C51,{0,15000,30000,50000,80000},{"Low","Lower-Mid","Mid","Upper-Mid","High"})</f>
        <v>High</v>
      </c>
      <c r="J51" s="3" t="b">
        <f t="shared" si="3"/>
        <v>0</v>
      </c>
      <c r="K51" s="3" t="str">
        <f t="shared" si="1"/>
        <v>Few</v>
      </c>
      <c r="L51" s="6">
        <f t="shared" si="2"/>
        <v>4</v>
      </c>
    </row>
    <row r="52" spans="1:12">
      <c r="A52" s="5" t="s">
        <v>74</v>
      </c>
      <c r="B52" s="3">
        <v>5</v>
      </c>
      <c r="C52" s="3">
        <v>22049</v>
      </c>
      <c r="D52" s="3">
        <v>263</v>
      </c>
      <c r="E52" s="3">
        <v>182</v>
      </c>
      <c r="F52" s="3">
        <v>14</v>
      </c>
      <c r="G52" s="3" t="s">
        <v>61</v>
      </c>
      <c r="H52" s="3">
        <f t="shared" si="0"/>
        <v>2083</v>
      </c>
      <c r="I52" s="3" t="str">
        <f>LOOKUP(C52,{0,15000,30000,50000,80000},{"Low","Lower-Mid","Mid","Upper-Mid","High"})</f>
        <v>Lower-Mid</v>
      </c>
      <c r="J52" s="3" t="b">
        <f t="shared" si="3"/>
        <v>0</v>
      </c>
      <c r="K52" s="3" t="str">
        <f t="shared" si="1"/>
        <v>Many</v>
      </c>
      <c r="L52" s="6">
        <f t="shared" si="2"/>
        <v>5</v>
      </c>
    </row>
    <row r="53" spans="1:12">
      <c r="A53" s="5" t="s">
        <v>75</v>
      </c>
      <c r="B53" s="3">
        <v>3</v>
      </c>
      <c r="C53" s="3">
        <v>51616</v>
      </c>
      <c r="D53" s="3">
        <v>493</v>
      </c>
      <c r="E53" s="3">
        <v>106</v>
      </c>
      <c r="F53" s="3">
        <v>7</v>
      </c>
      <c r="G53" s="3" t="s">
        <v>18</v>
      </c>
      <c r="H53" s="3">
        <f t="shared" si="0"/>
        <v>1553</v>
      </c>
      <c r="I53" s="3" t="str">
        <f>LOOKUP(C53,{0,15000,30000,50000,80000},{"Low","Lower-Mid","Mid","Upper-Mid","High"})</f>
        <v>Upper-Mid</v>
      </c>
      <c r="J53" s="3" t="b">
        <f t="shared" si="3"/>
        <v>0</v>
      </c>
      <c r="K53" s="3" t="str">
        <f t="shared" si="1"/>
        <v>Many</v>
      </c>
      <c r="L53" s="6">
        <f t="shared" si="2"/>
        <v>6</v>
      </c>
    </row>
    <row r="54" spans="1:12">
      <c r="A54" s="5" t="s">
        <v>76</v>
      </c>
      <c r="B54" s="3">
        <v>7</v>
      </c>
      <c r="C54" s="3">
        <v>40932</v>
      </c>
      <c r="D54" s="3">
        <v>456</v>
      </c>
      <c r="E54" s="3">
        <v>194</v>
      </c>
      <c r="F54" s="3">
        <v>2</v>
      </c>
      <c r="G54" s="3" t="s">
        <v>61</v>
      </c>
      <c r="H54" s="3">
        <f t="shared" si="0"/>
        <v>2396</v>
      </c>
      <c r="I54" s="3" t="str">
        <f>LOOKUP(C54,{0,15000,30000,50000,80000},{"Low","Lower-Mid","Mid","Upper-Mid","High"})</f>
        <v>Mid</v>
      </c>
      <c r="J54" s="3" t="b">
        <f t="shared" si="3"/>
        <v>0</v>
      </c>
      <c r="K54" s="3" t="str">
        <f t="shared" si="1"/>
        <v>Very Few</v>
      </c>
      <c r="L54" s="6">
        <f t="shared" si="2"/>
        <v>5</v>
      </c>
    </row>
    <row r="55" spans="1:12">
      <c r="A55" s="5" t="s">
        <v>77</v>
      </c>
      <c r="B55" s="3">
        <v>5</v>
      </c>
      <c r="C55" s="3">
        <v>49855</v>
      </c>
      <c r="D55" s="3">
        <v>291</v>
      </c>
      <c r="E55" s="3">
        <v>161</v>
      </c>
      <c r="F55" s="3">
        <v>8</v>
      </c>
      <c r="G55" s="3" t="s">
        <v>32</v>
      </c>
      <c r="H55" s="3">
        <f t="shared" si="0"/>
        <v>1901</v>
      </c>
      <c r="I55" s="3" t="str">
        <f>LOOKUP(C55,{0,15000,30000,50000,80000},{"Low","Lower-Mid","Mid","Upper-Mid","High"})</f>
        <v>Mid</v>
      </c>
      <c r="J55" s="3" t="b">
        <f t="shared" si="3"/>
        <v>0</v>
      </c>
      <c r="K55" s="3" t="str">
        <f t="shared" si="1"/>
        <v>Many</v>
      </c>
      <c r="L55" s="6">
        <f t="shared" si="2"/>
        <v>7</v>
      </c>
    </row>
    <row r="56" spans="1:12">
      <c r="A56" s="5" t="s">
        <v>78</v>
      </c>
      <c r="B56" s="3">
        <v>1</v>
      </c>
      <c r="C56" s="3">
        <v>81434</v>
      </c>
      <c r="D56" s="3">
        <v>326</v>
      </c>
      <c r="E56" s="3">
        <v>96</v>
      </c>
      <c r="F56" s="3">
        <v>2</v>
      </c>
      <c r="G56" s="3" t="s">
        <v>15</v>
      </c>
      <c r="H56" s="3">
        <f t="shared" si="0"/>
        <v>1286</v>
      </c>
      <c r="I56" s="3" t="str">
        <f>LOOKUP(C56,{0,15000,30000,50000,80000},{"Low","Lower-Mid","Mid","Upper-Mid","High"})</f>
        <v>High</v>
      </c>
      <c r="J56" s="3" t="b">
        <f t="shared" si="3"/>
        <v>0</v>
      </c>
      <c r="K56" s="3" t="str">
        <f t="shared" si="1"/>
        <v>Very Few</v>
      </c>
      <c r="L56" s="6">
        <f t="shared" si="2"/>
        <v>2</v>
      </c>
    </row>
    <row r="57" spans="1:12">
      <c r="A57" s="5" t="s">
        <v>79</v>
      </c>
      <c r="B57" s="3">
        <v>7</v>
      </c>
      <c r="C57" s="3">
        <v>92694</v>
      </c>
      <c r="D57" s="3">
        <v>276</v>
      </c>
      <c r="E57" s="3">
        <v>200</v>
      </c>
      <c r="F57" s="3">
        <v>10</v>
      </c>
      <c r="G57" s="3" t="s">
        <v>32</v>
      </c>
      <c r="H57" s="3">
        <f t="shared" si="0"/>
        <v>2276</v>
      </c>
      <c r="I57" s="3" t="str">
        <f>LOOKUP(C57,{0,15000,30000,50000,80000},{"Low","Lower-Mid","Mid","Upper-Mid","High"})</f>
        <v>High</v>
      </c>
      <c r="J57" s="3" t="b">
        <f t="shared" si="3"/>
        <v>0</v>
      </c>
      <c r="K57" s="3" t="str">
        <f t="shared" si="1"/>
        <v>Many</v>
      </c>
      <c r="L57" s="6">
        <f t="shared" si="2"/>
        <v>7</v>
      </c>
    </row>
    <row r="58" spans="1:12">
      <c r="A58" s="5" t="s">
        <v>80</v>
      </c>
      <c r="B58" s="3">
        <v>2</v>
      </c>
      <c r="C58" s="3">
        <v>63016</v>
      </c>
      <c r="D58" s="3">
        <v>198</v>
      </c>
      <c r="E58" s="3">
        <v>134</v>
      </c>
      <c r="F58" s="3">
        <v>2</v>
      </c>
      <c r="G58" s="3" t="s">
        <v>36</v>
      </c>
      <c r="H58" s="3">
        <f t="shared" si="0"/>
        <v>1538</v>
      </c>
      <c r="I58" s="3" t="str">
        <f>LOOKUP(C58,{0,15000,30000,50000,80000},{"Low","Lower-Mid","Mid","Upper-Mid","High"})</f>
        <v>Upper-Mid</v>
      </c>
      <c r="J58" s="3" t="b">
        <f t="shared" si="3"/>
        <v>0</v>
      </c>
      <c r="K58" s="3" t="str">
        <f t="shared" si="1"/>
        <v>Very Few</v>
      </c>
      <c r="L58" s="6">
        <f t="shared" si="2"/>
        <v>10</v>
      </c>
    </row>
    <row r="59" spans="1:12">
      <c r="A59" s="5" t="s">
        <v>81</v>
      </c>
      <c r="B59" s="3">
        <v>4</v>
      </c>
      <c r="C59" s="3">
        <v>27400</v>
      </c>
      <c r="D59" s="3">
        <v>135</v>
      </c>
      <c r="E59" s="3">
        <v>191</v>
      </c>
      <c r="F59" s="3">
        <v>2</v>
      </c>
      <c r="G59" s="3" t="s">
        <v>32</v>
      </c>
      <c r="H59" s="3">
        <f t="shared" si="0"/>
        <v>2045</v>
      </c>
      <c r="I59" s="3" t="str">
        <f>LOOKUP(C59,{0,15000,30000,50000,80000},{"Low","Lower-Mid","Mid","Upper-Mid","High"})</f>
        <v>Lower-Mid</v>
      </c>
      <c r="J59" s="3" t="b">
        <f t="shared" si="3"/>
        <v>0</v>
      </c>
      <c r="K59" s="3" t="str">
        <f t="shared" si="1"/>
        <v>Very Few</v>
      </c>
      <c r="L59" s="6">
        <f t="shared" si="2"/>
        <v>7</v>
      </c>
    </row>
    <row r="60" spans="1:12">
      <c r="A60" s="5" t="s">
        <v>82</v>
      </c>
      <c r="B60" s="3">
        <v>1</v>
      </c>
      <c r="C60" s="3">
        <v>62642</v>
      </c>
      <c r="D60" s="3">
        <v>195</v>
      </c>
      <c r="E60" s="3">
        <v>115</v>
      </c>
      <c r="F60" s="3">
        <v>8</v>
      </c>
      <c r="G60" s="3" t="s">
        <v>22</v>
      </c>
      <c r="H60" s="3">
        <f t="shared" si="0"/>
        <v>1345</v>
      </c>
      <c r="I60" s="3" t="str">
        <f>LOOKUP(C60,{0,15000,30000,50000,80000},{"Low","Lower-Mid","Mid","Upper-Mid","High"})</f>
        <v>Upper-Mid</v>
      </c>
      <c r="J60" s="3" t="b">
        <f t="shared" si="3"/>
        <v>0</v>
      </c>
      <c r="K60" s="3" t="str">
        <f t="shared" si="1"/>
        <v>Many</v>
      </c>
      <c r="L60" s="6">
        <f t="shared" si="2"/>
        <v>1</v>
      </c>
    </row>
    <row r="61" spans="1:12">
      <c r="A61" s="5" t="s">
        <v>83</v>
      </c>
      <c r="B61" s="3">
        <v>4</v>
      </c>
      <c r="C61" s="3">
        <v>35151</v>
      </c>
      <c r="D61" s="3">
        <v>251</v>
      </c>
      <c r="E61" s="3">
        <v>124</v>
      </c>
      <c r="F61" s="3">
        <v>3</v>
      </c>
      <c r="G61" s="3" t="s">
        <v>32</v>
      </c>
      <c r="H61" s="3">
        <f t="shared" si="0"/>
        <v>1491</v>
      </c>
      <c r="I61" s="3" t="str">
        <f>LOOKUP(C61,{0,15000,30000,50000,80000},{"Low","Lower-Mid","Mid","Upper-Mid","High"})</f>
        <v>Mid</v>
      </c>
      <c r="J61" s="3" t="b">
        <f t="shared" si="3"/>
        <v>0</v>
      </c>
      <c r="K61" s="3" t="str">
        <f t="shared" si="1"/>
        <v>Few</v>
      </c>
      <c r="L61" s="6">
        <f t="shared" si="2"/>
        <v>7</v>
      </c>
    </row>
    <row r="62" spans="1:12">
      <c r="A62" s="5" t="s">
        <v>84</v>
      </c>
      <c r="B62" s="3">
        <v>6</v>
      </c>
      <c r="C62" s="3">
        <v>71407</v>
      </c>
      <c r="D62" s="3">
        <v>250</v>
      </c>
      <c r="E62" s="3">
        <v>152</v>
      </c>
      <c r="F62" s="3">
        <v>6</v>
      </c>
      <c r="G62" s="3" t="s">
        <v>61</v>
      </c>
      <c r="H62" s="3">
        <f t="shared" si="0"/>
        <v>1770</v>
      </c>
      <c r="I62" s="3" t="str">
        <f>LOOKUP(C62,{0,15000,30000,50000,80000},{"Low","Lower-Mid","Mid","Upper-Mid","High"})</f>
        <v>Upper-Mid</v>
      </c>
      <c r="J62" s="3" t="b">
        <f t="shared" si="3"/>
        <v>0</v>
      </c>
      <c r="K62" s="3" t="str">
        <f t="shared" si="1"/>
        <v>Moderate</v>
      </c>
      <c r="L62" s="6">
        <f t="shared" si="2"/>
        <v>5</v>
      </c>
    </row>
    <row r="63" spans="1:12">
      <c r="A63" s="5" t="s">
        <v>85</v>
      </c>
      <c r="B63" s="3">
        <v>2</v>
      </c>
      <c r="C63" s="3">
        <v>86690</v>
      </c>
      <c r="D63" s="3">
        <v>289</v>
      </c>
      <c r="E63" s="3">
        <v>87</v>
      </c>
      <c r="F63" s="3">
        <v>9</v>
      </c>
      <c r="G63" s="3" t="s">
        <v>13</v>
      </c>
      <c r="H63" s="3">
        <f t="shared" si="0"/>
        <v>1159</v>
      </c>
      <c r="I63" s="3" t="str">
        <f>LOOKUP(C63,{0,15000,30000,50000,80000},{"Low","Lower-Mid","Mid","Upper-Mid","High"})</f>
        <v>High</v>
      </c>
      <c r="J63" s="3" t="b">
        <f t="shared" si="3"/>
        <v>0</v>
      </c>
      <c r="K63" s="3" t="str">
        <f t="shared" si="1"/>
        <v>Many</v>
      </c>
      <c r="L63" s="6">
        <f t="shared" si="2"/>
        <v>3</v>
      </c>
    </row>
    <row r="64" spans="1:12">
      <c r="A64" s="5" t="s">
        <v>86</v>
      </c>
      <c r="B64" s="3">
        <v>2</v>
      </c>
      <c r="C64" s="3">
        <v>24499</v>
      </c>
      <c r="D64" s="3">
        <v>323</v>
      </c>
      <c r="E64" s="3">
        <v>99</v>
      </c>
      <c r="F64" s="3">
        <v>9</v>
      </c>
      <c r="G64" s="3" t="s">
        <v>13</v>
      </c>
      <c r="H64" s="3">
        <f t="shared" si="0"/>
        <v>1313</v>
      </c>
      <c r="I64" s="3" t="str">
        <f>LOOKUP(C64,{0,15000,30000,50000,80000},{"Low","Lower-Mid","Mid","Upper-Mid","High"})</f>
        <v>Lower-Mid</v>
      </c>
      <c r="J64" s="3" t="b">
        <f t="shared" si="3"/>
        <v>0</v>
      </c>
      <c r="K64" s="3" t="str">
        <f t="shared" si="1"/>
        <v>Many</v>
      </c>
      <c r="L64" s="6">
        <f t="shared" si="2"/>
        <v>3</v>
      </c>
    </row>
    <row r="65" spans="1:12">
      <c r="A65" s="5" t="s">
        <v>87</v>
      </c>
      <c r="B65" s="3">
        <v>1</v>
      </c>
      <c r="C65" s="3">
        <v>26295</v>
      </c>
      <c r="D65" s="3">
        <v>136</v>
      </c>
      <c r="E65" s="3">
        <v>147</v>
      </c>
      <c r="F65" s="3">
        <v>4</v>
      </c>
      <c r="G65" s="3" t="s">
        <v>27</v>
      </c>
      <c r="H65" s="3">
        <f t="shared" si="0"/>
        <v>1606</v>
      </c>
      <c r="I65" s="3" t="str">
        <f>LOOKUP(C65,{0,15000,30000,50000,80000},{"Low","Lower-Mid","Mid","Upper-Mid","High"})</f>
        <v>Lower-Mid</v>
      </c>
      <c r="J65" s="3" t="b">
        <f t="shared" si="3"/>
        <v>0</v>
      </c>
      <c r="K65" s="3" t="str">
        <f t="shared" si="1"/>
        <v>Few</v>
      </c>
      <c r="L65" s="6">
        <f t="shared" si="2"/>
        <v>4</v>
      </c>
    </row>
    <row r="66" spans="1:12">
      <c r="A66" s="5" t="s">
        <v>88</v>
      </c>
      <c r="B66" s="3">
        <v>2</v>
      </c>
      <c r="C66" s="3">
        <v>79040</v>
      </c>
      <c r="D66" s="3">
        <v>367</v>
      </c>
      <c r="E66" s="3">
        <v>131</v>
      </c>
      <c r="F66" s="3">
        <v>8</v>
      </c>
      <c r="G66" s="3" t="s">
        <v>20</v>
      </c>
      <c r="H66" s="3">
        <f t="shared" si="0"/>
        <v>1677</v>
      </c>
      <c r="I66" s="3" t="str">
        <f>LOOKUP(C66,{0,15000,30000,50000,80000},{"Low","Lower-Mid","Mid","Upper-Mid","High"})</f>
        <v>Upper-Mid</v>
      </c>
      <c r="J66" s="3" t="b">
        <f t="shared" si="3"/>
        <v>0</v>
      </c>
      <c r="K66" s="3" t="str">
        <f t="shared" si="1"/>
        <v>Many</v>
      </c>
      <c r="L66" s="6">
        <f t="shared" si="2"/>
        <v>12</v>
      </c>
    </row>
    <row r="67" spans="1:12">
      <c r="A67" s="5" t="s">
        <v>89</v>
      </c>
      <c r="B67" s="3">
        <v>5</v>
      </c>
      <c r="C67" s="3">
        <v>32183</v>
      </c>
      <c r="D67" s="3">
        <v>468</v>
      </c>
      <c r="E67" s="3">
        <v>79</v>
      </c>
      <c r="F67" s="3">
        <v>4</v>
      </c>
      <c r="G67" s="3" t="s">
        <v>15</v>
      </c>
      <c r="H67" s="3">
        <f t="shared" ref="H67:H130" si="4">D67+E67*10</f>
        <v>1258</v>
      </c>
      <c r="I67" s="3" t="str">
        <f>LOOKUP(C67,{0,15000,30000,50000,80000},{"Low","Lower-Mid","Mid","Upper-Mid","High"})</f>
        <v>Mid</v>
      </c>
      <c r="J67" s="3" t="b">
        <f t="shared" ref="J67:J130" si="5">IF(B67=1,IF(B67=2,IF(B67=3,"3","7")))</f>
        <v>0</v>
      </c>
      <c r="K67" s="3" t="str">
        <f t="shared" ref="K67:K130" si="6">IF(F67&lt;=2,"Very Few",IF(F67&lt;=4,"Few",IF(F67&lt;=6,"Moderate","Many")))</f>
        <v>Few</v>
      </c>
      <c r="L67" s="6">
        <f t="shared" ref="L67:L130" si="7">MONTH(DATEVALUE("1 "&amp;G67))</f>
        <v>2</v>
      </c>
    </row>
    <row r="68" spans="1:12">
      <c r="A68" s="5" t="s">
        <v>90</v>
      </c>
      <c r="B68" s="3">
        <v>2</v>
      </c>
      <c r="C68" s="3">
        <v>49299</v>
      </c>
      <c r="D68" s="3">
        <v>282</v>
      </c>
      <c r="E68" s="3">
        <v>128</v>
      </c>
      <c r="F68" s="3">
        <v>7</v>
      </c>
      <c r="G68" s="3" t="s">
        <v>15</v>
      </c>
      <c r="H68" s="3">
        <f t="shared" si="4"/>
        <v>1562</v>
      </c>
      <c r="I68" s="3" t="str">
        <f>LOOKUP(C68,{0,15000,30000,50000,80000},{"Low","Lower-Mid","Mid","Upper-Mid","High"})</f>
        <v>Mid</v>
      </c>
      <c r="J68" s="3" t="b">
        <f t="shared" si="5"/>
        <v>0</v>
      </c>
      <c r="K68" s="3" t="str">
        <f t="shared" si="6"/>
        <v>Many</v>
      </c>
      <c r="L68" s="6">
        <f t="shared" si="7"/>
        <v>2</v>
      </c>
    </row>
    <row r="69" spans="1:12">
      <c r="A69" s="5" t="s">
        <v>91</v>
      </c>
      <c r="B69" s="3">
        <v>4</v>
      </c>
      <c r="C69" s="3">
        <v>32874</v>
      </c>
      <c r="D69" s="3">
        <v>112</v>
      </c>
      <c r="E69" s="3">
        <v>140</v>
      </c>
      <c r="F69" s="3">
        <v>7</v>
      </c>
      <c r="G69" s="3" t="s">
        <v>22</v>
      </c>
      <c r="H69" s="3">
        <f t="shared" si="4"/>
        <v>1512</v>
      </c>
      <c r="I69" s="3" t="str">
        <f>LOOKUP(C69,{0,15000,30000,50000,80000},{"Low","Lower-Mid","Mid","Upper-Mid","High"})</f>
        <v>Mid</v>
      </c>
      <c r="J69" s="3" t="b">
        <f t="shared" si="5"/>
        <v>0</v>
      </c>
      <c r="K69" s="3" t="str">
        <f t="shared" si="6"/>
        <v>Many</v>
      </c>
      <c r="L69" s="6">
        <f t="shared" si="7"/>
        <v>1</v>
      </c>
    </row>
    <row r="70" spans="1:12">
      <c r="A70" s="5" t="s">
        <v>92</v>
      </c>
      <c r="B70" s="3">
        <v>4</v>
      </c>
      <c r="C70" s="3">
        <v>52711</v>
      </c>
      <c r="D70" s="3">
        <v>378</v>
      </c>
      <c r="E70" s="3">
        <v>101</v>
      </c>
      <c r="F70" s="3">
        <v>4</v>
      </c>
      <c r="G70" s="3" t="s">
        <v>61</v>
      </c>
      <c r="H70" s="3">
        <f t="shared" si="4"/>
        <v>1388</v>
      </c>
      <c r="I70" s="3" t="str">
        <f>LOOKUP(C70,{0,15000,30000,50000,80000},{"Low","Lower-Mid","Mid","Upper-Mid","High"})</f>
        <v>Upper-Mid</v>
      </c>
      <c r="J70" s="3" t="b">
        <f t="shared" si="5"/>
        <v>0</v>
      </c>
      <c r="K70" s="3" t="str">
        <f t="shared" si="6"/>
        <v>Few</v>
      </c>
      <c r="L70" s="6">
        <f t="shared" si="7"/>
        <v>5</v>
      </c>
    </row>
    <row r="71" spans="1:12">
      <c r="A71" s="5" t="s">
        <v>93</v>
      </c>
      <c r="B71" s="3">
        <v>7</v>
      </c>
      <c r="C71" s="3">
        <v>25539</v>
      </c>
      <c r="D71" s="3">
        <v>316</v>
      </c>
      <c r="E71" s="3">
        <v>128</v>
      </c>
      <c r="F71" s="3">
        <v>8</v>
      </c>
      <c r="G71" s="3" t="s">
        <v>27</v>
      </c>
      <c r="H71" s="3">
        <f t="shared" si="4"/>
        <v>1596</v>
      </c>
      <c r="I71" s="3" t="str">
        <f>LOOKUP(C71,{0,15000,30000,50000,80000},{"Low","Lower-Mid","Mid","Upper-Mid","High"})</f>
        <v>Lower-Mid</v>
      </c>
      <c r="J71" s="3" t="b">
        <f t="shared" si="5"/>
        <v>0</v>
      </c>
      <c r="K71" s="3" t="str">
        <f t="shared" si="6"/>
        <v>Many</v>
      </c>
      <c r="L71" s="6">
        <f t="shared" si="7"/>
        <v>4</v>
      </c>
    </row>
    <row r="72" spans="1:12">
      <c r="A72" s="5" t="s">
        <v>94</v>
      </c>
      <c r="B72" s="3">
        <v>4</v>
      </c>
      <c r="C72" s="3">
        <v>73351</v>
      </c>
      <c r="D72" s="3">
        <v>454</v>
      </c>
      <c r="E72" s="3">
        <v>79</v>
      </c>
      <c r="F72" s="3">
        <v>4</v>
      </c>
      <c r="G72" s="3" t="s">
        <v>56</v>
      </c>
      <c r="H72" s="3">
        <f t="shared" si="4"/>
        <v>1244</v>
      </c>
      <c r="I72" s="3" t="str">
        <f>LOOKUP(C72,{0,15000,30000,50000,80000},{"Low","Lower-Mid","Mid","Upper-Mid","High"})</f>
        <v>Upper-Mid</v>
      </c>
      <c r="J72" s="3" t="b">
        <f t="shared" si="5"/>
        <v>0</v>
      </c>
      <c r="K72" s="3" t="str">
        <f t="shared" si="6"/>
        <v>Few</v>
      </c>
      <c r="L72" s="6">
        <f t="shared" si="7"/>
        <v>11</v>
      </c>
    </row>
    <row r="73" spans="1:12">
      <c r="A73" s="5" t="s">
        <v>95</v>
      </c>
      <c r="B73" s="3">
        <v>7</v>
      </c>
      <c r="C73" s="3">
        <v>81267</v>
      </c>
      <c r="D73" s="3">
        <v>460</v>
      </c>
      <c r="E73" s="3">
        <v>155</v>
      </c>
      <c r="F73" s="3">
        <v>9</v>
      </c>
      <c r="G73" s="3" t="s">
        <v>36</v>
      </c>
      <c r="H73" s="3">
        <f t="shared" si="4"/>
        <v>2010</v>
      </c>
      <c r="I73" s="3" t="str">
        <f>LOOKUP(C73,{0,15000,30000,50000,80000},{"Low","Lower-Mid","Mid","Upper-Mid","High"})</f>
        <v>High</v>
      </c>
      <c r="J73" s="3" t="b">
        <f t="shared" si="5"/>
        <v>0</v>
      </c>
      <c r="K73" s="3" t="str">
        <f t="shared" si="6"/>
        <v>Many</v>
      </c>
      <c r="L73" s="6">
        <f t="shared" si="7"/>
        <v>10</v>
      </c>
    </row>
    <row r="74" spans="1:12">
      <c r="A74" s="5" t="s">
        <v>96</v>
      </c>
      <c r="B74" s="3">
        <v>4</v>
      </c>
      <c r="C74" s="3">
        <v>68354</v>
      </c>
      <c r="D74" s="3">
        <v>385</v>
      </c>
      <c r="E74" s="3">
        <v>100</v>
      </c>
      <c r="F74" s="3">
        <v>11</v>
      </c>
      <c r="G74" s="3" t="s">
        <v>15</v>
      </c>
      <c r="H74" s="3">
        <f t="shared" si="4"/>
        <v>1385</v>
      </c>
      <c r="I74" s="3" t="str">
        <f>LOOKUP(C74,{0,15000,30000,50000,80000},{"Low","Lower-Mid","Mid","Upper-Mid","High"})</f>
        <v>Upper-Mid</v>
      </c>
      <c r="J74" s="3" t="b">
        <f t="shared" si="5"/>
        <v>0</v>
      </c>
      <c r="K74" s="3" t="str">
        <f t="shared" si="6"/>
        <v>Many</v>
      </c>
      <c r="L74" s="6">
        <f t="shared" si="7"/>
        <v>2</v>
      </c>
    </row>
    <row r="75" spans="1:12">
      <c r="A75" s="5" t="s">
        <v>97</v>
      </c>
      <c r="B75" s="3">
        <v>5</v>
      </c>
      <c r="C75" s="3">
        <v>22557</v>
      </c>
      <c r="D75" s="3">
        <v>372</v>
      </c>
      <c r="E75" s="3">
        <v>130</v>
      </c>
      <c r="F75" s="3">
        <v>5</v>
      </c>
      <c r="G75" s="3" t="s">
        <v>13</v>
      </c>
      <c r="H75" s="3">
        <f t="shared" si="4"/>
        <v>1672</v>
      </c>
      <c r="I75" s="3" t="str">
        <f>LOOKUP(C75,{0,15000,30000,50000,80000},{"Low","Lower-Mid","Mid","Upper-Mid","High"})</f>
        <v>Lower-Mid</v>
      </c>
      <c r="J75" s="3" t="b">
        <f t="shared" si="5"/>
        <v>0</v>
      </c>
      <c r="K75" s="3" t="str">
        <f t="shared" si="6"/>
        <v>Moderate</v>
      </c>
      <c r="L75" s="6">
        <f t="shared" si="7"/>
        <v>3</v>
      </c>
    </row>
    <row r="76" spans="1:12">
      <c r="A76" s="5" t="s">
        <v>98</v>
      </c>
      <c r="B76" s="3">
        <v>7</v>
      </c>
      <c r="C76" s="3">
        <v>58360</v>
      </c>
      <c r="D76" s="3">
        <v>468</v>
      </c>
      <c r="E76" s="3">
        <v>182</v>
      </c>
      <c r="F76" s="3">
        <v>14</v>
      </c>
      <c r="G76" s="3" t="s">
        <v>32</v>
      </c>
      <c r="H76" s="3">
        <f t="shared" si="4"/>
        <v>2288</v>
      </c>
      <c r="I76" s="3" t="str">
        <f>LOOKUP(C76,{0,15000,30000,50000,80000},{"Low","Lower-Mid","Mid","Upper-Mid","High"})</f>
        <v>Upper-Mid</v>
      </c>
      <c r="J76" s="3" t="b">
        <f t="shared" si="5"/>
        <v>0</v>
      </c>
      <c r="K76" s="3" t="str">
        <f t="shared" si="6"/>
        <v>Many</v>
      </c>
      <c r="L76" s="6">
        <f t="shared" si="7"/>
        <v>7</v>
      </c>
    </row>
    <row r="77" spans="1:12">
      <c r="A77" s="5" t="s">
        <v>99</v>
      </c>
      <c r="B77" s="3">
        <v>3</v>
      </c>
      <c r="C77" s="3">
        <v>22200</v>
      </c>
      <c r="D77" s="3">
        <v>161</v>
      </c>
      <c r="E77" s="3">
        <v>78</v>
      </c>
      <c r="F77" s="3">
        <v>2</v>
      </c>
      <c r="G77" s="3" t="s">
        <v>32</v>
      </c>
      <c r="H77" s="3">
        <f t="shared" si="4"/>
        <v>941</v>
      </c>
      <c r="I77" s="3" t="str">
        <f>LOOKUP(C77,{0,15000,30000,50000,80000},{"Low","Lower-Mid","Mid","Upper-Mid","High"})</f>
        <v>Lower-Mid</v>
      </c>
      <c r="J77" s="3" t="b">
        <f t="shared" si="5"/>
        <v>0</v>
      </c>
      <c r="K77" s="3" t="str">
        <f t="shared" si="6"/>
        <v>Very Few</v>
      </c>
      <c r="L77" s="6">
        <f t="shared" si="7"/>
        <v>7</v>
      </c>
    </row>
    <row r="78" spans="1:12">
      <c r="A78" s="5" t="s">
        <v>100</v>
      </c>
      <c r="B78" s="3">
        <v>6</v>
      </c>
      <c r="C78" s="3">
        <v>88497</v>
      </c>
      <c r="D78" s="3">
        <v>183</v>
      </c>
      <c r="E78" s="3">
        <v>181</v>
      </c>
      <c r="F78" s="3">
        <v>5</v>
      </c>
      <c r="G78" s="3" t="s">
        <v>20</v>
      </c>
      <c r="H78" s="3">
        <f t="shared" si="4"/>
        <v>1993</v>
      </c>
      <c r="I78" s="3" t="str">
        <f>LOOKUP(C78,{0,15000,30000,50000,80000},{"Low","Lower-Mid","Mid","Upper-Mid","High"})</f>
        <v>High</v>
      </c>
      <c r="J78" s="3" t="b">
        <f t="shared" si="5"/>
        <v>0</v>
      </c>
      <c r="K78" s="3" t="str">
        <f t="shared" si="6"/>
        <v>Moderate</v>
      </c>
      <c r="L78" s="6">
        <f t="shared" si="7"/>
        <v>12</v>
      </c>
    </row>
    <row r="79" spans="1:12">
      <c r="A79" s="5" t="s">
        <v>101</v>
      </c>
      <c r="B79" s="3">
        <v>1</v>
      </c>
      <c r="C79" s="3">
        <v>66975</v>
      </c>
      <c r="D79" s="3">
        <v>467</v>
      </c>
      <c r="E79" s="3">
        <v>187</v>
      </c>
      <c r="F79" s="3">
        <v>8</v>
      </c>
      <c r="G79" s="3" t="s">
        <v>27</v>
      </c>
      <c r="H79" s="3">
        <f t="shared" si="4"/>
        <v>2337</v>
      </c>
      <c r="I79" s="3" t="str">
        <f>LOOKUP(C79,{0,15000,30000,50000,80000},{"Low","Lower-Mid","Mid","Upper-Mid","High"})</f>
        <v>Upper-Mid</v>
      </c>
      <c r="J79" s="3" t="b">
        <f t="shared" si="5"/>
        <v>0</v>
      </c>
      <c r="K79" s="3" t="str">
        <f t="shared" si="6"/>
        <v>Many</v>
      </c>
      <c r="L79" s="6">
        <f t="shared" si="7"/>
        <v>4</v>
      </c>
    </row>
    <row r="80" spans="1:12">
      <c r="A80" s="5" t="s">
        <v>102</v>
      </c>
      <c r="B80" s="3">
        <v>4</v>
      </c>
      <c r="C80" s="3">
        <v>41357</v>
      </c>
      <c r="D80" s="3">
        <v>316</v>
      </c>
      <c r="E80" s="3">
        <v>194</v>
      </c>
      <c r="F80" s="3">
        <v>12</v>
      </c>
      <c r="G80" s="3" t="s">
        <v>61</v>
      </c>
      <c r="H80" s="3">
        <f t="shared" si="4"/>
        <v>2256</v>
      </c>
      <c r="I80" s="3" t="str">
        <f>LOOKUP(C80,{0,15000,30000,50000,80000},{"Low","Lower-Mid","Mid","Upper-Mid","High"})</f>
        <v>Mid</v>
      </c>
      <c r="J80" s="3" t="b">
        <f t="shared" si="5"/>
        <v>0</v>
      </c>
      <c r="K80" s="3" t="str">
        <f t="shared" si="6"/>
        <v>Many</v>
      </c>
      <c r="L80" s="6">
        <f t="shared" si="7"/>
        <v>5</v>
      </c>
    </row>
    <row r="81" spans="1:12">
      <c r="A81" s="5" t="s">
        <v>103</v>
      </c>
      <c r="B81" s="3">
        <v>2</v>
      </c>
      <c r="C81" s="3">
        <v>97505</v>
      </c>
      <c r="D81" s="3">
        <v>441</v>
      </c>
      <c r="E81" s="3">
        <v>123</v>
      </c>
      <c r="F81" s="3">
        <v>5</v>
      </c>
      <c r="G81" s="3" t="s">
        <v>61</v>
      </c>
      <c r="H81" s="3">
        <f t="shared" si="4"/>
        <v>1671</v>
      </c>
      <c r="I81" s="3" t="str">
        <f>LOOKUP(C81,{0,15000,30000,50000,80000},{"Low","Lower-Mid","Mid","Upper-Mid","High"})</f>
        <v>High</v>
      </c>
      <c r="J81" s="3" t="b">
        <f t="shared" si="5"/>
        <v>0</v>
      </c>
      <c r="K81" s="3" t="str">
        <f t="shared" si="6"/>
        <v>Moderate</v>
      </c>
      <c r="L81" s="6">
        <f t="shared" si="7"/>
        <v>5</v>
      </c>
    </row>
    <row r="82" spans="1:12">
      <c r="A82" s="5" t="s">
        <v>104</v>
      </c>
      <c r="B82" s="3">
        <v>4</v>
      </c>
      <c r="C82" s="3">
        <v>22869</v>
      </c>
      <c r="D82" s="3">
        <v>496</v>
      </c>
      <c r="E82" s="3">
        <v>66</v>
      </c>
      <c r="F82" s="3">
        <v>14</v>
      </c>
      <c r="G82" s="3" t="s">
        <v>18</v>
      </c>
      <c r="H82" s="3">
        <f t="shared" si="4"/>
        <v>1156</v>
      </c>
      <c r="I82" s="3" t="str">
        <f>LOOKUP(C82,{0,15000,30000,50000,80000},{"Low","Lower-Mid","Mid","Upper-Mid","High"})</f>
        <v>Lower-Mid</v>
      </c>
      <c r="J82" s="3" t="b">
        <f t="shared" si="5"/>
        <v>0</v>
      </c>
      <c r="K82" s="3" t="str">
        <f t="shared" si="6"/>
        <v>Many</v>
      </c>
      <c r="L82" s="6">
        <f t="shared" si="7"/>
        <v>6</v>
      </c>
    </row>
    <row r="83" spans="1:12">
      <c r="A83" s="5" t="s">
        <v>105</v>
      </c>
      <c r="B83" s="3">
        <v>2</v>
      </c>
      <c r="C83" s="3">
        <v>81135</v>
      </c>
      <c r="D83" s="3">
        <v>286</v>
      </c>
      <c r="E83" s="3">
        <v>133</v>
      </c>
      <c r="F83" s="3">
        <v>7</v>
      </c>
      <c r="G83" s="3" t="s">
        <v>50</v>
      </c>
      <c r="H83" s="3">
        <f t="shared" si="4"/>
        <v>1616</v>
      </c>
      <c r="I83" s="3" t="str">
        <f>LOOKUP(C83,{0,15000,30000,50000,80000},{"Low","Lower-Mid","Mid","Upper-Mid","High"})</f>
        <v>High</v>
      </c>
      <c r="J83" s="3" t="b">
        <f t="shared" si="5"/>
        <v>0</v>
      </c>
      <c r="K83" s="3" t="str">
        <f t="shared" si="6"/>
        <v>Many</v>
      </c>
      <c r="L83" s="6">
        <f t="shared" si="7"/>
        <v>9</v>
      </c>
    </row>
    <row r="84" spans="1:12">
      <c r="A84" s="5" t="s">
        <v>106</v>
      </c>
      <c r="B84" s="3">
        <v>6</v>
      </c>
      <c r="C84" s="3">
        <v>70108</v>
      </c>
      <c r="D84" s="3">
        <v>118</v>
      </c>
      <c r="E84" s="3">
        <v>118</v>
      </c>
      <c r="F84" s="3">
        <v>10</v>
      </c>
      <c r="G84" s="3" t="s">
        <v>15</v>
      </c>
      <c r="H84" s="3">
        <f t="shared" si="4"/>
        <v>1298</v>
      </c>
      <c r="I84" s="3" t="str">
        <f>LOOKUP(C84,{0,15000,30000,50000,80000},{"Low","Lower-Mid","Mid","Upper-Mid","High"})</f>
        <v>Upper-Mid</v>
      </c>
      <c r="J84" s="3" t="b">
        <f t="shared" si="5"/>
        <v>0</v>
      </c>
      <c r="K84" s="3" t="str">
        <f t="shared" si="6"/>
        <v>Many</v>
      </c>
      <c r="L84" s="6">
        <f t="shared" si="7"/>
        <v>2</v>
      </c>
    </row>
    <row r="85" spans="1:12">
      <c r="A85" s="5" t="s">
        <v>107</v>
      </c>
      <c r="B85" s="3">
        <v>6</v>
      </c>
      <c r="C85" s="3">
        <v>58467</v>
      </c>
      <c r="D85" s="3">
        <v>276</v>
      </c>
      <c r="E85" s="3">
        <v>83</v>
      </c>
      <c r="F85" s="3">
        <v>2</v>
      </c>
      <c r="G85" s="3" t="s">
        <v>61</v>
      </c>
      <c r="H85" s="3">
        <f t="shared" si="4"/>
        <v>1106</v>
      </c>
      <c r="I85" s="3" t="str">
        <f>LOOKUP(C85,{0,15000,30000,50000,80000},{"Low","Lower-Mid","Mid","Upper-Mid","High"})</f>
        <v>Upper-Mid</v>
      </c>
      <c r="J85" s="3" t="b">
        <f t="shared" si="5"/>
        <v>0</v>
      </c>
      <c r="K85" s="3" t="str">
        <f t="shared" si="6"/>
        <v>Very Few</v>
      </c>
      <c r="L85" s="6">
        <f t="shared" si="7"/>
        <v>5</v>
      </c>
    </row>
    <row r="86" spans="1:12">
      <c r="A86" s="5" t="s">
        <v>108</v>
      </c>
      <c r="B86" s="3">
        <v>6</v>
      </c>
      <c r="C86" s="3">
        <v>43328</v>
      </c>
      <c r="D86" s="3">
        <v>199</v>
      </c>
      <c r="E86" s="3">
        <v>55</v>
      </c>
      <c r="F86" s="3">
        <v>14</v>
      </c>
      <c r="G86" s="3" t="s">
        <v>20</v>
      </c>
      <c r="H86" s="3">
        <f t="shared" si="4"/>
        <v>749</v>
      </c>
      <c r="I86" s="3" t="str">
        <f>LOOKUP(C86,{0,15000,30000,50000,80000},{"Low","Lower-Mid","Mid","Upper-Mid","High"})</f>
        <v>Mid</v>
      </c>
      <c r="J86" s="3" t="b">
        <f t="shared" si="5"/>
        <v>0</v>
      </c>
      <c r="K86" s="3" t="str">
        <f t="shared" si="6"/>
        <v>Many</v>
      </c>
      <c r="L86" s="6">
        <f t="shared" si="7"/>
        <v>12</v>
      </c>
    </row>
    <row r="87" spans="1:12">
      <c r="A87" s="5" t="s">
        <v>109</v>
      </c>
      <c r="B87" s="3">
        <v>2</v>
      </c>
      <c r="C87" s="3">
        <v>23987</v>
      </c>
      <c r="D87" s="3">
        <v>495</v>
      </c>
      <c r="E87" s="3">
        <v>102</v>
      </c>
      <c r="F87" s="3">
        <v>6</v>
      </c>
      <c r="G87" s="3" t="s">
        <v>13</v>
      </c>
      <c r="H87" s="3">
        <f t="shared" si="4"/>
        <v>1515</v>
      </c>
      <c r="I87" s="3" t="str">
        <f>LOOKUP(C87,{0,15000,30000,50000,80000},{"Low","Lower-Mid","Mid","Upper-Mid","High"})</f>
        <v>Lower-Mid</v>
      </c>
      <c r="J87" s="3" t="b">
        <f t="shared" si="5"/>
        <v>0</v>
      </c>
      <c r="K87" s="3" t="str">
        <f t="shared" si="6"/>
        <v>Moderate</v>
      </c>
      <c r="L87" s="6">
        <f t="shared" si="7"/>
        <v>3</v>
      </c>
    </row>
    <row r="88" spans="1:12">
      <c r="A88" s="5" t="s">
        <v>110</v>
      </c>
      <c r="B88" s="3">
        <v>4</v>
      </c>
      <c r="C88" s="3">
        <v>78871</v>
      </c>
      <c r="D88" s="3">
        <v>332</v>
      </c>
      <c r="E88" s="3">
        <v>175</v>
      </c>
      <c r="F88" s="3">
        <v>12</v>
      </c>
      <c r="G88" s="3" t="s">
        <v>27</v>
      </c>
      <c r="H88" s="3">
        <f t="shared" si="4"/>
        <v>2082</v>
      </c>
      <c r="I88" s="3" t="str">
        <f>LOOKUP(C88,{0,15000,30000,50000,80000},{"Low","Lower-Mid","Mid","Upper-Mid","High"})</f>
        <v>Upper-Mid</v>
      </c>
      <c r="J88" s="3" t="b">
        <f t="shared" si="5"/>
        <v>0</v>
      </c>
      <c r="K88" s="3" t="str">
        <f t="shared" si="6"/>
        <v>Many</v>
      </c>
      <c r="L88" s="6">
        <f t="shared" si="7"/>
        <v>4</v>
      </c>
    </row>
    <row r="89" spans="1:12">
      <c r="A89" s="5" t="s">
        <v>111</v>
      </c>
      <c r="B89" s="3">
        <v>6</v>
      </c>
      <c r="C89" s="3">
        <v>42399</v>
      </c>
      <c r="D89" s="3">
        <v>175</v>
      </c>
      <c r="E89" s="3">
        <v>92</v>
      </c>
      <c r="F89" s="3">
        <v>8</v>
      </c>
      <c r="G89" s="3" t="s">
        <v>36</v>
      </c>
      <c r="H89" s="3">
        <f t="shared" si="4"/>
        <v>1095</v>
      </c>
      <c r="I89" s="3" t="str">
        <f>LOOKUP(C89,{0,15000,30000,50000,80000},{"Low","Lower-Mid","Mid","Upper-Mid","High"})</f>
        <v>Mid</v>
      </c>
      <c r="J89" s="3" t="b">
        <f t="shared" si="5"/>
        <v>0</v>
      </c>
      <c r="K89" s="3" t="str">
        <f t="shared" si="6"/>
        <v>Many</v>
      </c>
      <c r="L89" s="6">
        <f t="shared" si="7"/>
        <v>10</v>
      </c>
    </row>
    <row r="90" spans="1:12">
      <c r="A90" s="5" t="s">
        <v>112</v>
      </c>
      <c r="B90" s="3">
        <v>5</v>
      </c>
      <c r="C90" s="3">
        <v>66214</v>
      </c>
      <c r="D90" s="3">
        <v>364</v>
      </c>
      <c r="E90" s="3">
        <v>164</v>
      </c>
      <c r="F90" s="3">
        <v>2</v>
      </c>
      <c r="G90" s="3" t="s">
        <v>18</v>
      </c>
      <c r="H90" s="3">
        <f t="shared" si="4"/>
        <v>2004</v>
      </c>
      <c r="I90" s="3" t="str">
        <f>LOOKUP(C90,{0,15000,30000,50000,80000},{"Low","Lower-Mid","Mid","Upper-Mid","High"})</f>
        <v>Upper-Mid</v>
      </c>
      <c r="J90" s="3" t="b">
        <f t="shared" si="5"/>
        <v>0</v>
      </c>
      <c r="K90" s="3" t="str">
        <f t="shared" si="6"/>
        <v>Very Few</v>
      </c>
      <c r="L90" s="6">
        <f t="shared" si="7"/>
        <v>6</v>
      </c>
    </row>
    <row r="91" spans="1:12">
      <c r="A91" s="5" t="s">
        <v>113</v>
      </c>
      <c r="B91" s="3">
        <v>7</v>
      </c>
      <c r="C91" s="3">
        <v>90271</v>
      </c>
      <c r="D91" s="3">
        <v>383</v>
      </c>
      <c r="E91" s="3">
        <v>160</v>
      </c>
      <c r="F91" s="3">
        <v>5</v>
      </c>
      <c r="G91" s="3" t="s">
        <v>20</v>
      </c>
      <c r="H91" s="3">
        <f t="shared" si="4"/>
        <v>1983</v>
      </c>
      <c r="I91" s="3" t="str">
        <f>LOOKUP(C91,{0,15000,30000,50000,80000},{"Low","Lower-Mid","Mid","Upper-Mid","High"})</f>
        <v>High</v>
      </c>
      <c r="J91" s="3" t="b">
        <f t="shared" si="5"/>
        <v>0</v>
      </c>
      <c r="K91" s="3" t="str">
        <f t="shared" si="6"/>
        <v>Moderate</v>
      </c>
      <c r="L91" s="6">
        <f t="shared" si="7"/>
        <v>12</v>
      </c>
    </row>
    <row r="92" spans="1:12">
      <c r="A92" s="5" t="s">
        <v>114</v>
      </c>
      <c r="B92" s="3">
        <v>2</v>
      </c>
      <c r="C92" s="3">
        <v>64064</v>
      </c>
      <c r="D92" s="3">
        <v>305</v>
      </c>
      <c r="E92" s="3">
        <v>200</v>
      </c>
      <c r="F92" s="3">
        <v>7</v>
      </c>
      <c r="G92" s="3" t="s">
        <v>30</v>
      </c>
      <c r="H92" s="3">
        <f t="shared" si="4"/>
        <v>2305</v>
      </c>
      <c r="I92" s="3" t="str">
        <f>LOOKUP(C92,{0,15000,30000,50000,80000},{"Low","Lower-Mid","Mid","Upper-Mid","High"})</f>
        <v>Upper-Mid</v>
      </c>
      <c r="J92" s="3" t="b">
        <f t="shared" si="5"/>
        <v>0</v>
      </c>
      <c r="K92" s="3" t="str">
        <f t="shared" si="6"/>
        <v>Many</v>
      </c>
      <c r="L92" s="6">
        <f t="shared" si="7"/>
        <v>8</v>
      </c>
    </row>
    <row r="93" spans="1:12">
      <c r="A93" s="5" t="s">
        <v>115</v>
      </c>
      <c r="B93" s="3">
        <v>2</v>
      </c>
      <c r="C93" s="3">
        <v>90091</v>
      </c>
      <c r="D93" s="3">
        <v>322</v>
      </c>
      <c r="E93" s="3">
        <v>129</v>
      </c>
      <c r="F93" s="3">
        <v>3</v>
      </c>
      <c r="G93" s="3" t="s">
        <v>22</v>
      </c>
      <c r="H93" s="3">
        <f t="shared" si="4"/>
        <v>1612</v>
      </c>
      <c r="I93" s="3" t="str">
        <f>LOOKUP(C93,{0,15000,30000,50000,80000},{"Low","Lower-Mid","Mid","Upper-Mid","High"})</f>
        <v>High</v>
      </c>
      <c r="J93" s="3" t="b">
        <f t="shared" si="5"/>
        <v>0</v>
      </c>
      <c r="K93" s="3" t="str">
        <f t="shared" si="6"/>
        <v>Few</v>
      </c>
      <c r="L93" s="6">
        <f t="shared" si="7"/>
        <v>1</v>
      </c>
    </row>
    <row r="94" spans="1:12">
      <c r="A94" s="5" t="s">
        <v>116</v>
      </c>
      <c r="B94" s="3">
        <v>4</v>
      </c>
      <c r="C94" s="3">
        <v>60818</v>
      </c>
      <c r="D94" s="3">
        <v>483</v>
      </c>
      <c r="E94" s="3">
        <v>144</v>
      </c>
      <c r="F94" s="3">
        <v>11</v>
      </c>
      <c r="G94" s="3" t="s">
        <v>36</v>
      </c>
      <c r="H94" s="3">
        <f t="shared" si="4"/>
        <v>1923</v>
      </c>
      <c r="I94" s="3" t="str">
        <f>LOOKUP(C94,{0,15000,30000,50000,80000},{"Low","Lower-Mid","Mid","Upper-Mid","High"})</f>
        <v>Upper-Mid</v>
      </c>
      <c r="J94" s="3" t="b">
        <f t="shared" si="5"/>
        <v>0</v>
      </c>
      <c r="K94" s="3" t="str">
        <f t="shared" si="6"/>
        <v>Many</v>
      </c>
      <c r="L94" s="6">
        <f t="shared" si="7"/>
        <v>10</v>
      </c>
    </row>
    <row r="95" spans="1:12">
      <c r="A95" s="5" t="s">
        <v>117</v>
      </c>
      <c r="B95" s="3">
        <v>2</v>
      </c>
      <c r="C95" s="3">
        <v>65525</v>
      </c>
      <c r="D95" s="3">
        <v>151</v>
      </c>
      <c r="E95" s="3">
        <v>167</v>
      </c>
      <c r="F95" s="3">
        <v>6</v>
      </c>
      <c r="G95" s="3" t="s">
        <v>30</v>
      </c>
      <c r="H95" s="3">
        <f t="shared" si="4"/>
        <v>1821</v>
      </c>
      <c r="I95" s="3" t="str">
        <f>LOOKUP(C95,{0,15000,30000,50000,80000},{"Low","Lower-Mid","Mid","Upper-Mid","High"})</f>
        <v>Upper-Mid</v>
      </c>
      <c r="J95" s="3" t="b">
        <f t="shared" si="5"/>
        <v>0</v>
      </c>
      <c r="K95" s="3" t="str">
        <f t="shared" si="6"/>
        <v>Moderate</v>
      </c>
      <c r="L95" s="6">
        <f t="shared" si="7"/>
        <v>8</v>
      </c>
    </row>
    <row r="96" spans="1:12">
      <c r="A96" s="5" t="s">
        <v>118</v>
      </c>
      <c r="B96" s="3">
        <v>2</v>
      </c>
      <c r="C96" s="3">
        <v>39830</v>
      </c>
      <c r="D96" s="3">
        <v>438</v>
      </c>
      <c r="E96" s="3">
        <v>193</v>
      </c>
      <c r="F96" s="3">
        <v>12</v>
      </c>
      <c r="G96" s="3" t="s">
        <v>56</v>
      </c>
      <c r="H96" s="3">
        <f t="shared" si="4"/>
        <v>2368</v>
      </c>
      <c r="I96" s="3" t="str">
        <f>LOOKUP(C96,{0,15000,30000,50000,80000},{"Low","Lower-Mid","Mid","Upper-Mid","High"})</f>
        <v>Mid</v>
      </c>
      <c r="J96" s="3" t="b">
        <f t="shared" si="5"/>
        <v>0</v>
      </c>
      <c r="K96" s="3" t="str">
        <f t="shared" si="6"/>
        <v>Many</v>
      </c>
      <c r="L96" s="6">
        <f t="shared" si="7"/>
        <v>11</v>
      </c>
    </row>
    <row r="97" spans="1:12">
      <c r="A97" s="5" t="s">
        <v>119</v>
      </c>
      <c r="B97" s="3">
        <v>6</v>
      </c>
      <c r="C97" s="3">
        <v>37429</v>
      </c>
      <c r="D97" s="3">
        <v>466</v>
      </c>
      <c r="E97" s="3">
        <v>57</v>
      </c>
      <c r="F97" s="3">
        <v>11</v>
      </c>
      <c r="G97" s="3" t="s">
        <v>32</v>
      </c>
      <c r="H97" s="3">
        <f t="shared" si="4"/>
        <v>1036</v>
      </c>
      <c r="I97" s="3" t="str">
        <f>LOOKUP(C97,{0,15000,30000,50000,80000},{"Low","Lower-Mid","Mid","Upper-Mid","High"})</f>
        <v>Mid</v>
      </c>
      <c r="J97" s="3" t="b">
        <f t="shared" si="5"/>
        <v>0</v>
      </c>
      <c r="K97" s="3" t="str">
        <f t="shared" si="6"/>
        <v>Many</v>
      </c>
      <c r="L97" s="6">
        <f t="shared" si="7"/>
        <v>7</v>
      </c>
    </row>
    <row r="98" spans="1:12">
      <c r="A98" s="5" t="s">
        <v>120</v>
      </c>
      <c r="B98" s="3">
        <v>4</v>
      </c>
      <c r="C98" s="3">
        <v>26893</v>
      </c>
      <c r="D98" s="3">
        <v>243</v>
      </c>
      <c r="E98" s="3">
        <v>181</v>
      </c>
      <c r="F98" s="3">
        <v>2</v>
      </c>
      <c r="G98" s="3" t="s">
        <v>22</v>
      </c>
      <c r="H98" s="3">
        <f t="shared" si="4"/>
        <v>2053</v>
      </c>
      <c r="I98" s="3" t="str">
        <f>LOOKUP(C98,{0,15000,30000,50000,80000},{"Low","Lower-Mid","Mid","Upper-Mid","High"})</f>
        <v>Lower-Mid</v>
      </c>
      <c r="J98" s="3" t="b">
        <f t="shared" si="5"/>
        <v>0</v>
      </c>
      <c r="K98" s="3" t="str">
        <f t="shared" si="6"/>
        <v>Very Few</v>
      </c>
      <c r="L98" s="6">
        <f t="shared" si="7"/>
        <v>1</v>
      </c>
    </row>
    <row r="99" spans="1:12">
      <c r="A99" s="5" t="s">
        <v>121</v>
      </c>
      <c r="B99" s="3">
        <v>6</v>
      </c>
      <c r="C99" s="3">
        <v>99909</v>
      </c>
      <c r="D99" s="3">
        <v>472</v>
      </c>
      <c r="E99" s="3">
        <v>153</v>
      </c>
      <c r="F99" s="3">
        <v>7</v>
      </c>
      <c r="G99" s="3" t="s">
        <v>15</v>
      </c>
      <c r="H99" s="3">
        <f t="shared" si="4"/>
        <v>2002</v>
      </c>
      <c r="I99" s="3" t="str">
        <f>LOOKUP(C99,{0,15000,30000,50000,80000},{"Low","Lower-Mid","Mid","Upper-Mid","High"})</f>
        <v>High</v>
      </c>
      <c r="J99" s="3" t="b">
        <f t="shared" si="5"/>
        <v>0</v>
      </c>
      <c r="K99" s="3" t="str">
        <f t="shared" si="6"/>
        <v>Many</v>
      </c>
      <c r="L99" s="6">
        <f t="shared" si="7"/>
        <v>2</v>
      </c>
    </row>
    <row r="100" spans="1:12">
      <c r="A100" s="5" t="s">
        <v>122</v>
      </c>
      <c r="B100" s="3">
        <v>7</v>
      </c>
      <c r="C100" s="3">
        <v>67333</v>
      </c>
      <c r="D100" s="3">
        <v>168</v>
      </c>
      <c r="E100" s="3">
        <v>181</v>
      </c>
      <c r="F100" s="3">
        <v>7</v>
      </c>
      <c r="G100" s="3" t="s">
        <v>13</v>
      </c>
      <c r="H100" s="3">
        <f t="shared" si="4"/>
        <v>1978</v>
      </c>
      <c r="I100" s="3" t="str">
        <f>LOOKUP(C100,{0,15000,30000,50000,80000},{"Low","Lower-Mid","Mid","Upper-Mid","High"})</f>
        <v>Upper-Mid</v>
      </c>
      <c r="J100" s="3" t="b">
        <f t="shared" si="5"/>
        <v>0</v>
      </c>
      <c r="K100" s="3" t="str">
        <f t="shared" si="6"/>
        <v>Many</v>
      </c>
      <c r="L100" s="6">
        <f t="shared" si="7"/>
        <v>3</v>
      </c>
    </row>
    <row r="101" spans="1:12">
      <c r="A101" s="5" t="s">
        <v>123</v>
      </c>
      <c r="B101" s="3">
        <v>7</v>
      </c>
      <c r="C101" s="3">
        <v>23436</v>
      </c>
      <c r="D101" s="3">
        <v>198</v>
      </c>
      <c r="E101" s="3">
        <v>74</v>
      </c>
      <c r="F101" s="3">
        <v>14</v>
      </c>
      <c r="G101" s="3" t="s">
        <v>22</v>
      </c>
      <c r="H101" s="3">
        <f t="shared" si="4"/>
        <v>938</v>
      </c>
      <c r="I101" s="3" t="str">
        <f>LOOKUP(C101,{0,15000,30000,50000,80000},{"Low","Lower-Mid","Mid","Upper-Mid","High"})</f>
        <v>Lower-Mid</v>
      </c>
      <c r="J101" s="3" t="b">
        <f t="shared" si="5"/>
        <v>0</v>
      </c>
      <c r="K101" s="3" t="str">
        <f t="shared" si="6"/>
        <v>Many</v>
      </c>
      <c r="L101" s="6">
        <f t="shared" si="7"/>
        <v>1</v>
      </c>
    </row>
    <row r="102" spans="1:12">
      <c r="A102" s="5" t="s">
        <v>124</v>
      </c>
      <c r="B102" s="3">
        <v>6</v>
      </c>
      <c r="C102" s="3">
        <v>94290</v>
      </c>
      <c r="D102" s="3">
        <v>495</v>
      </c>
      <c r="E102" s="3">
        <v>145</v>
      </c>
      <c r="F102" s="3">
        <v>5</v>
      </c>
      <c r="G102" s="3" t="s">
        <v>50</v>
      </c>
      <c r="H102" s="3">
        <f t="shared" si="4"/>
        <v>1945</v>
      </c>
      <c r="I102" s="3" t="str">
        <f>LOOKUP(C102,{0,15000,30000,50000,80000},{"Low","Lower-Mid","Mid","Upper-Mid","High"})</f>
        <v>High</v>
      </c>
      <c r="J102" s="3" t="b">
        <f t="shared" si="5"/>
        <v>0</v>
      </c>
      <c r="K102" s="3" t="str">
        <f t="shared" si="6"/>
        <v>Moderate</v>
      </c>
      <c r="L102" s="6">
        <f t="shared" si="7"/>
        <v>9</v>
      </c>
    </row>
    <row r="103" spans="1:12">
      <c r="A103" s="5" t="s">
        <v>125</v>
      </c>
      <c r="B103" s="3">
        <v>7</v>
      </c>
      <c r="C103" s="3">
        <v>96213</v>
      </c>
      <c r="D103" s="3">
        <v>124</v>
      </c>
      <c r="E103" s="3">
        <v>142</v>
      </c>
      <c r="F103" s="3">
        <v>14</v>
      </c>
      <c r="G103" s="3" t="s">
        <v>30</v>
      </c>
      <c r="H103" s="3">
        <f t="shared" si="4"/>
        <v>1544</v>
      </c>
      <c r="I103" s="3" t="str">
        <f>LOOKUP(C103,{0,15000,30000,50000,80000},{"Low","Lower-Mid","Mid","Upper-Mid","High"})</f>
        <v>High</v>
      </c>
      <c r="J103" s="3" t="b">
        <f t="shared" si="5"/>
        <v>0</v>
      </c>
      <c r="K103" s="3" t="str">
        <f t="shared" si="6"/>
        <v>Many</v>
      </c>
      <c r="L103" s="6">
        <f t="shared" si="7"/>
        <v>8</v>
      </c>
    </row>
    <row r="104" spans="1:12">
      <c r="A104" s="5" t="s">
        <v>126</v>
      </c>
      <c r="B104" s="3">
        <v>4</v>
      </c>
      <c r="C104" s="3">
        <v>25895</v>
      </c>
      <c r="D104" s="3">
        <v>478</v>
      </c>
      <c r="E104" s="3">
        <v>110</v>
      </c>
      <c r="F104" s="3">
        <v>9</v>
      </c>
      <c r="G104" s="3" t="s">
        <v>15</v>
      </c>
      <c r="H104" s="3">
        <f t="shared" si="4"/>
        <v>1578</v>
      </c>
      <c r="I104" s="3" t="str">
        <f>LOOKUP(C104,{0,15000,30000,50000,80000},{"Low","Lower-Mid","Mid","Upper-Mid","High"})</f>
        <v>Lower-Mid</v>
      </c>
      <c r="J104" s="3" t="b">
        <f t="shared" si="5"/>
        <v>0</v>
      </c>
      <c r="K104" s="3" t="str">
        <f t="shared" si="6"/>
        <v>Many</v>
      </c>
      <c r="L104" s="6">
        <f t="shared" si="7"/>
        <v>2</v>
      </c>
    </row>
    <row r="105" spans="1:12">
      <c r="A105" s="5" t="s">
        <v>127</v>
      </c>
      <c r="B105" s="3">
        <v>1</v>
      </c>
      <c r="C105" s="3">
        <v>39738</v>
      </c>
      <c r="D105" s="3">
        <v>152</v>
      </c>
      <c r="E105" s="3">
        <v>171</v>
      </c>
      <c r="F105" s="3">
        <v>5</v>
      </c>
      <c r="G105" s="3" t="s">
        <v>50</v>
      </c>
      <c r="H105" s="3">
        <f t="shared" si="4"/>
        <v>1862</v>
      </c>
      <c r="I105" s="3" t="str">
        <f>LOOKUP(C105,{0,15000,30000,50000,80000},{"Low","Lower-Mid","Mid","Upper-Mid","High"})</f>
        <v>Mid</v>
      </c>
      <c r="J105" s="3" t="b">
        <f t="shared" si="5"/>
        <v>0</v>
      </c>
      <c r="K105" s="3" t="str">
        <f t="shared" si="6"/>
        <v>Moderate</v>
      </c>
      <c r="L105" s="6">
        <f t="shared" si="7"/>
        <v>9</v>
      </c>
    </row>
    <row r="106" spans="1:12">
      <c r="A106" s="5" t="s">
        <v>128</v>
      </c>
      <c r="B106" s="3">
        <v>6</v>
      </c>
      <c r="C106" s="3">
        <v>50746</v>
      </c>
      <c r="D106" s="3">
        <v>250</v>
      </c>
      <c r="E106" s="3">
        <v>100</v>
      </c>
      <c r="F106" s="3">
        <v>9</v>
      </c>
      <c r="G106" s="3" t="s">
        <v>32</v>
      </c>
      <c r="H106" s="3">
        <f t="shared" si="4"/>
        <v>1250</v>
      </c>
      <c r="I106" s="3" t="str">
        <f>LOOKUP(C106,{0,15000,30000,50000,80000},{"Low","Lower-Mid","Mid","Upper-Mid","High"})</f>
        <v>Upper-Mid</v>
      </c>
      <c r="J106" s="3" t="b">
        <f t="shared" si="5"/>
        <v>0</v>
      </c>
      <c r="K106" s="3" t="str">
        <f t="shared" si="6"/>
        <v>Many</v>
      </c>
      <c r="L106" s="6">
        <f t="shared" si="7"/>
        <v>7</v>
      </c>
    </row>
    <row r="107" spans="1:12">
      <c r="A107" s="5" t="s">
        <v>129</v>
      </c>
      <c r="B107" s="3">
        <v>5</v>
      </c>
      <c r="C107" s="3">
        <v>69377</v>
      </c>
      <c r="D107" s="3">
        <v>243</v>
      </c>
      <c r="E107" s="3">
        <v>196</v>
      </c>
      <c r="F107" s="3">
        <v>14</v>
      </c>
      <c r="G107" s="3" t="s">
        <v>50</v>
      </c>
      <c r="H107" s="3">
        <f t="shared" si="4"/>
        <v>2203</v>
      </c>
      <c r="I107" s="3" t="str">
        <f>LOOKUP(C107,{0,15000,30000,50000,80000},{"Low","Lower-Mid","Mid","Upper-Mid","High"})</f>
        <v>Upper-Mid</v>
      </c>
      <c r="J107" s="3" t="b">
        <f t="shared" si="5"/>
        <v>0</v>
      </c>
      <c r="K107" s="3" t="str">
        <f t="shared" si="6"/>
        <v>Many</v>
      </c>
      <c r="L107" s="6">
        <f t="shared" si="7"/>
        <v>9</v>
      </c>
    </row>
    <row r="108" spans="1:12">
      <c r="A108" s="5" t="s">
        <v>130</v>
      </c>
      <c r="B108" s="3">
        <v>5</v>
      </c>
      <c r="C108" s="3">
        <v>68404</v>
      </c>
      <c r="D108" s="3">
        <v>156</v>
      </c>
      <c r="E108" s="3">
        <v>70</v>
      </c>
      <c r="F108" s="3">
        <v>9</v>
      </c>
      <c r="G108" s="3" t="s">
        <v>18</v>
      </c>
      <c r="H108" s="3">
        <f t="shared" si="4"/>
        <v>856</v>
      </c>
      <c r="I108" s="3" t="str">
        <f>LOOKUP(C108,{0,15000,30000,50000,80000},{"Low","Lower-Mid","Mid","Upper-Mid","High"})</f>
        <v>Upper-Mid</v>
      </c>
      <c r="J108" s="3" t="b">
        <f t="shared" si="5"/>
        <v>0</v>
      </c>
      <c r="K108" s="3" t="str">
        <f t="shared" si="6"/>
        <v>Many</v>
      </c>
      <c r="L108" s="6">
        <f t="shared" si="7"/>
        <v>6</v>
      </c>
    </row>
    <row r="109" spans="1:12">
      <c r="A109" s="5" t="s">
        <v>131</v>
      </c>
      <c r="B109" s="3">
        <v>2</v>
      </c>
      <c r="C109" s="3">
        <v>74045</v>
      </c>
      <c r="D109" s="3">
        <v>138</v>
      </c>
      <c r="E109" s="3">
        <v>54</v>
      </c>
      <c r="F109" s="3">
        <v>6</v>
      </c>
      <c r="G109" s="3" t="s">
        <v>18</v>
      </c>
      <c r="H109" s="3">
        <f t="shared" si="4"/>
        <v>678</v>
      </c>
      <c r="I109" s="3" t="str">
        <f>LOOKUP(C109,{0,15000,30000,50000,80000},{"Low","Lower-Mid","Mid","Upper-Mid","High"})</f>
        <v>Upper-Mid</v>
      </c>
      <c r="J109" s="3" t="b">
        <f t="shared" si="5"/>
        <v>0</v>
      </c>
      <c r="K109" s="3" t="str">
        <f t="shared" si="6"/>
        <v>Moderate</v>
      </c>
      <c r="L109" s="6">
        <f t="shared" si="7"/>
        <v>6</v>
      </c>
    </row>
    <row r="110" spans="1:12">
      <c r="A110" s="5" t="s">
        <v>132</v>
      </c>
      <c r="B110" s="3">
        <v>7</v>
      </c>
      <c r="C110" s="3">
        <v>59790</v>
      </c>
      <c r="D110" s="3">
        <v>208</v>
      </c>
      <c r="E110" s="3">
        <v>141</v>
      </c>
      <c r="F110" s="3">
        <v>14</v>
      </c>
      <c r="G110" s="3" t="s">
        <v>56</v>
      </c>
      <c r="H110" s="3">
        <f t="shared" si="4"/>
        <v>1618</v>
      </c>
      <c r="I110" s="3" t="str">
        <f>LOOKUP(C110,{0,15000,30000,50000,80000},{"Low","Lower-Mid","Mid","Upper-Mid","High"})</f>
        <v>Upper-Mid</v>
      </c>
      <c r="J110" s="3" t="b">
        <f t="shared" si="5"/>
        <v>0</v>
      </c>
      <c r="K110" s="3" t="str">
        <f t="shared" si="6"/>
        <v>Many</v>
      </c>
      <c r="L110" s="6">
        <f t="shared" si="7"/>
        <v>11</v>
      </c>
    </row>
    <row r="111" spans="1:12">
      <c r="A111" s="5" t="s">
        <v>133</v>
      </c>
      <c r="B111" s="3">
        <v>5</v>
      </c>
      <c r="C111" s="3">
        <v>25600</v>
      </c>
      <c r="D111" s="3">
        <v>280</v>
      </c>
      <c r="E111" s="3">
        <v>110</v>
      </c>
      <c r="F111" s="3">
        <v>5</v>
      </c>
      <c r="G111" s="3" t="s">
        <v>27</v>
      </c>
      <c r="H111" s="3">
        <f t="shared" si="4"/>
        <v>1380</v>
      </c>
      <c r="I111" s="3" t="str">
        <f>LOOKUP(C111,{0,15000,30000,50000,80000},{"Low","Lower-Mid","Mid","Upper-Mid","High"})</f>
        <v>Lower-Mid</v>
      </c>
      <c r="J111" s="3" t="b">
        <f t="shared" si="5"/>
        <v>0</v>
      </c>
      <c r="K111" s="3" t="str">
        <f t="shared" si="6"/>
        <v>Moderate</v>
      </c>
      <c r="L111" s="6">
        <f t="shared" si="7"/>
        <v>4</v>
      </c>
    </row>
    <row r="112" spans="1:12">
      <c r="A112" s="5" t="s">
        <v>134</v>
      </c>
      <c r="B112" s="3">
        <v>2</v>
      </c>
      <c r="C112" s="3">
        <v>60764</v>
      </c>
      <c r="D112" s="3">
        <v>141</v>
      </c>
      <c r="E112" s="3">
        <v>71</v>
      </c>
      <c r="F112" s="3">
        <v>13</v>
      </c>
      <c r="G112" s="3" t="s">
        <v>36</v>
      </c>
      <c r="H112" s="3">
        <f t="shared" si="4"/>
        <v>851</v>
      </c>
      <c r="I112" s="3" t="str">
        <f>LOOKUP(C112,{0,15000,30000,50000,80000},{"Low","Lower-Mid","Mid","Upper-Mid","High"})</f>
        <v>Upper-Mid</v>
      </c>
      <c r="J112" s="3" t="b">
        <f t="shared" si="5"/>
        <v>0</v>
      </c>
      <c r="K112" s="3" t="str">
        <f t="shared" si="6"/>
        <v>Many</v>
      </c>
      <c r="L112" s="6">
        <f t="shared" si="7"/>
        <v>10</v>
      </c>
    </row>
    <row r="113" spans="1:12">
      <c r="A113" s="5" t="s">
        <v>135</v>
      </c>
      <c r="B113" s="3">
        <v>1</v>
      </c>
      <c r="C113" s="3">
        <v>94543</v>
      </c>
      <c r="D113" s="3">
        <v>285</v>
      </c>
      <c r="E113" s="3">
        <v>198</v>
      </c>
      <c r="F113" s="3">
        <v>14</v>
      </c>
      <c r="G113" s="3" t="s">
        <v>36</v>
      </c>
      <c r="H113" s="3">
        <f t="shared" si="4"/>
        <v>2265</v>
      </c>
      <c r="I113" s="3" t="str">
        <f>LOOKUP(C113,{0,15000,30000,50000,80000},{"Low","Lower-Mid","Mid","Upper-Mid","High"})</f>
        <v>High</v>
      </c>
      <c r="J113" s="3" t="b">
        <f t="shared" si="5"/>
        <v>0</v>
      </c>
      <c r="K113" s="3" t="str">
        <f t="shared" si="6"/>
        <v>Many</v>
      </c>
      <c r="L113" s="6">
        <f t="shared" si="7"/>
        <v>10</v>
      </c>
    </row>
    <row r="114" spans="1:12">
      <c r="A114" s="5" t="s">
        <v>136</v>
      </c>
      <c r="B114" s="3">
        <v>4</v>
      </c>
      <c r="C114" s="3">
        <v>65714</v>
      </c>
      <c r="D114" s="3">
        <v>497</v>
      </c>
      <c r="E114" s="3">
        <v>119</v>
      </c>
      <c r="F114" s="3">
        <v>3</v>
      </c>
      <c r="G114" s="3" t="s">
        <v>15</v>
      </c>
      <c r="H114" s="3">
        <f t="shared" si="4"/>
        <v>1687</v>
      </c>
      <c r="I114" s="3" t="str">
        <f>LOOKUP(C114,{0,15000,30000,50000,80000},{"Low","Lower-Mid","Mid","Upper-Mid","High"})</f>
        <v>Upper-Mid</v>
      </c>
      <c r="J114" s="3" t="b">
        <f t="shared" si="5"/>
        <v>0</v>
      </c>
      <c r="K114" s="3" t="str">
        <f t="shared" si="6"/>
        <v>Few</v>
      </c>
      <c r="L114" s="6">
        <f t="shared" si="7"/>
        <v>2</v>
      </c>
    </row>
    <row r="115" spans="1:12">
      <c r="A115" s="5" t="s">
        <v>137</v>
      </c>
      <c r="B115" s="3">
        <v>4</v>
      </c>
      <c r="C115" s="3">
        <v>76835</v>
      </c>
      <c r="D115" s="3">
        <v>322</v>
      </c>
      <c r="E115" s="3">
        <v>50</v>
      </c>
      <c r="F115" s="3">
        <v>12</v>
      </c>
      <c r="G115" s="3" t="s">
        <v>32</v>
      </c>
      <c r="H115" s="3">
        <f t="shared" si="4"/>
        <v>822</v>
      </c>
      <c r="I115" s="3" t="str">
        <f>LOOKUP(C115,{0,15000,30000,50000,80000},{"Low","Lower-Mid","Mid","Upper-Mid","High"})</f>
        <v>Upper-Mid</v>
      </c>
      <c r="J115" s="3" t="b">
        <f t="shared" si="5"/>
        <v>0</v>
      </c>
      <c r="K115" s="3" t="str">
        <f t="shared" si="6"/>
        <v>Many</v>
      </c>
      <c r="L115" s="6">
        <f t="shared" si="7"/>
        <v>7</v>
      </c>
    </row>
    <row r="116" spans="1:12">
      <c r="A116" s="5" t="s">
        <v>138</v>
      </c>
      <c r="B116" s="3">
        <v>4</v>
      </c>
      <c r="C116" s="3">
        <v>93744</v>
      </c>
      <c r="D116" s="3">
        <v>221</v>
      </c>
      <c r="E116" s="3">
        <v>182</v>
      </c>
      <c r="F116" s="3">
        <v>4</v>
      </c>
      <c r="G116" s="3" t="s">
        <v>61</v>
      </c>
      <c r="H116" s="3">
        <f t="shared" si="4"/>
        <v>2041</v>
      </c>
      <c r="I116" s="3" t="str">
        <f>LOOKUP(C116,{0,15000,30000,50000,80000},{"Low","Lower-Mid","Mid","Upper-Mid","High"})</f>
        <v>High</v>
      </c>
      <c r="J116" s="3" t="b">
        <f t="shared" si="5"/>
        <v>0</v>
      </c>
      <c r="K116" s="3" t="str">
        <f t="shared" si="6"/>
        <v>Few</v>
      </c>
      <c r="L116" s="6">
        <f t="shared" si="7"/>
        <v>5</v>
      </c>
    </row>
    <row r="117" spans="1:12">
      <c r="A117" s="5" t="s">
        <v>139</v>
      </c>
      <c r="B117" s="3">
        <v>5</v>
      </c>
      <c r="C117" s="3">
        <v>76491</v>
      </c>
      <c r="D117" s="3">
        <v>232</v>
      </c>
      <c r="E117" s="3">
        <v>61</v>
      </c>
      <c r="F117" s="3">
        <v>4</v>
      </c>
      <c r="G117" s="3" t="s">
        <v>56</v>
      </c>
      <c r="H117" s="3">
        <f t="shared" si="4"/>
        <v>842</v>
      </c>
      <c r="I117" s="3" t="str">
        <f>LOOKUP(C117,{0,15000,30000,50000,80000},{"Low","Lower-Mid","Mid","Upper-Mid","High"})</f>
        <v>Upper-Mid</v>
      </c>
      <c r="J117" s="3" t="b">
        <f t="shared" si="5"/>
        <v>0</v>
      </c>
      <c r="K117" s="3" t="str">
        <f t="shared" si="6"/>
        <v>Few</v>
      </c>
      <c r="L117" s="6">
        <f t="shared" si="7"/>
        <v>11</v>
      </c>
    </row>
    <row r="118" spans="1:12">
      <c r="A118" s="5" t="s">
        <v>140</v>
      </c>
      <c r="B118" s="3">
        <v>1</v>
      </c>
      <c r="C118" s="3">
        <v>38589</v>
      </c>
      <c r="D118" s="3">
        <v>262</v>
      </c>
      <c r="E118" s="3">
        <v>139</v>
      </c>
      <c r="F118" s="3">
        <v>5</v>
      </c>
      <c r="G118" s="3" t="s">
        <v>18</v>
      </c>
      <c r="H118" s="3">
        <f t="shared" si="4"/>
        <v>1652</v>
      </c>
      <c r="I118" s="3" t="str">
        <f>LOOKUP(C118,{0,15000,30000,50000,80000},{"Low","Lower-Mid","Mid","Upper-Mid","High"})</f>
        <v>Mid</v>
      </c>
      <c r="J118" s="3" t="b">
        <f t="shared" si="5"/>
        <v>0</v>
      </c>
      <c r="K118" s="3" t="str">
        <f t="shared" si="6"/>
        <v>Moderate</v>
      </c>
      <c r="L118" s="6">
        <f t="shared" si="7"/>
        <v>6</v>
      </c>
    </row>
    <row r="119" spans="1:12">
      <c r="A119" s="5" t="s">
        <v>141</v>
      </c>
      <c r="B119" s="3">
        <v>5</v>
      </c>
      <c r="C119" s="3">
        <v>63484</v>
      </c>
      <c r="D119" s="3">
        <v>314</v>
      </c>
      <c r="E119" s="3">
        <v>95</v>
      </c>
      <c r="F119" s="3">
        <v>5</v>
      </c>
      <c r="G119" s="3" t="s">
        <v>15</v>
      </c>
      <c r="H119" s="3">
        <f t="shared" si="4"/>
        <v>1264</v>
      </c>
      <c r="I119" s="3" t="str">
        <f>LOOKUP(C119,{0,15000,30000,50000,80000},{"Low","Lower-Mid","Mid","Upper-Mid","High"})</f>
        <v>Upper-Mid</v>
      </c>
      <c r="J119" s="3" t="b">
        <f t="shared" si="5"/>
        <v>0</v>
      </c>
      <c r="K119" s="3" t="str">
        <f t="shared" si="6"/>
        <v>Moderate</v>
      </c>
      <c r="L119" s="6">
        <f t="shared" si="7"/>
        <v>2</v>
      </c>
    </row>
    <row r="120" spans="1:12">
      <c r="A120" s="5" t="s">
        <v>142</v>
      </c>
      <c r="B120" s="3">
        <v>7</v>
      </c>
      <c r="C120" s="3">
        <v>56212</v>
      </c>
      <c r="D120" s="3">
        <v>320</v>
      </c>
      <c r="E120" s="3">
        <v>83</v>
      </c>
      <c r="F120" s="3">
        <v>11</v>
      </c>
      <c r="G120" s="3" t="s">
        <v>61</v>
      </c>
      <c r="H120" s="3">
        <f t="shared" si="4"/>
        <v>1150</v>
      </c>
      <c r="I120" s="3" t="str">
        <f>LOOKUP(C120,{0,15000,30000,50000,80000},{"Low","Lower-Mid","Mid","Upper-Mid","High"})</f>
        <v>Upper-Mid</v>
      </c>
      <c r="J120" s="3" t="b">
        <f t="shared" si="5"/>
        <v>0</v>
      </c>
      <c r="K120" s="3" t="str">
        <f t="shared" si="6"/>
        <v>Many</v>
      </c>
      <c r="L120" s="6">
        <f t="shared" si="7"/>
        <v>5</v>
      </c>
    </row>
    <row r="121" spans="1:12">
      <c r="A121" s="5" t="s">
        <v>143</v>
      </c>
      <c r="B121" s="3">
        <v>5</v>
      </c>
      <c r="C121" s="3">
        <v>63525</v>
      </c>
      <c r="D121" s="3">
        <v>334</v>
      </c>
      <c r="E121" s="3">
        <v>127</v>
      </c>
      <c r="F121" s="3">
        <v>12</v>
      </c>
      <c r="G121" s="3" t="s">
        <v>36</v>
      </c>
      <c r="H121" s="3">
        <f t="shared" si="4"/>
        <v>1604</v>
      </c>
      <c r="I121" s="3" t="str">
        <f>LOOKUP(C121,{0,15000,30000,50000,80000},{"Low","Lower-Mid","Mid","Upper-Mid","High"})</f>
        <v>Upper-Mid</v>
      </c>
      <c r="J121" s="3" t="b">
        <f t="shared" si="5"/>
        <v>0</v>
      </c>
      <c r="K121" s="3" t="str">
        <f t="shared" si="6"/>
        <v>Many</v>
      </c>
      <c r="L121" s="6">
        <f t="shared" si="7"/>
        <v>10</v>
      </c>
    </row>
    <row r="122" spans="1:12">
      <c r="A122" s="5" t="s">
        <v>144</v>
      </c>
      <c r="B122" s="3">
        <v>1</v>
      </c>
      <c r="C122" s="3">
        <v>67202</v>
      </c>
      <c r="D122" s="3">
        <v>430</v>
      </c>
      <c r="E122" s="3">
        <v>94</v>
      </c>
      <c r="F122" s="3">
        <v>12</v>
      </c>
      <c r="G122" s="3" t="s">
        <v>27</v>
      </c>
      <c r="H122" s="3">
        <f t="shared" si="4"/>
        <v>1370</v>
      </c>
      <c r="I122" s="3" t="str">
        <f>LOOKUP(C122,{0,15000,30000,50000,80000},{"Low","Lower-Mid","Mid","Upper-Mid","High"})</f>
        <v>Upper-Mid</v>
      </c>
      <c r="J122" s="3" t="b">
        <f t="shared" si="5"/>
        <v>0</v>
      </c>
      <c r="K122" s="3" t="str">
        <f t="shared" si="6"/>
        <v>Many</v>
      </c>
      <c r="L122" s="6">
        <f t="shared" si="7"/>
        <v>4</v>
      </c>
    </row>
    <row r="123" spans="1:12">
      <c r="A123" s="5" t="s">
        <v>145</v>
      </c>
      <c r="B123" s="3">
        <v>1</v>
      </c>
      <c r="C123" s="3">
        <v>52635</v>
      </c>
      <c r="D123" s="3">
        <v>245</v>
      </c>
      <c r="E123" s="3">
        <v>122</v>
      </c>
      <c r="F123" s="3">
        <v>6</v>
      </c>
      <c r="G123" s="3" t="s">
        <v>50</v>
      </c>
      <c r="H123" s="3">
        <f t="shared" si="4"/>
        <v>1465</v>
      </c>
      <c r="I123" s="3" t="str">
        <f>LOOKUP(C123,{0,15000,30000,50000,80000},{"Low","Lower-Mid","Mid","Upper-Mid","High"})</f>
        <v>Upper-Mid</v>
      </c>
      <c r="J123" s="3" t="b">
        <f t="shared" si="5"/>
        <v>0</v>
      </c>
      <c r="K123" s="3" t="str">
        <f t="shared" si="6"/>
        <v>Moderate</v>
      </c>
      <c r="L123" s="6">
        <f t="shared" si="7"/>
        <v>9</v>
      </c>
    </row>
    <row r="124" spans="1:12">
      <c r="A124" s="5" t="s">
        <v>146</v>
      </c>
      <c r="B124" s="3">
        <v>7</v>
      </c>
      <c r="C124" s="3">
        <v>83208</v>
      </c>
      <c r="D124" s="3">
        <v>338</v>
      </c>
      <c r="E124" s="3">
        <v>75</v>
      </c>
      <c r="F124" s="3">
        <v>5</v>
      </c>
      <c r="G124" s="3" t="s">
        <v>18</v>
      </c>
      <c r="H124" s="3">
        <f t="shared" si="4"/>
        <v>1088</v>
      </c>
      <c r="I124" s="3" t="str">
        <f>LOOKUP(C124,{0,15000,30000,50000,80000},{"Low","Lower-Mid","Mid","Upper-Mid","High"})</f>
        <v>High</v>
      </c>
      <c r="J124" s="3" t="b">
        <f t="shared" si="5"/>
        <v>0</v>
      </c>
      <c r="K124" s="3" t="str">
        <f t="shared" si="6"/>
        <v>Moderate</v>
      </c>
      <c r="L124" s="6">
        <f t="shared" si="7"/>
        <v>6</v>
      </c>
    </row>
    <row r="125" spans="1:12">
      <c r="A125" s="5" t="s">
        <v>147</v>
      </c>
      <c r="B125" s="3">
        <v>1</v>
      </c>
      <c r="C125" s="3">
        <v>53828</v>
      </c>
      <c r="D125" s="3">
        <v>175</v>
      </c>
      <c r="E125" s="3">
        <v>96</v>
      </c>
      <c r="F125" s="3">
        <v>12</v>
      </c>
      <c r="G125" s="3" t="s">
        <v>15</v>
      </c>
      <c r="H125" s="3">
        <f t="shared" si="4"/>
        <v>1135</v>
      </c>
      <c r="I125" s="3" t="str">
        <f>LOOKUP(C125,{0,15000,30000,50000,80000},{"Low","Lower-Mid","Mid","Upper-Mid","High"})</f>
        <v>Upper-Mid</v>
      </c>
      <c r="J125" s="3" t="b">
        <f t="shared" si="5"/>
        <v>0</v>
      </c>
      <c r="K125" s="3" t="str">
        <f t="shared" si="6"/>
        <v>Many</v>
      </c>
      <c r="L125" s="6">
        <f t="shared" si="7"/>
        <v>2</v>
      </c>
    </row>
    <row r="126" spans="1:12">
      <c r="A126" s="5" t="s">
        <v>148</v>
      </c>
      <c r="B126" s="3">
        <v>1</v>
      </c>
      <c r="C126" s="3">
        <v>38711</v>
      </c>
      <c r="D126" s="3">
        <v>108</v>
      </c>
      <c r="E126" s="3">
        <v>170</v>
      </c>
      <c r="F126" s="3">
        <v>11</v>
      </c>
      <c r="G126" s="3" t="s">
        <v>22</v>
      </c>
      <c r="H126" s="3">
        <f t="shared" si="4"/>
        <v>1808</v>
      </c>
      <c r="I126" s="3" t="str">
        <f>LOOKUP(C126,{0,15000,30000,50000,80000},{"Low","Lower-Mid","Mid","Upper-Mid","High"})</f>
        <v>Mid</v>
      </c>
      <c r="J126" s="3" t="b">
        <f t="shared" si="5"/>
        <v>0</v>
      </c>
      <c r="K126" s="3" t="str">
        <f t="shared" si="6"/>
        <v>Many</v>
      </c>
      <c r="L126" s="6">
        <f t="shared" si="7"/>
        <v>1</v>
      </c>
    </row>
    <row r="127" spans="1:12">
      <c r="A127" s="5" t="s">
        <v>149</v>
      </c>
      <c r="B127" s="3">
        <v>4</v>
      </c>
      <c r="C127" s="3">
        <v>23420</v>
      </c>
      <c r="D127" s="3">
        <v>173</v>
      </c>
      <c r="E127" s="3">
        <v>105</v>
      </c>
      <c r="F127" s="3">
        <v>9</v>
      </c>
      <c r="G127" s="3" t="s">
        <v>61</v>
      </c>
      <c r="H127" s="3">
        <f t="shared" si="4"/>
        <v>1223</v>
      </c>
      <c r="I127" s="3" t="str">
        <f>LOOKUP(C127,{0,15000,30000,50000,80000},{"Low","Lower-Mid","Mid","Upper-Mid","High"})</f>
        <v>Lower-Mid</v>
      </c>
      <c r="J127" s="3" t="b">
        <f t="shared" si="5"/>
        <v>0</v>
      </c>
      <c r="K127" s="3" t="str">
        <f t="shared" si="6"/>
        <v>Many</v>
      </c>
      <c r="L127" s="6">
        <f t="shared" si="7"/>
        <v>5</v>
      </c>
    </row>
    <row r="128" spans="1:12">
      <c r="A128" s="5" t="s">
        <v>150</v>
      </c>
      <c r="B128" s="3">
        <v>7</v>
      </c>
      <c r="C128" s="3">
        <v>20301</v>
      </c>
      <c r="D128" s="3">
        <v>500</v>
      </c>
      <c r="E128" s="3">
        <v>143</v>
      </c>
      <c r="F128" s="3">
        <v>7</v>
      </c>
      <c r="G128" s="3" t="s">
        <v>50</v>
      </c>
      <c r="H128" s="3">
        <f t="shared" si="4"/>
        <v>1930</v>
      </c>
      <c r="I128" s="3" t="str">
        <f>LOOKUP(C128,{0,15000,30000,50000,80000},{"Low","Lower-Mid","Mid","Upper-Mid","High"})</f>
        <v>Lower-Mid</v>
      </c>
      <c r="J128" s="3" t="b">
        <f t="shared" si="5"/>
        <v>0</v>
      </c>
      <c r="K128" s="3" t="str">
        <f t="shared" si="6"/>
        <v>Many</v>
      </c>
      <c r="L128" s="6">
        <f t="shared" si="7"/>
        <v>9</v>
      </c>
    </row>
    <row r="129" spans="1:12">
      <c r="A129" s="5" t="s">
        <v>151</v>
      </c>
      <c r="B129" s="3">
        <v>3</v>
      </c>
      <c r="C129" s="3">
        <v>65236</v>
      </c>
      <c r="D129" s="3">
        <v>352</v>
      </c>
      <c r="E129" s="3">
        <v>156</v>
      </c>
      <c r="F129" s="3">
        <v>7</v>
      </c>
      <c r="G129" s="3" t="s">
        <v>18</v>
      </c>
      <c r="H129" s="3">
        <f t="shared" si="4"/>
        <v>1912</v>
      </c>
      <c r="I129" s="3" t="str">
        <f>LOOKUP(C129,{0,15000,30000,50000,80000},{"Low","Lower-Mid","Mid","Upper-Mid","High"})</f>
        <v>Upper-Mid</v>
      </c>
      <c r="J129" s="3" t="b">
        <f t="shared" si="5"/>
        <v>0</v>
      </c>
      <c r="K129" s="3" t="str">
        <f t="shared" si="6"/>
        <v>Many</v>
      </c>
      <c r="L129" s="6">
        <f t="shared" si="7"/>
        <v>6</v>
      </c>
    </row>
    <row r="130" spans="1:12">
      <c r="A130" s="5" t="s">
        <v>152</v>
      </c>
      <c r="B130" s="3">
        <v>3</v>
      </c>
      <c r="C130" s="3">
        <v>86235</v>
      </c>
      <c r="D130" s="3">
        <v>329</v>
      </c>
      <c r="E130" s="3">
        <v>112</v>
      </c>
      <c r="F130" s="3">
        <v>9</v>
      </c>
      <c r="G130" s="3" t="s">
        <v>36</v>
      </c>
      <c r="H130" s="3">
        <f t="shared" si="4"/>
        <v>1449</v>
      </c>
      <c r="I130" s="3" t="str">
        <f>LOOKUP(C130,{0,15000,30000,50000,80000},{"Low","Lower-Mid","Mid","Upper-Mid","High"})</f>
        <v>High</v>
      </c>
      <c r="J130" s="3" t="b">
        <f t="shared" si="5"/>
        <v>0</v>
      </c>
      <c r="K130" s="3" t="str">
        <f t="shared" si="6"/>
        <v>Many</v>
      </c>
      <c r="L130" s="6">
        <f t="shared" si="7"/>
        <v>10</v>
      </c>
    </row>
    <row r="131" spans="1:12">
      <c r="A131" s="5" t="s">
        <v>153</v>
      </c>
      <c r="B131" s="3">
        <v>1</v>
      </c>
      <c r="C131" s="3">
        <v>74240</v>
      </c>
      <c r="D131" s="3">
        <v>106</v>
      </c>
      <c r="E131" s="3">
        <v>97</v>
      </c>
      <c r="F131" s="3">
        <v>8</v>
      </c>
      <c r="G131" s="3" t="s">
        <v>20</v>
      </c>
      <c r="H131" s="3">
        <f t="shared" ref="H131:H194" si="8">D131+E131*10</f>
        <v>1076</v>
      </c>
      <c r="I131" s="3" t="str">
        <f>LOOKUP(C131,{0,15000,30000,50000,80000},{"Low","Lower-Mid","Mid","Upper-Mid","High"})</f>
        <v>Upper-Mid</v>
      </c>
      <c r="J131" s="3" t="b">
        <f t="shared" ref="J131:J194" si="9">IF(B131=1,IF(B131=2,IF(B131=3,"3","7")))</f>
        <v>0</v>
      </c>
      <c r="K131" s="3" t="str">
        <f t="shared" ref="K131:K194" si="10">IF(F131&lt;=2,"Very Few",IF(F131&lt;=4,"Few",IF(F131&lt;=6,"Moderate","Many")))</f>
        <v>Many</v>
      </c>
      <c r="L131" s="6">
        <f t="shared" ref="L131:L194" si="11">MONTH(DATEVALUE("1 "&amp;G131))</f>
        <v>12</v>
      </c>
    </row>
    <row r="132" spans="1:12">
      <c r="A132" s="5" t="s">
        <v>154</v>
      </c>
      <c r="B132" s="3">
        <v>3</v>
      </c>
      <c r="C132" s="3">
        <v>85726</v>
      </c>
      <c r="D132" s="3">
        <v>273</v>
      </c>
      <c r="E132" s="3">
        <v>110</v>
      </c>
      <c r="F132" s="3">
        <v>11</v>
      </c>
      <c r="G132" s="3" t="s">
        <v>32</v>
      </c>
      <c r="H132" s="3">
        <f t="shared" si="8"/>
        <v>1373</v>
      </c>
      <c r="I132" s="3" t="str">
        <f>LOOKUP(C132,{0,15000,30000,50000,80000},{"Low","Lower-Mid","Mid","Upper-Mid","High"})</f>
        <v>High</v>
      </c>
      <c r="J132" s="3" t="b">
        <f t="shared" si="9"/>
        <v>0</v>
      </c>
      <c r="K132" s="3" t="str">
        <f t="shared" si="10"/>
        <v>Many</v>
      </c>
      <c r="L132" s="6">
        <f t="shared" si="11"/>
        <v>7</v>
      </c>
    </row>
    <row r="133" spans="1:12">
      <c r="A133" s="5" t="s">
        <v>155</v>
      </c>
      <c r="B133" s="3">
        <v>3</v>
      </c>
      <c r="C133" s="3">
        <v>30492</v>
      </c>
      <c r="D133" s="3">
        <v>240</v>
      </c>
      <c r="E133" s="3">
        <v>130</v>
      </c>
      <c r="F133" s="3">
        <v>12</v>
      </c>
      <c r="G133" s="3" t="s">
        <v>61</v>
      </c>
      <c r="H133" s="3">
        <f t="shared" si="8"/>
        <v>1540</v>
      </c>
      <c r="I133" s="3" t="str">
        <f>LOOKUP(C133,{0,15000,30000,50000,80000},{"Low","Lower-Mid","Mid","Upper-Mid","High"})</f>
        <v>Mid</v>
      </c>
      <c r="J133" s="3" t="b">
        <f t="shared" si="9"/>
        <v>0</v>
      </c>
      <c r="K133" s="3" t="str">
        <f t="shared" si="10"/>
        <v>Many</v>
      </c>
      <c r="L133" s="6">
        <f t="shared" si="11"/>
        <v>5</v>
      </c>
    </row>
    <row r="134" spans="1:12">
      <c r="A134" s="5" t="s">
        <v>156</v>
      </c>
      <c r="B134" s="3">
        <v>1</v>
      </c>
      <c r="C134" s="3">
        <v>26102</v>
      </c>
      <c r="D134" s="3">
        <v>267</v>
      </c>
      <c r="E134" s="3">
        <v>75</v>
      </c>
      <c r="F134" s="3">
        <v>13</v>
      </c>
      <c r="G134" s="3" t="s">
        <v>36</v>
      </c>
      <c r="H134" s="3">
        <f t="shared" si="8"/>
        <v>1017</v>
      </c>
      <c r="I134" s="3" t="str">
        <f>LOOKUP(C134,{0,15000,30000,50000,80000},{"Low","Lower-Mid","Mid","Upper-Mid","High"})</f>
        <v>Lower-Mid</v>
      </c>
      <c r="J134" s="3" t="b">
        <f t="shared" si="9"/>
        <v>0</v>
      </c>
      <c r="K134" s="3" t="str">
        <f t="shared" si="10"/>
        <v>Many</v>
      </c>
      <c r="L134" s="6">
        <f t="shared" si="11"/>
        <v>10</v>
      </c>
    </row>
    <row r="135" spans="1:12">
      <c r="A135" s="5" t="s">
        <v>157</v>
      </c>
      <c r="B135" s="3">
        <v>3</v>
      </c>
      <c r="C135" s="3">
        <v>70336</v>
      </c>
      <c r="D135" s="3">
        <v>269</v>
      </c>
      <c r="E135" s="3">
        <v>85</v>
      </c>
      <c r="F135" s="3">
        <v>11</v>
      </c>
      <c r="G135" s="3" t="s">
        <v>18</v>
      </c>
      <c r="H135" s="3">
        <f t="shared" si="8"/>
        <v>1119</v>
      </c>
      <c r="I135" s="3" t="str">
        <f>LOOKUP(C135,{0,15000,30000,50000,80000},{"Low","Lower-Mid","Mid","Upper-Mid","High"})</f>
        <v>Upper-Mid</v>
      </c>
      <c r="J135" s="3" t="b">
        <f t="shared" si="9"/>
        <v>0</v>
      </c>
      <c r="K135" s="3" t="str">
        <f t="shared" si="10"/>
        <v>Many</v>
      </c>
      <c r="L135" s="6">
        <f t="shared" si="11"/>
        <v>6</v>
      </c>
    </row>
    <row r="136" spans="1:12">
      <c r="A136" s="5" t="s">
        <v>158</v>
      </c>
      <c r="B136" s="3">
        <v>5</v>
      </c>
      <c r="C136" s="3">
        <v>46641</v>
      </c>
      <c r="D136" s="3">
        <v>492</v>
      </c>
      <c r="E136" s="3">
        <v>50</v>
      </c>
      <c r="F136" s="3">
        <v>14</v>
      </c>
      <c r="G136" s="3" t="s">
        <v>61</v>
      </c>
      <c r="H136" s="3">
        <f t="shared" si="8"/>
        <v>992</v>
      </c>
      <c r="I136" s="3" t="str">
        <f>LOOKUP(C136,{0,15000,30000,50000,80000},{"Low","Lower-Mid","Mid","Upper-Mid","High"})</f>
        <v>Mid</v>
      </c>
      <c r="J136" s="3" t="b">
        <f t="shared" si="9"/>
        <v>0</v>
      </c>
      <c r="K136" s="3" t="str">
        <f t="shared" si="10"/>
        <v>Many</v>
      </c>
      <c r="L136" s="6">
        <f t="shared" si="11"/>
        <v>5</v>
      </c>
    </row>
    <row r="137" spans="1:12">
      <c r="A137" s="5" t="s">
        <v>159</v>
      </c>
      <c r="B137" s="3">
        <v>2</v>
      </c>
      <c r="C137" s="3">
        <v>54584</v>
      </c>
      <c r="D137" s="3">
        <v>382</v>
      </c>
      <c r="E137" s="3">
        <v>57</v>
      </c>
      <c r="F137" s="3">
        <v>9</v>
      </c>
      <c r="G137" s="3" t="s">
        <v>56</v>
      </c>
      <c r="H137" s="3">
        <f t="shared" si="8"/>
        <v>952</v>
      </c>
      <c r="I137" s="3" t="str">
        <f>LOOKUP(C137,{0,15000,30000,50000,80000},{"Low","Lower-Mid","Mid","Upper-Mid","High"})</f>
        <v>Upper-Mid</v>
      </c>
      <c r="J137" s="3" t="b">
        <f t="shared" si="9"/>
        <v>0</v>
      </c>
      <c r="K137" s="3" t="str">
        <f t="shared" si="10"/>
        <v>Many</v>
      </c>
      <c r="L137" s="6">
        <f t="shared" si="11"/>
        <v>11</v>
      </c>
    </row>
    <row r="138" spans="1:12">
      <c r="A138" s="5" t="s">
        <v>160</v>
      </c>
      <c r="B138" s="3">
        <v>7</v>
      </c>
      <c r="C138" s="3">
        <v>52745</v>
      </c>
      <c r="D138" s="3">
        <v>221</v>
      </c>
      <c r="E138" s="3">
        <v>162</v>
      </c>
      <c r="F138" s="3">
        <v>3</v>
      </c>
      <c r="G138" s="3" t="s">
        <v>50</v>
      </c>
      <c r="H138" s="3">
        <f t="shared" si="8"/>
        <v>1841</v>
      </c>
      <c r="I138" s="3" t="str">
        <f>LOOKUP(C138,{0,15000,30000,50000,80000},{"Low","Lower-Mid","Mid","Upper-Mid","High"})</f>
        <v>Upper-Mid</v>
      </c>
      <c r="J138" s="3" t="b">
        <f t="shared" si="9"/>
        <v>0</v>
      </c>
      <c r="K138" s="3" t="str">
        <f t="shared" si="10"/>
        <v>Few</v>
      </c>
      <c r="L138" s="6">
        <f t="shared" si="11"/>
        <v>9</v>
      </c>
    </row>
    <row r="139" spans="1:12">
      <c r="A139" s="5" t="s">
        <v>161</v>
      </c>
      <c r="B139" s="3">
        <v>2</v>
      </c>
      <c r="C139" s="3">
        <v>43093</v>
      </c>
      <c r="D139" s="3">
        <v>293</v>
      </c>
      <c r="E139" s="3">
        <v>148</v>
      </c>
      <c r="F139" s="3">
        <v>10</v>
      </c>
      <c r="G139" s="3" t="s">
        <v>18</v>
      </c>
      <c r="H139" s="3">
        <f t="shared" si="8"/>
        <v>1773</v>
      </c>
      <c r="I139" s="3" t="str">
        <f>LOOKUP(C139,{0,15000,30000,50000,80000},{"Low","Lower-Mid","Mid","Upper-Mid","High"})</f>
        <v>Mid</v>
      </c>
      <c r="J139" s="3" t="b">
        <f t="shared" si="9"/>
        <v>0</v>
      </c>
      <c r="K139" s="3" t="str">
        <f t="shared" si="10"/>
        <v>Many</v>
      </c>
      <c r="L139" s="6">
        <f t="shared" si="11"/>
        <v>6</v>
      </c>
    </row>
    <row r="140" spans="1:12">
      <c r="A140" s="5" t="s">
        <v>162</v>
      </c>
      <c r="B140" s="3">
        <v>1</v>
      </c>
      <c r="C140" s="3">
        <v>86105</v>
      </c>
      <c r="D140" s="3">
        <v>104</v>
      </c>
      <c r="E140" s="3">
        <v>96</v>
      </c>
      <c r="F140" s="3">
        <v>2</v>
      </c>
      <c r="G140" s="3" t="s">
        <v>56</v>
      </c>
      <c r="H140" s="3">
        <f t="shared" si="8"/>
        <v>1064</v>
      </c>
      <c r="I140" s="3" t="str">
        <f>LOOKUP(C140,{0,15000,30000,50000,80000},{"Low","Lower-Mid","Mid","Upper-Mid","High"})</f>
        <v>High</v>
      </c>
      <c r="J140" s="3" t="b">
        <f t="shared" si="9"/>
        <v>0</v>
      </c>
      <c r="K140" s="3" t="str">
        <f t="shared" si="10"/>
        <v>Very Few</v>
      </c>
      <c r="L140" s="6">
        <f t="shared" si="11"/>
        <v>11</v>
      </c>
    </row>
    <row r="141" spans="1:12">
      <c r="A141" s="5" t="s">
        <v>163</v>
      </c>
      <c r="B141" s="3">
        <v>4</v>
      </c>
      <c r="C141" s="3">
        <v>71885</v>
      </c>
      <c r="D141" s="3">
        <v>128</v>
      </c>
      <c r="E141" s="3">
        <v>176</v>
      </c>
      <c r="F141" s="3">
        <v>9</v>
      </c>
      <c r="G141" s="3" t="s">
        <v>30</v>
      </c>
      <c r="H141" s="3">
        <f t="shared" si="8"/>
        <v>1888</v>
      </c>
      <c r="I141" s="3" t="str">
        <f>LOOKUP(C141,{0,15000,30000,50000,80000},{"Low","Lower-Mid","Mid","Upper-Mid","High"})</f>
        <v>Upper-Mid</v>
      </c>
      <c r="J141" s="3" t="b">
        <f t="shared" si="9"/>
        <v>0</v>
      </c>
      <c r="K141" s="3" t="str">
        <f t="shared" si="10"/>
        <v>Many</v>
      </c>
      <c r="L141" s="6">
        <f t="shared" si="11"/>
        <v>8</v>
      </c>
    </row>
    <row r="142" spans="1:12">
      <c r="A142" s="5" t="s">
        <v>164</v>
      </c>
      <c r="B142" s="3">
        <v>7</v>
      </c>
      <c r="C142" s="3">
        <v>56631</v>
      </c>
      <c r="D142" s="3">
        <v>264</v>
      </c>
      <c r="E142" s="3">
        <v>105</v>
      </c>
      <c r="F142" s="3">
        <v>13</v>
      </c>
      <c r="G142" s="3" t="s">
        <v>15</v>
      </c>
      <c r="H142" s="3">
        <f t="shared" si="8"/>
        <v>1314</v>
      </c>
      <c r="I142" s="3" t="str">
        <f>LOOKUP(C142,{0,15000,30000,50000,80000},{"Low","Lower-Mid","Mid","Upper-Mid","High"})</f>
        <v>Upper-Mid</v>
      </c>
      <c r="J142" s="3" t="b">
        <f t="shared" si="9"/>
        <v>0</v>
      </c>
      <c r="K142" s="3" t="str">
        <f t="shared" si="10"/>
        <v>Many</v>
      </c>
      <c r="L142" s="6">
        <f t="shared" si="11"/>
        <v>2</v>
      </c>
    </row>
    <row r="143" spans="1:12">
      <c r="A143" s="5" t="s">
        <v>165</v>
      </c>
      <c r="B143" s="3">
        <v>1</v>
      </c>
      <c r="C143" s="3">
        <v>92991</v>
      </c>
      <c r="D143" s="3">
        <v>438</v>
      </c>
      <c r="E143" s="3">
        <v>63</v>
      </c>
      <c r="F143" s="3">
        <v>12</v>
      </c>
      <c r="G143" s="3" t="s">
        <v>20</v>
      </c>
      <c r="H143" s="3">
        <f t="shared" si="8"/>
        <v>1068</v>
      </c>
      <c r="I143" s="3" t="str">
        <f>LOOKUP(C143,{0,15000,30000,50000,80000},{"Low","Lower-Mid","Mid","Upper-Mid","High"})</f>
        <v>High</v>
      </c>
      <c r="J143" s="3" t="b">
        <f t="shared" si="9"/>
        <v>0</v>
      </c>
      <c r="K143" s="3" t="str">
        <f t="shared" si="10"/>
        <v>Many</v>
      </c>
      <c r="L143" s="6">
        <f t="shared" si="11"/>
        <v>12</v>
      </c>
    </row>
    <row r="144" spans="1:12">
      <c r="A144" s="5" t="s">
        <v>166</v>
      </c>
      <c r="B144" s="3">
        <v>4</v>
      </c>
      <c r="C144" s="3">
        <v>24014</v>
      </c>
      <c r="D144" s="3">
        <v>235</v>
      </c>
      <c r="E144" s="3">
        <v>77</v>
      </c>
      <c r="F144" s="3">
        <v>13</v>
      </c>
      <c r="G144" s="3" t="s">
        <v>50</v>
      </c>
      <c r="H144" s="3">
        <f t="shared" si="8"/>
        <v>1005</v>
      </c>
      <c r="I144" s="3" t="str">
        <f>LOOKUP(C144,{0,15000,30000,50000,80000},{"Low","Lower-Mid","Mid","Upper-Mid","High"})</f>
        <v>Lower-Mid</v>
      </c>
      <c r="J144" s="3" t="b">
        <f t="shared" si="9"/>
        <v>0</v>
      </c>
      <c r="K144" s="3" t="str">
        <f t="shared" si="10"/>
        <v>Many</v>
      </c>
      <c r="L144" s="6">
        <f t="shared" si="11"/>
        <v>9</v>
      </c>
    </row>
    <row r="145" spans="1:12">
      <c r="A145" s="5" t="s">
        <v>167</v>
      </c>
      <c r="B145" s="3">
        <v>2</v>
      </c>
      <c r="C145" s="3">
        <v>31093</v>
      </c>
      <c r="D145" s="3">
        <v>464</v>
      </c>
      <c r="E145" s="3">
        <v>127</v>
      </c>
      <c r="F145" s="3">
        <v>13</v>
      </c>
      <c r="G145" s="3" t="s">
        <v>61</v>
      </c>
      <c r="H145" s="3">
        <f t="shared" si="8"/>
        <v>1734</v>
      </c>
      <c r="I145" s="3" t="str">
        <f>LOOKUP(C145,{0,15000,30000,50000,80000},{"Low","Lower-Mid","Mid","Upper-Mid","High"})</f>
        <v>Mid</v>
      </c>
      <c r="J145" s="3" t="b">
        <f t="shared" si="9"/>
        <v>0</v>
      </c>
      <c r="K145" s="3" t="str">
        <f t="shared" si="10"/>
        <v>Many</v>
      </c>
      <c r="L145" s="6">
        <f t="shared" si="11"/>
        <v>5</v>
      </c>
    </row>
    <row r="146" spans="1:12">
      <c r="A146" s="5" t="s">
        <v>168</v>
      </c>
      <c r="B146" s="3">
        <v>1</v>
      </c>
      <c r="C146" s="3">
        <v>38070</v>
      </c>
      <c r="D146" s="3">
        <v>420</v>
      </c>
      <c r="E146" s="3">
        <v>179</v>
      </c>
      <c r="F146" s="3">
        <v>5</v>
      </c>
      <c r="G146" s="3" t="s">
        <v>32</v>
      </c>
      <c r="H146" s="3">
        <f t="shared" si="8"/>
        <v>2210</v>
      </c>
      <c r="I146" s="3" t="str">
        <f>LOOKUP(C146,{0,15000,30000,50000,80000},{"Low","Lower-Mid","Mid","Upper-Mid","High"})</f>
        <v>Mid</v>
      </c>
      <c r="J146" s="3" t="b">
        <f t="shared" si="9"/>
        <v>0</v>
      </c>
      <c r="K146" s="3" t="str">
        <f t="shared" si="10"/>
        <v>Moderate</v>
      </c>
      <c r="L146" s="6">
        <f t="shared" si="11"/>
        <v>7</v>
      </c>
    </row>
    <row r="147" spans="1:12">
      <c r="A147" s="5" t="s">
        <v>169</v>
      </c>
      <c r="B147" s="3">
        <v>7</v>
      </c>
      <c r="C147" s="3">
        <v>55777</v>
      </c>
      <c r="D147" s="3">
        <v>441</v>
      </c>
      <c r="E147" s="3">
        <v>158</v>
      </c>
      <c r="F147" s="3">
        <v>5</v>
      </c>
      <c r="G147" s="3" t="s">
        <v>36</v>
      </c>
      <c r="H147" s="3">
        <f t="shared" si="8"/>
        <v>2021</v>
      </c>
      <c r="I147" s="3" t="str">
        <f>LOOKUP(C147,{0,15000,30000,50000,80000},{"Low","Lower-Mid","Mid","Upper-Mid","High"})</f>
        <v>Upper-Mid</v>
      </c>
      <c r="J147" s="3" t="b">
        <f t="shared" si="9"/>
        <v>0</v>
      </c>
      <c r="K147" s="3" t="str">
        <f t="shared" si="10"/>
        <v>Moderate</v>
      </c>
      <c r="L147" s="6">
        <f t="shared" si="11"/>
        <v>10</v>
      </c>
    </row>
    <row r="148" spans="1:12">
      <c r="A148" s="5" t="s">
        <v>170</v>
      </c>
      <c r="B148" s="3">
        <v>7</v>
      </c>
      <c r="C148" s="3">
        <v>76958</v>
      </c>
      <c r="D148" s="3">
        <v>244</v>
      </c>
      <c r="E148" s="3">
        <v>63</v>
      </c>
      <c r="F148" s="3">
        <v>6</v>
      </c>
      <c r="G148" s="3" t="s">
        <v>22</v>
      </c>
      <c r="H148" s="3">
        <f t="shared" si="8"/>
        <v>874</v>
      </c>
      <c r="I148" s="3" t="str">
        <f>LOOKUP(C148,{0,15000,30000,50000,80000},{"Low","Lower-Mid","Mid","Upper-Mid","High"})</f>
        <v>Upper-Mid</v>
      </c>
      <c r="J148" s="3" t="b">
        <f t="shared" si="9"/>
        <v>0</v>
      </c>
      <c r="K148" s="3" t="str">
        <f t="shared" si="10"/>
        <v>Moderate</v>
      </c>
      <c r="L148" s="6">
        <f t="shared" si="11"/>
        <v>1</v>
      </c>
    </row>
    <row r="149" spans="1:12">
      <c r="A149" s="5" t="s">
        <v>171</v>
      </c>
      <c r="B149" s="3">
        <v>6</v>
      </c>
      <c r="C149" s="3">
        <v>30729</v>
      </c>
      <c r="D149" s="3">
        <v>426</v>
      </c>
      <c r="E149" s="3">
        <v>105</v>
      </c>
      <c r="F149" s="3">
        <v>9</v>
      </c>
      <c r="G149" s="3" t="s">
        <v>36</v>
      </c>
      <c r="H149" s="3">
        <f t="shared" si="8"/>
        <v>1476</v>
      </c>
      <c r="I149" s="3" t="str">
        <f>LOOKUP(C149,{0,15000,30000,50000,80000},{"Low","Lower-Mid","Mid","Upper-Mid","High"})</f>
        <v>Mid</v>
      </c>
      <c r="J149" s="3" t="b">
        <f t="shared" si="9"/>
        <v>0</v>
      </c>
      <c r="K149" s="3" t="str">
        <f t="shared" si="10"/>
        <v>Many</v>
      </c>
      <c r="L149" s="6">
        <f t="shared" si="11"/>
        <v>10</v>
      </c>
    </row>
    <row r="150" spans="1:12">
      <c r="A150" s="5" t="s">
        <v>172</v>
      </c>
      <c r="B150" s="3">
        <v>5</v>
      </c>
      <c r="C150" s="3">
        <v>65017</v>
      </c>
      <c r="D150" s="3">
        <v>316</v>
      </c>
      <c r="E150" s="3">
        <v>164</v>
      </c>
      <c r="F150" s="3">
        <v>6</v>
      </c>
      <c r="G150" s="3" t="s">
        <v>61</v>
      </c>
      <c r="H150" s="3">
        <f t="shared" si="8"/>
        <v>1956</v>
      </c>
      <c r="I150" s="3" t="str">
        <f>LOOKUP(C150,{0,15000,30000,50000,80000},{"Low","Lower-Mid","Mid","Upper-Mid","High"})</f>
        <v>Upper-Mid</v>
      </c>
      <c r="J150" s="3" t="b">
        <f t="shared" si="9"/>
        <v>0</v>
      </c>
      <c r="K150" s="3" t="str">
        <f t="shared" si="10"/>
        <v>Moderate</v>
      </c>
      <c r="L150" s="6">
        <f t="shared" si="11"/>
        <v>5</v>
      </c>
    </row>
    <row r="151" spans="1:12">
      <c r="A151" s="5" t="s">
        <v>173</v>
      </c>
      <c r="B151" s="3">
        <v>3</v>
      </c>
      <c r="C151" s="3">
        <v>86320</v>
      </c>
      <c r="D151" s="3">
        <v>400</v>
      </c>
      <c r="E151" s="3">
        <v>56</v>
      </c>
      <c r="F151" s="3">
        <v>9</v>
      </c>
      <c r="G151" s="3" t="s">
        <v>20</v>
      </c>
      <c r="H151" s="3">
        <f t="shared" si="8"/>
        <v>960</v>
      </c>
      <c r="I151" s="3" t="str">
        <f>LOOKUP(C151,{0,15000,30000,50000,80000},{"Low","Lower-Mid","Mid","Upper-Mid","High"})</f>
        <v>High</v>
      </c>
      <c r="J151" s="3" t="b">
        <f t="shared" si="9"/>
        <v>0</v>
      </c>
      <c r="K151" s="3" t="str">
        <f t="shared" si="10"/>
        <v>Many</v>
      </c>
      <c r="L151" s="6">
        <f t="shared" si="11"/>
        <v>12</v>
      </c>
    </row>
    <row r="152" spans="1:12">
      <c r="A152" s="5" t="s">
        <v>174</v>
      </c>
      <c r="B152" s="3">
        <v>4</v>
      </c>
      <c r="C152" s="3">
        <v>47751</v>
      </c>
      <c r="D152" s="3">
        <v>231</v>
      </c>
      <c r="E152" s="3">
        <v>52</v>
      </c>
      <c r="F152" s="3">
        <v>11</v>
      </c>
      <c r="G152" s="3" t="s">
        <v>36</v>
      </c>
      <c r="H152" s="3">
        <f t="shared" si="8"/>
        <v>751</v>
      </c>
      <c r="I152" s="3" t="str">
        <f>LOOKUP(C152,{0,15000,30000,50000,80000},{"Low","Lower-Mid","Mid","Upper-Mid","High"})</f>
        <v>Mid</v>
      </c>
      <c r="J152" s="3" t="b">
        <f t="shared" si="9"/>
        <v>0</v>
      </c>
      <c r="K152" s="3" t="str">
        <f t="shared" si="10"/>
        <v>Many</v>
      </c>
      <c r="L152" s="6">
        <f t="shared" si="11"/>
        <v>10</v>
      </c>
    </row>
    <row r="153" spans="1:12">
      <c r="A153" s="5" t="s">
        <v>175</v>
      </c>
      <c r="B153" s="3">
        <v>6</v>
      </c>
      <c r="C153" s="3">
        <v>98069</v>
      </c>
      <c r="D153" s="3">
        <v>391</v>
      </c>
      <c r="E153" s="3">
        <v>160</v>
      </c>
      <c r="F153" s="3">
        <v>2</v>
      </c>
      <c r="G153" s="3" t="s">
        <v>15</v>
      </c>
      <c r="H153" s="3">
        <f t="shared" si="8"/>
        <v>1991</v>
      </c>
      <c r="I153" s="3" t="str">
        <f>LOOKUP(C153,{0,15000,30000,50000,80000},{"Low","Lower-Mid","Mid","Upper-Mid","High"})</f>
        <v>High</v>
      </c>
      <c r="J153" s="3" t="b">
        <f t="shared" si="9"/>
        <v>0</v>
      </c>
      <c r="K153" s="3" t="str">
        <f t="shared" si="10"/>
        <v>Very Few</v>
      </c>
      <c r="L153" s="6">
        <f t="shared" si="11"/>
        <v>2</v>
      </c>
    </row>
    <row r="154" spans="1:12">
      <c r="A154" s="5" t="s">
        <v>176</v>
      </c>
      <c r="B154" s="3">
        <v>3</v>
      </c>
      <c r="C154" s="3">
        <v>74748</v>
      </c>
      <c r="D154" s="3">
        <v>169</v>
      </c>
      <c r="E154" s="3">
        <v>200</v>
      </c>
      <c r="F154" s="3">
        <v>13</v>
      </c>
      <c r="G154" s="3" t="s">
        <v>20</v>
      </c>
      <c r="H154" s="3">
        <f t="shared" si="8"/>
        <v>2169</v>
      </c>
      <c r="I154" s="3" t="str">
        <f>LOOKUP(C154,{0,15000,30000,50000,80000},{"Low","Lower-Mid","Mid","Upper-Mid","High"})</f>
        <v>Upper-Mid</v>
      </c>
      <c r="J154" s="3" t="b">
        <f t="shared" si="9"/>
        <v>0</v>
      </c>
      <c r="K154" s="3" t="str">
        <f t="shared" si="10"/>
        <v>Many</v>
      </c>
      <c r="L154" s="6">
        <f t="shared" si="11"/>
        <v>12</v>
      </c>
    </row>
    <row r="155" spans="1:12">
      <c r="A155" s="5" t="s">
        <v>177</v>
      </c>
      <c r="B155" s="3">
        <v>3</v>
      </c>
      <c r="C155" s="3">
        <v>25801</v>
      </c>
      <c r="D155" s="3">
        <v>351</v>
      </c>
      <c r="E155" s="3">
        <v>156</v>
      </c>
      <c r="F155" s="3">
        <v>11</v>
      </c>
      <c r="G155" s="3" t="s">
        <v>18</v>
      </c>
      <c r="H155" s="3">
        <f t="shared" si="8"/>
        <v>1911</v>
      </c>
      <c r="I155" s="3" t="str">
        <f>LOOKUP(C155,{0,15000,30000,50000,80000},{"Low","Lower-Mid","Mid","Upper-Mid","High"})</f>
        <v>Lower-Mid</v>
      </c>
      <c r="J155" s="3" t="b">
        <f t="shared" si="9"/>
        <v>0</v>
      </c>
      <c r="K155" s="3" t="str">
        <f t="shared" si="10"/>
        <v>Many</v>
      </c>
      <c r="L155" s="6">
        <f t="shared" si="11"/>
        <v>6</v>
      </c>
    </row>
    <row r="156" spans="1:12">
      <c r="A156" s="5" t="s">
        <v>178</v>
      </c>
      <c r="B156" s="3">
        <v>1</v>
      </c>
      <c r="C156" s="3">
        <v>39190</v>
      </c>
      <c r="D156" s="3">
        <v>374</v>
      </c>
      <c r="E156" s="3">
        <v>67</v>
      </c>
      <c r="F156" s="3">
        <v>10</v>
      </c>
      <c r="G156" s="3" t="s">
        <v>56</v>
      </c>
      <c r="H156" s="3">
        <f t="shared" si="8"/>
        <v>1044</v>
      </c>
      <c r="I156" s="3" t="str">
        <f>LOOKUP(C156,{0,15000,30000,50000,80000},{"Low","Lower-Mid","Mid","Upper-Mid","High"})</f>
        <v>Mid</v>
      </c>
      <c r="J156" s="3" t="b">
        <f t="shared" si="9"/>
        <v>0</v>
      </c>
      <c r="K156" s="3" t="str">
        <f t="shared" si="10"/>
        <v>Many</v>
      </c>
      <c r="L156" s="6">
        <f t="shared" si="11"/>
        <v>11</v>
      </c>
    </row>
    <row r="157" spans="1:12">
      <c r="A157" s="5" t="s">
        <v>179</v>
      </c>
      <c r="B157" s="3">
        <v>3</v>
      </c>
      <c r="C157" s="3">
        <v>69689</v>
      </c>
      <c r="D157" s="3">
        <v>463</v>
      </c>
      <c r="E157" s="3">
        <v>87</v>
      </c>
      <c r="F157" s="3">
        <v>7</v>
      </c>
      <c r="G157" s="3" t="s">
        <v>22</v>
      </c>
      <c r="H157" s="3">
        <f t="shared" si="8"/>
        <v>1333</v>
      </c>
      <c r="I157" s="3" t="str">
        <f>LOOKUP(C157,{0,15000,30000,50000,80000},{"Low","Lower-Mid","Mid","Upper-Mid","High"})</f>
        <v>Upper-Mid</v>
      </c>
      <c r="J157" s="3" t="b">
        <f t="shared" si="9"/>
        <v>0</v>
      </c>
      <c r="K157" s="3" t="str">
        <f t="shared" si="10"/>
        <v>Many</v>
      </c>
      <c r="L157" s="6">
        <f t="shared" si="11"/>
        <v>1</v>
      </c>
    </row>
    <row r="158" spans="1:12">
      <c r="A158" s="5" t="s">
        <v>180</v>
      </c>
      <c r="B158" s="3">
        <v>5</v>
      </c>
      <c r="C158" s="3">
        <v>70993</v>
      </c>
      <c r="D158" s="3">
        <v>281</v>
      </c>
      <c r="E158" s="3">
        <v>164</v>
      </c>
      <c r="F158" s="3">
        <v>4</v>
      </c>
      <c r="G158" s="3" t="s">
        <v>13</v>
      </c>
      <c r="H158" s="3">
        <f t="shared" si="8"/>
        <v>1921</v>
      </c>
      <c r="I158" s="3" t="str">
        <f>LOOKUP(C158,{0,15000,30000,50000,80000},{"Low","Lower-Mid","Mid","Upper-Mid","High"})</f>
        <v>Upper-Mid</v>
      </c>
      <c r="J158" s="3" t="b">
        <f t="shared" si="9"/>
        <v>0</v>
      </c>
      <c r="K158" s="3" t="str">
        <f t="shared" si="10"/>
        <v>Few</v>
      </c>
      <c r="L158" s="6">
        <f t="shared" si="11"/>
        <v>3</v>
      </c>
    </row>
    <row r="159" spans="1:12">
      <c r="A159" s="5" t="s">
        <v>181</v>
      </c>
      <c r="B159" s="3">
        <v>7</v>
      </c>
      <c r="C159" s="3">
        <v>49592</v>
      </c>
      <c r="D159" s="3">
        <v>266</v>
      </c>
      <c r="E159" s="3">
        <v>64</v>
      </c>
      <c r="F159" s="3">
        <v>14</v>
      </c>
      <c r="G159" s="3" t="s">
        <v>61</v>
      </c>
      <c r="H159" s="3">
        <f t="shared" si="8"/>
        <v>906</v>
      </c>
      <c r="I159" s="3" t="str">
        <f>LOOKUP(C159,{0,15000,30000,50000,80000},{"Low","Lower-Mid","Mid","Upper-Mid","High"})</f>
        <v>Mid</v>
      </c>
      <c r="J159" s="3" t="b">
        <f t="shared" si="9"/>
        <v>0</v>
      </c>
      <c r="K159" s="3" t="str">
        <f t="shared" si="10"/>
        <v>Many</v>
      </c>
      <c r="L159" s="6">
        <f t="shared" si="11"/>
        <v>5</v>
      </c>
    </row>
    <row r="160" spans="1:12">
      <c r="A160" s="5" t="s">
        <v>182</v>
      </c>
      <c r="B160" s="3">
        <v>6</v>
      </c>
      <c r="C160" s="3">
        <v>30647</v>
      </c>
      <c r="D160" s="3">
        <v>190</v>
      </c>
      <c r="E160" s="3">
        <v>168</v>
      </c>
      <c r="F160" s="3">
        <v>9</v>
      </c>
      <c r="G160" s="3" t="s">
        <v>27</v>
      </c>
      <c r="H160" s="3">
        <f t="shared" si="8"/>
        <v>1870</v>
      </c>
      <c r="I160" s="3" t="str">
        <f>LOOKUP(C160,{0,15000,30000,50000,80000},{"Low","Lower-Mid","Mid","Upper-Mid","High"})</f>
        <v>Mid</v>
      </c>
      <c r="J160" s="3" t="b">
        <f t="shared" si="9"/>
        <v>0</v>
      </c>
      <c r="K160" s="3" t="str">
        <f t="shared" si="10"/>
        <v>Many</v>
      </c>
      <c r="L160" s="6">
        <f t="shared" si="11"/>
        <v>4</v>
      </c>
    </row>
    <row r="161" spans="1:12">
      <c r="A161" s="5" t="s">
        <v>183</v>
      </c>
      <c r="B161" s="3">
        <v>3</v>
      </c>
      <c r="C161" s="3">
        <v>28716</v>
      </c>
      <c r="D161" s="3">
        <v>301</v>
      </c>
      <c r="E161" s="3">
        <v>77</v>
      </c>
      <c r="F161" s="3">
        <v>10</v>
      </c>
      <c r="G161" s="3" t="s">
        <v>13</v>
      </c>
      <c r="H161" s="3">
        <f t="shared" si="8"/>
        <v>1071</v>
      </c>
      <c r="I161" s="3" t="str">
        <f>LOOKUP(C161,{0,15000,30000,50000,80000},{"Low","Lower-Mid","Mid","Upper-Mid","High"})</f>
        <v>Lower-Mid</v>
      </c>
      <c r="J161" s="3" t="b">
        <f t="shared" si="9"/>
        <v>0</v>
      </c>
      <c r="K161" s="3" t="str">
        <f t="shared" si="10"/>
        <v>Many</v>
      </c>
      <c r="L161" s="6">
        <f t="shared" si="11"/>
        <v>3</v>
      </c>
    </row>
    <row r="162" spans="1:12">
      <c r="A162" s="5" t="s">
        <v>184</v>
      </c>
      <c r="B162" s="3">
        <v>1</v>
      </c>
      <c r="C162" s="3">
        <v>90316</v>
      </c>
      <c r="D162" s="3">
        <v>445</v>
      </c>
      <c r="E162" s="3">
        <v>88</v>
      </c>
      <c r="F162" s="3">
        <v>7</v>
      </c>
      <c r="G162" s="3" t="s">
        <v>36</v>
      </c>
      <c r="H162" s="3">
        <f t="shared" si="8"/>
        <v>1325</v>
      </c>
      <c r="I162" s="3" t="str">
        <f>LOOKUP(C162,{0,15000,30000,50000,80000},{"Low","Lower-Mid","Mid","Upper-Mid","High"})</f>
        <v>High</v>
      </c>
      <c r="J162" s="3" t="b">
        <f t="shared" si="9"/>
        <v>0</v>
      </c>
      <c r="K162" s="3" t="str">
        <f t="shared" si="10"/>
        <v>Many</v>
      </c>
      <c r="L162" s="6">
        <f t="shared" si="11"/>
        <v>10</v>
      </c>
    </row>
    <row r="163" spans="1:12">
      <c r="A163" s="5" t="s">
        <v>185</v>
      </c>
      <c r="B163" s="3">
        <v>5</v>
      </c>
      <c r="C163" s="3">
        <v>22368</v>
      </c>
      <c r="D163" s="3">
        <v>118</v>
      </c>
      <c r="E163" s="3">
        <v>66</v>
      </c>
      <c r="F163" s="3">
        <v>12</v>
      </c>
      <c r="G163" s="3" t="s">
        <v>61</v>
      </c>
      <c r="H163" s="3">
        <f t="shared" si="8"/>
        <v>778</v>
      </c>
      <c r="I163" s="3" t="str">
        <f>LOOKUP(C163,{0,15000,30000,50000,80000},{"Low","Lower-Mid","Mid","Upper-Mid","High"})</f>
        <v>Lower-Mid</v>
      </c>
      <c r="J163" s="3" t="b">
        <f t="shared" si="9"/>
        <v>0</v>
      </c>
      <c r="K163" s="3" t="str">
        <f t="shared" si="10"/>
        <v>Many</v>
      </c>
      <c r="L163" s="6">
        <f t="shared" si="11"/>
        <v>5</v>
      </c>
    </row>
    <row r="164" spans="1:12">
      <c r="A164" s="5" t="s">
        <v>186</v>
      </c>
      <c r="B164" s="3">
        <v>2</v>
      </c>
      <c r="C164" s="3">
        <v>97575</v>
      </c>
      <c r="D164" s="3">
        <v>138</v>
      </c>
      <c r="E164" s="3">
        <v>135</v>
      </c>
      <c r="F164" s="3">
        <v>8</v>
      </c>
      <c r="G164" s="3" t="s">
        <v>56</v>
      </c>
      <c r="H164" s="3">
        <f t="shared" si="8"/>
        <v>1488</v>
      </c>
      <c r="I164" s="3" t="str">
        <f>LOOKUP(C164,{0,15000,30000,50000,80000},{"Low","Lower-Mid","Mid","Upper-Mid","High"})</f>
        <v>High</v>
      </c>
      <c r="J164" s="3" t="b">
        <f t="shared" si="9"/>
        <v>0</v>
      </c>
      <c r="K164" s="3" t="str">
        <f t="shared" si="10"/>
        <v>Many</v>
      </c>
      <c r="L164" s="6">
        <f t="shared" si="11"/>
        <v>11</v>
      </c>
    </row>
    <row r="165" spans="1:12">
      <c r="A165" s="5" t="s">
        <v>187</v>
      </c>
      <c r="B165" s="3">
        <v>7</v>
      </c>
      <c r="C165" s="3">
        <v>26655</v>
      </c>
      <c r="D165" s="3">
        <v>225</v>
      </c>
      <c r="E165" s="3">
        <v>175</v>
      </c>
      <c r="F165" s="3">
        <v>2</v>
      </c>
      <c r="G165" s="3" t="s">
        <v>30</v>
      </c>
      <c r="H165" s="3">
        <f t="shared" si="8"/>
        <v>1975</v>
      </c>
      <c r="I165" s="3" t="str">
        <f>LOOKUP(C165,{0,15000,30000,50000,80000},{"Low","Lower-Mid","Mid","Upper-Mid","High"})</f>
        <v>Lower-Mid</v>
      </c>
      <c r="J165" s="3" t="b">
        <f t="shared" si="9"/>
        <v>0</v>
      </c>
      <c r="K165" s="3" t="str">
        <f t="shared" si="10"/>
        <v>Very Few</v>
      </c>
      <c r="L165" s="6">
        <f t="shared" si="11"/>
        <v>8</v>
      </c>
    </row>
    <row r="166" spans="1:12">
      <c r="A166" s="5" t="s">
        <v>188</v>
      </c>
      <c r="B166" s="3">
        <v>7</v>
      </c>
      <c r="C166" s="3">
        <v>90031</v>
      </c>
      <c r="D166" s="3">
        <v>272</v>
      </c>
      <c r="E166" s="3">
        <v>93</v>
      </c>
      <c r="F166" s="3">
        <v>6</v>
      </c>
      <c r="G166" s="3" t="s">
        <v>56</v>
      </c>
      <c r="H166" s="3">
        <f t="shared" si="8"/>
        <v>1202</v>
      </c>
      <c r="I166" s="3" t="str">
        <f>LOOKUP(C166,{0,15000,30000,50000,80000},{"Low","Lower-Mid","Mid","Upper-Mid","High"})</f>
        <v>High</v>
      </c>
      <c r="J166" s="3" t="b">
        <f t="shared" si="9"/>
        <v>0</v>
      </c>
      <c r="K166" s="3" t="str">
        <f t="shared" si="10"/>
        <v>Moderate</v>
      </c>
      <c r="L166" s="6">
        <f t="shared" si="11"/>
        <v>11</v>
      </c>
    </row>
    <row r="167" spans="1:12">
      <c r="A167" s="5" t="s">
        <v>189</v>
      </c>
      <c r="B167" s="3">
        <v>6</v>
      </c>
      <c r="C167" s="3">
        <v>96429</v>
      </c>
      <c r="D167" s="3">
        <v>240</v>
      </c>
      <c r="E167" s="3">
        <v>74</v>
      </c>
      <c r="F167" s="3">
        <v>6</v>
      </c>
      <c r="G167" s="3" t="s">
        <v>27</v>
      </c>
      <c r="H167" s="3">
        <f t="shared" si="8"/>
        <v>980</v>
      </c>
      <c r="I167" s="3" t="str">
        <f>LOOKUP(C167,{0,15000,30000,50000,80000},{"Low","Lower-Mid","Mid","Upper-Mid","High"})</f>
        <v>High</v>
      </c>
      <c r="J167" s="3" t="b">
        <f t="shared" si="9"/>
        <v>0</v>
      </c>
      <c r="K167" s="3" t="str">
        <f t="shared" si="10"/>
        <v>Moderate</v>
      </c>
      <c r="L167" s="6">
        <f t="shared" si="11"/>
        <v>4</v>
      </c>
    </row>
    <row r="168" spans="1:12">
      <c r="A168" s="5" t="s">
        <v>190</v>
      </c>
      <c r="B168" s="3">
        <v>7</v>
      </c>
      <c r="C168" s="3">
        <v>75766</v>
      </c>
      <c r="D168" s="3">
        <v>341</v>
      </c>
      <c r="E168" s="3">
        <v>194</v>
      </c>
      <c r="F168" s="3">
        <v>11</v>
      </c>
      <c r="G168" s="3" t="s">
        <v>22</v>
      </c>
      <c r="H168" s="3">
        <f t="shared" si="8"/>
        <v>2281</v>
      </c>
      <c r="I168" s="3" t="str">
        <f>LOOKUP(C168,{0,15000,30000,50000,80000},{"Low","Lower-Mid","Mid","Upper-Mid","High"})</f>
        <v>Upper-Mid</v>
      </c>
      <c r="J168" s="3" t="b">
        <f t="shared" si="9"/>
        <v>0</v>
      </c>
      <c r="K168" s="3" t="str">
        <f t="shared" si="10"/>
        <v>Many</v>
      </c>
      <c r="L168" s="6">
        <f t="shared" si="11"/>
        <v>1</v>
      </c>
    </row>
    <row r="169" spans="1:12">
      <c r="A169" s="5" t="s">
        <v>191</v>
      </c>
      <c r="B169" s="3">
        <v>3</v>
      </c>
      <c r="C169" s="3">
        <v>33403</v>
      </c>
      <c r="D169" s="3">
        <v>319</v>
      </c>
      <c r="E169" s="3">
        <v>62</v>
      </c>
      <c r="F169" s="3">
        <v>5</v>
      </c>
      <c r="G169" s="3" t="s">
        <v>56</v>
      </c>
      <c r="H169" s="3">
        <f t="shared" si="8"/>
        <v>939</v>
      </c>
      <c r="I169" s="3" t="str">
        <f>LOOKUP(C169,{0,15000,30000,50000,80000},{"Low","Lower-Mid","Mid","Upper-Mid","High"})</f>
        <v>Mid</v>
      </c>
      <c r="J169" s="3" t="b">
        <f t="shared" si="9"/>
        <v>0</v>
      </c>
      <c r="K169" s="3" t="str">
        <f t="shared" si="10"/>
        <v>Moderate</v>
      </c>
      <c r="L169" s="6">
        <f t="shared" si="11"/>
        <v>11</v>
      </c>
    </row>
    <row r="170" spans="1:12">
      <c r="A170" s="5" t="s">
        <v>192</v>
      </c>
      <c r="B170" s="3">
        <v>1</v>
      </c>
      <c r="C170" s="3">
        <v>52097</v>
      </c>
      <c r="D170" s="3">
        <v>225</v>
      </c>
      <c r="E170" s="3">
        <v>74</v>
      </c>
      <c r="F170" s="3">
        <v>7</v>
      </c>
      <c r="G170" s="3" t="s">
        <v>32</v>
      </c>
      <c r="H170" s="3">
        <f t="shared" si="8"/>
        <v>965</v>
      </c>
      <c r="I170" s="3" t="str">
        <f>LOOKUP(C170,{0,15000,30000,50000,80000},{"Low","Lower-Mid","Mid","Upper-Mid","High"})</f>
        <v>Upper-Mid</v>
      </c>
      <c r="J170" s="3" t="b">
        <f t="shared" si="9"/>
        <v>0</v>
      </c>
      <c r="K170" s="3" t="str">
        <f t="shared" si="10"/>
        <v>Many</v>
      </c>
      <c r="L170" s="6">
        <f t="shared" si="11"/>
        <v>7</v>
      </c>
    </row>
    <row r="171" spans="1:12">
      <c r="A171" s="5" t="s">
        <v>193</v>
      </c>
      <c r="B171" s="3">
        <v>7</v>
      </c>
      <c r="C171" s="3">
        <v>98657</v>
      </c>
      <c r="D171" s="3">
        <v>157</v>
      </c>
      <c r="E171" s="3">
        <v>117</v>
      </c>
      <c r="F171" s="3">
        <v>8</v>
      </c>
      <c r="G171" s="3" t="s">
        <v>30</v>
      </c>
      <c r="H171" s="3">
        <f t="shared" si="8"/>
        <v>1327</v>
      </c>
      <c r="I171" s="3" t="str">
        <f>LOOKUP(C171,{0,15000,30000,50000,80000},{"Low","Lower-Mid","Mid","Upper-Mid","High"})</f>
        <v>High</v>
      </c>
      <c r="J171" s="3" t="b">
        <f t="shared" si="9"/>
        <v>0</v>
      </c>
      <c r="K171" s="3" t="str">
        <f t="shared" si="10"/>
        <v>Many</v>
      </c>
      <c r="L171" s="6">
        <f t="shared" si="11"/>
        <v>8</v>
      </c>
    </row>
    <row r="172" spans="1:12">
      <c r="A172" s="5" t="s">
        <v>194</v>
      </c>
      <c r="B172" s="3">
        <v>7</v>
      </c>
      <c r="C172" s="3">
        <v>30966</v>
      </c>
      <c r="D172" s="3">
        <v>247</v>
      </c>
      <c r="E172" s="3">
        <v>187</v>
      </c>
      <c r="F172" s="3">
        <v>10</v>
      </c>
      <c r="G172" s="3" t="s">
        <v>13</v>
      </c>
      <c r="H172" s="3">
        <f t="shared" si="8"/>
        <v>2117</v>
      </c>
      <c r="I172" s="3" t="str">
        <f>LOOKUP(C172,{0,15000,30000,50000,80000},{"Low","Lower-Mid","Mid","Upper-Mid","High"})</f>
        <v>Mid</v>
      </c>
      <c r="J172" s="3" t="b">
        <f t="shared" si="9"/>
        <v>0</v>
      </c>
      <c r="K172" s="3" t="str">
        <f t="shared" si="10"/>
        <v>Many</v>
      </c>
      <c r="L172" s="6">
        <f t="shared" si="11"/>
        <v>3</v>
      </c>
    </row>
    <row r="173" spans="1:12">
      <c r="A173" s="5" t="s">
        <v>195</v>
      </c>
      <c r="B173" s="3">
        <v>2</v>
      </c>
      <c r="C173" s="3">
        <v>72921</v>
      </c>
      <c r="D173" s="3">
        <v>416</v>
      </c>
      <c r="E173" s="3">
        <v>116</v>
      </c>
      <c r="F173" s="3">
        <v>2</v>
      </c>
      <c r="G173" s="3" t="s">
        <v>18</v>
      </c>
      <c r="H173" s="3">
        <f t="shared" si="8"/>
        <v>1576</v>
      </c>
      <c r="I173" s="3" t="str">
        <f>LOOKUP(C173,{0,15000,30000,50000,80000},{"Low","Lower-Mid","Mid","Upper-Mid","High"})</f>
        <v>Upper-Mid</v>
      </c>
      <c r="J173" s="3" t="b">
        <f t="shared" si="9"/>
        <v>0</v>
      </c>
      <c r="K173" s="3" t="str">
        <f t="shared" si="10"/>
        <v>Very Few</v>
      </c>
      <c r="L173" s="6">
        <f t="shared" si="11"/>
        <v>6</v>
      </c>
    </row>
    <row r="174" spans="1:12">
      <c r="A174" s="5" t="s">
        <v>196</v>
      </c>
      <c r="B174" s="3">
        <v>2</v>
      </c>
      <c r="C174" s="3">
        <v>69726</v>
      </c>
      <c r="D174" s="3">
        <v>482</v>
      </c>
      <c r="E174" s="3">
        <v>158</v>
      </c>
      <c r="F174" s="3">
        <v>7</v>
      </c>
      <c r="G174" s="3" t="s">
        <v>15</v>
      </c>
      <c r="H174" s="3">
        <f t="shared" si="8"/>
        <v>2062</v>
      </c>
      <c r="I174" s="3" t="str">
        <f>LOOKUP(C174,{0,15000,30000,50000,80000},{"Low","Lower-Mid","Mid","Upper-Mid","High"})</f>
        <v>Upper-Mid</v>
      </c>
      <c r="J174" s="3" t="b">
        <f t="shared" si="9"/>
        <v>0</v>
      </c>
      <c r="K174" s="3" t="str">
        <f t="shared" si="10"/>
        <v>Many</v>
      </c>
      <c r="L174" s="6">
        <f t="shared" si="11"/>
        <v>2</v>
      </c>
    </row>
    <row r="175" spans="1:12">
      <c r="A175" s="5" t="s">
        <v>197</v>
      </c>
      <c r="B175" s="3">
        <v>4</v>
      </c>
      <c r="C175" s="3">
        <v>70300</v>
      </c>
      <c r="D175" s="3">
        <v>460</v>
      </c>
      <c r="E175" s="3">
        <v>195</v>
      </c>
      <c r="F175" s="3">
        <v>8</v>
      </c>
      <c r="G175" s="3" t="s">
        <v>32</v>
      </c>
      <c r="H175" s="3">
        <f t="shared" si="8"/>
        <v>2410</v>
      </c>
      <c r="I175" s="3" t="str">
        <f>LOOKUP(C175,{0,15000,30000,50000,80000},{"Low","Lower-Mid","Mid","Upper-Mid","High"})</f>
        <v>Upper-Mid</v>
      </c>
      <c r="J175" s="3" t="b">
        <f t="shared" si="9"/>
        <v>0</v>
      </c>
      <c r="K175" s="3" t="str">
        <f t="shared" si="10"/>
        <v>Many</v>
      </c>
      <c r="L175" s="6">
        <f t="shared" si="11"/>
        <v>7</v>
      </c>
    </row>
    <row r="176" spans="1:12">
      <c r="A176" s="5" t="s">
        <v>198</v>
      </c>
      <c r="B176" s="3">
        <v>5</v>
      </c>
      <c r="C176" s="3">
        <v>42677</v>
      </c>
      <c r="D176" s="3">
        <v>100</v>
      </c>
      <c r="E176" s="3">
        <v>160</v>
      </c>
      <c r="F176" s="3">
        <v>4</v>
      </c>
      <c r="G176" s="3" t="s">
        <v>30</v>
      </c>
      <c r="H176" s="3">
        <f t="shared" si="8"/>
        <v>1700</v>
      </c>
      <c r="I176" s="3" t="str">
        <f>LOOKUP(C176,{0,15000,30000,50000,80000},{"Low","Lower-Mid","Mid","Upper-Mid","High"})</f>
        <v>Mid</v>
      </c>
      <c r="J176" s="3" t="b">
        <f t="shared" si="9"/>
        <v>0</v>
      </c>
      <c r="K176" s="3" t="str">
        <f t="shared" si="10"/>
        <v>Few</v>
      </c>
      <c r="L176" s="6">
        <f t="shared" si="11"/>
        <v>8</v>
      </c>
    </row>
    <row r="177" spans="1:12">
      <c r="A177" s="5" t="s">
        <v>199</v>
      </c>
      <c r="B177" s="3">
        <v>3</v>
      </c>
      <c r="C177" s="3">
        <v>75609</v>
      </c>
      <c r="D177" s="3">
        <v>486</v>
      </c>
      <c r="E177" s="3">
        <v>160</v>
      </c>
      <c r="F177" s="3">
        <v>9</v>
      </c>
      <c r="G177" s="3" t="s">
        <v>18</v>
      </c>
      <c r="H177" s="3">
        <f t="shared" si="8"/>
        <v>2086</v>
      </c>
      <c r="I177" s="3" t="str">
        <f>LOOKUP(C177,{0,15000,30000,50000,80000},{"Low","Lower-Mid","Mid","Upper-Mid","High"})</f>
        <v>Upper-Mid</v>
      </c>
      <c r="J177" s="3" t="b">
        <f t="shared" si="9"/>
        <v>0</v>
      </c>
      <c r="K177" s="3" t="str">
        <f t="shared" si="10"/>
        <v>Many</v>
      </c>
      <c r="L177" s="6">
        <f t="shared" si="11"/>
        <v>6</v>
      </c>
    </row>
    <row r="178" spans="1:12">
      <c r="A178" s="5" t="s">
        <v>200</v>
      </c>
      <c r="B178" s="3">
        <v>7</v>
      </c>
      <c r="C178" s="3">
        <v>76661</v>
      </c>
      <c r="D178" s="3">
        <v>447</v>
      </c>
      <c r="E178" s="3">
        <v>83</v>
      </c>
      <c r="F178" s="3">
        <v>6</v>
      </c>
      <c r="G178" s="3" t="s">
        <v>18</v>
      </c>
      <c r="H178" s="3">
        <f t="shared" si="8"/>
        <v>1277</v>
      </c>
      <c r="I178" s="3" t="str">
        <f>LOOKUP(C178,{0,15000,30000,50000,80000},{"Low","Lower-Mid","Mid","Upper-Mid","High"})</f>
        <v>Upper-Mid</v>
      </c>
      <c r="J178" s="3" t="b">
        <f t="shared" si="9"/>
        <v>0</v>
      </c>
      <c r="K178" s="3" t="str">
        <f t="shared" si="10"/>
        <v>Moderate</v>
      </c>
      <c r="L178" s="6">
        <f t="shared" si="11"/>
        <v>6</v>
      </c>
    </row>
    <row r="179" spans="1:12">
      <c r="A179" s="5" t="s">
        <v>201</v>
      </c>
      <c r="B179" s="3">
        <v>7</v>
      </c>
      <c r="C179" s="3">
        <v>51024</v>
      </c>
      <c r="D179" s="3">
        <v>289</v>
      </c>
      <c r="E179" s="3">
        <v>160</v>
      </c>
      <c r="F179" s="3">
        <v>10</v>
      </c>
      <c r="G179" s="3" t="s">
        <v>61</v>
      </c>
      <c r="H179" s="3">
        <f t="shared" si="8"/>
        <v>1889</v>
      </c>
      <c r="I179" s="3" t="str">
        <f>LOOKUP(C179,{0,15000,30000,50000,80000},{"Low","Lower-Mid","Mid","Upper-Mid","High"})</f>
        <v>Upper-Mid</v>
      </c>
      <c r="J179" s="3" t="b">
        <f t="shared" si="9"/>
        <v>0</v>
      </c>
      <c r="K179" s="3" t="str">
        <f t="shared" si="10"/>
        <v>Many</v>
      </c>
      <c r="L179" s="6">
        <f t="shared" si="11"/>
        <v>5</v>
      </c>
    </row>
    <row r="180" spans="1:12">
      <c r="A180" s="5" t="s">
        <v>202</v>
      </c>
      <c r="B180" s="3">
        <v>1</v>
      </c>
      <c r="C180" s="3">
        <v>90313</v>
      </c>
      <c r="D180" s="3">
        <v>290</v>
      </c>
      <c r="E180" s="3">
        <v>57</v>
      </c>
      <c r="F180" s="3">
        <v>6</v>
      </c>
      <c r="G180" s="3" t="s">
        <v>30</v>
      </c>
      <c r="H180" s="3">
        <f t="shared" si="8"/>
        <v>860</v>
      </c>
      <c r="I180" s="3" t="str">
        <f>LOOKUP(C180,{0,15000,30000,50000,80000},{"Low","Lower-Mid","Mid","Upper-Mid","High"})</f>
        <v>High</v>
      </c>
      <c r="J180" s="3" t="b">
        <f t="shared" si="9"/>
        <v>0</v>
      </c>
      <c r="K180" s="3" t="str">
        <f t="shared" si="10"/>
        <v>Moderate</v>
      </c>
      <c r="L180" s="6">
        <f t="shared" si="11"/>
        <v>8</v>
      </c>
    </row>
    <row r="181" spans="1:12">
      <c r="A181" s="5" t="s">
        <v>203</v>
      </c>
      <c r="B181" s="3">
        <v>4</v>
      </c>
      <c r="C181" s="3">
        <v>73006</v>
      </c>
      <c r="D181" s="3">
        <v>468</v>
      </c>
      <c r="E181" s="3">
        <v>162</v>
      </c>
      <c r="F181" s="3">
        <v>10</v>
      </c>
      <c r="G181" s="3" t="s">
        <v>22</v>
      </c>
      <c r="H181" s="3">
        <f t="shared" si="8"/>
        <v>2088</v>
      </c>
      <c r="I181" s="3" t="str">
        <f>LOOKUP(C181,{0,15000,30000,50000,80000},{"Low","Lower-Mid","Mid","Upper-Mid","High"})</f>
        <v>Upper-Mid</v>
      </c>
      <c r="J181" s="3" t="b">
        <f t="shared" si="9"/>
        <v>0</v>
      </c>
      <c r="K181" s="3" t="str">
        <f t="shared" si="10"/>
        <v>Many</v>
      </c>
      <c r="L181" s="6">
        <f t="shared" si="11"/>
        <v>1</v>
      </c>
    </row>
    <row r="182" spans="1:12">
      <c r="A182" s="5" t="s">
        <v>204</v>
      </c>
      <c r="B182" s="3">
        <v>5</v>
      </c>
      <c r="C182" s="3">
        <v>35338</v>
      </c>
      <c r="D182" s="3">
        <v>411</v>
      </c>
      <c r="E182" s="3">
        <v>132</v>
      </c>
      <c r="F182" s="3">
        <v>11</v>
      </c>
      <c r="G182" s="3" t="s">
        <v>36</v>
      </c>
      <c r="H182" s="3">
        <f t="shared" si="8"/>
        <v>1731</v>
      </c>
      <c r="I182" s="3" t="str">
        <f>LOOKUP(C182,{0,15000,30000,50000,80000},{"Low","Lower-Mid","Mid","Upper-Mid","High"})</f>
        <v>Mid</v>
      </c>
      <c r="J182" s="3" t="b">
        <f t="shared" si="9"/>
        <v>0</v>
      </c>
      <c r="K182" s="3" t="str">
        <f t="shared" si="10"/>
        <v>Many</v>
      </c>
      <c r="L182" s="6">
        <f t="shared" si="11"/>
        <v>10</v>
      </c>
    </row>
    <row r="183" spans="1:12">
      <c r="A183" s="5" t="s">
        <v>205</v>
      </c>
      <c r="B183" s="3">
        <v>4</v>
      </c>
      <c r="C183" s="3">
        <v>88027</v>
      </c>
      <c r="D183" s="3">
        <v>216</v>
      </c>
      <c r="E183" s="3">
        <v>91</v>
      </c>
      <c r="F183" s="3">
        <v>5</v>
      </c>
      <c r="G183" s="3" t="s">
        <v>27</v>
      </c>
      <c r="H183" s="3">
        <f t="shared" si="8"/>
        <v>1126</v>
      </c>
      <c r="I183" s="3" t="str">
        <f>LOOKUP(C183,{0,15000,30000,50000,80000},{"Low","Lower-Mid","Mid","Upper-Mid","High"})</f>
        <v>High</v>
      </c>
      <c r="J183" s="3" t="b">
        <f t="shared" si="9"/>
        <v>0</v>
      </c>
      <c r="K183" s="3" t="str">
        <f t="shared" si="10"/>
        <v>Moderate</v>
      </c>
      <c r="L183" s="6">
        <f t="shared" si="11"/>
        <v>4</v>
      </c>
    </row>
    <row r="184" spans="1:12">
      <c r="A184" s="5" t="s">
        <v>206</v>
      </c>
      <c r="B184" s="3">
        <v>6</v>
      </c>
      <c r="C184" s="3">
        <v>39508</v>
      </c>
      <c r="D184" s="3">
        <v>233</v>
      </c>
      <c r="E184" s="3">
        <v>150</v>
      </c>
      <c r="F184" s="3">
        <v>10</v>
      </c>
      <c r="G184" s="3" t="s">
        <v>27</v>
      </c>
      <c r="H184" s="3">
        <f t="shared" si="8"/>
        <v>1733</v>
      </c>
      <c r="I184" s="3" t="str">
        <f>LOOKUP(C184,{0,15000,30000,50000,80000},{"Low","Lower-Mid","Mid","Upper-Mid","High"})</f>
        <v>Mid</v>
      </c>
      <c r="J184" s="3" t="b">
        <f t="shared" si="9"/>
        <v>0</v>
      </c>
      <c r="K184" s="3" t="str">
        <f t="shared" si="10"/>
        <v>Many</v>
      </c>
      <c r="L184" s="6">
        <f t="shared" si="11"/>
        <v>4</v>
      </c>
    </row>
    <row r="185" spans="1:12">
      <c r="A185" s="5" t="s">
        <v>207</v>
      </c>
      <c r="B185" s="3">
        <v>5</v>
      </c>
      <c r="C185" s="3">
        <v>23051</v>
      </c>
      <c r="D185" s="3">
        <v>157</v>
      </c>
      <c r="E185" s="3">
        <v>55</v>
      </c>
      <c r="F185" s="3">
        <v>6</v>
      </c>
      <c r="G185" s="3" t="s">
        <v>13</v>
      </c>
      <c r="H185" s="3">
        <f t="shared" si="8"/>
        <v>707</v>
      </c>
      <c r="I185" s="3" t="str">
        <f>LOOKUP(C185,{0,15000,30000,50000,80000},{"Low","Lower-Mid","Mid","Upper-Mid","High"})</f>
        <v>Lower-Mid</v>
      </c>
      <c r="J185" s="3" t="b">
        <f t="shared" si="9"/>
        <v>0</v>
      </c>
      <c r="K185" s="3" t="str">
        <f t="shared" si="10"/>
        <v>Moderate</v>
      </c>
      <c r="L185" s="6">
        <f t="shared" si="11"/>
        <v>3</v>
      </c>
    </row>
    <row r="186" spans="1:12">
      <c r="A186" s="5" t="s">
        <v>208</v>
      </c>
      <c r="B186" s="3">
        <v>7</v>
      </c>
      <c r="C186" s="3">
        <v>68747</v>
      </c>
      <c r="D186" s="3">
        <v>143</v>
      </c>
      <c r="E186" s="3">
        <v>75</v>
      </c>
      <c r="F186" s="3">
        <v>11</v>
      </c>
      <c r="G186" s="3" t="s">
        <v>13</v>
      </c>
      <c r="H186" s="3">
        <f t="shared" si="8"/>
        <v>893</v>
      </c>
      <c r="I186" s="3" t="str">
        <f>LOOKUP(C186,{0,15000,30000,50000,80000},{"Low","Lower-Mid","Mid","Upper-Mid","High"})</f>
        <v>Upper-Mid</v>
      </c>
      <c r="J186" s="3" t="b">
        <f t="shared" si="9"/>
        <v>0</v>
      </c>
      <c r="K186" s="3" t="str">
        <f t="shared" si="10"/>
        <v>Many</v>
      </c>
      <c r="L186" s="6">
        <f t="shared" si="11"/>
        <v>3</v>
      </c>
    </row>
    <row r="187" spans="1:12">
      <c r="A187" s="5" t="s">
        <v>209</v>
      </c>
      <c r="B187" s="3">
        <v>7</v>
      </c>
      <c r="C187" s="3">
        <v>74021</v>
      </c>
      <c r="D187" s="3">
        <v>272</v>
      </c>
      <c r="E187" s="3">
        <v>113</v>
      </c>
      <c r="F187" s="3">
        <v>10</v>
      </c>
      <c r="G187" s="3" t="s">
        <v>27</v>
      </c>
      <c r="H187" s="3">
        <f t="shared" si="8"/>
        <v>1402</v>
      </c>
      <c r="I187" s="3" t="str">
        <f>LOOKUP(C187,{0,15000,30000,50000,80000},{"Low","Lower-Mid","Mid","Upper-Mid","High"})</f>
        <v>Upper-Mid</v>
      </c>
      <c r="J187" s="3" t="b">
        <f t="shared" si="9"/>
        <v>0</v>
      </c>
      <c r="K187" s="3" t="str">
        <f t="shared" si="10"/>
        <v>Many</v>
      </c>
      <c r="L187" s="6">
        <f t="shared" si="11"/>
        <v>4</v>
      </c>
    </row>
    <row r="188" spans="1:12">
      <c r="A188" s="5" t="s">
        <v>210</v>
      </c>
      <c r="B188" s="3">
        <v>5</v>
      </c>
      <c r="C188" s="3">
        <v>86412</v>
      </c>
      <c r="D188" s="3">
        <v>259</v>
      </c>
      <c r="E188" s="3">
        <v>108</v>
      </c>
      <c r="F188" s="3">
        <v>4</v>
      </c>
      <c r="G188" s="3" t="s">
        <v>56</v>
      </c>
      <c r="H188" s="3">
        <f t="shared" si="8"/>
        <v>1339</v>
      </c>
      <c r="I188" s="3" t="str">
        <f>LOOKUP(C188,{0,15000,30000,50000,80000},{"Low","Lower-Mid","Mid","Upper-Mid","High"})</f>
        <v>High</v>
      </c>
      <c r="J188" s="3" t="b">
        <f t="shared" si="9"/>
        <v>0</v>
      </c>
      <c r="K188" s="3" t="str">
        <f t="shared" si="10"/>
        <v>Few</v>
      </c>
      <c r="L188" s="6">
        <f t="shared" si="11"/>
        <v>11</v>
      </c>
    </row>
    <row r="189" spans="1:12">
      <c r="A189" s="5" t="s">
        <v>211</v>
      </c>
      <c r="B189" s="3">
        <v>7</v>
      </c>
      <c r="C189" s="3">
        <v>78335</v>
      </c>
      <c r="D189" s="3">
        <v>272</v>
      </c>
      <c r="E189" s="3">
        <v>158</v>
      </c>
      <c r="F189" s="3">
        <v>5</v>
      </c>
      <c r="G189" s="3" t="s">
        <v>22</v>
      </c>
      <c r="H189" s="3">
        <f t="shared" si="8"/>
        <v>1852</v>
      </c>
      <c r="I189" s="3" t="str">
        <f>LOOKUP(C189,{0,15000,30000,50000,80000},{"Low","Lower-Mid","Mid","Upper-Mid","High"})</f>
        <v>Upper-Mid</v>
      </c>
      <c r="J189" s="3" t="b">
        <f t="shared" si="9"/>
        <v>0</v>
      </c>
      <c r="K189" s="3" t="str">
        <f t="shared" si="10"/>
        <v>Moderate</v>
      </c>
      <c r="L189" s="6">
        <f t="shared" si="11"/>
        <v>1</v>
      </c>
    </row>
    <row r="190" spans="1:12">
      <c r="A190" s="5" t="s">
        <v>212</v>
      </c>
      <c r="B190" s="3">
        <v>3</v>
      </c>
      <c r="C190" s="3">
        <v>76179</v>
      </c>
      <c r="D190" s="3">
        <v>416</v>
      </c>
      <c r="E190" s="3">
        <v>170</v>
      </c>
      <c r="F190" s="3">
        <v>10</v>
      </c>
      <c r="G190" s="3" t="s">
        <v>56</v>
      </c>
      <c r="H190" s="3">
        <f t="shared" si="8"/>
        <v>2116</v>
      </c>
      <c r="I190" s="3" t="str">
        <f>LOOKUP(C190,{0,15000,30000,50000,80000},{"Low","Lower-Mid","Mid","Upper-Mid","High"})</f>
        <v>Upper-Mid</v>
      </c>
      <c r="J190" s="3" t="b">
        <f t="shared" si="9"/>
        <v>0</v>
      </c>
      <c r="K190" s="3" t="str">
        <f t="shared" si="10"/>
        <v>Many</v>
      </c>
      <c r="L190" s="6">
        <f t="shared" si="11"/>
        <v>11</v>
      </c>
    </row>
    <row r="191" spans="1:12">
      <c r="A191" s="5" t="s">
        <v>213</v>
      </c>
      <c r="B191" s="3">
        <v>5</v>
      </c>
      <c r="C191" s="3">
        <v>52093</v>
      </c>
      <c r="D191" s="3">
        <v>402</v>
      </c>
      <c r="E191" s="3">
        <v>82</v>
      </c>
      <c r="F191" s="3">
        <v>11</v>
      </c>
      <c r="G191" s="3" t="s">
        <v>56</v>
      </c>
      <c r="H191" s="3">
        <f t="shared" si="8"/>
        <v>1222</v>
      </c>
      <c r="I191" s="3" t="str">
        <f>LOOKUP(C191,{0,15000,30000,50000,80000},{"Low","Lower-Mid","Mid","Upper-Mid","High"})</f>
        <v>Upper-Mid</v>
      </c>
      <c r="J191" s="3" t="b">
        <f t="shared" si="9"/>
        <v>0</v>
      </c>
      <c r="K191" s="3" t="str">
        <f t="shared" si="10"/>
        <v>Many</v>
      </c>
      <c r="L191" s="6">
        <f t="shared" si="11"/>
        <v>11</v>
      </c>
    </row>
    <row r="192" spans="1:12">
      <c r="A192" s="5" t="s">
        <v>214</v>
      </c>
      <c r="B192" s="3">
        <v>4</v>
      </c>
      <c r="C192" s="3">
        <v>89678</v>
      </c>
      <c r="D192" s="3">
        <v>248</v>
      </c>
      <c r="E192" s="3">
        <v>199</v>
      </c>
      <c r="F192" s="3">
        <v>12</v>
      </c>
      <c r="G192" s="3" t="s">
        <v>15</v>
      </c>
      <c r="H192" s="3">
        <f t="shared" si="8"/>
        <v>2238</v>
      </c>
      <c r="I192" s="3" t="str">
        <f>LOOKUP(C192,{0,15000,30000,50000,80000},{"Low","Lower-Mid","Mid","Upper-Mid","High"})</f>
        <v>High</v>
      </c>
      <c r="J192" s="3" t="b">
        <f t="shared" si="9"/>
        <v>0</v>
      </c>
      <c r="K192" s="3" t="str">
        <f t="shared" si="10"/>
        <v>Many</v>
      </c>
      <c r="L192" s="6">
        <f t="shared" si="11"/>
        <v>2</v>
      </c>
    </row>
    <row r="193" spans="1:12">
      <c r="A193" s="5" t="s">
        <v>215</v>
      </c>
      <c r="B193" s="3">
        <v>5</v>
      </c>
      <c r="C193" s="3">
        <v>59734</v>
      </c>
      <c r="D193" s="3">
        <v>179</v>
      </c>
      <c r="E193" s="3">
        <v>70</v>
      </c>
      <c r="F193" s="3">
        <v>7</v>
      </c>
      <c r="G193" s="3" t="s">
        <v>50</v>
      </c>
      <c r="H193" s="3">
        <f t="shared" si="8"/>
        <v>879</v>
      </c>
      <c r="I193" s="3" t="str">
        <f>LOOKUP(C193,{0,15000,30000,50000,80000},{"Low","Lower-Mid","Mid","Upper-Mid","High"})</f>
        <v>Upper-Mid</v>
      </c>
      <c r="J193" s="3" t="b">
        <f t="shared" si="9"/>
        <v>0</v>
      </c>
      <c r="K193" s="3" t="str">
        <f t="shared" si="10"/>
        <v>Many</v>
      </c>
      <c r="L193" s="6">
        <f t="shared" si="11"/>
        <v>9</v>
      </c>
    </row>
    <row r="194" spans="1:12">
      <c r="A194" s="5" t="s">
        <v>216</v>
      </c>
      <c r="B194" s="3">
        <v>7</v>
      </c>
      <c r="C194" s="3">
        <v>92615</v>
      </c>
      <c r="D194" s="3">
        <v>473</v>
      </c>
      <c r="E194" s="3">
        <v>119</v>
      </c>
      <c r="F194" s="3">
        <v>3</v>
      </c>
      <c r="G194" s="3" t="s">
        <v>36</v>
      </c>
      <c r="H194" s="3">
        <f t="shared" si="8"/>
        <v>1663</v>
      </c>
      <c r="I194" s="3" t="str">
        <f>LOOKUP(C194,{0,15000,30000,50000,80000},{"Low","Lower-Mid","Mid","Upper-Mid","High"})</f>
        <v>High</v>
      </c>
      <c r="J194" s="3" t="b">
        <f t="shared" si="9"/>
        <v>0</v>
      </c>
      <c r="K194" s="3" t="str">
        <f t="shared" si="10"/>
        <v>Few</v>
      </c>
      <c r="L194" s="6">
        <f t="shared" si="11"/>
        <v>10</v>
      </c>
    </row>
    <row r="195" spans="1:12">
      <c r="A195" s="5" t="s">
        <v>217</v>
      </c>
      <c r="B195" s="3">
        <v>3</v>
      </c>
      <c r="C195" s="3">
        <v>93523</v>
      </c>
      <c r="D195" s="3">
        <v>312</v>
      </c>
      <c r="E195" s="3">
        <v>161</v>
      </c>
      <c r="F195" s="3">
        <v>8</v>
      </c>
      <c r="G195" s="3" t="s">
        <v>15</v>
      </c>
      <c r="H195" s="3">
        <f t="shared" ref="H195:H251" si="12">D195+E195*10</f>
        <v>1922</v>
      </c>
      <c r="I195" s="3" t="str">
        <f>LOOKUP(C195,{0,15000,30000,50000,80000},{"Low","Lower-Mid","Mid","Upper-Mid","High"})</f>
        <v>High</v>
      </c>
      <c r="J195" s="3" t="b">
        <f t="shared" ref="J195:J251" si="13">IF(B195=1,IF(B195=2,IF(B195=3,"3","7")))</f>
        <v>0</v>
      </c>
      <c r="K195" s="3" t="str">
        <f t="shared" ref="K195:K251" si="14">IF(F195&lt;=2,"Very Few",IF(F195&lt;=4,"Few",IF(F195&lt;=6,"Moderate","Many")))</f>
        <v>Many</v>
      </c>
      <c r="L195" s="6">
        <f t="shared" ref="L195:L251" si="15">MONTH(DATEVALUE("1 "&amp;G195))</f>
        <v>2</v>
      </c>
    </row>
    <row r="196" spans="1:12">
      <c r="A196" s="5" t="s">
        <v>218</v>
      </c>
      <c r="B196" s="3">
        <v>3</v>
      </c>
      <c r="C196" s="3">
        <v>37019</v>
      </c>
      <c r="D196" s="3">
        <v>302</v>
      </c>
      <c r="E196" s="3">
        <v>53</v>
      </c>
      <c r="F196" s="3">
        <v>3</v>
      </c>
      <c r="G196" s="3" t="s">
        <v>61</v>
      </c>
      <c r="H196" s="3">
        <f t="shared" si="12"/>
        <v>832</v>
      </c>
      <c r="I196" s="3" t="str">
        <f>LOOKUP(C196,{0,15000,30000,50000,80000},{"Low","Lower-Mid","Mid","Upper-Mid","High"})</f>
        <v>Mid</v>
      </c>
      <c r="J196" s="3" t="b">
        <f t="shared" si="13"/>
        <v>0</v>
      </c>
      <c r="K196" s="3" t="str">
        <f t="shared" si="14"/>
        <v>Few</v>
      </c>
      <c r="L196" s="6">
        <f t="shared" si="15"/>
        <v>5</v>
      </c>
    </row>
    <row r="197" spans="1:12">
      <c r="A197" s="5" t="s">
        <v>219</v>
      </c>
      <c r="B197" s="3">
        <v>6</v>
      </c>
      <c r="C197" s="3">
        <v>93847</v>
      </c>
      <c r="D197" s="3">
        <v>351</v>
      </c>
      <c r="E197" s="3">
        <v>143</v>
      </c>
      <c r="F197" s="3">
        <v>12</v>
      </c>
      <c r="G197" s="3" t="s">
        <v>50</v>
      </c>
      <c r="H197" s="3">
        <f t="shared" si="12"/>
        <v>1781</v>
      </c>
      <c r="I197" s="3" t="str">
        <f>LOOKUP(C197,{0,15000,30000,50000,80000},{"Low","Lower-Mid","Mid","Upper-Mid","High"})</f>
        <v>High</v>
      </c>
      <c r="J197" s="3" t="b">
        <f t="shared" si="13"/>
        <v>0</v>
      </c>
      <c r="K197" s="3" t="str">
        <f t="shared" si="14"/>
        <v>Many</v>
      </c>
      <c r="L197" s="6">
        <f t="shared" si="15"/>
        <v>9</v>
      </c>
    </row>
    <row r="198" spans="1:12">
      <c r="A198" s="5" t="s">
        <v>220</v>
      </c>
      <c r="B198" s="3">
        <v>4</v>
      </c>
      <c r="C198" s="3">
        <v>99634</v>
      </c>
      <c r="D198" s="3">
        <v>328</v>
      </c>
      <c r="E198" s="3">
        <v>124</v>
      </c>
      <c r="F198" s="3">
        <v>3</v>
      </c>
      <c r="G198" s="3" t="s">
        <v>50</v>
      </c>
      <c r="H198" s="3">
        <f t="shared" si="12"/>
        <v>1568</v>
      </c>
      <c r="I198" s="3" t="str">
        <f>LOOKUP(C198,{0,15000,30000,50000,80000},{"Low","Lower-Mid","Mid","Upper-Mid","High"})</f>
        <v>High</v>
      </c>
      <c r="J198" s="3" t="b">
        <f t="shared" si="13"/>
        <v>0</v>
      </c>
      <c r="K198" s="3" t="str">
        <f t="shared" si="14"/>
        <v>Few</v>
      </c>
      <c r="L198" s="6">
        <f t="shared" si="15"/>
        <v>9</v>
      </c>
    </row>
    <row r="199" spans="1:12">
      <c r="A199" s="5" t="s">
        <v>221</v>
      </c>
      <c r="B199" s="3">
        <v>2</v>
      </c>
      <c r="C199" s="3">
        <v>48251</v>
      </c>
      <c r="D199" s="3">
        <v>263</v>
      </c>
      <c r="E199" s="3">
        <v>111</v>
      </c>
      <c r="F199" s="3">
        <v>12</v>
      </c>
      <c r="G199" s="3" t="s">
        <v>30</v>
      </c>
      <c r="H199" s="3">
        <f t="shared" si="12"/>
        <v>1373</v>
      </c>
      <c r="I199" s="3" t="str">
        <f>LOOKUP(C199,{0,15000,30000,50000,80000},{"Low","Lower-Mid","Mid","Upper-Mid","High"})</f>
        <v>Mid</v>
      </c>
      <c r="J199" s="3" t="b">
        <f t="shared" si="13"/>
        <v>0</v>
      </c>
      <c r="K199" s="3" t="str">
        <f t="shared" si="14"/>
        <v>Many</v>
      </c>
      <c r="L199" s="6">
        <f t="shared" si="15"/>
        <v>8</v>
      </c>
    </row>
    <row r="200" spans="1:12">
      <c r="A200" s="5" t="s">
        <v>222</v>
      </c>
      <c r="B200" s="3">
        <v>2</v>
      </c>
      <c r="C200" s="3">
        <v>45945</v>
      </c>
      <c r="D200" s="3">
        <v>326</v>
      </c>
      <c r="E200" s="3">
        <v>143</v>
      </c>
      <c r="F200" s="3">
        <v>2</v>
      </c>
      <c r="G200" s="3" t="s">
        <v>22</v>
      </c>
      <c r="H200" s="3">
        <f t="shared" si="12"/>
        <v>1756</v>
      </c>
      <c r="I200" s="3" t="str">
        <f>LOOKUP(C200,{0,15000,30000,50000,80000},{"Low","Lower-Mid","Mid","Upper-Mid","High"})</f>
        <v>Mid</v>
      </c>
      <c r="J200" s="3" t="b">
        <f t="shared" si="13"/>
        <v>0</v>
      </c>
      <c r="K200" s="3" t="str">
        <f t="shared" si="14"/>
        <v>Very Few</v>
      </c>
      <c r="L200" s="6">
        <f t="shared" si="15"/>
        <v>1</v>
      </c>
    </row>
    <row r="201" spans="1:12">
      <c r="A201" s="5" t="s">
        <v>223</v>
      </c>
      <c r="B201" s="3">
        <v>5</v>
      </c>
      <c r="C201" s="3">
        <v>52217</v>
      </c>
      <c r="D201" s="3">
        <v>246</v>
      </c>
      <c r="E201" s="3">
        <v>144</v>
      </c>
      <c r="F201" s="3">
        <v>12</v>
      </c>
      <c r="G201" s="3" t="s">
        <v>22</v>
      </c>
      <c r="H201" s="3">
        <f t="shared" si="12"/>
        <v>1686</v>
      </c>
      <c r="I201" s="3" t="str">
        <f>LOOKUP(C201,{0,15000,30000,50000,80000},{"Low","Lower-Mid","Mid","Upper-Mid","High"})</f>
        <v>Upper-Mid</v>
      </c>
      <c r="J201" s="3" t="b">
        <f t="shared" si="13"/>
        <v>0</v>
      </c>
      <c r="K201" s="3" t="str">
        <f t="shared" si="14"/>
        <v>Many</v>
      </c>
      <c r="L201" s="6">
        <f t="shared" si="15"/>
        <v>1</v>
      </c>
    </row>
    <row r="202" spans="1:12">
      <c r="A202" s="5" t="s">
        <v>224</v>
      </c>
      <c r="B202" s="3">
        <v>6</v>
      </c>
      <c r="C202" s="3">
        <v>28308</v>
      </c>
      <c r="D202" s="3">
        <v>119</v>
      </c>
      <c r="E202" s="3">
        <v>104</v>
      </c>
      <c r="F202" s="3">
        <v>12</v>
      </c>
      <c r="G202" s="3" t="s">
        <v>50</v>
      </c>
      <c r="H202" s="3">
        <f t="shared" si="12"/>
        <v>1159</v>
      </c>
      <c r="I202" s="3" t="str">
        <f>LOOKUP(C202,{0,15000,30000,50000,80000},{"Low","Lower-Mid","Mid","Upper-Mid","High"})</f>
        <v>Lower-Mid</v>
      </c>
      <c r="J202" s="3" t="b">
        <f t="shared" si="13"/>
        <v>0</v>
      </c>
      <c r="K202" s="3" t="str">
        <f t="shared" si="14"/>
        <v>Many</v>
      </c>
      <c r="L202" s="6">
        <f t="shared" si="15"/>
        <v>9</v>
      </c>
    </row>
    <row r="203" spans="1:12">
      <c r="A203" s="5" t="s">
        <v>225</v>
      </c>
      <c r="B203" s="3">
        <v>1</v>
      </c>
      <c r="C203" s="3">
        <v>25949</v>
      </c>
      <c r="D203" s="3">
        <v>146</v>
      </c>
      <c r="E203" s="3">
        <v>186</v>
      </c>
      <c r="F203" s="3">
        <v>13</v>
      </c>
      <c r="G203" s="3" t="s">
        <v>56</v>
      </c>
      <c r="H203" s="3">
        <f t="shared" si="12"/>
        <v>2006</v>
      </c>
      <c r="I203" s="3" t="str">
        <f>LOOKUP(C203,{0,15000,30000,50000,80000},{"Low","Lower-Mid","Mid","Upper-Mid","High"})</f>
        <v>Lower-Mid</v>
      </c>
      <c r="J203" s="3" t="b">
        <f t="shared" si="13"/>
        <v>0</v>
      </c>
      <c r="K203" s="3" t="str">
        <f t="shared" si="14"/>
        <v>Many</v>
      </c>
      <c r="L203" s="6">
        <f t="shared" si="15"/>
        <v>11</v>
      </c>
    </row>
    <row r="204" spans="1:12">
      <c r="A204" s="5" t="s">
        <v>226</v>
      </c>
      <c r="B204" s="3">
        <v>5</v>
      </c>
      <c r="C204" s="3">
        <v>71990</v>
      </c>
      <c r="D204" s="3">
        <v>332</v>
      </c>
      <c r="E204" s="3">
        <v>180</v>
      </c>
      <c r="F204" s="3">
        <v>12</v>
      </c>
      <c r="G204" s="3" t="s">
        <v>30</v>
      </c>
      <c r="H204" s="3">
        <f t="shared" si="12"/>
        <v>2132</v>
      </c>
      <c r="I204" s="3" t="str">
        <f>LOOKUP(C204,{0,15000,30000,50000,80000},{"Low","Lower-Mid","Mid","Upper-Mid","High"})</f>
        <v>Upper-Mid</v>
      </c>
      <c r="J204" s="3" t="b">
        <f t="shared" si="13"/>
        <v>0</v>
      </c>
      <c r="K204" s="3" t="str">
        <f t="shared" si="14"/>
        <v>Many</v>
      </c>
      <c r="L204" s="6">
        <f t="shared" si="15"/>
        <v>8</v>
      </c>
    </row>
    <row r="205" spans="1:12">
      <c r="A205" s="5" t="s">
        <v>227</v>
      </c>
      <c r="B205" s="3">
        <v>6</v>
      </c>
      <c r="C205" s="3">
        <v>21150</v>
      </c>
      <c r="D205" s="3">
        <v>404</v>
      </c>
      <c r="E205" s="3">
        <v>80</v>
      </c>
      <c r="F205" s="3">
        <v>4</v>
      </c>
      <c r="G205" s="3" t="s">
        <v>36</v>
      </c>
      <c r="H205" s="3">
        <f t="shared" si="12"/>
        <v>1204</v>
      </c>
      <c r="I205" s="3" t="str">
        <f>LOOKUP(C205,{0,15000,30000,50000,80000},{"Low","Lower-Mid","Mid","Upper-Mid","High"})</f>
        <v>Lower-Mid</v>
      </c>
      <c r="J205" s="3" t="b">
        <f t="shared" si="13"/>
        <v>0</v>
      </c>
      <c r="K205" s="3" t="str">
        <f t="shared" si="14"/>
        <v>Few</v>
      </c>
      <c r="L205" s="6">
        <f t="shared" si="15"/>
        <v>10</v>
      </c>
    </row>
    <row r="206" spans="1:12">
      <c r="A206" s="5" t="s">
        <v>228</v>
      </c>
      <c r="B206" s="3">
        <v>4</v>
      </c>
      <c r="C206" s="3">
        <v>94740</v>
      </c>
      <c r="D206" s="3">
        <v>113</v>
      </c>
      <c r="E206" s="3">
        <v>89</v>
      </c>
      <c r="F206" s="3">
        <v>7</v>
      </c>
      <c r="G206" s="3" t="s">
        <v>50</v>
      </c>
      <c r="H206" s="3">
        <f t="shared" si="12"/>
        <v>1003</v>
      </c>
      <c r="I206" s="3" t="str">
        <f>LOOKUP(C206,{0,15000,30000,50000,80000},{"Low","Lower-Mid","Mid","Upper-Mid","High"})</f>
        <v>High</v>
      </c>
      <c r="J206" s="3" t="b">
        <f t="shared" si="13"/>
        <v>0</v>
      </c>
      <c r="K206" s="3" t="str">
        <f t="shared" si="14"/>
        <v>Many</v>
      </c>
      <c r="L206" s="6">
        <f t="shared" si="15"/>
        <v>9</v>
      </c>
    </row>
    <row r="207" spans="1:12">
      <c r="A207" s="5" t="s">
        <v>229</v>
      </c>
      <c r="B207" s="3">
        <v>4</v>
      </c>
      <c r="C207" s="3">
        <v>86617</v>
      </c>
      <c r="D207" s="3">
        <v>242</v>
      </c>
      <c r="E207" s="3">
        <v>85</v>
      </c>
      <c r="F207" s="3">
        <v>9</v>
      </c>
      <c r="G207" s="3" t="s">
        <v>32</v>
      </c>
      <c r="H207" s="3">
        <f t="shared" si="12"/>
        <v>1092</v>
      </c>
      <c r="I207" s="3" t="str">
        <f>LOOKUP(C207,{0,15000,30000,50000,80000},{"Low","Lower-Mid","Mid","Upper-Mid","High"})</f>
        <v>High</v>
      </c>
      <c r="J207" s="3" t="b">
        <f t="shared" si="13"/>
        <v>0</v>
      </c>
      <c r="K207" s="3" t="str">
        <f t="shared" si="14"/>
        <v>Many</v>
      </c>
      <c r="L207" s="6">
        <f t="shared" si="15"/>
        <v>7</v>
      </c>
    </row>
    <row r="208" spans="1:12">
      <c r="A208" s="5" t="s">
        <v>230</v>
      </c>
      <c r="B208" s="3">
        <v>4</v>
      </c>
      <c r="C208" s="3">
        <v>36896</v>
      </c>
      <c r="D208" s="3">
        <v>100</v>
      </c>
      <c r="E208" s="3">
        <v>55</v>
      </c>
      <c r="F208" s="3">
        <v>10</v>
      </c>
      <c r="G208" s="3" t="s">
        <v>13</v>
      </c>
      <c r="H208" s="3">
        <f t="shared" si="12"/>
        <v>650</v>
      </c>
      <c r="I208" s="3" t="str">
        <f>LOOKUP(C208,{0,15000,30000,50000,80000},{"Low","Lower-Mid","Mid","Upper-Mid","High"})</f>
        <v>Mid</v>
      </c>
      <c r="J208" s="3" t="b">
        <f t="shared" si="13"/>
        <v>0</v>
      </c>
      <c r="K208" s="3" t="str">
        <f t="shared" si="14"/>
        <v>Many</v>
      </c>
      <c r="L208" s="6">
        <f t="shared" si="15"/>
        <v>3</v>
      </c>
    </row>
    <row r="209" spans="1:12">
      <c r="A209" s="5" t="s">
        <v>231</v>
      </c>
      <c r="B209" s="3">
        <v>4</v>
      </c>
      <c r="C209" s="3">
        <v>66175</v>
      </c>
      <c r="D209" s="3">
        <v>472</v>
      </c>
      <c r="E209" s="3">
        <v>115</v>
      </c>
      <c r="F209" s="3">
        <v>8</v>
      </c>
      <c r="G209" s="3" t="s">
        <v>13</v>
      </c>
      <c r="H209" s="3">
        <f t="shared" si="12"/>
        <v>1622</v>
      </c>
      <c r="I209" s="3" t="str">
        <f>LOOKUP(C209,{0,15000,30000,50000,80000},{"Low","Lower-Mid","Mid","Upper-Mid","High"})</f>
        <v>Upper-Mid</v>
      </c>
      <c r="J209" s="3" t="b">
        <f t="shared" si="13"/>
        <v>0</v>
      </c>
      <c r="K209" s="3" t="str">
        <f t="shared" si="14"/>
        <v>Many</v>
      </c>
      <c r="L209" s="6">
        <f t="shared" si="15"/>
        <v>3</v>
      </c>
    </row>
    <row r="210" spans="1:12">
      <c r="A210" s="5" t="s">
        <v>232</v>
      </c>
      <c r="B210" s="3">
        <v>4</v>
      </c>
      <c r="C210" s="3">
        <v>27805</v>
      </c>
      <c r="D210" s="3">
        <v>153</v>
      </c>
      <c r="E210" s="3">
        <v>124</v>
      </c>
      <c r="F210" s="3">
        <v>5</v>
      </c>
      <c r="G210" s="3" t="s">
        <v>15</v>
      </c>
      <c r="H210" s="3">
        <f t="shared" si="12"/>
        <v>1393</v>
      </c>
      <c r="I210" s="3" t="str">
        <f>LOOKUP(C210,{0,15000,30000,50000,80000},{"Low","Lower-Mid","Mid","Upper-Mid","High"})</f>
        <v>Lower-Mid</v>
      </c>
      <c r="J210" s="3" t="b">
        <f t="shared" si="13"/>
        <v>0</v>
      </c>
      <c r="K210" s="3" t="str">
        <f t="shared" si="14"/>
        <v>Moderate</v>
      </c>
      <c r="L210" s="6">
        <f t="shared" si="15"/>
        <v>2</v>
      </c>
    </row>
    <row r="211" spans="1:12">
      <c r="A211" s="5" t="s">
        <v>233</v>
      </c>
      <c r="B211" s="3">
        <v>6</v>
      </c>
      <c r="C211" s="3">
        <v>25237</v>
      </c>
      <c r="D211" s="3">
        <v>473</v>
      </c>
      <c r="E211" s="3">
        <v>53</v>
      </c>
      <c r="F211" s="3">
        <v>7</v>
      </c>
      <c r="G211" s="3" t="s">
        <v>61</v>
      </c>
      <c r="H211" s="3">
        <f t="shared" si="12"/>
        <v>1003</v>
      </c>
      <c r="I211" s="3" t="str">
        <f>LOOKUP(C211,{0,15000,30000,50000,80000},{"Low","Lower-Mid","Mid","Upper-Mid","High"})</f>
        <v>Lower-Mid</v>
      </c>
      <c r="J211" s="3" t="b">
        <f t="shared" si="13"/>
        <v>0</v>
      </c>
      <c r="K211" s="3" t="str">
        <f t="shared" si="14"/>
        <v>Many</v>
      </c>
      <c r="L211" s="6">
        <f t="shared" si="15"/>
        <v>5</v>
      </c>
    </row>
    <row r="212" spans="1:12">
      <c r="A212" s="5" t="s">
        <v>234</v>
      </c>
      <c r="B212" s="3">
        <v>6</v>
      </c>
      <c r="C212" s="3">
        <v>40056</v>
      </c>
      <c r="D212" s="3">
        <v>358</v>
      </c>
      <c r="E212" s="3">
        <v>128</v>
      </c>
      <c r="F212" s="3">
        <v>6</v>
      </c>
      <c r="G212" s="3" t="s">
        <v>20</v>
      </c>
      <c r="H212" s="3">
        <f t="shared" si="12"/>
        <v>1638</v>
      </c>
      <c r="I212" s="3" t="str">
        <f>LOOKUP(C212,{0,15000,30000,50000,80000},{"Low","Lower-Mid","Mid","Upper-Mid","High"})</f>
        <v>Mid</v>
      </c>
      <c r="J212" s="3" t="b">
        <f t="shared" si="13"/>
        <v>0</v>
      </c>
      <c r="K212" s="3" t="str">
        <f t="shared" si="14"/>
        <v>Moderate</v>
      </c>
      <c r="L212" s="6">
        <f t="shared" si="15"/>
        <v>12</v>
      </c>
    </row>
    <row r="213" spans="1:12">
      <c r="A213" s="5" t="s">
        <v>235</v>
      </c>
      <c r="B213" s="3">
        <v>3</v>
      </c>
      <c r="C213" s="3">
        <v>65543</v>
      </c>
      <c r="D213" s="3">
        <v>243</v>
      </c>
      <c r="E213" s="3">
        <v>183</v>
      </c>
      <c r="F213" s="3">
        <v>9</v>
      </c>
      <c r="G213" s="3" t="s">
        <v>20</v>
      </c>
      <c r="H213" s="3">
        <f t="shared" si="12"/>
        <v>2073</v>
      </c>
      <c r="I213" s="3" t="str">
        <f>LOOKUP(C213,{0,15000,30000,50000,80000},{"Low","Lower-Mid","Mid","Upper-Mid","High"})</f>
        <v>Upper-Mid</v>
      </c>
      <c r="J213" s="3" t="b">
        <f t="shared" si="13"/>
        <v>0</v>
      </c>
      <c r="K213" s="3" t="str">
        <f t="shared" si="14"/>
        <v>Many</v>
      </c>
      <c r="L213" s="6">
        <f t="shared" si="15"/>
        <v>12</v>
      </c>
    </row>
    <row r="214" spans="1:12">
      <c r="A214" s="5" t="s">
        <v>236</v>
      </c>
      <c r="B214" s="3">
        <v>2</v>
      </c>
      <c r="C214" s="3">
        <v>76556</v>
      </c>
      <c r="D214" s="3">
        <v>111</v>
      </c>
      <c r="E214" s="3">
        <v>167</v>
      </c>
      <c r="F214" s="3">
        <v>2</v>
      </c>
      <c r="G214" s="3" t="s">
        <v>13</v>
      </c>
      <c r="H214" s="3">
        <f t="shared" si="12"/>
        <v>1781</v>
      </c>
      <c r="I214" s="3" t="str">
        <f>LOOKUP(C214,{0,15000,30000,50000,80000},{"Low","Lower-Mid","Mid","Upper-Mid","High"})</f>
        <v>Upper-Mid</v>
      </c>
      <c r="J214" s="3" t="b">
        <f t="shared" si="13"/>
        <v>0</v>
      </c>
      <c r="K214" s="3" t="str">
        <f t="shared" si="14"/>
        <v>Very Few</v>
      </c>
      <c r="L214" s="6">
        <f t="shared" si="15"/>
        <v>3</v>
      </c>
    </row>
    <row r="215" spans="1:12">
      <c r="A215" s="5" t="s">
        <v>237</v>
      </c>
      <c r="B215" s="3">
        <v>7</v>
      </c>
      <c r="C215" s="3">
        <v>23343</v>
      </c>
      <c r="D215" s="3">
        <v>429</v>
      </c>
      <c r="E215" s="3">
        <v>162</v>
      </c>
      <c r="F215" s="3">
        <v>2</v>
      </c>
      <c r="G215" s="3" t="s">
        <v>18</v>
      </c>
      <c r="H215" s="3">
        <f t="shared" si="12"/>
        <v>2049</v>
      </c>
      <c r="I215" s="3" t="str">
        <f>LOOKUP(C215,{0,15000,30000,50000,80000},{"Low","Lower-Mid","Mid","Upper-Mid","High"})</f>
        <v>Lower-Mid</v>
      </c>
      <c r="J215" s="3" t="b">
        <f t="shared" si="13"/>
        <v>0</v>
      </c>
      <c r="K215" s="3" t="str">
        <f t="shared" si="14"/>
        <v>Very Few</v>
      </c>
      <c r="L215" s="6">
        <f t="shared" si="15"/>
        <v>6</v>
      </c>
    </row>
    <row r="216" spans="1:12">
      <c r="A216" s="5" t="s">
        <v>238</v>
      </c>
      <c r="B216" s="3">
        <v>4</v>
      </c>
      <c r="C216" s="3">
        <v>33500</v>
      </c>
      <c r="D216" s="3">
        <v>323</v>
      </c>
      <c r="E216" s="3">
        <v>143</v>
      </c>
      <c r="F216" s="3">
        <v>14</v>
      </c>
      <c r="G216" s="3" t="s">
        <v>15</v>
      </c>
      <c r="H216" s="3">
        <f t="shared" si="12"/>
        <v>1753</v>
      </c>
      <c r="I216" s="3" t="str">
        <f>LOOKUP(C216,{0,15000,30000,50000,80000},{"Low","Lower-Mid","Mid","Upper-Mid","High"})</f>
        <v>Mid</v>
      </c>
      <c r="J216" s="3" t="b">
        <f t="shared" si="13"/>
        <v>0</v>
      </c>
      <c r="K216" s="3" t="str">
        <f t="shared" si="14"/>
        <v>Many</v>
      </c>
      <c r="L216" s="6">
        <f t="shared" si="15"/>
        <v>2</v>
      </c>
    </row>
    <row r="217" spans="1:12">
      <c r="A217" s="5" t="s">
        <v>239</v>
      </c>
      <c r="B217" s="3">
        <v>1</v>
      </c>
      <c r="C217" s="3">
        <v>73222</v>
      </c>
      <c r="D217" s="3">
        <v>371</v>
      </c>
      <c r="E217" s="3">
        <v>111</v>
      </c>
      <c r="F217" s="3">
        <v>12</v>
      </c>
      <c r="G217" s="3" t="s">
        <v>20</v>
      </c>
      <c r="H217" s="3">
        <f t="shared" si="12"/>
        <v>1481</v>
      </c>
      <c r="I217" s="3" t="str">
        <f>LOOKUP(C217,{0,15000,30000,50000,80000},{"Low","Lower-Mid","Mid","Upper-Mid","High"})</f>
        <v>Upper-Mid</v>
      </c>
      <c r="J217" s="3" t="b">
        <f t="shared" si="13"/>
        <v>0</v>
      </c>
      <c r="K217" s="3" t="str">
        <f t="shared" si="14"/>
        <v>Many</v>
      </c>
      <c r="L217" s="6">
        <f t="shared" si="15"/>
        <v>12</v>
      </c>
    </row>
    <row r="218" spans="1:12">
      <c r="A218" s="5" t="s">
        <v>240</v>
      </c>
      <c r="B218" s="3">
        <v>7</v>
      </c>
      <c r="C218" s="3">
        <v>49375</v>
      </c>
      <c r="D218" s="3">
        <v>457</v>
      </c>
      <c r="E218" s="3">
        <v>128</v>
      </c>
      <c r="F218" s="3">
        <v>7</v>
      </c>
      <c r="G218" s="3" t="s">
        <v>13</v>
      </c>
      <c r="H218" s="3">
        <f t="shared" si="12"/>
        <v>1737</v>
      </c>
      <c r="I218" s="3" t="str">
        <f>LOOKUP(C218,{0,15000,30000,50000,80000},{"Low","Lower-Mid","Mid","Upper-Mid","High"})</f>
        <v>Mid</v>
      </c>
      <c r="J218" s="3" t="b">
        <f t="shared" si="13"/>
        <v>0</v>
      </c>
      <c r="K218" s="3" t="str">
        <f t="shared" si="14"/>
        <v>Many</v>
      </c>
      <c r="L218" s="6">
        <f t="shared" si="15"/>
        <v>3</v>
      </c>
    </row>
    <row r="219" spans="1:12">
      <c r="A219" s="5" t="s">
        <v>241</v>
      </c>
      <c r="B219" s="3">
        <v>6</v>
      </c>
      <c r="C219" s="3">
        <v>29662</v>
      </c>
      <c r="D219" s="3">
        <v>255</v>
      </c>
      <c r="E219" s="3">
        <v>185</v>
      </c>
      <c r="F219" s="3">
        <v>11</v>
      </c>
      <c r="G219" s="3" t="s">
        <v>61</v>
      </c>
      <c r="H219" s="3">
        <f t="shared" si="12"/>
        <v>2105</v>
      </c>
      <c r="I219" s="3" t="str">
        <f>LOOKUP(C219,{0,15000,30000,50000,80000},{"Low","Lower-Mid","Mid","Upper-Mid","High"})</f>
        <v>Lower-Mid</v>
      </c>
      <c r="J219" s="3" t="b">
        <f t="shared" si="13"/>
        <v>0</v>
      </c>
      <c r="K219" s="3" t="str">
        <f t="shared" si="14"/>
        <v>Many</v>
      </c>
      <c r="L219" s="6">
        <f t="shared" si="15"/>
        <v>5</v>
      </c>
    </row>
    <row r="220" spans="1:12">
      <c r="A220" s="5" t="s">
        <v>242</v>
      </c>
      <c r="B220" s="3">
        <v>1</v>
      </c>
      <c r="C220" s="3">
        <v>36964</v>
      </c>
      <c r="D220" s="3">
        <v>472</v>
      </c>
      <c r="E220" s="3">
        <v>75</v>
      </c>
      <c r="F220" s="3">
        <v>13</v>
      </c>
      <c r="G220" s="3" t="s">
        <v>20</v>
      </c>
      <c r="H220" s="3">
        <f t="shared" si="12"/>
        <v>1222</v>
      </c>
      <c r="I220" s="3" t="str">
        <f>LOOKUP(C220,{0,15000,30000,50000,80000},{"Low","Lower-Mid","Mid","Upper-Mid","High"})</f>
        <v>Mid</v>
      </c>
      <c r="J220" s="3" t="b">
        <f t="shared" si="13"/>
        <v>0</v>
      </c>
      <c r="K220" s="3" t="str">
        <f t="shared" si="14"/>
        <v>Many</v>
      </c>
      <c r="L220" s="6">
        <f t="shared" si="15"/>
        <v>12</v>
      </c>
    </row>
    <row r="221" spans="1:12">
      <c r="A221" s="5" t="s">
        <v>243</v>
      </c>
      <c r="B221" s="3">
        <v>1</v>
      </c>
      <c r="C221" s="3">
        <v>79638</v>
      </c>
      <c r="D221" s="3">
        <v>107</v>
      </c>
      <c r="E221" s="3">
        <v>93</v>
      </c>
      <c r="F221" s="3">
        <v>3</v>
      </c>
      <c r="G221" s="3" t="s">
        <v>56</v>
      </c>
      <c r="H221" s="3">
        <f t="shared" si="12"/>
        <v>1037</v>
      </c>
      <c r="I221" s="3" t="str">
        <f>LOOKUP(C221,{0,15000,30000,50000,80000},{"Low","Lower-Mid","Mid","Upper-Mid","High"})</f>
        <v>Upper-Mid</v>
      </c>
      <c r="J221" s="3" t="b">
        <f t="shared" si="13"/>
        <v>0</v>
      </c>
      <c r="K221" s="3" t="str">
        <f t="shared" si="14"/>
        <v>Few</v>
      </c>
      <c r="L221" s="6">
        <f t="shared" si="15"/>
        <v>11</v>
      </c>
    </row>
    <row r="222" spans="1:12">
      <c r="A222" s="5" t="s">
        <v>244</v>
      </c>
      <c r="B222" s="3">
        <v>1</v>
      </c>
      <c r="C222" s="3">
        <v>93666</v>
      </c>
      <c r="D222" s="3">
        <v>221</v>
      </c>
      <c r="E222" s="3">
        <v>182</v>
      </c>
      <c r="F222" s="3">
        <v>6</v>
      </c>
      <c r="G222" s="3" t="s">
        <v>56</v>
      </c>
      <c r="H222" s="3">
        <f t="shared" si="12"/>
        <v>2041</v>
      </c>
      <c r="I222" s="3" t="str">
        <f>LOOKUP(C222,{0,15000,30000,50000,80000},{"Low","Lower-Mid","Mid","Upper-Mid","High"})</f>
        <v>High</v>
      </c>
      <c r="J222" s="3" t="b">
        <f t="shared" si="13"/>
        <v>0</v>
      </c>
      <c r="K222" s="3" t="str">
        <f t="shared" si="14"/>
        <v>Moderate</v>
      </c>
      <c r="L222" s="6">
        <f t="shared" si="15"/>
        <v>11</v>
      </c>
    </row>
    <row r="223" spans="1:12">
      <c r="A223" s="5" t="s">
        <v>245</v>
      </c>
      <c r="B223" s="3">
        <v>3</v>
      </c>
      <c r="C223" s="3">
        <v>87215</v>
      </c>
      <c r="D223" s="3">
        <v>447</v>
      </c>
      <c r="E223" s="3">
        <v>119</v>
      </c>
      <c r="F223" s="3">
        <v>2</v>
      </c>
      <c r="G223" s="3" t="s">
        <v>22</v>
      </c>
      <c r="H223" s="3">
        <f t="shared" si="12"/>
        <v>1637</v>
      </c>
      <c r="I223" s="3" t="str">
        <f>LOOKUP(C223,{0,15000,30000,50000,80000},{"Low","Lower-Mid","Mid","Upper-Mid","High"})</f>
        <v>High</v>
      </c>
      <c r="J223" s="3" t="b">
        <f t="shared" si="13"/>
        <v>0</v>
      </c>
      <c r="K223" s="3" t="str">
        <f t="shared" si="14"/>
        <v>Very Few</v>
      </c>
      <c r="L223" s="6">
        <f t="shared" si="15"/>
        <v>1</v>
      </c>
    </row>
    <row r="224" spans="1:12">
      <c r="A224" s="5" t="s">
        <v>246</v>
      </c>
      <c r="B224" s="3">
        <v>6</v>
      </c>
      <c r="C224" s="3">
        <v>89042</v>
      </c>
      <c r="D224" s="3">
        <v>263</v>
      </c>
      <c r="E224" s="3">
        <v>167</v>
      </c>
      <c r="F224" s="3">
        <v>8</v>
      </c>
      <c r="G224" s="3" t="s">
        <v>22</v>
      </c>
      <c r="H224" s="3">
        <f t="shared" si="12"/>
        <v>1933</v>
      </c>
      <c r="I224" s="3" t="str">
        <f>LOOKUP(C224,{0,15000,30000,50000,80000},{"Low","Lower-Mid","Mid","Upper-Mid","High"})</f>
        <v>High</v>
      </c>
      <c r="J224" s="3" t="b">
        <f t="shared" si="13"/>
        <v>0</v>
      </c>
      <c r="K224" s="3" t="str">
        <f t="shared" si="14"/>
        <v>Many</v>
      </c>
      <c r="L224" s="6">
        <f t="shared" si="15"/>
        <v>1</v>
      </c>
    </row>
    <row r="225" spans="1:12">
      <c r="A225" s="5" t="s">
        <v>247</v>
      </c>
      <c r="B225" s="3">
        <v>1</v>
      </c>
      <c r="C225" s="3">
        <v>33284</v>
      </c>
      <c r="D225" s="3">
        <v>189</v>
      </c>
      <c r="E225" s="3">
        <v>117</v>
      </c>
      <c r="F225" s="3">
        <v>2</v>
      </c>
      <c r="G225" s="3" t="s">
        <v>36</v>
      </c>
      <c r="H225" s="3">
        <f t="shared" si="12"/>
        <v>1359</v>
      </c>
      <c r="I225" s="3" t="str">
        <f>LOOKUP(C225,{0,15000,30000,50000,80000},{"Low","Lower-Mid","Mid","Upper-Mid","High"})</f>
        <v>Mid</v>
      </c>
      <c r="J225" s="3" t="b">
        <f t="shared" si="13"/>
        <v>0</v>
      </c>
      <c r="K225" s="3" t="str">
        <f t="shared" si="14"/>
        <v>Very Few</v>
      </c>
      <c r="L225" s="6">
        <f t="shared" si="15"/>
        <v>10</v>
      </c>
    </row>
    <row r="226" spans="1:12">
      <c r="A226" s="5" t="s">
        <v>248</v>
      </c>
      <c r="B226" s="3">
        <v>4</v>
      </c>
      <c r="C226" s="3">
        <v>92789</v>
      </c>
      <c r="D226" s="3">
        <v>235</v>
      </c>
      <c r="E226" s="3">
        <v>68</v>
      </c>
      <c r="F226" s="3">
        <v>5</v>
      </c>
      <c r="G226" s="3" t="s">
        <v>50</v>
      </c>
      <c r="H226" s="3">
        <f t="shared" si="12"/>
        <v>915</v>
      </c>
      <c r="I226" s="3" t="str">
        <f>LOOKUP(C226,{0,15000,30000,50000,80000},{"Low","Lower-Mid","Mid","Upper-Mid","High"})</f>
        <v>High</v>
      </c>
      <c r="J226" s="3" t="b">
        <f t="shared" si="13"/>
        <v>0</v>
      </c>
      <c r="K226" s="3" t="str">
        <f t="shared" si="14"/>
        <v>Moderate</v>
      </c>
      <c r="L226" s="6">
        <f t="shared" si="15"/>
        <v>9</v>
      </c>
    </row>
    <row r="227" spans="1:12">
      <c r="A227" s="5" t="s">
        <v>249</v>
      </c>
      <c r="B227" s="3">
        <v>5</v>
      </c>
      <c r="C227" s="3">
        <v>81389</v>
      </c>
      <c r="D227" s="3">
        <v>285</v>
      </c>
      <c r="E227" s="3">
        <v>69</v>
      </c>
      <c r="F227" s="3">
        <v>10</v>
      </c>
      <c r="G227" s="3" t="s">
        <v>32</v>
      </c>
      <c r="H227" s="3">
        <f t="shared" si="12"/>
        <v>975</v>
      </c>
      <c r="I227" s="3" t="str">
        <f>LOOKUP(C227,{0,15000,30000,50000,80000},{"Low","Lower-Mid","Mid","Upper-Mid","High"})</f>
        <v>High</v>
      </c>
      <c r="J227" s="3" t="b">
        <f t="shared" si="13"/>
        <v>0</v>
      </c>
      <c r="K227" s="3" t="str">
        <f t="shared" si="14"/>
        <v>Many</v>
      </c>
      <c r="L227" s="6">
        <f t="shared" si="15"/>
        <v>7</v>
      </c>
    </row>
    <row r="228" spans="1:12">
      <c r="A228" s="5" t="s">
        <v>250</v>
      </c>
      <c r="B228" s="3">
        <v>1</v>
      </c>
      <c r="C228" s="3">
        <v>29435</v>
      </c>
      <c r="D228" s="3">
        <v>415</v>
      </c>
      <c r="E228" s="3">
        <v>162</v>
      </c>
      <c r="F228" s="3">
        <v>2</v>
      </c>
      <c r="G228" s="3" t="s">
        <v>22</v>
      </c>
      <c r="H228" s="3">
        <f t="shared" si="12"/>
        <v>2035</v>
      </c>
      <c r="I228" s="3" t="str">
        <f>LOOKUP(C228,{0,15000,30000,50000,80000},{"Low","Lower-Mid","Mid","Upper-Mid","High"})</f>
        <v>Lower-Mid</v>
      </c>
      <c r="J228" s="3" t="b">
        <f t="shared" si="13"/>
        <v>0</v>
      </c>
      <c r="K228" s="3" t="str">
        <f t="shared" si="14"/>
        <v>Very Few</v>
      </c>
      <c r="L228" s="6">
        <f t="shared" si="15"/>
        <v>1</v>
      </c>
    </row>
    <row r="229" spans="1:12">
      <c r="A229" s="5" t="s">
        <v>251</v>
      </c>
      <c r="B229" s="3">
        <v>3</v>
      </c>
      <c r="C229" s="3">
        <v>74340</v>
      </c>
      <c r="D229" s="3">
        <v>277</v>
      </c>
      <c r="E229" s="3">
        <v>189</v>
      </c>
      <c r="F229" s="3">
        <v>5</v>
      </c>
      <c r="G229" s="3" t="s">
        <v>20</v>
      </c>
      <c r="H229" s="3">
        <f t="shared" si="12"/>
        <v>2167</v>
      </c>
      <c r="I229" s="3" t="str">
        <f>LOOKUP(C229,{0,15000,30000,50000,80000},{"Low","Lower-Mid","Mid","Upper-Mid","High"})</f>
        <v>Upper-Mid</v>
      </c>
      <c r="J229" s="3" t="b">
        <f t="shared" si="13"/>
        <v>0</v>
      </c>
      <c r="K229" s="3" t="str">
        <f t="shared" si="14"/>
        <v>Moderate</v>
      </c>
      <c r="L229" s="6">
        <f t="shared" si="15"/>
        <v>12</v>
      </c>
    </row>
    <row r="230" spans="1:12">
      <c r="A230" s="5" t="s">
        <v>252</v>
      </c>
      <c r="B230" s="3">
        <v>7</v>
      </c>
      <c r="C230" s="3">
        <v>64078</v>
      </c>
      <c r="D230" s="3">
        <v>127</v>
      </c>
      <c r="E230" s="3">
        <v>96</v>
      </c>
      <c r="F230" s="3">
        <v>7</v>
      </c>
      <c r="G230" s="3" t="s">
        <v>30</v>
      </c>
      <c r="H230" s="3">
        <f t="shared" si="12"/>
        <v>1087</v>
      </c>
      <c r="I230" s="3" t="str">
        <f>LOOKUP(C230,{0,15000,30000,50000,80000},{"Low","Lower-Mid","Mid","Upper-Mid","High"})</f>
        <v>Upper-Mid</v>
      </c>
      <c r="J230" s="3" t="b">
        <f t="shared" si="13"/>
        <v>0</v>
      </c>
      <c r="K230" s="3" t="str">
        <f t="shared" si="14"/>
        <v>Many</v>
      </c>
      <c r="L230" s="6">
        <f t="shared" si="15"/>
        <v>8</v>
      </c>
    </row>
    <row r="231" spans="1:12">
      <c r="A231" s="5" t="s">
        <v>253</v>
      </c>
      <c r="B231" s="3">
        <v>6</v>
      </c>
      <c r="C231" s="3">
        <v>98832</v>
      </c>
      <c r="D231" s="3">
        <v>319</v>
      </c>
      <c r="E231" s="3">
        <v>50</v>
      </c>
      <c r="F231" s="3">
        <v>7</v>
      </c>
      <c r="G231" s="3" t="s">
        <v>13</v>
      </c>
      <c r="H231" s="3">
        <f t="shared" si="12"/>
        <v>819</v>
      </c>
      <c r="I231" s="3" t="str">
        <f>LOOKUP(C231,{0,15000,30000,50000,80000},{"Low","Lower-Mid","Mid","Upper-Mid","High"})</f>
        <v>High</v>
      </c>
      <c r="J231" s="3" t="b">
        <f t="shared" si="13"/>
        <v>0</v>
      </c>
      <c r="K231" s="3" t="str">
        <f t="shared" si="14"/>
        <v>Many</v>
      </c>
      <c r="L231" s="6">
        <f t="shared" si="15"/>
        <v>3</v>
      </c>
    </row>
    <row r="232" spans="1:12">
      <c r="A232" s="5" t="s">
        <v>254</v>
      </c>
      <c r="B232" s="3">
        <v>3</v>
      </c>
      <c r="C232" s="3">
        <v>71293</v>
      </c>
      <c r="D232" s="3">
        <v>456</v>
      </c>
      <c r="E232" s="3">
        <v>139</v>
      </c>
      <c r="F232" s="3">
        <v>13</v>
      </c>
      <c r="G232" s="3" t="s">
        <v>30</v>
      </c>
      <c r="H232" s="3">
        <f t="shared" si="12"/>
        <v>1846</v>
      </c>
      <c r="I232" s="3" t="str">
        <f>LOOKUP(C232,{0,15000,30000,50000,80000},{"Low","Lower-Mid","Mid","Upper-Mid","High"})</f>
        <v>Upper-Mid</v>
      </c>
      <c r="J232" s="3" t="b">
        <f t="shared" si="13"/>
        <v>0</v>
      </c>
      <c r="K232" s="3" t="str">
        <f t="shared" si="14"/>
        <v>Many</v>
      </c>
      <c r="L232" s="6">
        <f t="shared" si="15"/>
        <v>8</v>
      </c>
    </row>
    <row r="233" spans="1:12">
      <c r="A233" s="5" t="s">
        <v>255</v>
      </c>
      <c r="B233" s="3">
        <v>1</v>
      </c>
      <c r="C233" s="3">
        <v>98781</v>
      </c>
      <c r="D233" s="3">
        <v>140</v>
      </c>
      <c r="E233" s="3">
        <v>191</v>
      </c>
      <c r="F233" s="3">
        <v>14</v>
      </c>
      <c r="G233" s="3" t="s">
        <v>61</v>
      </c>
      <c r="H233" s="3">
        <f t="shared" si="12"/>
        <v>2050</v>
      </c>
      <c r="I233" s="3" t="str">
        <f>LOOKUP(C233,{0,15000,30000,50000,80000},{"Low","Lower-Mid","Mid","Upper-Mid","High"})</f>
        <v>High</v>
      </c>
      <c r="J233" s="3" t="b">
        <f t="shared" si="13"/>
        <v>0</v>
      </c>
      <c r="K233" s="3" t="str">
        <f t="shared" si="14"/>
        <v>Many</v>
      </c>
      <c r="L233" s="6">
        <f t="shared" si="15"/>
        <v>5</v>
      </c>
    </row>
    <row r="234" spans="1:12">
      <c r="A234" s="5" t="s">
        <v>256</v>
      </c>
      <c r="B234" s="3">
        <v>6</v>
      </c>
      <c r="C234" s="3">
        <v>80403</v>
      </c>
      <c r="D234" s="3">
        <v>327</v>
      </c>
      <c r="E234" s="3">
        <v>113</v>
      </c>
      <c r="F234" s="3">
        <v>9</v>
      </c>
      <c r="G234" s="3" t="s">
        <v>22</v>
      </c>
      <c r="H234" s="3">
        <f t="shared" si="12"/>
        <v>1457</v>
      </c>
      <c r="I234" s="3" t="str">
        <f>LOOKUP(C234,{0,15000,30000,50000,80000},{"Low","Lower-Mid","Mid","Upper-Mid","High"})</f>
        <v>High</v>
      </c>
      <c r="J234" s="3" t="b">
        <f t="shared" si="13"/>
        <v>0</v>
      </c>
      <c r="K234" s="3" t="str">
        <f t="shared" si="14"/>
        <v>Many</v>
      </c>
      <c r="L234" s="6">
        <f t="shared" si="15"/>
        <v>1</v>
      </c>
    </row>
    <row r="235" spans="1:12">
      <c r="A235" s="5" t="s">
        <v>257</v>
      </c>
      <c r="B235" s="3">
        <v>5</v>
      </c>
      <c r="C235" s="3">
        <v>49124</v>
      </c>
      <c r="D235" s="3">
        <v>291</v>
      </c>
      <c r="E235" s="3">
        <v>87</v>
      </c>
      <c r="F235" s="3">
        <v>2</v>
      </c>
      <c r="G235" s="3" t="s">
        <v>32</v>
      </c>
      <c r="H235" s="3">
        <f t="shared" si="12"/>
        <v>1161</v>
      </c>
      <c r="I235" s="3" t="str">
        <f>LOOKUP(C235,{0,15000,30000,50000,80000},{"Low","Lower-Mid","Mid","Upper-Mid","High"})</f>
        <v>Mid</v>
      </c>
      <c r="J235" s="3" t="b">
        <f t="shared" si="13"/>
        <v>0</v>
      </c>
      <c r="K235" s="3" t="str">
        <f t="shared" si="14"/>
        <v>Very Few</v>
      </c>
      <c r="L235" s="6">
        <f t="shared" si="15"/>
        <v>7</v>
      </c>
    </row>
    <row r="236" spans="1:12">
      <c r="A236" s="5" t="s">
        <v>258</v>
      </c>
      <c r="B236" s="3">
        <v>1</v>
      </c>
      <c r="C236" s="3">
        <v>63919</v>
      </c>
      <c r="D236" s="3">
        <v>244</v>
      </c>
      <c r="E236" s="3">
        <v>86</v>
      </c>
      <c r="F236" s="3">
        <v>8</v>
      </c>
      <c r="G236" s="3" t="s">
        <v>61</v>
      </c>
      <c r="H236" s="3">
        <f t="shared" si="12"/>
        <v>1104</v>
      </c>
      <c r="I236" s="3" t="str">
        <f>LOOKUP(C236,{0,15000,30000,50000,80000},{"Low","Lower-Mid","Mid","Upper-Mid","High"})</f>
        <v>Upper-Mid</v>
      </c>
      <c r="J236" s="3" t="b">
        <f t="shared" si="13"/>
        <v>0</v>
      </c>
      <c r="K236" s="3" t="str">
        <f t="shared" si="14"/>
        <v>Many</v>
      </c>
      <c r="L236" s="6">
        <f t="shared" si="15"/>
        <v>5</v>
      </c>
    </row>
    <row r="237" spans="1:12">
      <c r="A237" s="5" t="s">
        <v>259</v>
      </c>
      <c r="B237" s="3">
        <v>3</v>
      </c>
      <c r="C237" s="3">
        <v>55247</v>
      </c>
      <c r="D237" s="3">
        <v>300</v>
      </c>
      <c r="E237" s="3">
        <v>175</v>
      </c>
      <c r="F237" s="3">
        <v>2</v>
      </c>
      <c r="G237" s="3" t="s">
        <v>18</v>
      </c>
      <c r="H237" s="3">
        <f t="shared" si="12"/>
        <v>2050</v>
      </c>
      <c r="I237" s="3" t="str">
        <f>LOOKUP(C237,{0,15000,30000,50000,80000},{"Low","Lower-Mid","Mid","Upper-Mid","High"})</f>
        <v>Upper-Mid</v>
      </c>
      <c r="J237" s="3" t="b">
        <f t="shared" si="13"/>
        <v>0</v>
      </c>
      <c r="K237" s="3" t="str">
        <f t="shared" si="14"/>
        <v>Very Few</v>
      </c>
      <c r="L237" s="6">
        <f t="shared" si="15"/>
        <v>6</v>
      </c>
    </row>
    <row r="238" spans="1:12">
      <c r="A238" s="5" t="s">
        <v>260</v>
      </c>
      <c r="B238" s="3">
        <v>2</v>
      </c>
      <c r="C238" s="3">
        <v>82752</v>
      </c>
      <c r="D238" s="3">
        <v>311</v>
      </c>
      <c r="E238" s="3">
        <v>188</v>
      </c>
      <c r="F238" s="3">
        <v>14</v>
      </c>
      <c r="G238" s="3" t="s">
        <v>18</v>
      </c>
      <c r="H238" s="3">
        <f t="shared" si="12"/>
        <v>2191</v>
      </c>
      <c r="I238" s="3" t="str">
        <f>LOOKUP(C238,{0,15000,30000,50000,80000},{"Low","Lower-Mid","Mid","Upper-Mid","High"})</f>
        <v>High</v>
      </c>
      <c r="J238" s="3" t="b">
        <f t="shared" si="13"/>
        <v>0</v>
      </c>
      <c r="K238" s="3" t="str">
        <f t="shared" si="14"/>
        <v>Many</v>
      </c>
      <c r="L238" s="6">
        <f t="shared" si="15"/>
        <v>6</v>
      </c>
    </row>
    <row r="239" spans="1:12">
      <c r="A239" s="5" t="s">
        <v>261</v>
      </c>
      <c r="B239" s="3">
        <v>4</v>
      </c>
      <c r="C239" s="3">
        <v>76573</v>
      </c>
      <c r="D239" s="3">
        <v>319</v>
      </c>
      <c r="E239" s="3">
        <v>149</v>
      </c>
      <c r="F239" s="3">
        <v>8</v>
      </c>
      <c r="G239" s="3" t="s">
        <v>30</v>
      </c>
      <c r="H239" s="3">
        <f t="shared" si="12"/>
        <v>1809</v>
      </c>
      <c r="I239" s="3" t="str">
        <f>LOOKUP(C239,{0,15000,30000,50000,80000},{"Low","Lower-Mid","Mid","Upper-Mid","High"})</f>
        <v>Upper-Mid</v>
      </c>
      <c r="J239" s="3" t="b">
        <f t="shared" si="13"/>
        <v>0</v>
      </c>
      <c r="K239" s="3" t="str">
        <f t="shared" si="14"/>
        <v>Many</v>
      </c>
      <c r="L239" s="6">
        <f t="shared" si="15"/>
        <v>8</v>
      </c>
    </row>
    <row r="240" spans="1:12">
      <c r="A240" s="5" t="s">
        <v>262</v>
      </c>
      <c r="B240" s="3">
        <v>7</v>
      </c>
      <c r="C240" s="3">
        <v>79101</v>
      </c>
      <c r="D240" s="3">
        <v>339</v>
      </c>
      <c r="E240" s="3">
        <v>126</v>
      </c>
      <c r="F240" s="3">
        <v>4</v>
      </c>
      <c r="G240" s="3" t="s">
        <v>50</v>
      </c>
      <c r="H240" s="3">
        <f t="shared" si="12"/>
        <v>1599</v>
      </c>
      <c r="I240" s="3" t="str">
        <f>LOOKUP(C240,{0,15000,30000,50000,80000},{"Low","Lower-Mid","Mid","Upper-Mid","High"})</f>
        <v>Upper-Mid</v>
      </c>
      <c r="J240" s="3" t="b">
        <f t="shared" si="13"/>
        <v>0</v>
      </c>
      <c r="K240" s="3" t="str">
        <f t="shared" si="14"/>
        <v>Few</v>
      </c>
      <c r="L240" s="6">
        <f t="shared" si="15"/>
        <v>9</v>
      </c>
    </row>
    <row r="241" spans="1:12">
      <c r="A241" s="5" t="s">
        <v>263</v>
      </c>
      <c r="B241" s="3">
        <v>3</v>
      </c>
      <c r="C241" s="3">
        <v>46646</v>
      </c>
      <c r="D241" s="3">
        <v>496</v>
      </c>
      <c r="E241" s="3">
        <v>52</v>
      </c>
      <c r="F241" s="3">
        <v>12</v>
      </c>
      <c r="G241" s="3" t="s">
        <v>15</v>
      </c>
      <c r="H241" s="3">
        <f t="shared" si="12"/>
        <v>1016</v>
      </c>
      <c r="I241" s="3" t="str">
        <f>LOOKUP(C241,{0,15000,30000,50000,80000},{"Low","Lower-Mid","Mid","Upper-Mid","High"})</f>
        <v>Mid</v>
      </c>
      <c r="J241" s="3" t="b">
        <f t="shared" si="13"/>
        <v>0</v>
      </c>
      <c r="K241" s="3" t="str">
        <f t="shared" si="14"/>
        <v>Many</v>
      </c>
      <c r="L241" s="6">
        <f t="shared" si="15"/>
        <v>2</v>
      </c>
    </row>
    <row r="242" spans="1:12">
      <c r="A242" s="5" t="s">
        <v>264</v>
      </c>
      <c r="B242" s="3">
        <v>6</v>
      </c>
      <c r="C242" s="3">
        <v>43049</v>
      </c>
      <c r="D242" s="3">
        <v>145</v>
      </c>
      <c r="E242" s="3">
        <v>183</v>
      </c>
      <c r="F242" s="3">
        <v>9</v>
      </c>
      <c r="G242" s="3" t="s">
        <v>50</v>
      </c>
      <c r="H242" s="3">
        <f t="shared" si="12"/>
        <v>1975</v>
      </c>
      <c r="I242" s="3" t="str">
        <f>LOOKUP(C242,{0,15000,30000,50000,80000},{"Low","Lower-Mid","Mid","Upper-Mid","High"})</f>
        <v>Mid</v>
      </c>
      <c r="J242" s="3" t="b">
        <f t="shared" si="13"/>
        <v>0</v>
      </c>
      <c r="K242" s="3" t="str">
        <f t="shared" si="14"/>
        <v>Many</v>
      </c>
      <c r="L242" s="6">
        <f t="shared" si="15"/>
        <v>9</v>
      </c>
    </row>
    <row r="243" spans="1:12">
      <c r="A243" s="5" t="s">
        <v>265</v>
      </c>
      <c r="B243" s="3">
        <v>1</v>
      </c>
      <c r="C243" s="3">
        <v>99605</v>
      </c>
      <c r="D243" s="3">
        <v>134</v>
      </c>
      <c r="E243" s="3">
        <v>59</v>
      </c>
      <c r="F243" s="3">
        <v>4</v>
      </c>
      <c r="G243" s="3" t="s">
        <v>20</v>
      </c>
      <c r="H243" s="3">
        <f t="shared" si="12"/>
        <v>724</v>
      </c>
      <c r="I243" s="3" t="str">
        <f>LOOKUP(C243,{0,15000,30000,50000,80000},{"Low","Lower-Mid","Mid","Upper-Mid","High"})</f>
        <v>High</v>
      </c>
      <c r="J243" s="3" t="b">
        <f t="shared" si="13"/>
        <v>0</v>
      </c>
      <c r="K243" s="3" t="str">
        <f t="shared" si="14"/>
        <v>Few</v>
      </c>
      <c r="L243" s="6">
        <f t="shared" si="15"/>
        <v>12</v>
      </c>
    </row>
    <row r="244" spans="1:12">
      <c r="A244" s="5" t="s">
        <v>266</v>
      </c>
      <c r="B244" s="3">
        <v>4</v>
      </c>
      <c r="C244" s="3">
        <v>88385</v>
      </c>
      <c r="D244" s="3">
        <v>352</v>
      </c>
      <c r="E244" s="3">
        <v>54</v>
      </c>
      <c r="F244" s="3">
        <v>14</v>
      </c>
      <c r="G244" s="3" t="s">
        <v>56</v>
      </c>
      <c r="H244" s="3">
        <f t="shared" si="12"/>
        <v>892</v>
      </c>
      <c r="I244" s="3" t="str">
        <f>LOOKUP(C244,{0,15000,30000,50000,80000},{"Low","Lower-Mid","Mid","Upper-Mid","High"})</f>
        <v>High</v>
      </c>
      <c r="J244" s="3" t="b">
        <f t="shared" si="13"/>
        <v>0</v>
      </c>
      <c r="K244" s="3" t="str">
        <f t="shared" si="14"/>
        <v>Many</v>
      </c>
      <c r="L244" s="6">
        <f t="shared" si="15"/>
        <v>11</v>
      </c>
    </row>
    <row r="245" spans="1:12">
      <c r="A245" s="5" t="s">
        <v>267</v>
      </c>
      <c r="B245" s="3">
        <v>1</v>
      </c>
      <c r="C245" s="3">
        <v>60158</v>
      </c>
      <c r="D245" s="3">
        <v>489</v>
      </c>
      <c r="E245" s="3">
        <v>200</v>
      </c>
      <c r="F245" s="3">
        <v>2</v>
      </c>
      <c r="G245" s="3" t="s">
        <v>36</v>
      </c>
      <c r="H245" s="3">
        <f t="shared" si="12"/>
        <v>2489</v>
      </c>
      <c r="I245" s="3" t="str">
        <f>LOOKUP(C245,{0,15000,30000,50000,80000},{"Low","Lower-Mid","Mid","Upper-Mid","High"})</f>
        <v>Upper-Mid</v>
      </c>
      <c r="J245" s="3" t="b">
        <f t="shared" si="13"/>
        <v>0</v>
      </c>
      <c r="K245" s="3" t="str">
        <f t="shared" si="14"/>
        <v>Very Few</v>
      </c>
      <c r="L245" s="6">
        <f t="shared" si="15"/>
        <v>10</v>
      </c>
    </row>
    <row r="246" spans="1:12">
      <c r="A246" s="5" t="s">
        <v>268</v>
      </c>
      <c r="B246" s="3">
        <v>6</v>
      </c>
      <c r="C246" s="3">
        <v>85417</v>
      </c>
      <c r="D246" s="3">
        <v>181</v>
      </c>
      <c r="E246" s="3">
        <v>187</v>
      </c>
      <c r="F246" s="3">
        <v>14</v>
      </c>
      <c r="G246" s="3" t="s">
        <v>50</v>
      </c>
      <c r="H246" s="3">
        <f t="shared" si="12"/>
        <v>2051</v>
      </c>
      <c r="I246" s="3" t="str">
        <f>LOOKUP(C246,{0,15000,30000,50000,80000},{"Low","Lower-Mid","Mid","Upper-Mid","High"})</f>
        <v>High</v>
      </c>
      <c r="J246" s="3" t="b">
        <f t="shared" si="13"/>
        <v>0</v>
      </c>
      <c r="K246" s="3" t="str">
        <f t="shared" si="14"/>
        <v>Many</v>
      </c>
      <c r="L246" s="6">
        <f t="shared" si="15"/>
        <v>9</v>
      </c>
    </row>
    <row r="247" spans="1:12">
      <c r="A247" s="5" t="s">
        <v>269</v>
      </c>
      <c r="B247" s="3">
        <v>1</v>
      </c>
      <c r="C247" s="3">
        <v>43289</v>
      </c>
      <c r="D247" s="3">
        <v>470</v>
      </c>
      <c r="E247" s="3">
        <v>179</v>
      </c>
      <c r="F247" s="3">
        <v>14</v>
      </c>
      <c r="G247" s="3" t="s">
        <v>36</v>
      </c>
      <c r="H247" s="3">
        <f t="shared" si="12"/>
        <v>2260</v>
      </c>
      <c r="I247" s="3" t="str">
        <f>LOOKUP(C247,{0,15000,30000,50000,80000},{"Low","Lower-Mid","Mid","Upper-Mid","High"})</f>
        <v>Mid</v>
      </c>
      <c r="J247" s="3" t="b">
        <f t="shared" si="13"/>
        <v>0</v>
      </c>
      <c r="K247" s="3" t="str">
        <f t="shared" si="14"/>
        <v>Many</v>
      </c>
      <c r="L247" s="6">
        <f t="shared" si="15"/>
        <v>10</v>
      </c>
    </row>
    <row r="248" spans="1:12">
      <c r="A248" s="5" t="s">
        <v>270</v>
      </c>
      <c r="B248" s="3">
        <v>2</v>
      </c>
      <c r="C248" s="3">
        <v>29823</v>
      </c>
      <c r="D248" s="3">
        <v>355</v>
      </c>
      <c r="E248" s="3">
        <v>62</v>
      </c>
      <c r="F248" s="3">
        <v>9</v>
      </c>
      <c r="G248" s="3" t="s">
        <v>36</v>
      </c>
      <c r="H248" s="3">
        <f t="shared" si="12"/>
        <v>975</v>
      </c>
      <c r="I248" s="3" t="str">
        <f>LOOKUP(C248,{0,15000,30000,50000,80000},{"Low","Lower-Mid","Mid","Upper-Mid","High"})</f>
        <v>Lower-Mid</v>
      </c>
      <c r="J248" s="3" t="b">
        <f t="shared" si="13"/>
        <v>0</v>
      </c>
      <c r="K248" s="3" t="str">
        <f t="shared" si="14"/>
        <v>Many</v>
      </c>
      <c r="L248" s="6">
        <f t="shared" si="15"/>
        <v>10</v>
      </c>
    </row>
    <row r="249" spans="1:12">
      <c r="A249" s="5" t="s">
        <v>271</v>
      </c>
      <c r="B249" s="3">
        <v>4</v>
      </c>
      <c r="C249" s="3">
        <v>80160</v>
      </c>
      <c r="D249" s="3">
        <v>296</v>
      </c>
      <c r="E249" s="3">
        <v>179</v>
      </c>
      <c r="F249" s="3">
        <v>4</v>
      </c>
      <c r="G249" s="3" t="s">
        <v>32</v>
      </c>
      <c r="H249" s="3">
        <f t="shared" si="12"/>
        <v>2086</v>
      </c>
      <c r="I249" s="3" t="str">
        <f>LOOKUP(C249,{0,15000,30000,50000,80000},{"Low","Lower-Mid","Mid","Upper-Mid","High"})</f>
        <v>High</v>
      </c>
      <c r="J249" s="3" t="b">
        <f t="shared" si="13"/>
        <v>0</v>
      </c>
      <c r="K249" s="3" t="str">
        <f t="shared" si="14"/>
        <v>Few</v>
      </c>
      <c r="L249" s="6">
        <f t="shared" si="15"/>
        <v>7</v>
      </c>
    </row>
    <row r="250" spans="1:12">
      <c r="A250" s="5" t="s">
        <v>272</v>
      </c>
      <c r="B250" s="3">
        <v>4</v>
      </c>
      <c r="C250" s="3">
        <v>61975</v>
      </c>
      <c r="D250" s="3">
        <v>402</v>
      </c>
      <c r="E250" s="3">
        <v>133</v>
      </c>
      <c r="F250" s="3">
        <v>3</v>
      </c>
      <c r="G250" s="3" t="s">
        <v>22</v>
      </c>
      <c r="H250" s="3">
        <f t="shared" si="12"/>
        <v>1732</v>
      </c>
      <c r="I250" s="3" t="str">
        <f>LOOKUP(C250,{0,15000,30000,50000,80000},{"Low","Lower-Mid","Mid","Upper-Mid","High"})</f>
        <v>Upper-Mid</v>
      </c>
      <c r="J250" s="3" t="b">
        <f t="shared" si="13"/>
        <v>0</v>
      </c>
      <c r="K250" s="3" t="str">
        <f t="shared" si="14"/>
        <v>Few</v>
      </c>
      <c r="L250" s="6">
        <f t="shared" si="15"/>
        <v>1</v>
      </c>
    </row>
    <row r="251" spans="1:12">
      <c r="A251" s="10" t="s">
        <v>273</v>
      </c>
      <c r="B251" s="11">
        <v>6</v>
      </c>
      <c r="C251" s="11">
        <v>29540</v>
      </c>
      <c r="D251" s="11">
        <v>109</v>
      </c>
      <c r="E251" s="11">
        <v>114</v>
      </c>
      <c r="F251" s="11">
        <v>2</v>
      </c>
      <c r="G251" s="11" t="s">
        <v>32</v>
      </c>
      <c r="H251" s="3">
        <f t="shared" si="12"/>
        <v>1249</v>
      </c>
      <c r="I251" s="3" t="str">
        <f>LOOKUP(C251,{0,15000,30000,50000,80000},{"Low","Lower-Mid","Mid","Upper-Mid","High"})</f>
        <v>Lower-Mid</v>
      </c>
      <c r="J251" s="3" t="b">
        <f t="shared" si="13"/>
        <v>0</v>
      </c>
      <c r="K251" s="3" t="str">
        <f t="shared" si="14"/>
        <v>Very Few</v>
      </c>
      <c r="L251" s="6">
        <f t="shared" si="15"/>
        <v>7</v>
      </c>
    </row>
    <row r="252" spans="1:12">
      <c r="A252" s="11"/>
      <c r="B252" s="11"/>
      <c r="C252" s="15">
        <f>SUBTOTAL(109,C2:C251)</f>
        <v>14948349</v>
      </c>
      <c r="D252" s="15">
        <f t="shared" ref="D252:E252" si="16">SUBTOTAL(109,D2:D251)</f>
        <v>75335</v>
      </c>
      <c r="E252" s="15">
        <f t="shared" si="16"/>
        <v>30816</v>
      </c>
      <c r="F252" s="16"/>
      <c r="G252" s="15"/>
      <c r="H252" s="15">
        <f>SUM(H2:H251)</f>
        <v>383495</v>
      </c>
      <c r="I252" s="11"/>
      <c r="J252" s="11"/>
      <c r="K252" s="11"/>
      <c r="L252" s="11"/>
    </row>
    <row r="253" spans="1:12">
      <c r="A253" s="2" t="s">
        <v>275</v>
      </c>
      <c r="B253" s="2" t="s">
        <v>276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>
      <c r="A254" s="2">
        <f>COUNTA(A2:A251)</f>
        <v>250</v>
      </c>
      <c r="B254" s="2">
        <f>MEDIAN(D2:D251)</f>
        <v>292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>
      <c r="A255" s="4" t="s">
        <v>277</v>
      </c>
      <c r="B255" s="2" t="s">
        <v>281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>
      <c r="A256" s="2">
        <f>AVERAGE(H2:H251)</f>
        <v>1533.98</v>
      </c>
      <c r="B256" s="2">
        <f>AVERAGE(D2:D251)</f>
        <v>301.33999999999997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">
      <c r="A257" s="2" t="s">
        <v>278</v>
      </c>
    </row>
    <row r="258" spans="1:1">
      <c r="A258" s="2">
        <f>SUM(H2:H251)</f>
        <v>383495</v>
      </c>
    </row>
    <row r="259" spans="1:1">
      <c r="A259" s="2" t="s">
        <v>279</v>
      </c>
    </row>
    <row r="260" spans="1:1">
      <c r="A260" s="2">
        <f>MIN(H2:H251)</f>
        <v>631</v>
      </c>
    </row>
    <row r="261" spans="1:1">
      <c r="A261" s="2" t="s">
        <v>280</v>
      </c>
    </row>
    <row r="262" spans="1:1">
      <c r="A262" s="2">
        <f>MAX(H2:H251)</f>
        <v>2489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4:B13"/>
  <sheetViews>
    <sheetView workbookViewId="0">
      <selection activeCell="C15" sqref="C15"/>
    </sheetView>
  </sheetViews>
  <sheetFormatPr defaultRowHeight="15"/>
  <cols>
    <col min="1" max="1" width="13.140625" customWidth="1"/>
    <col min="2" max="2" width="27.85546875" customWidth="1"/>
    <col min="3" max="251" width="6" customWidth="1"/>
    <col min="252" max="252" width="7.28515625" customWidth="1"/>
    <col min="253" max="253" width="12" bestFit="1" customWidth="1"/>
  </cols>
  <sheetData>
    <row r="4" spans="1:2">
      <c r="A4" s="12" t="s">
        <v>282</v>
      </c>
      <c r="B4" t="s">
        <v>285</v>
      </c>
    </row>
    <row r="5" spans="1:2">
      <c r="A5" s="13">
        <v>1</v>
      </c>
      <c r="B5" s="14">
        <v>54645</v>
      </c>
    </row>
    <row r="6" spans="1:2">
      <c r="A6" s="13">
        <v>2</v>
      </c>
      <c r="B6" s="14">
        <v>46137</v>
      </c>
    </row>
    <row r="7" spans="1:2">
      <c r="A7" s="13">
        <v>3</v>
      </c>
      <c r="B7" s="14">
        <v>48440</v>
      </c>
    </row>
    <row r="8" spans="1:2">
      <c r="A8" s="13">
        <v>4</v>
      </c>
      <c r="B8" s="14">
        <v>67285</v>
      </c>
    </row>
    <row r="9" spans="1:2">
      <c r="A9" s="13">
        <v>5</v>
      </c>
      <c r="B9" s="14">
        <v>49280</v>
      </c>
    </row>
    <row r="10" spans="1:2">
      <c r="A10" s="13">
        <v>6</v>
      </c>
      <c r="B10" s="14">
        <v>52312</v>
      </c>
    </row>
    <row r="11" spans="1:2">
      <c r="A11" s="13">
        <v>7</v>
      </c>
      <c r="B11" s="14">
        <v>65396</v>
      </c>
    </row>
    <row r="12" spans="1:2">
      <c r="A12" s="13" t="s">
        <v>283</v>
      </c>
      <c r="B12" s="14">
        <v>383495</v>
      </c>
    </row>
    <row r="13" spans="1:2">
      <c r="A13" s="13" t="s">
        <v>284</v>
      </c>
      <c r="B13" s="14">
        <v>766990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D17"/>
  <sheetViews>
    <sheetView workbookViewId="0">
      <selection sqref="A1:XFD1048576"/>
    </sheetView>
  </sheetViews>
  <sheetFormatPr defaultRowHeight="15"/>
  <cols>
    <col min="1" max="1" width="13.140625" customWidth="1"/>
    <col min="2" max="2" width="32.85546875" customWidth="1"/>
    <col min="3" max="3" width="27.5703125" customWidth="1"/>
    <col min="4" max="4" width="21" customWidth="1"/>
    <col min="5" max="185" width="4" customWidth="1"/>
    <col min="186" max="186" width="7.28515625" customWidth="1"/>
    <col min="187" max="187" width="11.28515625" bestFit="1" customWidth="1"/>
  </cols>
  <sheetData>
    <row r="3" spans="1:4">
      <c r="B3" s="12" t="s">
        <v>286</v>
      </c>
    </row>
    <row r="4" spans="1:4">
      <c r="A4" s="12" t="s">
        <v>282</v>
      </c>
      <c r="B4" t="s">
        <v>290</v>
      </c>
      <c r="C4" t="s">
        <v>289</v>
      </c>
      <c r="D4" t="s">
        <v>291</v>
      </c>
    </row>
    <row r="5" spans="1:4">
      <c r="A5" s="13">
        <v>1</v>
      </c>
      <c r="B5" s="14">
        <v>283.19444444444446</v>
      </c>
      <c r="C5" s="14">
        <v>8.0277777777777786</v>
      </c>
      <c r="D5" s="14">
        <v>123.47222222222223</v>
      </c>
    </row>
    <row r="6" spans="1:4">
      <c r="A6" s="13">
        <v>2</v>
      </c>
      <c r="B6" s="14">
        <v>309.23333333333335</v>
      </c>
      <c r="C6" s="14">
        <v>7</v>
      </c>
      <c r="D6" s="14">
        <v>122.86666666666666</v>
      </c>
    </row>
    <row r="7" spans="1:4">
      <c r="A7" s="13">
        <v>3</v>
      </c>
      <c r="B7" s="14">
        <v>330.625</v>
      </c>
      <c r="C7" s="14">
        <v>7.96875</v>
      </c>
      <c r="D7" s="14">
        <v>118.3125</v>
      </c>
    </row>
    <row r="8" spans="1:4">
      <c r="A8" s="13">
        <v>4</v>
      </c>
      <c r="B8" s="14">
        <v>277.44444444444446</v>
      </c>
      <c r="C8" s="14">
        <v>8.3333333333333339</v>
      </c>
      <c r="D8" s="14">
        <v>121.77777777777777</v>
      </c>
    </row>
    <row r="9" spans="1:4">
      <c r="A9" s="13">
        <v>5</v>
      </c>
      <c r="B9" s="14">
        <v>316.25</v>
      </c>
      <c r="C9" s="14">
        <v>7.65625</v>
      </c>
      <c r="D9" s="14">
        <v>122.375</v>
      </c>
    </row>
    <row r="10" spans="1:4">
      <c r="A10" s="13">
        <v>6</v>
      </c>
      <c r="B10" s="14">
        <v>296.23529411764707</v>
      </c>
      <c r="C10" s="14">
        <v>8.235294117647058</v>
      </c>
      <c r="D10" s="14">
        <v>124.23529411764706</v>
      </c>
    </row>
    <row r="11" spans="1:4">
      <c r="A11" s="13">
        <v>7</v>
      </c>
      <c r="B11" s="14">
        <v>307.46341463414632</v>
      </c>
      <c r="C11" s="14">
        <v>7.9024390243902438</v>
      </c>
      <c r="D11" s="14">
        <v>128.7560975609756</v>
      </c>
    </row>
    <row r="12" spans="1:4">
      <c r="A12" s="13">
        <v>292</v>
      </c>
      <c r="B12" s="14"/>
      <c r="C12" s="14"/>
      <c r="D12" s="14"/>
    </row>
    <row r="13" spans="1:4">
      <c r="A13" s="13">
        <v>301.33999999999997</v>
      </c>
      <c r="B13" s="14"/>
      <c r="C13" s="14"/>
      <c r="D13" s="14"/>
    </row>
    <row r="14" spans="1:4">
      <c r="A14" s="13" t="s">
        <v>281</v>
      </c>
      <c r="B14" s="14"/>
      <c r="C14" s="14"/>
      <c r="D14" s="14"/>
    </row>
    <row r="15" spans="1:4">
      <c r="A15" s="13" t="s">
        <v>276</v>
      </c>
      <c r="B15" s="14"/>
      <c r="C15" s="14"/>
      <c r="D15" s="14"/>
    </row>
    <row r="16" spans="1:4">
      <c r="A16" s="13" t="s">
        <v>283</v>
      </c>
      <c r="B16" s="14"/>
      <c r="C16" s="14"/>
      <c r="D16" s="14"/>
    </row>
    <row r="17" spans="1:4">
      <c r="A17" s="13" t="s">
        <v>284</v>
      </c>
      <c r="B17" s="14">
        <v>301.33999999999997</v>
      </c>
      <c r="C17" s="14">
        <v>7.9119999999999999</v>
      </c>
      <c r="D17" s="14">
        <v>123.264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5:M6"/>
  <sheetViews>
    <sheetView tabSelected="1" topLeftCell="A5" workbookViewId="0">
      <selection activeCell="A5" sqref="A1:XFD1048576"/>
    </sheetView>
  </sheetViews>
  <sheetFormatPr defaultRowHeight="15"/>
  <sheetData>
    <row r="5" spans="1:13">
      <c r="A5" s="22" t="s">
        <v>293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</row>
    <row r="6" spans="1:13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</row>
  </sheetData>
  <mergeCells count="1">
    <mergeCell ref="A5:M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PIVOT3</vt:lpstr>
      <vt:lpstr>pivot tabl</vt:lpstr>
      <vt:lpstr>data</vt:lpstr>
      <vt:lpstr>pivot</vt:lpstr>
      <vt:lpstr>pivot2</vt:lpstr>
      <vt:lpstr>dash 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2025-09-11T19:01:50Z</dcterms:created>
  <dcterms:modified xsi:type="dcterms:W3CDTF">2025-09-12T01:53:17Z</dcterms:modified>
</cp:coreProperties>
</file>