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1"/>
  <workbookPr/>
  <mc:AlternateContent xmlns:mc="http://schemas.openxmlformats.org/markup-compatibility/2006">
    <mc:Choice Requires="x15">
      <x15ac:absPath xmlns:x15ac="http://schemas.microsoft.com/office/spreadsheetml/2010/11/ac" url="https://d.docs.live.net/cc9a0f68787fe89f/UDEMY/Microsoft Office EXCEL/Mes Tableaux de bords/"/>
    </mc:Choice>
  </mc:AlternateContent>
  <xr:revisionPtr revIDLastSave="1" documentId="13_ncr:1_{A0A5CE15-0A00-470E-A9DB-C31748E95F71}" xr6:coauthVersionLast="47" xr6:coauthVersionMax="47" xr10:uidLastSave="{4F8962E4-989D-49A2-817C-A17CB7F9CC8E}"/>
  <bookViews>
    <workbookView xWindow="-120" yWindow="-120" windowWidth="20730" windowHeight="11040" firstSheet="2" activeTab="2" xr2:uid="{E0CE94EE-AC04-42B4-A01F-FBF1CE5117CC}"/>
  </bookViews>
  <sheets>
    <sheet name="Reference" sheetId="6" state="hidden" r:id="rId1"/>
    <sheet name="EXERCICE" sheetId="7" state="hidden" r:id="rId2"/>
    <sheet name="REPORTING" sheetId="3" r:id="rId3"/>
    <sheet name="TCD" sheetId="9" r:id="rId4"/>
    <sheet name="Feuil1" sheetId="8" state="hidden" r:id="rId5"/>
    <sheet name="REALISATION" sheetId="4" r:id="rId6"/>
    <sheet name="BUDGET" sheetId="5" r:id="rId7"/>
    <sheet name="Base" sheetId="12" r:id="rId8"/>
  </sheet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3" l="1"/>
  <c r="B16" i="3"/>
  <c r="B17" i="3" l="1"/>
  <c r="C17" i="3"/>
  <c r="B18" i="3"/>
  <c r="C18" i="3"/>
  <c r="B19" i="3"/>
  <c r="C19" i="3"/>
  <c r="B20" i="3"/>
  <c r="C20" i="3"/>
  <c r="B4" i="8"/>
  <c r="C4" i="8"/>
  <c r="B5" i="8"/>
  <c r="C5" i="8"/>
  <c r="B6" i="8"/>
  <c r="C6" i="8"/>
  <c r="F2" i="4"/>
  <c r="C12" i="3" l="1"/>
  <c r="C11" i="3"/>
  <c r="B12" i="3"/>
  <c r="B11" i="3"/>
  <c r="E2" i="5" l="1"/>
  <c r="F2" i="5"/>
  <c r="E3" i="5"/>
  <c r="F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2" i="4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90" i="4"/>
  <c r="F90" i="4"/>
  <c r="E91" i="4"/>
  <c r="F91" i="4"/>
  <c r="E92" i="4"/>
  <c r="F92" i="4"/>
  <c r="E93" i="4"/>
  <c r="F93" i="4"/>
  <c r="E94" i="4"/>
  <c r="F94" i="4"/>
  <c r="E95" i="4"/>
  <c r="F95" i="4"/>
  <c r="E96" i="4"/>
  <c r="F96" i="4"/>
  <c r="E97" i="4"/>
  <c r="F97" i="4"/>
  <c r="E98" i="4"/>
  <c r="F98" i="4"/>
  <c r="E99" i="4"/>
  <c r="F99" i="4"/>
  <c r="E100" i="4"/>
  <c r="F100" i="4"/>
  <c r="G2" i="4"/>
  <c r="H2" i="4" s="1"/>
  <c r="G3" i="4"/>
  <c r="H3" i="4" s="1"/>
  <c r="G4" i="4"/>
  <c r="H4" i="4" s="1"/>
  <c r="G5" i="4"/>
  <c r="H5" i="4" s="1"/>
  <c r="G6" i="4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2" i="5"/>
  <c r="H2" i="5" s="1"/>
  <c r="G3" i="5"/>
  <c r="H3" i="5" s="1"/>
  <c r="G4" i="5"/>
  <c r="H4" i="5" s="1"/>
  <c r="G5" i="5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4" i="5"/>
  <c r="H14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 s="1"/>
  <c r="G71" i="5"/>
  <c r="H71" i="5" s="1"/>
  <c r="G72" i="5"/>
  <c r="H72" i="5" s="1"/>
  <c r="G73" i="5"/>
  <c r="H73" i="5" s="1"/>
  <c r="G74" i="5"/>
  <c r="H74" i="5" s="1"/>
  <c r="G75" i="5"/>
  <c r="H75" i="5" s="1"/>
  <c r="G76" i="5"/>
  <c r="H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G100" i="5"/>
  <c r="H100" i="5" s="1"/>
  <c r="B8" i="3" l="1"/>
  <c r="H6" i="4"/>
  <c r="C7" i="3"/>
  <c r="H5" i="5"/>
  <c r="C5" i="3"/>
  <c r="C4" i="3"/>
  <c r="C8" i="3"/>
  <c r="C24" i="3"/>
  <c r="C26" i="3"/>
  <c r="C34" i="3"/>
  <c r="C31" i="3"/>
  <c r="C33" i="3"/>
  <c r="C27" i="3"/>
  <c r="C35" i="3"/>
  <c r="C28" i="3"/>
  <c r="C29" i="3"/>
  <c r="C30" i="3"/>
  <c r="C32" i="3"/>
  <c r="C25" i="3"/>
  <c r="C6" i="3"/>
  <c r="B7" i="3"/>
  <c r="B28" i="3"/>
  <c r="B33" i="3"/>
  <c r="B25" i="3"/>
  <c r="B32" i="3"/>
  <c r="B30" i="3"/>
  <c r="B34" i="3"/>
  <c r="B29" i="3"/>
  <c r="B24" i="3"/>
  <c r="B27" i="3"/>
  <c r="B31" i="3"/>
  <c r="B35" i="3"/>
  <c r="B26" i="3"/>
  <c r="B6" i="3"/>
  <c r="B5" i="3"/>
  <c r="B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3B7D64-4F39-4F3E-8E7C-87B5BA47D7D8}" keepAlive="1" name="Requête - BUDGET" description="Connexion à la requête « BUDGET » dans le classeur." type="5" refreshedVersion="6" background="1">
    <dbPr connection="Provider=Microsoft.Mashup.OleDb.1;Data Source=$Workbook$;Location=BUDGET;Extended Properties=&quot;&quot;" command="SELECT * FROM [BUDGET]"/>
  </connection>
  <connection id="2" xr16:uid="{BDEAB99F-75CB-4BC8-9466-B912C04A5760}" keepAlive="1" name="Requête - REALISATION" description="Connexion à la requête « REALISATION » dans le classeur." type="5" refreshedVersion="6" background="1" saveData="1">
    <dbPr connection="Provider=Microsoft.Mashup.OleDb.1;Data Source=$Workbook$;Location=REALISATION;Extended Properties=&quot;&quot;" command="SELECT * FROM [REALISATION]"/>
  </connection>
</connections>
</file>

<file path=xl/sharedStrings.xml><?xml version="1.0" encoding="utf-8"?>
<sst xmlns="http://schemas.openxmlformats.org/spreadsheetml/2006/main" count="491" uniqueCount="57">
  <si>
    <t>Ville</t>
  </si>
  <si>
    <t>Nature CA</t>
  </si>
  <si>
    <t>Edea</t>
  </si>
  <si>
    <t>Douala</t>
  </si>
  <si>
    <t>Yaoundé</t>
  </si>
  <si>
    <t>Belabo</t>
  </si>
  <si>
    <t>Bafoussam</t>
  </si>
  <si>
    <t>Export</t>
  </si>
  <si>
    <t>Local</t>
  </si>
  <si>
    <t>Mois</t>
  </si>
  <si>
    <t>Année</t>
  </si>
  <si>
    <t>TVA BUDGET</t>
  </si>
  <si>
    <t>Réalisations</t>
  </si>
  <si>
    <t>3- Fermet et charger dans connexion uniquement et  ajouté au modèle de données</t>
  </si>
  <si>
    <t>5- Ajouter une colonne personnalisée montant TTC dans powerquery (TVA + Montant)</t>
  </si>
  <si>
    <t>7- Ajouter une colonne conditionnelle dans powerquery si le montant TTC est superieur 3 000 000 Bon sinon NA</t>
  </si>
  <si>
    <t>9 - Ajouter une colonne personnalisée montant TTC dans powerquery (TVA + Montant)</t>
  </si>
  <si>
    <t>10- Ajouter une colonne conditionnelle dans powerquery si le montant TTC est superieur 3 000 000 Bon sinon NA</t>
  </si>
  <si>
    <t>11- Fermet et charger dans connexion uniquement et  ajouté au modèle de données</t>
  </si>
  <si>
    <t>12- Ouvrir la fenetre PowePivot, dans l'onglet donnée le bouton vers</t>
  </si>
  <si>
    <t>13- Allez dans la vue de diagramme de Powerpivot onglet Accueil</t>
  </si>
  <si>
    <t>15- Faire la liason entre les tables de valeurs uniques et les tables de valeurs en plusieurs à l'aide de leurs correspondance.</t>
  </si>
  <si>
    <t>16- Faire les tableaux croisés dynamiques conformément à la feuille budget.</t>
  </si>
  <si>
    <t>18- Faire les graphiques conformément à la feuille.budget</t>
  </si>
  <si>
    <t>Hello, voici un exercice pour toi</t>
  </si>
  <si>
    <t>Une entreprise souhaite faire une comparaison de son budget et de ses réalisations en fonction de la nature de son CA et de la ville</t>
  </si>
  <si>
    <t>Ton objectif est de reproduire le modele de reporting (Feuille REPORTING) mais en utilisant powerquery et powerpivot</t>
  </si>
  <si>
    <t>Voici les étapes à suivre.</t>
  </si>
  <si>
    <t>1- Ouvrir un fichier Excel vide</t>
  </si>
  <si>
    <t>2- Importer les tables T_VILLE ET T_NATURE_CA dans powerquery à partir du classeur Exercice</t>
  </si>
  <si>
    <t>4- Importer la table T_real à partir du classeur Exercice</t>
  </si>
  <si>
    <t>8- Importer la table T_budget à partir du classeur Exercice</t>
  </si>
  <si>
    <t>TVA REALISATION</t>
  </si>
  <si>
    <t>MONTANT REALISATION</t>
  </si>
  <si>
    <t>MONTANT BUDGET</t>
  </si>
  <si>
    <t>Étiquettes de lignes</t>
  </si>
  <si>
    <t>Total général</t>
  </si>
  <si>
    <t>Étiquettes de colonnes</t>
  </si>
  <si>
    <t>Nombre de Nature CA</t>
  </si>
  <si>
    <t>Somme de TVA</t>
  </si>
  <si>
    <t>Somme de Montant</t>
  </si>
  <si>
    <t>Nature CA BUDG</t>
  </si>
  <si>
    <t>Mois BUDG</t>
  </si>
  <si>
    <t>Année BUDG</t>
  </si>
  <si>
    <t>TVA BUDG</t>
  </si>
  <si>
    <t>Montant TTC BUDG</t>
  </si>
  <si>
    <t>Date BUDG</t>
  </si>
  <si>
    <t>Ville BUDG</t>
  </si>
  <si>
    <t>Montant BUDG</t>
  </si>
  <si>
    <t>Date REA</t>
  </si>
  <si>
    <t>Ville REA</t>
  </si>
  <si>
    <t>Montant REA</t>
  </si>
  <si>
    <t>Nature CA REA</t>
  </si>
  <si>
    <t>Mois REA</t>
  </si>
  <si>
    <t>Année REA</t>
  </si>
  <si>
    <t>TVA REA</t>
  </si>
  <si>
    <t>Montant TTC 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</si>
</sst>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\ &quot;FCFA&quot;"/>
    <numFmt numFmtId="166" formatCode="_-* #,##0.000\ _€_-;\-* #,##0.0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/>
    <xf numFmtId="3" fontId="0" fillId="0" borderId="0" xfId="0" applyNumberForma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9" fontId="0" fillId="0" borderId="0" xfId="0" applyNumberFormat="1"/>
    <xf numFmtId="164" fontId="0" fillId="0" borderId="0" xfId="1" applyFont="1"/>
    <xf numFmtId="166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wrapText="1"/>
    </xf>
    <xf numFmtId="0" fontId="0" fillId="0" borderId="0" xfId="0" applyAlignment="1">
      <alignment horizontal="left" indent="1"/>
    </xf>
    <xf numFmtId="0" fontId="1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15">
    <dxf>
      <numFmt numFmtId="166" formatCode="_-* #,##0.000\ _€_-;\-* #,##0.000\ _€_-;_-* &quot;-&quot;??\ _€_-;_-@_-"/>
    </dxf>
    <dxf>
      <numFmt numFmtId="166" formatCode="_-* #,##0.000\ _€_-;\-* #,##0.000\ _€_-;_-* &quot;-&quot;??\ _€_-;_-@_-"/>
    </dxf>
    <dxf>
      <numFmt numFmtId="0" formatCode="General"/>
    </dxf>
    <dxf>
      <numFmt numFmtId="0" formatCode="General"/>
    </dxf>
    <dxf>
      <numFmt numFmtId="3" formatCode="#,##0"/>
    </dxf>
    <dxf>
      <numFmt numFmtId="19" formatCode="dd/mm/yyyy"/>
    </dxf>
    <dxf>
      <numFmt numFmtId="164" formatCode="_-* #,##0.00\ _€_-;\-* #,##0.00\ _€_-;_-* &quot;-&quot;??\ _€_-;_-@_-"/>
    </dxf>
    <dxf>
      <numFmt numFmtId="0" formatCode="General"/>
    </dxf>
    <dxf>
      <numFmt numFmtId="0" formatCode="General"/>
    </dxf>
    <dxf>
      <numFmt numFmtId="3" formatCode="#,##0"/>
    </dxf>
    <dxf>
      <numFmt numFmtId="19" formatCode="dd/mm/yyyy"/>
    </dxf>
    <dxf>
      <numFmt numFmtId="0" formatCode="General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TVA     PAR     VILLE     </a:t>
            </a:r>
          </a:p>
        </c:rich>
      </c:tx>
      <c:layout>
        <c:manualLayout>
          <c:xMode val="edge"/>
          <c:yMode val="edge"/>
          <c:x val="0.36640911638028001"/>
          <c:y val="2.3827555804007236E-2"/>
        </c:manualLayout>
      </c:layout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REPORTING!$B$3</c:f>
              <c:strCache>
                <c:ptCount val="1"/>
                <c:pt idx="0">
                  <c:v>TVA REALISATION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REPORTING!$A$4:$A$8</c:f>
              <c:strCache>
                <c:ptCount val="5"/>
                <c:pt idx="0">
                  <c:v>Edea</c:v>
                </c:pt>
                <c:pt idx="1">
                  <c:v>Douala</c:v>
                </c:pt>
                <c:pt idx="2">
                  <c:v>Yaoundé</c:v>
                </c:pt>
                <c:pt idx="3">
                  <c:v>Belabo</c:v>
                </c:pt>
                <c:pt idx="4">
                  <c:v>Bafoussam</c:v>
                </c:pt>
              </c:strCache>
            </c:strRef>
          </c:cat>
          <c:val>
            <c:numRef>
              <c:f>REPORTING!$B$4:$B$8</c:f>
              <c:numCache>
                <c:formatCode>#\ ##0\ "FCFA"</c:formatCode>
                <c:ptCount val="5"/>
                <c:pt idx="0">
                  <c:v>11058125.539999997</c:v>
                </c:pt>
                <c:pt idx="1">
                  <c:v>10344281.640000001</c:v>
                </c:pt>
                <c:pt idx="2">
                  <c:v>12893336.610000001</c:v>
                </c:pt>
                <c:pt idx="3">
                  <c:v>11054482.862500001</c:v>
                </c:pt>
                <c:pt idx="4">
                  <c:v>9379276.2524999995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4-4102-9D4B-8693E9AE4B9D}"/>
            </c:ext>
          </c:extLst>
        </c:ser>
        <c:ser>
          <c:idx val="1"/>
          <c:order val="1"/>
          <c:tx>
            <c:strRef>
              <c:f>REPORTING!$C$3</c:f>
              <c:strCache>
                <c:ptCount val="1"/>
                <c:pt idx="0">
                  <c:v>TVA 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REPORTING!$A$4:$A$8</c:f>
              <c:strCache>
                <c:ptCount val="5"/>
                <c:pt idx="0">
                  <c:v>Edea</c:v>
                </c:pt>
                <c:pt idx="1">
                  <c:v>Douala</c:v>
                </c:pt>
                <c:pt idx="2">
                  <c:v>Yaoundé</c:v>
                </c:pt>
                <c:pt idx="3">
                  <c:v>Belabo</c:v>
                </c:pt>
                <c:pt idx="4">
                  <c:v>Bafoussam</c:v>
                </c:pt>
              </c:strCache>
            </c:strRef>
          </c:cat>
          <c:val>
            <c:numRef>
              <c:f>REPORTING!$C$4:$C$8</c:f>
              <c:numCache>
                <c:formatCode>#\ ##0\ "FCFA"</c:formatCode>
                <c:ptCount val="5"/>
                <c:pt idx="0">
                  <c:v>10521173.932500001</c:v>
                </c:pt>
                <c:pt idx="1">
                  <c:v>12119482.567500003</c:v>
                </c:pt>
                <c:pt idx="2">
                  <c:v>10251723.982500002</c:v>
                </c:pt>
                <c:pt idx="3">
                  <c:v>11235110.809999999</c:v>
                </c:pt>
                <c:pt idx="4">
                  <c:v>10360321.895000001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4-4102-9D4B-8693E9AE4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705152"/>
        <c:axId val="517700160"/>
      </c:barChart>
      <c:catAx>
        <c:axId val="51770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7700160"/>
        <c:crosses val="autoZero"/>
        <c:auto val="1"/>
        <c:lblAlgn val="ctr"/>
        <c:lblOffset val="100"/>
        <c:noMultiLvlLbl val="0"/>
      </c:catAx>
      <c:valAx>
        <c:axId val="51770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FCFA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770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CA EXPORT-LOCAL</a:t>
            </a:r>
          </a:p>
        </c:rich>
      </c:tx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REPORTING!$A$11</c:f>
              <c:strCache>
                <c:ptCount val="1"/>
                <c:pt idx="0">
                  <c:v>Export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REPORTING!$B$10:$C$10</c:f>
              <c:strCache>
                <c:ptCount val="2"/>
                <c:pt idx="0">
                  <c:v>MONTANT REALISATION</c:v>
                </c:pt>
                <c:pt idx="1">
                  <c:v>MONTANT BUDGET</c:v>
                </c:pt>
              </c:strCache>
            </c:strRef>
          </c:cat>
          <c:val>
            <c:numRef>
              <c:f>REPORTING!$B$11:$C$11</c:f>
              <c:numCache>
                <c:formatCode>#\ ##0\ "FCFA"</c:formatCode>
                <c:ptCount val="2"/>
                <c:pt idx="0">
                  <c:v>152116540</c:v>
                </c:pt>
                <c:pt idx="1">
                  <c:v>96998935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9-4905-8D9A-533C2CE7D1D7}"/>
            </c:ext>
          </c:extLst>
        </c:ser>
        <c:ser>
          <c:idx val="1"/>
          <c:order val="1"/>
          <c:tx>
            <c:strRef>
              <c:f>REPORTING!$A$12</c:f>
              <c:strCache>
                <c:ptCount val="1"/>
                <c:pt idx="0">
                  <c:v>Local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REPORTING!$B$10:$C$10</c:f>
              <c:strCache>
                <c:ptCount val="2"/>
                <c:pt idx="0">
                  <c:v>MONTANT REALISATION</c:v>
                </c:pt>
                <c:pt idx="1">
                  <c:v>MONTANT BUDGET</c:v>
                </c:pt>
              </c:strCache>
            </c:strRef>
          </c:cat>
          <c:val>
            <c:numRef>
              <c:f>REPORTING!$B$12:$C$12</c:f>
              <c:numCache>
                <c:formatCode>#\ ##0\ "FCFA"</c:formatCode>
                <c:ptCount val="2"/>
                <c:pt idx="0">
                  <c:v>132192566</c:v>
                </c:pt>
                <c:pt idx="1">
                  <c:v>186054640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9-4905-8D9A-533C2CE7D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00320"/>
        <c:axId val="683001984"/>
      </c:barChart>
      <c:catAx>
        <c:axId val="68300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3001984"/>
        <c:crosses val="autoZero"/>
        <c:auto val="1"/>
        <c:lblAlgn val="ctr"/>
        <c:lblOffset val="100"/>
        <c:noMultiLvlLbl val="0"/>
      </c:catAx>
      <c:valAx>
        <c:axId val="6830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FCFA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300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CA EXPORT/LOCAL</a:t>
            </a:r>
            <a:r>
              <a:rPr lang="fr-FR" baseline="0">
                <a:solidFill>
                  <a:schemeClr val="bg1"/>
                </a:solidFill>
              </a:rPr>
              <a:t> PAR VILLE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REPORTING!$B$15</c:f>
              <c:strCache>
                <c:ptCount val="1"/>
                <c:pt idx="0">
                  <c:v>Export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REPORTING!$A$16:$A$20</c:f>
              <c:strCache>
                <c:ptCount val="5"/>
                <c:pt idx="0">
                  <c:v>Edea</c:v>
                </c:pt>
                <c:pt idx="1">
                  <c:v>Douala</c:v>
                </c:pt>
                <c:pt idx="2">
                  <c:v>Yaoundé</c:v>
                </c:pt>
                <c:pt idx="3">
                  <c:v>Belabo</c:v>
                </c:pt>
                <c:pt idx="4">
                  <c:v>Bafoussam</c:v>
                </c:pt>
              </c:strCache>
            </c:strRef>
          </c:cat>
          <c:val>
            <c:numRef>
              <c:f>REPORTING!$B$16:$B$20</c:f>
              <c:numCache>
                <c:formatCode>#\ ##0\ "FCFA"</c:formatCode>
                <c:ptCount val="5"/>
                <c:pt idx="0">
                  <c:v>30674931</c:v>
                </c:pt>
                <c:pt idx="1">
                  <c:v>34395823</c:v>
                </c:pt>
                <c:pt idx="2">
                  <c:v>29952821</c:v>
                </c:pt>
                <c:pt idx="3">
                  <c:v>28955216</c:v>
                </c:pt>
                <c:pt idx="4">
                  <c:v>28137749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B-43FE-9B76-A2AEB878B87B}"/>
            </c:ext>
          </c:extLst>
        </c:ser>
        <c:ser>
          <c:idx val="1"/>
          <c:order val="1"/>
          <c:tx>
            <c:strRef>
              <c:f>REPORTING!$C$15</c:f>
              <c:strCache>
                <c:ptCount val="1"/>
                <c:pt idx="0">
                  <c:v>Local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REPORTING!$A$16:$A$20</c:f>
              <c:strCache>
                <c:ptCount val="5"/>
                <c:pt idx="0">
                  <c:v>Edea</c:v>
                </c:pt>
                <c:pt idx="1">
                  <c:v>Douala</c:v>
                </c:pt>
                <c:pt idx="2">
                  <c:v>Yaoundé</c:v>
                </c:pt>
                <c:pt idx="3">
                  <c:v>Belabo</c:v>
                </c:pt>
                <c:pt idx="4">
                  <c:v>Bafoussam</c:v>
                </c:pt>
              </c:strCache>
            </c:strRef>
          </c:cat>
          <c:val>
            <c:numRef>
              <c:f>REPORTING!$C$16:$C$20</c:f>
              <c:numCache>
                <c:formatCode>#\ ##0\ "FCFA"</c:formatCode>
                <c:ptCount val="5"/>
                <c:pt idx="0">
                  <c:v>26769877</c:v>
                </c:pt>
                <c:pt idx="1">
                  <c:v>19340705</c:v>
                </c:pt>
                <c:pt idx="2">
                  <c:v>37025551</c:v>
                </c:pt>
                <c:pt idx="3">
                  <c:v>28470669</c:v>
                </c:pt>
                <c:pt idx="4">
                  <c:v>20585764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B-43FE-9B76-A2AEB878B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04833744"/>
        <c:axId val="1004844144"/>
      </c:barChart>
      <c:catAx>
        <c:axId val="100483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844144"/>
        <c:crosses val="autoZero"/>
        <c:auto val="1"/>
        <c:lblAlgn val="ctr"/>
        <c:lblOffset val="100"/>
        <c:noMultiLvlLbl val="0"/>
      </c:catAx>
      <c:valAx>
        <c:axId val="10048441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FCFA&quot;" sourceLinked="1"/>
        <c:majorTickMark val="none"/>
        <c:minorTickMark val="none"/>
        <c:tickLblPos val="nextTo"/>
        <c:crossAx val="100483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TVA BUDGETISEE &amp; TVA DES REALISATIONS</a:t>
            </a:r>
          </a:p>
        </c:rich>
      </c:tx>
      <c:layout>
        <c:manualLayout>
          <c:xMode val="edge"/>
          <c:yMode val="edge"/>
          <c:x val="0.1861240526473901"/>
          <c:y val="0"/>
        </c:manualLayout>
      </c:layout>
      <c:overlay val="0"/>
      <c:spPr>
        <a:solidFill>
          <a:schemeClr val="tx1"/>
        </a:solidFill>
        <a:ln w="12700">
          <a:gradFill>
            <a:gsLst>
              <a:gs pos="200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>
          <a:glow rad="762000">
            <a:schemeClr val="accent1">
              <a:alpha val="50000"/>
            </a:schemeClr>
          </a:glow>
          <a:softEdge rad="0"/>
        </a:effectLst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REPORTING!$B$23</c:f>
              <c:strCache>
                <c:ptCount val="1"/>
                <c:pt idx="0">
                  <c:v>TVA REALISATION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REPORTING!$B$24:$B$35</c:f>
              <c:numCache>
                <c:formatCode>#\ ##0\ "FCFA"</c:formatCode>
                <c:ptCount val="12"/>
                <c:pt idx="0">
                  <c:v>3493708.68</c:v>
                </c:pt>
                <c:pt idx="1">
                  <c:v>2827228.8275000001</c:v>
                </c:pt>
                <c:pt idx="2">
                  <c:v>1303174.1800000002</c:v>
                </c:pt>
                <c:pt idx="3">
                  <c:v>2362732.4875000003</c:v>
                </c:pt>
                <c:pt idx="4">
                  <c:v>3972188.9899999998</c:v>
                </c:pt>
                <c:pt idx="5">
                  <c:v>1753563.9275000002</c:v>
                </c:pt>
                <c:pt idx="6">
                  <c:v>2928812.81</c:v>
                </c:pt>
                <c:pt idx="7">
                  <c:v>2810909.4474999998</c:v>
                </c:pt>
                <c:pt idx="8">
                  <c:v>1230454.6100000001</c:v>
                </c:pt>
                <c:pt idx="9">
                  <c:v>3072609.7324999999</c:v>
                </c:pt>
                <c:pt idx="10">
                  <c:v>5291290.2350000003</c:v>
                </c:pt>
                <c:pt idx="11">
                  <c:v>2151611.5775000001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1-4F53-AE29-F12C23CA6F17}"/>
            </c:ext>
          </c:extLst>
        </c:ser>
        <c:ser>
          <c:idx val="1"/>
          <c:order val="1"/>
          <c:tx>
            <c:strRef>
              <c:f>REPORTING!$C$23</c:f>
              <c:strCache>
                <c:ptCount val="1"/>
                <c:pt idx="0">
                  <c:v>TVA BUDGET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REPORTING!$C$24:$C$35</c:f>
              <c:numCache>
                <c:formatCode>#\ ##0\ "FCFA"</c:formatCode>
                <c:ptCount val="12"/>
                <c:pt idx="0">
                  <c:v>4593584.7650000006</c:v>
                </c:pt>
                <c:pt idx="1">
                  <c:v>1390889.5</c:v>
                </c:pt>
                <c:pt idx="2">
                  <c:v>2133200.4924999997</c:v>
                </c:pt>
                <c:pt idx="3">
                  <c:v>2514868.3174999999</c:v>
                </c:pt>
                <c:pt idx="4">
                  <c:v>2521315.7200000002</c:v>
                </c:pt>
                <c:pt idx="5">
                  <c:v>3533981.7975000003</c:v>
                </c:pt>
                <c:pt idx="6">
                  <c:v>308980.01750000002</c:v>
                </c:pt>
                <c:pt idx="7">
                  <c:v>1507925.65</c:v>
                </c:pt>
                <c:pt idx="8">
                  <c:v>2551073.14</c:v>
                </c:pt>
                <c:pt idx="9">
                  <c:v>2952516.2974999999</c:v>
                </c:pt>
                <c:pt idx="10">
                  <c:v>1649748.6775</c:v>
                </c:pt>
                <c:pt idx="11">
                  <c:v>1905518.4225000001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1-4F53-AE29-F12C23CA6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870768"/>
        <c:axId val="1004860368"/>
      </c:lineChart>
      <c:catAx>
        <c:axId val="100487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860368"/>
        <c:crosses val="autoZero"/>
        <c:auto val="1"/>
        <c:lblAlgn val="ctr"/>
        <c:lblOffset val="100"/>
        <c:noMultiLvlLbl val="0"/>
      </c:catAx>
      <c:valAx>
        <c:axId val="100486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FCFA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87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4</xdr:row>
      <xdr:rowOff>38100</xdr:rowOff>
    </xdr:from>
    <xdr:to>
      <xdr:col>9</xdr:col>
      <xdr:colOff>574834</xdr:colOff>
      <xdr:row>14</xdr:row>
      <xdr:rowOff>79376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E07EDB-87A7-89A4-8312-BF929BD84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37148</xdr:colOff>
      <xdr:row>2</xdr:row>
      <xdr:rowOff>26194</xdr:rowOff>
    </xdr:from>
    <xdr:to>
      <xdr:col>15</xdr:col>
      <xdr:colOff>485775</xdr:colOff>
      <xdr:row>14</xdr:row>
      <xdr:rowOff>66676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293C0B1-E64C-3F2F-43E6-2452CA52A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245268</xdr:colOff>
      <xdr:row>14</xdr:row>
      <xdr:rowOff>142399</xdr:rowOff>
    </xdr:from>
    <xdr:to>
      <xdr:col>9</xdr:col>
      <xdr:colOff>595312</xdr:colOff>
      <xdr:row>30</xdr:row>
      <xdr:rowOff>1428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2446D20-0697-F747-759F-732DD8BB3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71437</xdr:colOff>
      <xdr:row>15</xdr:row>
      <xdr:rowOff>18096</xdr:rowOff>
    </xdr:from>
    <xdr:to>
      <xdr:col>16</xdr:col>
      <xdr:colOff>579119</xdr:colOff>
      <xdr:row>30</xdr:row>
      <xdr:rowOff>52386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45CAABF-7E7B-3203-65A5-ED7C7CF4E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 Rodrigue Awono" refreshedDate="45205.532963310186" createdVersion="6" refreshedVersion="6" minRefreshableVersion="3" recordCount="99" xr:uid="{9847508C-7F31-47F3-9398-46CAA75E074C}">
  <cacheSource type="worksheet">
    <worksheetSource name="T_Real"/>
  </cacheSource>
  <cacheFields count="9">
    <cacheField name="Date" numFmtId="14">
      <sharedItems containsSemiMixedTypes="0" containsNonDate="0" containsDate="1" containsString="0" minDate="2021-01-01T00:00:00" maxDate="2022-12-28T00:00:00" count="94">
        <d v="2022-03-29T00:00:00"/>
        <d v="2022-03-16T00:00:00"/>
        <d v="2022-04-09T00:00:00"/>
        <d v="2021-09-29T00:00:00"/>
        <d v="2022-02-09T00:00:00"/>
        <d v="2021-05-22T00:00:00"/>
        <d v="2021-04-08T00:00:00"/>
        <d v="2021-06-10T00:00:00"/>
        <d v="2021-09-01T00:00:00"/>
        <d v="2022-05-14T00:00:00"/>
        <d v="2022-05-26T00:00:00"/>
        <d v="2021-10-17T00:00:00"/>
        <d v="2022-06-27T00:00:00"/>
        <d v="2021-11-02T00:00:00"/>
        <d v="2022-08-18T00:00:00"/>
        <d v="2021-02-28T00:00:00"/>
        <d v="2022-06-12T00:00:00"/>
        <d v="2022-02-25T00:00:00"/>
        <d v="2021-03-03T00:00:00"/>
        <d v="2022-07-08T00:00:00"/>
        <d v="2022-05-30T00:00:00"/>
        <d v="2021-05-30T00:00:00"/>
        <d v="2022-09-18T00:00:00"/>
        <d v="2022-11-20T00:00:00"/>
        <d v="2021-04-12T00:00:00"/>
        <d v="2021-01-01T00:00:00"/>
        <d v="2021-08-02T00:00:00"/>
        <d v="2022-04-19T00:00:00"/>
        <d v="2022-08-04T00:00:00"/>
        <d v="2022-10-23T00:00:00"/>
        <d v="2022-06-22T00:00:00"/>
        <d v="2022-12-23T00:00:00"/>
        <d v="2022-10-18T00:00:00"/>
        <d v="2021-09-03T00:00:00"/>
        <d v="2022-07-21T00:00:00"/>
        <d v="2021-04-19T00:00:00"/>
        <d v="2022-08-15T00:00:00"/>
        <d v="2021-07-15T00:00:00"/>
        <d v="2022-01-16T00:00:00"/>
        <d v="2021-05-04T00:00:00"/>
        <d v="2022-10-29T00:00:00"/>
        <d v="2022-07-06T00:00:00"/>
        <d v="2021-02-11T00:00:00"/>
        <d v="2021-01-13T00:00:00"/>
        <d v="2022-01-10T00:00:00"/>
        <d v="2022-11-04T00:00:00"/>
        <d v="2022-04-18T00:00:00"/>
        <d v="2022-11-28T00:00:00"/>
        <d v="2022-05-24T00:00:00"/>
        <d v="2022-02-14T00:00:00"/>
        <d v="2022-07-22T00:00:00"/>
        <d v="2021-11-26T00:00:00"/>
        <d v="2021-10-25T00:00:00"/>
        <d v="2022-06-18T00:00:00"/>
        <d v="2022-01-06T00:00:00"/>
        <d v="2021-02-15T00:00:00"/>
        <d v="2022-10-15T00:00:00"/>
        <d v="2021-02-03T00:00:00"/>
        <d v="2021-02-19T00:00:00"/>
        <d v="2022-11-23T00:00:00"/>
        <d v="2021-03-06T00:00:00"/>
        <d v="2021-05-06T00:00:00"/>
        <d v="2021-01-17T00:00:00"/>
        <d v="2021-01-16T00:00:00"/>
        <d v="2021-10-07T00:00:00"/>
        <d v="2021-06-28T00:00:00"/>
        <d v="2021-07-09T00:00:00"/>
        <d v="2022-10-06T00:00:00"/>
        <d v="2022-05-10T00:00:00"/>
        <d v="2021-09-27T00:00:00"/>
        <d v="2022-05-11T00:00:00"/>
        <d v="2022-09-12T00:00:00"/>
        <d v="2022-12-27T00:00:00"/>
        <d v="2021-08-06T00:00:00"/>
        <d v="2021-12-02T00:00:00"/>
        <d v="2021-12-03T00:00:00"/>
        <d v="2022-02-24T00:00:00"/>
        <d v="2022-01-26T00:00:00"/>
        <d v="2022-08-29T00:00:00"/>
        <d v="2022-12-08T00:00:00"/>
        <d v="2022-11-18T00:00:00"/>
        <d v="2022-07-05T00:00:00"/>
        <d v="2022-05-09T00:00:00"/>
        <d v="2021-11-23T00:00:00"/>
        <d v="2021-07-12T00:00:00"/>
        <d v="2022-11-24T00:00:00"/>
        <d v="2022-11-17T00:00:00"/>
        <d v="2022-11-29T00:00:00"/>
        <d v="2022-01-28T00:00:00"/>
        <d v="2021-05-02T00:00:00"/>
        <d v="2022-01-12T00:00:00"/>
        <d v="2022-03-09T00:00:00"/>
        <d v="2022-11-15T00:00:00"/>
        <d v="2021-09-05T00:00:00"/>
      </sharedItems>
    </cacheField>
    <cacheField name="Ville" numFmtId="0">
      <sharedItems count="5">
        <s v="Edea"/>
        <s v="Douala"/>
        <s v="Yaoundé"/>
        <s v="Belabo"/>
        <s v="Bafoussam"/>
      </sharedItems>
    </cacheField>
    <cacheField name="Numero de compte" numFmtId="0">
      <sharedItems containsNonDate="0" containsString="0" containsBlank="1" count="1">
        <m/>
      </sharedItems>
    </cacheField>
    <cacheField name="Montant" numFmtId="3">
      <sharedItems containsSemiMixedTypes="0" containsString="0" containsNumber="1" containsInteger="1" minValue="1004190" maxValue="4986106"/>
    </cacheField>
    <cacheField name="Nature CA" numFmtId="0">
      <sharedItems count="2">
        <s v="Export"/>
        <s v="Local"/>
      </sharedItems>
    </cacheField>
    <cacheField name="Mois" numFmtId="0">
      <sharedItems containsSemiMixedTypes="0" containsString="0" containsNumber="1" containsInteger="1" minValue="1" maxValue="12"/>
    </cacheField>
    <cacheField name="Année" numFmtId="0">
      <sharedItems containsSemiMixedTypes="0" containsString="0" containsNumber="1" containsInteger="1" minValue="2021" maxValue="2022" count="2">
        <n v="2022"/>
        <n v="2021"/>
      </sharedItems>
    </cacheField>
    <cacheField name="TVA" numFmtId="164">
      <sharedItems containsSemiMixedTypes="0" containsString="0" containsNumber="1" minValue="193306.57500000001" maxValue="959825.40500000003"/>
    </cacheField>
    <cacheField name="Montant TTC" numFmtId="164">
      <sharedItems containsSemiMixedTypes="0" containsString="0" containsNumber="1" minValue="1197496.575" maxValue="5945931.405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x v="0"/>
    <x v="0"/>
    <n v="1340859"/>
    <x v="0"/>
    <n v="3"/>
    <x v="0"/>
    <n v="258115.35750000001"/>
    <n v="1598974.3574999999"/>
  </r>
  <r>
    <x v="1"/>
    <x v="1"/>
    <x v="0"/>
    <n v="2285440"/>
    <x v="1"/>
    <n v="3"/>
    <x v="0"/>
    <n v="439947.2"/>
    <n v="2725387.2"/>
  </r>
  <r>
    <x v="2"/>
    <x v="2"/>
    <x v="0"/>
    <n v="1259861"/>
    <x v="0"/>
    <n v="4"/>
    <x v="0"/>
    <n v="242523.24249999999"/>
    <n v="1502384.2424999999"/>
  </r>
  <r>
    <x v="3"/>
    <x v="3"/>
    <x v="0"/>
    <n v="4968181"/>
    <x v="1"/>
    <n v="9"/>
    <x v="1"/>
    <n v="956374.84250000003"/>
    <n v="5924555.8425000003"/>
  </r>
  <r>
    <x v="4"/>
    <x v="4"/>
    <x v="0"/>
    <n v="4804610"/>
    <x v="0"/>
    <n v="2"/>
    <x v="0"/>
    <n v="924887.42500000005"/>
    <n v="5729497.4249999998"/>
  </r>
  <r>
    <x v="5"/>
    <x v="0"/>
    <x v="0"/>
    <n v="3487613"/>
    <x v="1"/>
    <n v="5"/>
    <x v="1"/>
    <n v="671365.50250000006"/>
    <n v="4158978.5024999999"/>
  </r>
  <r>
    <x v="6"/>
    <x v="1"/>
    <x v="0"/>
    <n v="3384434"/>
    <x v="0"/>
    <n v="4"/>
    <x v="1"/>
    <n v="651503.54500000004"/>
    <n v="4035937.5449999999"/>
  </r>
  <r>
    <x v="7"/>
    <x v="2"/>
    <x v="0"/>
    <n v="3317848"/>
    <x v="1"/>
    <n v="6"/>
    <x v="1"/>
    <n v="638685.74"/>
    <n v="3956533.74"/>
  </r>
  <r>
    <x v="8"/>
    <x v="3"/>
    <x v="0"/>
    <n v="2767740"/>
    <x v="0"/>
    <n v="9"/>
    <x v="1"/>
    <n v="532789.95000000007"/>
    <n v="3300529.95"/>
  </r>
  <r>
    <x v="9"/>
    <x v="4"/>
    <x v="0"/>
    <n v="2869047"/>
    <x v="1"/>
    <n v="5"/>
    <x v="0"/>
    <n v="552291.54749999999"/>
    <n v="3421338.5474999999"/>
  </r>
  <r>
    <x v="10"/>
    <x v="0"/>
    <x v="0"/>
    <n v="2853117"/>
    <x v="0"/>
    <n v="5"/>
    <x v="0"/>
    <n v="549225.02249999996"/>
    <n v="3402342.0225"/>
  </r>
  <r>
    <x v="11"/>
    <x v="1"/>
    <x v="0"/>
    <n v="1184398"/>
    <x v="1"/>
    <n v="10"/>
    <x v="1"/>
    <n v="227996.61500000002"/>
    <n v="1412394.615"/>
  </r>
  <r>
    <x v="12"/>
    <x v="2"/>
    <x v="0"/>
    <n v="1119583"/>
    <x v="0"/>
    <n v="6"/>
    <x v="0"/>
    <n v="215519.72750000001"/>
    <n v="1335102.7275"/>
  </r>
  <r>
    <x v="13"/>
    <x v="3"/>
    <x v="0"/>
    <n v="3641382"/>
    <x v="1"/>
    <n v="11"/>
    <x v="1"/>
    <n v="700966.03500000003"/>
    <n v="4342348.0350000001"/>
  </r>
  <r>
    <x v="14"/>
    <x v="4"/>
    <x v="0"/>
    <n v="1125292"/>
    <x v="0"/>
    <n v="8"/>
    <x v="0"/>
    <n v="216618.71"/>
    <n v="1341910.71"/>
  </r>
  <r>
    <x v="15"/>
    <x v="0"/>
    <x v="0"/>
    <n v="2089063"/>
    <x v="1"/>
    <n v="2"/>
    <x v="1"/>
    <n v="402144.6275"/>
    <n v="2491207.6274999999"/>
  </r>
  <r>
    <x v="16"/>
    <x v="1"/>
    <x v="0"/>
    <n v="3967640"/>
    <x v="0"/>
    <n v="6"/>
    <x v="0"/>
    <n v="763770.70000000007"/>
    <n v="4731410.7"/>
  </r>
  <r>
    <x v="17"/>
    <x v="2"/>
    <x v="0"/>
    <n v="4810599"/>
    <x v="1"/>
    <n v="2"/>
    <x v="0"/>
    <n v="926040.3075"/>
    <n v="5736639.3075000001"/>
  </r>
  <r>
    <x v="18"/>
    <x v="3"/>
    <x v="0"/>
    <n v="2729437"/>
    <x v="0"/>
    <n v="3"/>
    <x v="1"/>
    <n v="525416.62250000006"/>
    <n v="3254853.6225000001"/>
  </r>
  <r>
    <x v="19"/>
    <x v="4"/>
    <x v="0"/>
    <n v="1328570"/>
    <x v="1"/>
    <n v="7"/>
    <x v="0"/>
    <n v="255749.72500000001"/>
    <n v="1584319.7250000001"/>
  </r>
  <r>
    <x v="20"/>
    <x v="0"/>
    <x v="0"/>
    <n v="3675876"/>
    <x v="0"/>
    <n v="5"/>
    <x v="0"/>
    <n v="707606.13"/>
    <n v="4383482.13"/>
  </r>
  <r>
    <x v="21"/>
    <x v="1"/>
    <x v="0"/>
    <n v="3093386"/>
    <x v="1"/>
    <n v="5"/>
    <x v="1"/>
    <n v="595476.80500000005"/>
    <n v="3688862.8050000002"/>
  </r>
  <r>
    <x v="22"/>
    <x v="2"/>
    <x v="0"/>
    <n v="4209781"/>
    <x v="0"/>
    <n v="9"/>
    <x v="0"/>
    <n v="810382.84250000003"/>
    <n v="5020163.8425000003"/>
  </r>
  <r>
    <x v="23"/>
    <x v="3"/>
    <x v="0"/>
    <n v="1406503"/>
    <x v="1"/>
    <n v="11"/>
    <x v="0"/>
    <n v="270751.82750000001"/>
    <n v="1677254.8275000001"/>
  </r>
  <r>
    <x v="24"/>
    <x v="4"/>
    <x v="0"/>
    <n v="1752673"/>
    <x v="0"/>
    <n v="4"/>
    <x v="1"/>
    <n v="337389.55249999999"/>
    <n v="2090062.5525"/>
  </r>
  <r>
    <x v="25"/>
    <x v="0"/>
    <x v="0"/>
    <n v="2526928"/>
    <x v="1"/>
    <n v="1"/>
    <x v="1"/>
    <n v="486433.64"/>
    <n v="3013361.64"/>
  </r>
  <r>
    <x v="26"/>
    <x v="1"/>
    <x v="0"/>
    <n v="1918940"/>
    <x v="0"/>
    <n v="8"/>
    <x v="1"/>
    <n v="369395.95"/>
    <n v="2288335.9500000002"/>
  </r>
  <r>
    <x v="27"/>
    <x v="2"/>
    <x v="0"/>
    <n v="4300899"/>
    <x v="1"/>
    <n v="4"/>
    <x v="0"/>
    <n v="827923.0575"/>
    <n v="5128822.0575000001"/>
  </r>
  <r>
    <x v="28"/>
    <x v="3"/>
    <x v="0"/>
    <n v="3819510"/>
    <x v="0"/>
    <n v="8"/>
    <x v="0"/>
    <n v="735255.67500000005"/>
    <n v="4554765.6749999998"/>
  </r>
  <r>
    <x v="29"/>
    <x v="4"/>
    <x v="0"/>
    <n v="2756380"/>
    <x v="1"/>
    <n v="10"/>
    <x v="0"/>
    <n v="530603.15"/>
    <n v="3286983.15"/>
  </r>
  <r>
    <x v="30"/>
    <x v="0"/>
    <x v="0"/>
    <n v="2975872"/>
    <x v="0"/>
    <n v="6"/>
    <x v="0"/>
    <n v="572855.36"/>
    <n v="3548727.36"/>
  </r>
  <r>
    <x v="31"/>
    <x v="1"/>
    <x v="0"/>
    <n v="1758433"/>
    <x v="1"/>
    <n v="12"/>
    <x v="0"/>
    <n v="338498.35249999998"/>
    <n v="2096931.3525"/>
  </r>
  <r>
    <x v="32"/>
    <x v="2"/>
    <x v="0"/>
    <n v="4161225"/>
    <x v="0"/>
    <n v="10"/>
    <x v="0"/>
    <n v="801035.8125"/>
    <n v="4962260.8125"/>
  </r>
  <r>
    <x v="33"/>
    <x v="3"/>
    <x v="0"/>
    <n v="1808143"/>
    <x v="1"/>
    <n v="9"/>
    <x v="1"/>
    <n v="348067.52750000003"/>
    <n v="2156210.5274999999"/>
  </r>
  <r>
    <x v="34"/>
    <x v="4"/>
    <x v="0"/>
    <n v="2192523"/>
    <x v="0"/>
    <n v="7"/>
    <x v="0"/>
    <n v="422060.67749999999"/>
    <n v="2614583.6775000002"/>
  </r>
  <r>
    <x v="35"/>
    <x v="0"/>
    <x v="0"/>
    <n v="4253037"/>
    <x v="1"/>
    <n v="4"/>
    <x v="1"/>
    <n v="818709.62250000006"/>
    <n v="5071746.6225000005"/>
  </r>
  <r>
    <x v="36"/>
    <x v="1"/>
    <x v="0"/>
    <n v="4812123"/>
    <x v="0"/>
    <n v="8"/>
    <x v="0"/>
    <n v="926333.67749999999"/>
    <n v="5738456.6775000002"/>
  </r>
  <r>
    <x v="37"/>
    <x v="2"/>
    <x v="0"/>
    <n v="4029804"/>
    <x v="1"/>
    <n v="7"/>
    <x v="1"/>
    <n v="775737.27"/>
    <n v="4805541.2699999996"/>
  </r>
  <r>
    <x v="38"/>
    <x v="3"/>
    <x v="0"/>
    <n v="3261518"/>
    <x v="0"/>
    <n v="1"/>
    <x v="0"/>
    <n v="627842.21499999997"/>
    <n v="3889360.2149999999"/>
  </r>
  <r>
    <x v="39"/>
    <x v="4"/>
    <x v="0"/>
    <n v="1055771"/>
    <x v="1"/>
    <n v="5"/>
    <x v="1"/>
    <n v="203235.91750000001"/>
    <n v="1259006.9175"/>
  </r>
  <r>
    <x v="40"/>
    <x v="0"/>
    <x v="0"/>
    <n v="3484557"/>
    <x v="0"/>
    <n v="10"/>
    <x v="0"/>
    <n v="670777.22250000003"/>
    <n v="4155334.2225000001"/>
  </r>
  <r>
    <x v="41"/>
    <x v="1"/>
    <x v="0"/>
    <n v="2187259"/>
    <x v="1"/>
    <n v="7"/>
    <x v="0"/>
    <n v="421047.35749999998"/>
    <n v="2608306.3574999999"/>
  </r>
  <r>
    <x v="42"/>
    <x v="2"/>
    <x v="0"/>
    <n v="2194528"/>
    <x v="0"/>
    <n v="2"/>
    <x v="1"/>
    <n v="422446.64"/>
    <n v="2616974.64"/>
  </r>
  <r>
    <x v="43"/>
    <x v="3"/>
    <x v="0"/>
    <n v="3021245"/>
    <x v="1"/>
    <n v="1"/>
    <x v="1"/>
    <n v="581589.66249999998"/>
    <n v="3602834.6625000001"/>
  </r>
  <r>
    <x v="44"/>
    <x v="4"/>
    <x v="0"/>
    <n v="4789235"/>
    <x v="0"/>
    <n v="1"/>
    <x v="0"/>
    <n v="921927.73750000005"/>
    <n v="5711162.7374999998"/>
  </r>
  <r>
    <x v="45"/>
    <x v="0"/>
    <x v="0"/>
    <n v="1428728"/>
    <x v="1"/>
    <n v="11"/>
    <x v="0"/>
    <n v="275030.14"/>
    <n v="1703758.1400000001"/>
  </r>
  <r>
    <x v="46"/>
    <x v="1"/>
    <x v="0"/>
    <n v="4256655"/>
    <x v="0"/>
    <n v="4"/>
    <x v="0"/>
    <n v="819406.08750000002"/>
    <n v="5076061.0875000004"/>
  </r>
  <r>
    <x v="47"/>
    <x v="2"/>
    <x v="0"/>
    <n v="4859064"/>
    <x v="1"/>
    <n v="11"/>
    <x v="0"/>
    <n v="935369.82000000007"/>
    <n v="5794433.8200000003"/>
  </r>
  <r>
    <x v="48"/>
    <x v="3"/>
    <x v="0"/>
    <n v="1794482"/>
    <x v="0"/>
    <n v="5"/>
    <x v="0"/>
    <n v="345437.78500000003"/>
    <n v="2139919.7850000001"/>
  </r>
  <r>
    <x v="49"/>
    <x v="4"/>
    <x v="0"/>
    <n v="3335312"/>
    <x v="1"/>
    <n v="2"/>
    <x v="0"/>
    <n v="642047.56000000006"/>
    <n v="3977359.56"/>
  </r>
  <r>
    <x v="50"/>
    <x v="0"/>
    <x v="0"/>
    <n v="4536995"/>
    <x v="0"/>
    <n v="7"/>
    <x v="0"/>
    <n v="873371.53749999998"/>
    <n v="5410366.5374999996"/>
  </r>
  <r>
    <x v="51"/>
    <x v="1"/>
    <x v="0"/>
    <n v="2861808"/>
    <x v="1"/>
    <n v="11"/>
    <x v="1"/>
    <n v="550898.04"/>
    <n v="3412706.04"/>
  </r>
  <r>
    <x v="52"/>
    <x v="2"/>
    <x v="0"/>
    <n v="4224168"/>
    <x v="0"/>
    <n v="10"/>
    <x v="1"/>
    <n v="813152.34"/>
    <n v="5037320.34"/>
  </r>
  <r>
    <x v="27"/>
    <x v="3"/>
    <x v="0"/>
    <n v="2456520"/>
    <x v="1"/>
    <n v="4"/>
    <x v="0"/>
    <n v="472880.10000000003"/>
    <n v="2929400.1"/>
  </r>
  <r>
    <x v="53"/>
    <x v="4"/>
    <x v="0"/>
    <n v="1046328"/>
    <x v="0"/>
    <n v="6"/>
    <x v="0"/>
    <n v="201418.14"/>
    <n v="1247746.1400000001"/>
  </r>
  <r>
    <x v="54"/>
    <x v="0"/>
    <x v="0"/>
    <n v="3931824"/>
    <x v="1"/>
    <n v="1"/>
    <x v="0"/>
    <n v="756876.12"/>
    <n v="4688700.12"/>
  </r>
  <r>
    <x v="55"/>
    <x v="1"/>
    <x v="0"/>
    <n v="1777911"/>
    <x v="0"/>
    <n v="2"/>
    <x v="1"/>
    <n v="342247.86749999999"/>
    <n v="2120158.8675000002"/>
  </r>
  <r>
    <x v="56"/>
    <x v="2"/>
    <x v="0"/>
    <n v="3776398"/>
    <x v="1"/>
    <n v="10"/>
    <x v="0"/>
    <n v="726956.61499999999"/>
    <n v="4503354.6150000002"/>
  </r>
  <r>
    <x v="55"/>
    <x v="3"/>
    <x v="0"/>
    <n v="4986106"/>
    <x v="0"/>
    <n v="2"/>
    <x v="1"/>
    <n v="959825.40500000003"/>
    <n v="5945931.4050000003"/>
  </r>
  <r>
    <x v="57"/>
    <x v="4"/>
    <x v="0"/>
    <n v="2562410"/>
    <x v="1"/>
    <n v="2"/>
    <x v="1"/>
    <n v="493263.92499999999"/>
    <n v="3055673.9249999998"/>
  </r>
  <r>
    <x v="45"/>
    <x v="0"/>
    <x v="0"/>
    <n v="3690041"/>
    <x v="0"/>
    <n v="11"/>
    <x v="0"/>
    <n v="710332.89250000007"/>
    <n v="4400373.8925000001"/>
  </r>
  <r>
    <x v="58"/>
    <x v="1"/>
    <x v="0"/>
    <n v="1231426"/>
    <x v="1"/>
    <n v="2"/>
    <x v="1"/>
    <n v="237049.505"/>
    <n v="1468475.5049999999"/>
  </r>
  <r>
    <x v="59"/>
    <x v="2"/>
    <x v="0"/>
    <n v="1144225"/>
    <x v="0"/>
    <n v="11"/>
    <x v="0"/>
    <n v="220263.3125"/>
    <n v="1364488.3125"/>
  </r>
  <r>
    <x v="60"/>
    <x v="3"/>
    <x v="0"/>
    <n v="2612137"/>
    <x v="1"/>
    <n v="3"/>
    <x v="1"/>
    <n v="502836.3725"/>
    <n v="3114973.3725000001"/>
  </r>
  <r>
    <x v="61"/>
    <x v="4"/>
    <x v="0"/>
    <n v="4241323"/>
    <x v="0"/>
    <n v="5"/>
    <x v="1"/>
    <n v="816454.67749999999"/>
    <n v="5057777.6775000002"/>
  </r>
  <r>
    <x v="62"/>
    <x v="0"/>
    <x v="0"/>
    <n v="2393282"/>
    <x v="1"/>
    <n v="1"/>
    <x v="1"/>
    <n v="460706.78500000003"/>
    <n v="2853988.7850000001"/>
  </r>
  <r>
    <x v="63"/>
    <x v="1"/>
    <x v="0"/>
    <n v="4392161"/>
    <x v="0"/>
    <n v="1"/>
    <x v="1"/>
    <n v="845490.99250000005"/>
    <n v="5237651.9924999997"/>
  </r>
  <r>
    <x v="64"/>
    <x v="2"/>
    <x v="0"/>
    <n v="1103210"/>
    <x v="1"/>
    <n v="10"/>
    <x v="1"/>
    <n v="212367.92500000002"/>
    <n v="1315577.925"/>
  </r>
  <r>
    <x v="65"/>
    <x v="3"/>
    <x v="0"/>
    <n v="1404951"/>
    <x v="0"/>
    <n v="6"/>
    <x v="1"/>
    <n v="270453.0675"/>
    <n v="1675404.0674999999"/>
  </r>
  <r>
    <x v="66"/>
    <x v="4"/>
    <x v="0"/>
    <n v="3178435"/>
    <x v="1"/>
    <n v="7"/>
    <x v="1"/>
    <n v="611848.73750000005"/>
    <n v="3790283.7374999998"/>
  </r>
  <r>
    <x v="67"/>
    <x v="0"/>
    <x v="0"/>
    <n v="1783049"/>
    <x v="0"/>
    <n v="10"/>
    <x v="0"/>
    <n v="343236.9325"/>
    <n v="2126285.9325000001"/>
  </r>
  <r>
    <x v="68"/>
    <x v="1"/>
    <x v="0"/>
    <n v="2150788"/>
    <x v="1"/>
    <n v="5"/>
    <x v="0"/>
    <n v="414026.69"/>
    <n v="2564814.69"/>
  </r>
  <r>
    <x v="69"/>
    <x v="2"/>
    <x v="0"/>
    <n v="4622048"/>
    <x v="0"/>
    <n v="9"/>
    <x v="1"/>
    <n v="889744.24"/>
    <n v="5511792.2400000002"/>
  </r>
  <r>
    <x v="70"/>
    <x v="3"/>
    <x v="0"/>
    <n v="3731687"/>
    <x v="1"/>
    <n v="5"/>
    <x v="0"/>
    <n v="718349.74750000006"/>
    <n v="4450036.7475000005"/>
  </r>
  <r>
    <x v="71"/>
    <x v="4"/>
    <x v="0"/>
    <n v="2182191"/>
    <x v="0"/>
    <n v="9"/>
    <x v="0"/>
    <n v="420071.76750000002"/>
    <n v="2602262.7675000001"/>
  </r>
  <r>
    <x v="72"/>
    <x v="0"/>
    <x v="0"/>
    <n v="4635067"/>
    <x v="1"/>
    <n v="12"/>
    <x v="0"/>
    <n v="892250.39749999996"/>
    <n v="5527317.3975"/>
  </r>
  <r>
    <x v="73"/>
    <x v="1"/>
    <x v="0"/>
    <n v="3182771"/>
    <x v="0"/>
    <n v="8"/>
    <x v="1"/>
    <n v="612683.41749999998"/>
    <n v="3795454.4175"/>
  </r>
  <r>
    <x v="74"/>
    <x v="2"/>
    <x v="0"/>
    <n v="1301650"/>
    <x v="1"/>
    <n v="12"/>
    <x v="1"/>
    <n v="250567.625"/>
    <n v="1552217.625"/>
  </r>
  <r>
    <x v="75"/>
    <x v="3"/>
    <x v="0"/>
    <n v="2900055"/>
    <x v="0"/>
    <n v="12"/>
    <x v="1"/>
    <n v="558260.58750000002"/>
    <n v="3458315.5874999999"/>
  </r>
  <r>
    <x v="76"/>
    <x v="4"/>
    <x v="0"/>
    <n v="1736382"/>
    <x v="1"/>
    <n v="2"/>
    <x v="0"/>
    <n v="334253.53500000003"/>
    <n v="2070635.5350000001"/>
  </r>
  <r>
    <x v="77"/>
    <x v="0"/>
    <x v="0"/>
    <n v="1475609"/>
    <x v="0"/>
    <n v="1"/>
    <x v="0"/>
    <n v="284054.73249999998"/>
    <n v="1759663.7324999999"/>
  </r>
  <r>
    <x v="78"/>
    <x v="1"/>
    <x v="0"/>
    <n v="1536268"/>
    <x v="1"/>
    <n v="8"/>
    <x v="0"/>
    <n v="295731.59000000003"/>
    <n v="1831999.59"/>
  </r>
  <r>
    <x v="79"/>
    <x v="2"/>
    <x v="0"/>
    <n v="4783703"/>
    <x v="0"/>
    <n v="12"/>
    <x v="0"/>
    <n v="920862.82750000001"/>
    <n v="5704565.8274999997"/>
  </r>
  <r>
    <x v="80"/>
    <x v="3"/>
    <x v="0"/>
    <n v="1154066"/>
    <x v="1"/>
    <n v="11"/>
    <x v="0"/>
    <n v="222157.70500000002"/>
    <n v="1376223.7050000001"/>
  </r>
  <r>
    <x v="81"/>
    <x v="4"/>
    <x v="0"/>
    <n v="4969265"/>
    <x v="0"/>
    <n v="7"/>
    <x v="0"/>
    <n v="956583.51250000007"/>
    <n v="5925848.5125000002"/>
  </r>
  <r>
    <x v="59"/>
    <x v="0"/>
    <x v="0"/>
    <n v="1004190"/>
    <x v="1"/>
    <n v="11"/>
    <x v="0"/>
    <n v="193306.57500000001"/>
    <n v="1197496.575"/>
  </r>
  <r>
    <x v="82"/>
    <x v="1"/>
    <x v="0"/>
    <n v="3559751"/>
    <x v="0"/>
    <n v="5"/>
    <x v="0"/>
    <n v="685252.0675"/>
    <n v="4245003.0674999999"/>
  </r>
  <r>
    <x v="83"/>
    <x v="2"/>
    <x v="0"/>
    <n v="4869828"/>
    <x v="1"/>
    <n v="11"/>
    <x v="1"/>
    <n v="937441.89"/>
    <n v="5807269.8899999997"/>
  </r>
  <r>
    <x v="28"/>
    <x v="3"/>
    <x v="0"/>
    <n v="3308934"/>
    <x v="0"/>
    <n v="8"/>
    <x v="0"/>
    <n v="636969.79500000004"/>
    <n v="3945903.7949999999"/>
  </r>
  <r>
    <x v="84"/>
    <x v="4"/>
    <x v="0"/>
    <n v="1763457"/>
    <x v="1"/>
    <n v="7"/>
    <x v="1"/>
    <n v="339465.47250000003"/>
    <n v="2102922.4725000001"/>
  </r>
  <r>
    <x v="85"/>
    <x v="0"/>
    <x v="0"/>
    <n v="4858956"/>
    <x v="0"/>
    <n v="11"/>
    <x v="0"/>
    <n v="935349.03"/>
    <n v="5794305.0300000003"/>
  </r>
  <r>
    <x v="86"/>
    <x v="1"/>
    <x v="0"/>
    <n v="1051499"/>
    <x v="1"/>
    <n v="11"/>
    <x v="0"/>
    <n v="202413.5575"/>
    <n v="1253912.5575000001"/>
  </r>
  <r>
    <x v="87"/>
    <x v="2"/>
    <x v="0"/>
    <n v="2233699"/>
    <x v="0"/>
    <n v="11"/>
    <x v="0"/>
    <n v="429987.0575"/>
    <n v="2663686.0575000001"/>
  </r>
  <r>
    <x v="88"/>
    <x v="3"/>
    <x v="0"/>
    <n v="3670805"/>
    <x v="1"/>
    <n v="1"/>
    <x v="0"/>
    <n v="706629.96250000002"/>
    <n v="4377434.9625000004"/>
  </r>
  <r>
    <x v="89"/>
    <x v="4"/>
    <x v="0"/>
    <n v="1034309"/>
    <x v="0"/>
    <n v="5"/>
    <x v="1"/>
    <n v="199104.48250000001"/>
    <n v="1233413.4824999999"/>
  </r>
  <r>
    <x v="90"/>
    <x v="0"/>
    <x v="0"/>
    <n v="1020145"/>
    <x v="1"/>
    <n v="1"/>
    <x v="0"/>
    <n v="196377.91250000001"/>
    <n v="1216522.9125000001"/>
  </r>
  <r>
    <x v="91"/>
    <x v="1"/>
    <x v="0"/>
    <n v="3143437"/>
    <x v="0"/>
    <n v="3"/>
    <x v="0"/>
    <n v="605111.62250000006"/>
    <n v="3748548.6225000001"/>
  </r>
  <r>
    <x v="92"/>
    <x v="2"/>
    <x v="0"/>
    <n v="4656251"/>
    <x v="1"/>
    <n v="11"/>
    <x v="0"/>
    <n v="896328.3175"/>
    <n v="5552579.3174999999"/>
  </r>
  <r>
    <x v="93"/>
    <x v="3"/>
    <x v="0"/>
    <n v="1982483"/>
    <x v="0"/>
    <n v="9"/>
    <x v="1"/>
    <n v="381627.97750000004"/>
    <n v="2364110.97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8007DE-9DC4-49F9-A5C4-D70035BC9EA1}" name="Tableau des Montant des Transactions et TVA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F1:H14" firstHeaderRow="0" firstDataRow="1" firstDataCol="1"/>
  <pivotFields count="9">
    <pivotField numFmtId="14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dataField="1" numFmtId="3" showAll="0"/>
    <pivotField showAll="0"/>
    <pivotField showAll="0"/>
    <pivotField axis="axisRow" showAll="0">
      <items count="3">
        <item x="1"/>
        <item x="0"/>
        <item t="default"/>
      </items>
    </pivotField>
    <pivotField dataField="1" numFmtId="164" showAll="0"/>
    <pivotField numFmtId="164" showAll="0"/>
  </pivotFields>
  <rowFields count="2">
    <field x="6"/>
    <field x="1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Montant" fld="3" baseField="0" baseItem="0"/>
    <dataField name="Somme de TVA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6C10B2-92FD-4752-B702-CFB7F4A141DA}" name="Tableau du nbre d'import et export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1:D8" firstHeaderRow="1" firstDataRow="2" firstDataCol="1"/>
  <pivotFields count="9">
    <pivotField numFmtId="14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>
      <items count="2">
        <item x="0"/>
        <item t="default"/>
      </items>
    </pivotField>
    <pivotField numFmtId="3" showAll="0"/>
    <pivotField axis="axisCol" dataField="1" showAll="0">
      <items count="3">
        <item x="0"/>
        <item x="1"/>
        <item t="default"/>
      </items>
    </pivotField>
    <pivotField showAll="0"/>
    <pivotField showAll="0"/>
    <pivotField numFmtId="164" showAll="0"/>
    <pivotField numFmtId="16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Nombre de Nature CA" fld="4" subtotal="count" baseField="0" baseItem="0"/>
  </dataFields>
  <formats count="4">
    <format dxfId="14">
      <pivotArea field="1" type="button" dataOnly="0" labelOnly="1" outline="0" axis="axisRow" fieldPosition="0"/>
    </format>
    <format dxfId="13">
      <pivotArea type="origin" dataOnly="0" labelOnly="1" outline="0" fieldPosition="0"/>
    </format>
    <format dxfId="12">
      <pivotArea field="4" type="button" dataOnly="0" labelOnly="1" outline="0" axis="axisCol" fieldPosition="0"/>
    </format>
    <format dxfId="1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289C9B-79AF-455C-99BD-BF5AD53E59FC}" name="T_Ville" displayName="T_Ville" ref="B1:B6" totalsRowShown="0">
  <autoFilter ref="B1:B6" xr:uid="{2E289C9B-79AF-455C-99BD-BF5AD53E59FC}"/>
  <tableColumns count="1">
    <tableColumn id="1" xr3:uid="{70E9C72A-F34D-4330-A3E6-8856F94F2508}" name="Vi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803D1D-A3EE-4F35-9CE9-84C3B8E72771}" name="T_Nature_CA" displayName="T_Nature_CA" ref="D1:D3" totalsRowShown="0">
  <autoFilter ref="D1:D3" xr:uid="{68803D1D-A3EE-4F35-9CE9-84C3B8E72771}"/>
  <tableColumns count="1">
    <tableColumn id="1" xr3:uid="{D07F74B1-AC1D-495E-BAC1-DEE7E4F60C28}" name="Nature C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7A9833-3CC7-44C5-87BE-F884F43AF4BD}" name="T_Real" displayName="T_Real" ref="A1:H100" totalsRowShown="0">
  <autoFilter ref="A1:H100" xr:uid="{6C7A9833-3CC7-44C5-87BE-F884F43AF4BD}"/>
  <tableColumns count="8">
    <tableColumn id="1" xr3:uid="{77B3C066-8EBB-45F4-B1B0-DA4B9F00A1CF}" name="Date REA" dataDxfId="10"/>
    <tableColumn id="2" xr3:uid="{7D2D1FB6-5698-4AB6-BE61-D2CDAAD72F02}" name="Ville REA"/>
    <tableColumn id="4" xr3:uid="{493E28C1-2733-4A7F-B0FC-99D9441FB0BC}" name="Montant REA" dataDxfId="9"/>
    <tableColumn id="5" xr3:uid="{E88A6FA1-E864-4D43-8FCD-7B74E248E808}" name="Nature CA REA"/>
    <tableColumn id="6" xr3:uid="{EADB0FD2-6189-4A14-ACA0-0C7DF36244EF}" name="Mois REA" dataDxfId="8">
      <calculatedColumnFormula>MONTH(T_Real[[#This Row],[Date REA]])</calculatedColumnFormula>
    </tableColumn>
    <tableColumn id="7" xr3:uid="{B1FFF38C-7827-4AB5-B401-E5D152EF951A}" name="Année REA" dataDxfId="7">
      <calculatedColumnFormula>YEAR(T_Real[[#This Row],[Date REA]])</calculatedColumnFormula>
    </tableColumn>
    <tableColumn id="8" xr3:uid="{079AD505-2BE0-4415-9681-2BF3790E280F}" name="TVA REA">
      <calculatedColumnFormula>T_Real[[#This Row],[Montant REA]]*19.25%</calculatedColumnFormula>
    </tableColumn>
    <tableColumn id="9" xr3:uid="{9A02CA9D-F51F-4A8E-9DE8-D2840064B19B}" name="Montant TTC REA" dataDxfId="6">
      <calculatedColumnFormula>T_Real[[#This Row],[Montant REA]]+T_Real[[#This Row],[TVA REA]]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3FB7DB-C6B9-40A1-9A58-1C861B92E8A1}" name="T_Budget" displayName="T_Budget" ref="A1:H100" totalsRowShown="0">
  <autoFilter ref="A1:H100" xr:uid="{173FB7DB-C6B9-40A1-9A58-1C861B92E8A1}"/>
  <tableColumns count="8">
    <tableColumn id="1" xr3:uid="{5B6DDB2D-DBD0-4C72-A1A3-13D22E1D95C5}" name="Date BUDG" dataDxfId="5"/>
    <tableColumn id="2" xr3:uid="{4E8C8A01-7487-4BF1-85B0-0FF30264F131}" name="Ville BUDG"/>
    <tableColumn id="4" xr3:uid="{FE47735D-CBB8-4A4F-8C34-1AA05D7E890C}" name="Montant BUDG" dataDxfId="4"/>
    <tableColumn id="5" xr3:uid="{847A86C8-75BE-4F5A-A7DB-C80F8836C4D2}" name="Nature CA BUDG"/>
    <tableColumn id="6" xr3:uid="{37053999-CBCE-430C-94FA-240752C1546E}" name="Mois BUDG" dataDxfId="3">
      <calculatedColumnFormula>MONTH(T_Budget[[#This Row],[Date BUDG]])</calculatedColumnFormula>
    </tableColumn>
    <tableColumn id="7" xr3:uid="{F05DA227-B8DD-461F-AF7A-34A23FEFC2E6}" name="Année BUDG" dataDxfId="2">
      <calculatedColumnFormula>YEAR(T_Budget[[#This Row],[Date BUDG]])</calculatedColumnFormula>
    </tableColumn>
    <tableColumn id="8" xr3:uid="{1755974C-E24F-412D-BAAC-F7DF239A021F}" name="TVA BUDG" dataDxfId="1">
      <calculatedColumnFormula>T_Budget[[#This Row],[Montant BUDG]]*19.25%</calculatedColumnFormula>
    </tableColumn>
    <tableColumn id="3" xr3:uid="{E179350A-D365-4B9E-9DDF-EC6CA1E57FF2}" name="Montant TTC BUDG" dataDxfId="0">
      <calculatedColumnFormula>T_Budget[[#This Row],[Montant BUDG]]+T_Budget[[#This Row],[TVA BUDG]]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range rouge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81C31-B6C2-4413-8B85-33973959532F}">
  <sheetPr codeName="Feuil2"/>
  <dimension ref="B1:D6"/>
  <sheetViews>
    <sheetView workbookViewId="0">
      <selection activeCell="B6" sqref="B6"/>
    </sheetView>
  </sheetViews>
  <sheetFormatPr defaultColWidth="11.42578125" defaultRowHeight="15" x14ac:dyDescent="0.25"/>
  <cols>
    <col min="2" max="2" width="10.5703125" bestFit="1" customWidth="1"/>
    <col min="4" max="4" width="12.28515625" bestFit="1" customWidth="1"/>
  </cols>
  <sheetData>
    <row r="1" spans="2:4" x14ac:dyDescent="0.25">
      <c r="B1" t="s">
        <v>0</v>
      </c>
      <c r="D1" t="s">
        <v>1</v>
      </c>
    </row>
    <row r="2" spans="2:4" x14ac:dyDescent="0.25">
      <c r="B2" t="s">
        <v>2</v>
      </c>
      <c r="D2" t="s">
        <v>7</v>
      </c>
    </row>
    <row r="3" spans="2:4" x14ac:dyDescent="0.25">
      <c r="B3" t="s">
        <v>3</v>
      </c>
      <c r="D3" t="s">
        <v>8</v>
      </c>
    </row>
    <row r="4" spans="2:4" x14ac:dyDescent="0.25">
      <c r="B4" t="s">
        <v>4</v>
      </c>
    </row>
    <row r="5" spans="2:4" x14ac:dyDescent="0.25">
      <c r="B5" t="s">
        <v>5</v>
      </c>
    </row>
    <row r="6" spans="2:4" x14ac:dyDescent="0.25">
      <c r="B6" t="s">
        <v>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F44DF-E645-41B1-8D1C-4B6D3184C3C3}">
  <sheetPr codeName="Feuil3"/>
  <dimension ref="A1:A36"/>
  <sheetViews>
    <sheetView workbookViewId="0">
      <selection activeCell="A21" sqref="A21"/>
    </sheetView>
  </sheetViews>
  <sheetFormatPr defaultColWidth="11.42578125"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 t="s">
        <v>26</v>
      </c>
    </row>
    <row r="5" spans="1:1" x14ac:dyDescent="0.25">
      <c r="A5" t="s">
        <v>27</v>
      </c>
    </row>
    <row r="8" spans="1:1" x14ac:dyDescent="0.25">
      <c r="A8" s="8" t="s">
        <v>28</v>
      </c>
    </row>
    <row r="10" spans="1:1" x14ac:dyDescent="0.25">
      <c r="A10" t="s">
        <v>29</v>
      </c>
    </row>
    <row r="12" spans="1:1" x14ac:dyDescent="0.25">
      <c r="A12" t="s">
        <v>13</v>
      </c>
    </row>
    <row r="14" spans="1:1" x14ac:dyDescent="0.25">
      <c r="A14" t="s">
        <v>30</v>
      </c>
    </row>
    <row r="16" spans="1:1" x14ac:dyDescent="0.25">
      <c r="A16" t="s">
        <v>14</v>
      </c>
    </row>
    <row r="18" spans="1:1" x14ac:dyDescent="0.25">
      <c r="A18" t="s">
        <v>15</v>
      </c>
    </row>
    <row r="20" spans="1:1" x14ac:dyDescent="0.25">
      <c r="A20" t="s">
        <v>31</v>
      </c>
    </row>
    <row r="22" spans="1:1" x14ac:dyDescent="0.25">
      <c r="A22" t="s">
        <v>16</v>
      </c>
    </row>
    <row r="24" spans="1:1" x14ac:dyDescent="0.25">
      <c r="A24" t="s">
        <v>17</v>
      </c>
    </row>
    <row r="26" spans="1:1" x14ac:dyDescent="0.25">
      <c r="A26" t="s">
        <v>18</v>
      </c>
    </row>
    <row r="28" spans="1:1" x14ac:dyDescent="0.25">
      <c r="A28" t="s">
        <v>19</v>
      </c>
    </row>
    <row r="30" spans="1:1" x14ac:dyDescent="0.25">
      <c r="A30" t="s">
        <v>20</v>
      </c>
    </row>
    <row r="32" spans="1:1" x14ac:dyDescent="0.25">
      <c r="A32" t="s">
        <v>21</v>
      </c>
    </row>
    <row r="34" spans="1:1" x14ac:dyDescent="0.25">
      <c r="A34" t="s">
        <v>22</v>
      </c>
    </row>
    <row r="36" spans="1:1" x14ac:dyDescent="0.25">
      <c r="A36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B64C7-363D-44EC-AE8B-D3F2A07AD5AE}">
  <sheetPr codeName="Feuil1"/>
  <dimension ref="A3:E41"/>
  <sheetViews>
    <sheetView showGridLines="0" tabSelected="1" zoomScale="80" zoomScaleNormal="80" workbookViewId="0">
      <selection activeCell="I32" sqref="I32"/>
    </sheetView>
  </sheetViews>
  <sheetFormatPr defaultColWidth="11.42578125" defaultRowHeight="15" x14ac:dyDescent="0.25"/>
  <cols>
    <col min="1" max="1" width="29.28515625" customWidth="1"/>
    <col min="2" max="3" width="29.28515625" style="6" customWidth="1"/>
  </cols>
  <sheetData>
    <row r="3" spans="1:5" x14ac:dyDescent="0.25">
      <c r="A3" s="14"/>
      <c r="B3" s="15" t="s">
        <v>32</v>
      </c>
      <c r="C3" s="15" t="s">
        <v>11</v>
      </c>
    </row>
    <row r="4" spans="1:5" x14ac:dyDescent="0.25">
      <c r="A4" s="2" t="s">
        <v>2</v>
      </c>
      <c r="B4" s="4">
        <f>SUMIF(T_Real[Ville REA],REPORTING!A4,T_Real[TVA REA])</f>
        <v>11058125.539999997</v>
      </c>
      <c r="C4" s="4">
        <f>SUMIF(T_Budget[Ville BUDG],REPORTING!A4,T_Budget[TVA BUDG])</f>
        <v>10521173.932500001</v>
      </c>
    </row>
    <row r="5" spans="1:5" x14ac:dyDescent="0.25">
      <c r="A5" s="2" t="s">
        <v>3</v>
      </c>
      <c r="B5" s="4">
        <f>SUMIF(T_Real[Ville REA],REPORTING!A5,T_Real[TVA REA])</f>
        <v>10344281.640000001</v>
      </c>
      <c r="C5" s="4">
        <f>SUMIF(T_Budget[Ville BUDG],REPORTING!A5,T_Budget[TVA BUDG])</f>
        <v>12119482.567500003</v>
      </c>
    </row>
    <row r="6" spans="1:5" x14ac:dyDescent="0.25">
      <c r="A6" s="2" t="s">
        <v>4</v>
      </c>
      <c r="B6" s="4">
        <f>SUMIF(T_Real[Ville REA],REPORTING!A6,T_Real[TVA REA])</f>
        <v>12893336.610000001</v>
      </c>
      <c r="C6" s="4">
        <f>SUMIF(T_Budget[Ville BUDG],REPORTING!A6,T_Budget[TVA BUDG])</f>
        <v>10251723.982500002</v>
      </c>
    </row>
    <row r="7" spans="1:5" x14ac:dyDescent="0.25">
      <c r="A7" s="2" t="s">
        <v>5</v>
      </c>
      <c r="B7" s="4">
        <f>SUMIF(T_Real[Ville REA],REPORTING!A7,T_Real[TVA REA])</f>
        <v>11054482.862500001</v>
      </c>
      <c r="C7" s="4">
        <f>SUMIF(T_Budget[Ville BUDG],REPORTING!A7,T_Budget[TVA BUDG])</f>
        <v>11235110.809999999</v>
      </c>
    </row>
    <row r="8" spans="1:5" x14ac:dyDescent="0.25">
      <c r="A8" s="2" t="s">
        <v>6</v>
      </c>
      <c r="B8" s="4">
        <f>SUMIF(T_Real[Ville REA],REPORTING!A8,T_Real[TVA REA])</f>
        <v>9379276.2524999995</v>
      </c>
      <c r="C8" s="4">
        <f>SUMIF(T_Budget[Ville BUDG],REPORTING!A8,T_Budget[TVA BUDG])</f>
        <v>10360321.895000001</v>
      </c>
    </row>
    <row r="9" spans="1:5" x14ac:dyDescent="0.25">
      <c r="B9" s="5"/>
      <c r="C9" s="5"/>
    </row>
    <row r="10" spans="1:5" x14ac:dyDescent="0.25">
      <c r="A10" s="12" t="s">
        <v>1</v>
      </c>
      <c r="B10" s="13" t="s">
        <v>33</v>
      </c>
      <c r="C10" s="13" t="s">
        <v>34</v>
      </c>
    </row>
    <row r="11" spans="1:5" x14ac:dyDescent="0.25">
      <c r="A11" s="2" t="s">
        <v>7</v>
      </c>
      <c r="B11" s="4">
        <f>SUMIF(T_Real[Nature CA REA],REPORTING!A11,T_Real[Montant REA])</f>
        <v>152116540</v>
      </c>
      <c r="C11" s="4">
        <f>SUMIF(T_Budget[Nature CA BUDG],REPORTING!A11,T_Budget[Montant BUDG])</f>
        <v>96998935</v>
      </c>
    </row>
    <row r="12" spans="1:5" x14ac:dyDescent="0.25">
      <c r="A12" s="2" t="s">
        <v>8</v>
      </c>
      <c r="B12" s="4">
        <f>SUMIF(T_Real[Nature CA REA],REPORTING!A12,T_Real[Montant REA])</f>
        <v>132192566</v>
      </c>
      <c r="C12" s="4">
        <f>SUMIF(T_Budget[Nature CA BUDG],REPORTING!A12,T_Budget[Montant BUDG])</f>
        <v>186054640</v>
      </c>
    </row>
    <row r="14" spans="1:5" x14ac:dyDescent="0.25">
      <c r="B14" s="25" t="s">
        <v>12</v>
      </c>
      <c r="C14" s="25"/>
    </row>
    <row r="15" spans="1:5" x14ac:dyDescent="0.25">
      <c r="A15" s="10" t="s">
        <v>1</v>
      </c>
      <c r="B15" s="11" t="s">
        <v>7</v>
      </c>
      <c r="C15" s="11" t="s">
        <v>8</v>
      </c>
    </row>
    <row r="16" spans="1:5" x14ac:dyDescent="0.25">
      <c r="A16" s="2" t="s">
        <v>2</v>
      </c>
      <c r="B16" s="4">
        <f>SUMIFS(T_Real[Montant REA],T_Real[Ville REA],REPORTING!$A16,T_Real[Nature CA REA],REPORTING!B$15)</f>
        <v>30674931</v>
      </c>
      <c r="C16" s="4">
        <f>SUMIFS(T_Real[Montant REA],T_Real[Ville REA],REPORTING!$A16,T_Real[Nature CA REA],REPORTING!C$15)</f>
        <v>26769877</v>
      </c>
      <c r="E16" s="6"/>
    </row>
    <row r="17" spans="1:3" x14ac:dyDescent="0.25">
      <c r="A17" s="2" t="s">
        <v>3</v>
      </c>
      <c r="B17" s="4">
        <f>SUMIFS(T_Real[Montant REA],T_Real[Ville REA],REPORTING!$A17,T_Real[Nature CA REA],REPORTING!B$15)</f>
        <v>34395823</v>
      </c>
      <c r="C17" s="4">
        <f>SUMIFS(T_Real[Montant REA],T_Real[Ville REA],REPORTING!$A17,T_Real[Nature CA REA],REPORTING!C$15)</f>
        <v>19340705</v>
      </c>
    </row>
    <row r="18" spans="1:3" x14ac:dyDescent="0.25">
      <c r="A18" s="2" t="s">
        <v>4</v>
      </c>
      <c r="B18" s="4">
        <f>SUMIFS(T_Real[Montant REA],T_Real[Ville REA],REPORTING!$A18,T_Real[Nature CA REA],REPORTING!B$15)</f>
        <v>29952821</v>
      </c>
      <c r="C18" s="4">
        <f>SUMIFS(T_Real[Montant REA],T_Real[Ville REA],REPORTING!$A18,T_Real[Nature CA REA],REPORTING!C$15)</f>
        <v>37025551</v>
      </c>
    </row>
    <row r="19" spans="1:3" x14ac:dyDescent="0.25">
      <c r="A19" s="2" t="s">
        <v>5</v>
      </c>
      <c r="B19" s="4">
        <f>SUMIFS(T_Real[Montant REA],T_Real[Ville REA],REPORTING!$A19,T_Real[Nature CA REA],REPORTING!B$15)</f>
        <v>28955216</v>
      </c>
      <c r="C19" s="4">
        <f>SUMIFS(T_Real[Montant REA],T_Real[Ville REA],REPORTING!$A19,T_Real[Nature CA REA],REPORTING!C$15)</f>
        <v>28470669</v>
      </c>
    </row>
    <row r="20" spans="1:3" x14ac:dyDescent="0.25">
      <c r="A20" s="2" t="s">
        <v>6</v>
      </c>
      <c r="B20" s="4">
        <f>SUMIFS(T_Real[Montant REA],T_Real[Ville REA],REPORTING!$A20,T_Real[Nature CA REA],REPORTING!B$15)</f>
        <v>28137749</v>
      </c>
      <c r="C20" s="4">
        <f>SUMIFS(T_Real[Montant REA],T_Real[Ville REA],REPORTING!$A20,T_Real[Nature CA REA],REPORTING!C$15)</f>
        <v>20585764</v>
      </c>
    </row>
    <row r="22" spans="1:3" x14ac:dyDescent="0.25">
      <c r="A22" s="2" t="s">
        <v>10</v>
      </c>
      <c r="B22" s="3">
        <v>2022</v>
      </c>
      <c r="C22" s="7"/>
    </row>
    <row r="23" spans="1:3" x14ac:dyDescent="0.25">
      <c r="A23" s="16" t="s">
        <v>9</v>
      </c>
      <c r="B23" s="17" t="s">
        <v>32</v>
      </c>
      <c r="C23" s="17" t="s">
        <v>11</v>
      </c>
    </row>
    <row r="24" spans="1:3" x14ac:dyDescent="0.25">
      <c r="A24" s="2">
        <v>1</v>
      </c>
      <c r="B24" s="4">
        <f>SUMIFS(T_Real[TVA REA],T_Real[Année REA],REPORTING!$B$22,T_Real[Mois REA],REPORTING!$A24)</f>
        <v>3493708.68</v>
      </c>
      <c r="C24" s="4">
        <f>SUMIFS(T_Budget[TVA BUDG],T_Budget[Année BUDG],REPORTING!$B$22,T_Budget[Mois BUDG],REPORTING!$A24)</f>
        <v>4593584.7650000006</v>
      </c>
    </row>
    <row r="25" spans="1:3" x14ac:dyDescent="0.25">
      <c r="A25" s="2">
        <v>2</v>
      </c>
      <c r="B25" s="4">
        <f>SUMIFS(T_Real[TVA REA],T_Real[Année REA],REPORTING!$B$22,T_Real[Mois REA],REPORTING!$A25)</f>
        <v>2827228.8275000001</v>
      </c>
      <c r="C25" s="4">
        <f>SUMIFS(T_Budget[TVA BUDG],T_Budget[Année BUDG],REPORTING!$B$22,T_Budget[Mois BUDG],REPORTING!A25)</f>
        <v>1390889.5</v>
      </c>
    </row>
    <row r="26" spans="1:3" x14ac:dyDescent="0.25">
      <c r="A26" s="2">
        <v>3</v>
      </c>
      <c r="B26" s="4">
        <f>SUMIFS(T_Real[TVA REA],T_Real[Année REA],REPORTING!$B$22,T_Real[Mois REA],REPORTING!$A26)</f>
        <v>1303174.1800000002</v>
      </c>
      <c r="C26" s="4">
        <f>SUMIFS(T_Budget[TVA BUDG],T_Budget[Année BUDG],REPORTING!$B$22,T_Budget[Mois BUDG],REPORTING!A26)</f>
        <v>2133200.4924999997</v>
      </c>
    </row>
    <row r="27" spans="1:3" x14ac:dyDescent="0.25">
      <c r="A27" s="2">
        <v>4</v>
      </c>
      <c r="B27" s="4">
        <f>SUMIFS(T_Real[TVA REA],T_Real[Année REA],REPORTING!$B$22,T_Real[Mois REA],REPORTING!$A27)</f>
        <v>2362732.4875000003</v>
      </c>
      <c r="C27" s="4">
        <f>SUMIFS(T_Budget[TVA BUDG],T_Budget[Année BUDG],REPORTING!$B$22,T_Budget[Mois BUDG],REPORTING!A27)</f>
        <v>2514868.3174999999</v>
      </c>
    </row>
    <row r="28" spans="1:3" x14ac:dyDescent="0.25">
      <c r="A28" s="2">
        <v>5</v>
      </c>
      <c r="B28" s="4">
        <f>SUMIFS(T_Real[TVA REA],T_Real[Année REA],REPORTING!$B$22,T_Real[Mois REA],REPORTING!$A28)</f>
        <v>3972188.9899999998</v>
      </c>
      <c r="C28" s="4">
        <f>SUMIFS(T_Budget[TVA BUDG],T_Budget[Année BUDG],REPORTING!$B$22,T_Budget[Mois BUDG],REPORTING!A28)</f>
        <v>2521315.7200000002</v>
      </c>
    </row>
    <row r="29" spans="1:3" x14ac:dyDescent="0.25">
      <c r="A29" s="2">
        <v>6</v>
      </c>
      <c r="B29" s="4">
        <f>SUMIFS(T_Real[TVA REA],T_Real[Année REA],REPORTING!$B$22,T_Real[Mois REA],REPORTING!$A29)</f>
        <v>1753563.9275000002</v>
      </c>
      <c r="C29" s="4">
        <f>SUMIFS(T_Budget[TVA BUDG],T_Budget[Année BUDG],REPORTING!$B$22,T_Budget[Mois BUDG],REPORTING!A29)</f>
        <v>3533981.7975000003</v>
      </c>
    </row>
    <row r="30" spans="1:3" x14ac:dyDescent="0.25">
      <c r="A30" s="2">
        <v>7</v>
      </c>
      <c r="B30" s="4">
        <f>SUMIFS(T_Real[TVA REA],T_Real[Année REA],REPORTING!$B$22,T_Real[Mois REA],REPORTING!$A30)</f>
        <v>2928812.81</v>
      </c>
      <c r="C30" s="4">
        <f>SUMIFS(T_Budget[TVA BUDG],T_Budget[Année BUDG],REPORTING!$B$22,T_Budget[Mois BUDG],REPORTING!A30)</f>
        <v>308980.01750000002</v>
      </c>
    </row>
    <row r="31" spans="1:3" x14ac:dyDescent="0.25">
      <c r="A31" s="2">
        <v>8</v>
      </c>
      <c r="B31" s="4">
        <f>SUMIFS(T_Real[TVA REA],T_Real[Année REA],REPORTING!$B$22,T_Real[Mois REA],REPORTING!$A31)</f>
        <v>2810909.4474999998</v>
      </c>
      <c r="C31" s="4">
        <f>SUMIFS(T_Budget[TVA BUDG],T_Budget[Année BUDG],REPORTING!$B$22,T_Budget[Mois BUDG],REPORTING!A31)</f>
        <v>1507925.65</v>
      </c>
    </row>
    <row r="32" spans="1:3" x14ac:dyDescent="0.25">
      <c r="A32" s="2">
        <v>9</v>
      </c>
      <c r="B32" s="4">
        <f>SUMIFS(T_Real[TVA REA],T_Real[Année REA],REPORTING!$B$22,T_Real[Mois REA],REPORTING!$A32)</f>
        <v>1230454.6100000001</v>
      </c>
      <c r="C32" s="4">
        <f>SUMIFS(T_Budget[TVA BUDG],T_Budget[Année BUDG],REPORTING!$B$22,T_Budget[Mois BUDG],REPORTING!A32)</f>
        <v>2551073.14</v>
      </c>
    </row>
    <row r="33" spans="1:4" x14ac:dyDescent="0.25">
      <c r="A33" s="2">
        <v>10</v>
      </c>
      <c r="B33" s="4">
        <f>SUMIFS(T_Real[TVA REA],T_Real[Année REA],REPORTING!$B$22,T_Real[Mois REA],REPORTING!$A33)</f>
        <v>3072609.7324999999</v>
      </c>
      <c r="C33" s="4">
        <f>SUMIFS(T_Budget[TVA BUDG],T_Budget[Année BUDG],REPORTING!$B$22,T_Budget[Mois BUDG],REPORTING!A33)</f>
        <v>2952516.2974999999</v>
      </c>
    </row>
    <row r="34" spans="1:4" x14ac:dyDescent="0.25">
      <c r="A34" s="2">
        <v>11</v>
      </c>
      <c r="B34" s="4">
        <f>SUMIFS(T_Real[TVA REA],T_Real[Année REA],REPORTING!$B$22,T_Real[Mois REA],REPORTING!$A34)</f>
        <v>5291290.2350000003</v>
      </c>
      <c r="C34" s="4">
        <f>SUMIFS(T_Budget[TVA BUDG],T_Budget[Année BUDG],REPORTING!$B$22,T_Budget[Mois BUDG],REPORTING!A34)</f>
        <v>1649748.6775</v>
      </c>
    </row>
    <row r="35" spans="1:4" x14ac:dyDescent="0.25">
      <c r="A35" s="2">
        <v>12</v>
      </c>
      <c r="B35" s="4">
        <f>SUMIFS(T_Real[TVA REA],T_Real[Année REA],REPORTING!$B$22,T_Real[Mois REA],REPORTING!$A35)</f>
        <v>2151611.5775000001</v>
      </c>
      <c r="C35" s="4">
        <f>SUMIFS(T_Budget[TVA BUDG],T_Budget[Année BUDG],REPORTING!$B$22,T_Budget[Mois BUDG],REPORTING!A35)</f>
        <v>1905518.4225000001</v>
      </c>
    </row>
    <row r="41" spans="1:4" x14ac:dyDescent="0.25">
      <c r="D41">
        <v>45</v>
      </c>
    </row>
  </sheetData>
  <mergeCells count="1">
    <mergeCell ref="B14:C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B283-EA9F-4066-8348-2DD0E163A3FE}">
  <dimension ref="A1:H14"/>
  <sheetViews>
    <sheetView workbookViewId="0">
      <selection activeCell="F1" sqref="F1:H14"/>
    </sheetView>
  </sheetViews>
  <sheetFormatPr defaultColWidth="11.42578125" defaultRowHeight="15" x14ac:dyDescent="0.25"/>
  <cols>
    <col min="1" max="2" width="15.140625" bestFit="1" customWidth="1"/>
    <col min="3" max="3" width="5.42578125" bestFit="1" customWidth="1"/>
    <col min="4" max="4" width="12.5703125" bestFit="1" customWidth="1"/>
    <col min="6" max="6" width="21" bestFit="1" customWidth="1"/>
    <col min="7" max="7" width="18.7109375" bestFit="1" customWidth="1"/>
    <col min="8" max="9" width="14.42578125" bestFit="1" customWidth="1"/>
    <col min="10" max="10" width="12" bestFit="1" customWidth="1"/>
    <col min="11" max="11" width="23.7109375" bestFit="1" customWidth="1"/>
    <col min="12" max="12" width="19.42578125" bestFit="1" customWidth="1"/>
  </cols>
  <sheetData>
    <row r="1" spans="1:8" ht="30" x14ac:dyDescent="0.25">
      <c r="A1" s="23" t="s">
        <v>38</v>
      </c>
      <c r="B1" s="23" t="s">
        <v>37</v>
      </c>
      <c r="F1" s="21" t="s">
        <v>35</v>
      </c>
      <c r="G1" t="s">
        <v>40</v>
      </c>
      <c r="H1" t="s">
        <v>39</v>
      </c>
    </row>
    <row r="2" spans="1:8" ht="30" x14ac:dyDescent="0.25">
      <c r="A2" s="23" t="s">
        <v>35</v>
      </c>
      <c r="B2" t="s">
        <v>7</v>
      </c>
      <c r="C2" t="s">
        <v>8</v>
      </c>
      <c r="D2" t="s">
        <v>36</v>
      </c>
      <c r="F2" s="22">
        <v>2021</v>
      </c>
      <c r="G2">
        <v>111850480</v>
      </c>
      <c r="H2">
        <v>21531217.399999999</v>
      </c>
    </row>
    <row r="3" spans="1:8" x14ac:dyDescent="0.25">
      <c r="A3" s="22" t="s">
        <v>6</v>
      </c>
      <c r="B3">
        <v>10</v>
      </c>
      <c r="C3">
        <v>9</v>
      </c>
      <c r="D3">
        <v>19</v>
      </c>
      <c r="F3" s="24" t="s">
        <v>6</v>
      </c>
      <c r="G3">
        <v>15588378</v>
      </c>
      <c r="H3">
        <v>3000762.7650000001</v>
      </c>
    </row>
    <row r="4" spans="1:8" x14ac:dyDescent="0.25">
      <c r="A4" s="22" t="s">
        <v>5</v>
      </c>
      <c r="B4">
        <v>10</v>
      </c>
      <c r="C4">
        <v>10</v>
      </c>
      <c r="D4">
        <v>20</v>
      </c>
      <c r="F4" s="24" t="s">
        <v>5</v>
      </c>
      <c r="G4">
        <v>32821860</v>
      </c>
      <c r="H4">
        <v>6318208.0499999998</v>
      </c>
    </row>
    <row r="5" spans="1:8" x14ac:dyDescent="0.25">
      <c r="A5" s="22" t="s">
        <v>3</v>
      </c>
      <c r="B5">
        <v>10</v>
      </c>
      <c r="C5">
        <v>10</v>
      </c>
      <c r="D5">
        <v>20</v>
      </c>
      <c r="F5" s="24" t="s">
        <v>3</v>
      </c>
      <c r="G5">
        <v>23027235</v>
      </c>
      <c r="H5">
        <v>4432742.7375000007</v>
      </c>
    </row>
    <row r="6" spans="1:8" x14ac:dyDescent="0.25">
      <c r="A6" s="22" t="s">
        <v>2</v>
      </c>
      <c r="B6">
        <v>10</v>
      </c>
      <c r="C6">
        <v>10</v>
      </c>
      <c r="D6">
        <v>20</v>
      </c>
      <c r="F6" s="24" t="s">
        <v>2</v>
      </c>
      <c r="G6">
        <v>14749923</v>
      </c>
      <c r="H6">
        <v>2839360.1775000002</v>
      </c>
    </row>
    <row r="7" spans="1:8" x14ac:dyDescent="0.25">
      <c r="A7" s="22" t="s">
        <v>4</v>
      </c>
      <c r="B7">
        <v>10</v>
      </c>
      <c r="C7">
        <v>10</v>
      </c>
      <c r="D7">
        <v>20</v>
      </c>
      <c r="F7" s="24" t="s">
        <v>4</v>
      </c>
      <c r="G7">
        <v>25663084</v>
      </c>
      <c r="H7">
        <v>4940143.669999999</v>
      </c>
    </row>
    <row r="8" spans="1:8" x14ac:dyDescent="0.25">
      <c r="A8" s="22" t="s">
        <v>36</v>
      </c>
      <c r="B8">
        <v>50</v>
      </c>
      <c r="C8">
        <v>49</v>
      </c>
      <c r="D8">
        <v>99</v>
      </c>
      <c r="F8" s="22">
        <v>2022</v>
      </c>
      <c r="G8">
        <v>172458626</v>
      </c>
      <c r="H8">
        <v>33198285.505000003</v>
      </c>
    </row>
    <row r="9" spans="1:8" x14ac:dyDescent="0.25">
      <c r="F9" s="24" t="s">
        <v>6</v>
      </c>
      <c r="G9">
        <v>33135135</v>
      </c>
      <c r="H9">
        <v>6378513.4875000007</v>
      </c>
    </row>
    <row r="10" spans="1:8" x14ac:dyDescent="0.25">
      <c r="F10" s="24" t="s">
        <v>5</v>
      </c>
      <c r="G10">
        <v>24604025</v>
      </c>
      <c r="H10">
        <v>4736274.8125</v>
      </c>
    </row>
    <row r="11" spans="1:8" x14ac:dyDescent="0.25">
      <c r="F11" s="24" t="s">
        <v>3</v>
      </c>
      <c r="G11">
        <v>30709293</v>
      </c>
      <c r="H11">
        <v>5911538.9024999999</v>
      </c>
    </row>
    <row r="12" spans="1:8" x14ac:dyDescent="0.25">
      <c r="F12" s="24" t="s">
        <v>2</v>
      </c>
      <c r="G12">
        <v>42694885</v>
      </c>
      <c r="H12">
        <v>8218765.3625000007</v>
      </c>
    </row>
    <row r="13" spans="1:8" x14ac:dyDescent="0.25">
      <c r="F13" s="24" t="s">
        <v>4</v>
      </c>
      <c r="G13">
        <v>41315288</v>
      </c>
      <c r="H13">
        <v>7953192.9400000004</v>
      </c>
    </row>
    <row r="14" spans="1:8" x14ac:dyDescent="0.25">
      <c r="F14" s="22" t="s">
        <v>36</v>
      </c>
      <c r="G14">
        <v>284309106</v>
      </c>
      <c r="H14">
        <v>54729502.905000001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5EF8E-7226-4829-A47E-F825281AF3C1}">
  <dimension ref="A3:C6"/>
  <sheetViews>
    <sheetView workbookViewId="0">
      <selection activeCell="C6" sqref="C6"/>
    </sheetView>
  </sheetViews>
  <sheetFormatPr defaultColWidth="11.42578125" defaultRowHeight="15" x14ac:dyDescent="0.25"/>
  <sheetData>
    <row r="3" spans="1:3" x14ac:dyDescent="0.25">
      <c r="B3" s="18">
        <v>0.01</v>
      </c>
      <c r="C3" s="18">
        <v>0.02</v>
      </c>
    </row>
    <row r="4" spans="1:3" x14ac:dyDescent="0.25">
      <c r="A4">
        <v>10</v>
      </c>
      <c r="B4">
        <f t="shared" ref="B4:C6" si="0">$A4*B$3</f>
        <v>0.1</v>
      </c>
      <c r="C4">
        <f t="shared" si="0"/>
        <v>0.2</v>
      </c>
    </row>
    <row r="5" spans="1:3" x14ac:dyDescent="0.25">
      <c r="A5">
        <v>50</v>
      </c>
      <c r="B5">
        <f t="shared" si="0"/>
        <v>0.5</v>
      </c>
      <c r="C5">
        <f t="shared" si="0"/>
        <v>1</v>
      </c>
    </row>
    <row r="6" spans="1:3" x14ac:dyDescent="0.25">
      <c r="A6">
        <v>40</v>
      </c>
      <c r="B6">
        <f t="shared" si="0"/>
        <v>0.4</v>
      </c>
      <c r="C6">
        <f t="shared" si="0"/>
        <v>0.8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A2DAA-328E-4AE7-9ADC-2249212DDFF9}">
  <sheetPr codeName="Feuil4"/>
  <dimension ref="A1:H100"/>
  <sheetViews>
    <sheetView zoomScale="110" zoomScaleNormal="110" workbookViewId="0">
      <selection activeCell="D9" sqref="D9"/>
    </sheetView>
  </sheetViews>
  <sheetFormatPr defaultColWidth="11.42578125" defaultRowHeight="15" x14ac:dyDescent="0.25"/>
  <cols>
    <col min="1" max="1" width="10.7109375" customWidth="1"/>
    <col min="2" max="2" width="11.28515625" bestFit="1" customWidth="1"/>
    <col min="3" max="3" width="11" bestFit="1" customWidth="1"/>
    <col min="4" max="4" width="12.28515625" bestFit="1" customWidth="1"/>
    <col min="7" max="7" width="13.140625" style="19" bestFit="1" customWidth="1"/>
    <col min="8" max="8" width="14.5703125" style="19" bestFit="1" customWidth="1"/>
  </cols>
  <sheetData>
    <row r="1" spans="1:8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s="19" t="s">
        <v>55</v>
      </c>
      <c r="H1" s="19" t="s">
        <v>56</v>
      </c>
    </row>
    <row r="2" spans="1:8" x14ac:dyDescent="0.25">
      <c r="A2" s="1">
        <v>44649</v>
      </c>
      <c r="B2" t="s">
        <v>2</v>
      </c>
      <c r="C2" s="9">
        <v>1340859</v>
      </c>
      <c r="D2" t="s">
        <v>7</v>
      </c>
      <c r="E2">
        <f>MONTH(T_Real[[#This Row],[Date REA]])</f>
        <v>3</v>
      </c>
      <c r="F2">
        <f>YEAR(T_Real[[#This Row],[Date REA]])</f>
        <v>2022</v>
      </c>
      <c r="G2" s="19">
        <f>T_Real[[#This Row],[Montant REA]]*19.25%</f>
        <v>258115.35750000001</v>
      </c>
      <c r="H2" s="19">
        <f>T_Real[[#This Row],[Montant REA]]+T_Real[[#This Row],[TVA REA]]</f>
        <v>1598974.3574999999</v>
      </c>
    </row>
    <row r="3" spans="1:8" x14ac:dyDescent="0.25">
      <c r="A3" s="1">
        <v>44636</v>
      </c>
      <c r="B3" t="s">
        <v>3</v>
      </c>
      <c r="C3" s="9">
        <v>2285440</v>
      </c>
      <c r="D3" t="s">
        <v>8</v>
      </c>
      <c r="E3">
        <f>MONTH(T_Real[[#This Row],[Date REA]])</f>
        <v>3</v>
      </c>
      <c r="F3">
        <f>YEAR(T_Real[[#This Row],[Date REA]])</f>
        <v>2022</v>
      </c>
      <c r="G3" s="19">
        <f>T_Real[[#This Row],[Montant REA]]*19.25%</f>
        <v>439947.2</v>
      </c>
      <c r="H3" s="19">
        <f>T_Real[[#This Row],[Montant REA]]+T_Real[[#This Row],[TVA REA]]</f>
        <v>2725387.2</v>
      </c>
    </row>
    <row r="4" spans="1:8" x14ac:dyDescent="0.25">
      <c r="A4" s="1">
        <v>44660</v>
      </c>
      <c r="B4" t="s">
        <v>4</v>
      </c>
      <c r="C4" s="9">
        <v>1259861</v>
      </c>
      <c r="D4" t="s">
        <v>7</v>
      </c>
      <c r="E4">
        <f>MONTH(T_Real[[#This Row],[Date REA]])</f>
        <v>4</v>
      </c>
      <c r="F4">
        <f>YEAR(T_Real[[#This Row],[Date REA]])</f>
        <v>2022</v>
      </c>
      <c r="G4" s="19">
        <f>T_Real[[#This Row],[Montant REA]]*19.25%</f>
        <v>242523.24249999999</v>
      </c>
      <c r="H4" s="19">
        <f>T_Real[[#This Row],[Montant REA]]+T_Real[[#This Row],[TVA REA]]</f>
        <v>1502384.2424999999</v>
      </c>
    </row>
    <row r="5" spans="1:8" x14ac:dyDescent="0.25">
      <c r="A5" s="1">
        <v>44468</v>
      </c>
      <c r="B5" t="s">
        <v>5</v>
      </c>
      <c r="C5" s="9">
        <v>4968181</v>
      </c>
      <c r="D5" t="s">
        <v>8</v>
      </c>
      <c r="E5">
        <f>MONTH(T_Real[[#This Row],[Date REA]])</f>
        <v>9</v>
      </c>
      <c r="F5">
        <f>YEAR(T_Real[[#This Row],[Date REA]])</f>
        <v>2021</v>
      </c>
      <c r="G5" s="19">
        <f>T_Real[[#This Row],[Montant REA]]*19.25%</f>
        <v>956374.84250000003</v>
      </c>
      <c r="H5" s="19">
        <f>T_Real[[#This Row],[Montant REA]]+T_Real[[#This Row],[TVA REA]]</f>
        <v>5924555.8425000003</v>
      </c>
    </row>
    <row r="6" spans="1:8" x14ac:dyDescent="0.25">
      <c r="A6" s="1">
        <v>44601</v>
      </c>
      <c r="B6" t="s">
        <v>6</v>
      </c>
      <c r="C6" s="9">
        <v>4804610</v>
      </c>
      <c r="D6" t="s">
        <v>7</v>
      </c>
      <c r="E6">
        <f>MONTH(T_Real[[#This Row],[Date REA]])</f>
        <v>2</v>
      </c>
      <c r="F6">
        <f>YEAR(T_Real[[#This Row],[Date REA]])</f>
        <v>2022</v>
      </c>
      <c r="G6" s="19">
        <f>T_Real[[#This Row],[Montant REA]]*19.25%</f>
        <v>924887.42500000005</v>
      </c>
      <c r="H6" s="19">
        <f>T_Real[[#This Row],[Montant REA]]+T_Real[[#This Row],[TVA REA]]</f>
        <v>5729497.4249999998</v>
      </c>
    </row>
    <row r="7" spans="1:8" x14ac:dyDescent="0.25">
      <c r="A7" s="1">
        <v>44338</v>
      </c>
      <c r="B7" t="s">
        <v>2</v>
      </c>
      <c r="C7" s="9">
        <v>3487613</v>
      </c>
      <c r="D7" t="s">
        <v>8</v>
      </c>
      <c r="E7">
        <f>MONTH(T_Real[[#This Row],[Date REA]])</f>
        <v>5</v>
      </c>
      <c r="F7">
        <f>YEAR(T_Real[[#This Row],[Date REA]])</f>
        <v>2021</v>
      </c>
      <c r="G7" s="19">
        <f>T_Real[[#This Row],[Montant REA]]*19.25%</f>
        <v>671365.50250000006</v>
      </c>
      <c r="H7" s="19">
        <f>T_Real[[#This Row],[Montant REA]]+T_Real[[#This Row],[TVA REA]]</f>
        <v>4158978.5024999999</v>
      </c>
    </row>
    <row r="8" spans="1:8" x14ac:dyDescent="0.25">
      <c r="A8" s="1">
        <v>44294</v>
      </c>
      <c r="B8" t="s">
        <v>3</v>
      </c>
      <c r="C8" s="9">
        <v>3384434</v>
      </c>
      <c r="D8" t="s">
        <v>7</v>
      </c>
      <c r="E8">
        <f>MONTH(T_Real[[#This Row],[Date REA]])</f>
        <v>4</v>
      </c>
      <c r="F8">
        <f>YEAR(T_Real[[#This Row],[Date REA]])</f>
        <v>2021</v>
      </c>
      <c r="G8" s="19">
        <f>T_Real[[#This Row],[Montant REA]]*19.25%</f>
        <v>651503.54500000004</v>
      </c>
      <c r="H8" s="19">
        <f>T_Real[[#This Row],[Montant REA]]+T_Real[[#This Row],[TVA REA]]</f>
        <v>4035937.5449999999</v>
      </c>
    </row>
    <row r="9" spans="1:8" x14ac:dyDescent="0.25">
      <c r="A9" s="1">
        <v>44357</v>
      </c>
      <c r="B9" t="s">
        <v>4</v>
      </c>
      <c r="C9" s="9">
        <v>3317848</v>
      </c>
      <c r="D9" t="s">
        <v>8</v>
      </c>
      <c r="E9">
        <f>MONTH(T_Real[[#This Row],[Date REA]])</f>
        <v>6</v>
      </c>
      <c r="F9">
        <f>YEAR(T_Real[[#This Row],[Date REA]])</f>
        <v>2021</v>
      </c>
      <c r="G9" s="19">
        <f>T_Real[[#This Row],[Montant REA]]*19.25%</f>
        <v>638685.74</v>
      </c>
      <c r="H9" s="19">
        <f>T_Real[[#This Row],[Montant REA]]+T_Real[[#This Row],[TVA REA]]</f>
        <v>3956533.74</v>
      </c>
    </row>
    <row r="10" spans="1:8" x14ac:dyDescent="0.25">
      <c r="A10" s="1">
        <v>44440</v>
      </c>
      <c r="B10" t="s">
        <v>5</v>
      </c>
      <c r="C10" s="9">
        <v>2767740</v>
      </c>
      <c r="D10" t="s">
        <v>7</v>
      </c>
      <c r="E10">
        <f>MONTH(T_Real[[#This Row],[Date REA]])</f>
        <v>9</v>
      </c>
      <c r="F10">
        <f>YEAR(T_Real[[#This Row],[Date REA]])</f>
        <v>2021</v>
      </c>
      <c r="G10" s="19">
        <f>T_Real[[#This Row],[Montant REA]]*19.25%</f>
        <v>532789.95000000007</v>
      </c>
      <c r="H10" s="19">
        <f>T_Real[[#This Row],[Montant REA]]+T_Real[[#This Row],[TVA REA]]</f>
        <v>3300529.95</v>
      </c>
    </row>
    <row r="11" spans="1:8" x14ac:dyDescent="0.25">
      <c r="A11" s="1">
        <v>44695</v>
      </c>
      <c r="B11" t="s">
        <v>6</v>
      </c>
      <c r="C11" s="9">
        <v>2869047</v>
      </c>
      <c r="D11" t="s">
        <v>8</v>
      </c>
      <c r="E11">
        <f>MONTH(T_Real[[#This Row],[Date REA]])</f>
        <v>5</v>
      </c>
      <c r="F11">
        <f>YEAR(T_Real[[#This Row],[Date REA]])</f>
        <v>2022</v>
      </c>
      <c r="G11" s="19">
        <f>T_Real[[#This Row],[Montant REA]]*19.25%</f>
        <v>552291.54749999999</v>
      </c>
      <c r="H11" s="19">
        <f>T_Real[[#This Row],[Montant REA]]+T_Real[[#This Row],[TVA REA]]</f>
        <v>3421338.5474999999</v>
      </c>
    </row>
    <row r="12" spans="1:8" x14ac:dyDescent="0.25">
      <c r="A12" s="1">
        <v>44707</v>
      </c>
      <c r="B12" t="s">
        <v>2</v>
      </c>
      <c r="C12" s="9">
        <v>2853117</v>
      </c>
      <c r="D12" t="s">
        <v>7</v>
      </c>
      <c r="E12">
        <f>MONTH(T_Real[[#This Row],[Date REA]])</f>
        <v>5</v>
      </c>
      <c r="F12">
        <f>YEAR(T_Real[[#This Row],[Date REA]])</f>
        <v>2022</v>
      </c>
      <c r="G12" s="19">
        <f>T_Real[[#This Row],[Montant REA]]*19.25%</f>
        <v>549225.02249999996</v>
      </c>
      <c r="H12" s="19">
        <f>T_Real[[#This Row],[Montant REA]]+T_Real[[#This Row],[TVA REA]]</f>
        <v>3402342.0225</v>
      </c>
    </row>
    <row r="13" spans="1:8" x14ac:dyDescent="0.25">
      <c r="A13" s="1">
        <v>44486</v>
      </c>
      <c r="B13" t="s">
        <v>3</v>
      </c>
      <c r="C13" s="9">
        <v>1184398</v>
      </c>
      <c r="D13" t="s">
        <v>8</v>
      </c>
      <c r="E13">
        <f>MONTH(T_Real[[#This Row],[Date REA]])</f>
        <v>10</v>
      </c>
      <c r="F13">
        <f>YEAR(T_Real[[#This Row],[Date REA]])</f>
        <v>2021</v>
      </c>
      <c r="G13" s="19">
        <f>T_Real[[#This Row],[Montant REA]]*19.25%</f>
        <v>227996.61500000002</v>
      </c>
      <c r="H13" s="19">
        <f>T_Real[[#This Row],[Montant REA]]+T_Real[[#This Row],[TVA REA]]</f>
        <v>1412394.615</v>
      </c>
    </row>
    <row r="14" spans="1:8" x14ac:dyDescent="0.25">
      <c r="A14" s="1">
        <v>44739</v>
      </c>
      <c r="B14" t="s">
        <v>4</v>
      </c>
      <c r="C14" s="9">
        <v>1119583</v>
      </c>
      <c r="D14" t="s">
        <v>7</v>
      </c>
      <c r="E14">
        <f>MONTH(T_Real[[#This Row],[Date REA]])</f>
        <v>6</v>
      </c>
      <c r="F14">
        <f>YEAR(T_Real[[#This Row],[Date REA]])</f>
        <v>2022</v>
      </c>
      <c r="G14" s="19">
        <f>T_Real[[#This Row],[Montant REA]]*19.25%</f>
        <v>215519.72750000001</v>
      </c>
      <c r="H14" s="19">
        <f>T_Real[[#This Row],[Montant REA]]+T_Real[[#This Row],[TVA REA]]</f>
        <v>1335102.7275</v>
      </c>
    </row>
    <row r="15" spans="1:8" x14ac:dyDescent="0.25">
      <c r="A15" s="1">
        <v>44502</v>
      </c>
      <c r="B15" t="s">
        <v>5</v>
      </c>
      <c r="C15" s="9">
        <v>3641382</v>
      </c>
      <c r="D15" t="s">
        <v>8</v>
      </c>
      <c r="E15">
        <f>MONTH(T_Real[[#This Row],[Date REA]])</f>
        <v>11</v>
      </c>
      <c r="F15">
        <f>YEAR(T_Real[[#This Row],[Date REA]])</f>
        <v>2021</v>
      </c>
      <c r="G15" s="19">
        <f>T_Real[[#This Row],[Montant REA]]*19.25%</f>
        <v>700966.03500000003</v>
      </c>
      <c r="H15" s="19">
        <f>T_Real[[#This Row],[Montant REA]]+T_Real[[#This Row],[TVA REA]]</f>
        <v>4342348.0350000001</v>
      </c>
    </row>
    <row r="16" spans="1:8" x14ac:dyDescent="0.25">
      <c r="A16" s="1">
        <v>44791</v>
      </c>
      <c r="B16" t="s">
        <v>6</v>
      </c>
      <c r="C16" s="9">
        <v>1125292</v>
      </c>
      <c r="D16" t="s">
        <v>7</v>
      </c>
      <c r="E16">
        <f>MONTH(T_Real[[#This Row],[Date REA]])</f>
        <v>8</v>
      </c>
      <c r="F16">
        <f>YEAR(T_Real[[#This Row],[Date REA]])</f>
        <v>2022</v>
      </c>
      <c r="G16" s="19">
        <f>T_Real[[#This Row],[Montant REA]]*19.25%</f>
        <v>216618.71</v>
      </c>
      <c r="H16" s="19">
        <f>T_Real[[#This Row],[Montant REA]]+T_Real[[#This Row],[TVA REA]]</f>
        <v>1341910.71</v>
      </c>
    </row>
    <row r="17" spans="1:8" x14ac:dyDescent="0.25">
      <c r="A17" s="1">
        <v>44255</v>
      </c>
      <c r="B17" t="s">
        <v>2</v>
      </c>
      <c r="C17" s="9">
        <v>2089063</v>
      </c>
      <c r="D17" t="s">
        <v>8</v>
      </c>
      <c r="E17">
        <f>MONTH(T_Real[[#This Row],[Date REA]])</f>
        <v>2</v>
      </c>
      <c r="F17">
        <f>YEAR(T_Real[[#This Row],[Date REA]])</f>
        <v>2021</v>
      </c>
      <c r="G17" s="19">
        <f>T_Real[[#This Row],[Montant REA]]*19.25%</f>
        <v>402144.6275</v>
      </c>
      <c r="H17" s="19">
        <f>T_Real[[#This Row],[Montant REA]]+T_Real[[#This Row],[TVA REA]]</f>
        <v>2491207.6274999999</v>
      </c>
    </row>
    <row r="18" spans="1:8" x14ac:dyDescent="0.25">
      <c r="A18" s="1">
        <v>44724</v>
      </c>
      <c r="B18" t="s">
        <v>3</v>
      </c>
      <c r="C18" s="9">
        <v>3967640</v>
      </c>
      <c r="D18" t="s">
        <v>7</v>
      </c>
      <c r="E18">
        <f>MONTH(T_Real[[#This Row],[Date REA]])</f>
        <v>6</v>
      </c>
      <c r="F18">
        <f>YEAR(T_Real[[#This Row],[Date REA]])</f>
        <v>2022</v>
      </c>
      <c r="G18" s="19">
        <f>T_Real[[#This Row],[Montant REA]]*19.25%</f>
        <v>763770.70000000007</v>
      </c>
      <c r="H18" s="19">
        <f>T_Real[[#This Row],[Montant REA]]+T_Real[[#This Row],[TVA REA]]</f>
        <v>4731410.7</v>
      </c>
    </row>
    <row r="19" spans="1:8" x14ac:dyDescent="0.25">
      <c r="A19" s="1">
        <v>44617</v>
      </c>
      <c r="B19" t="s">
        <v>4</v>
      </c>
      <c r="C19" s="9">
        <v>4810599</v>
      </c>
      <c r="D19" t="s">
        <v>8</v>
      </c>
      <c r="E19">
        <f>MONTH(T_Real[[#This Row],[Date REA]])</f>
        <v>2</v>
      </c>
      <c r="F19">
        <f>YEAR(T_Real[[#This Row],[Date REA]])</f>
        <v>2022</v>
      </c>
      <c r="G19" s="19">
        <f>T_Real[[#This Row],[Montant REA]]*19.25%</f>
        <v>926040.3075</v>
      </c>
      <c r="H19" s="19">
        <f>T_Real[[#This Row],[Montant REA]]+T_Real[[#This Row],[TVA REA]]</f>
        <v>5736639.3075000001</v>
      </c>
    </row>
    <row r="20" spans="1:8" x14ac:dyDescent="0.25">
      <c r="A20" s="1">
        <v>44258</v>
      </c>
      <c r="B20" t="s">
        <v>5</v>
      </c>
      <c r="C20" s="9">
        <v>2729437</v>
      </c>
      <c r="D20" t="s">
        <v>7</v>
      </c>
      <c r="E20">
        <f>MONTH(T_Real[[#This Row],[Date REA]])</f>
        <v>3</v>
      </c>
      <c r="F20">
        <f>YEAR(T_Real[[#This Row],[Date REA]])</f>
        <v>2021</v>
      </c>
      <c r="G20" s="19">
        <f>T_Real[[#This Row],[Montant REA]]*19.25%</f>
        <v>525416.62250000006</v>
      </c>
      <c r="H20" s="19">
        <f>T_Real[[#This Row],[Montant REA]]+T_Real[[#This Row],[TVA REA]]</f>
        <v>3254853.6225000001</v>
      </c>
    </row>
    <row r="21" spans="1:8" x14ac:dyDescent="0.25">
      <c r="A21" s="1">
        <v>44750</v>
      </c>
      <c r="B21" t="s">
        <v>6</v>
      </c>
      <c r="C21" s="9">
        <v>1328570</v>
      </c>
      <c r="D21" t="s">
        <v>8</v>
      </c>
      <c r="E21">
        <f>MONTH(T_Real[[#This Row],[Date REA]])</f>
        <v>7</v>
      </c>
      <c r="F21">
        <f>YEAR(T_Real[[#This Row],[Date REA]])</f>
        <v>2022</v>
      </c>
      <c r="G21" s="19">
        <f>T_Real[[#This Row],[Montant REA]]*19.25%</f>
        <v>255749.72500000001</v>
      </c>
      <c r="H21" s="19">
        <f>T_Real[[#This Row],[Montant REA]]+T_Real[[#This Row],[TVA REA]]</f>
        <v>1584319.7250000001</v>
      </c>
    </row>
    <row r="22" spans="1:8" x14ac:dyDescent="0.25">
      <c r="A22" s="1">
        <v>44711</v>
      </c>
      <c r="B22" t="s">
        <v>2</v>
      </c>
      <c r="C22" s="9">
        <v>3675876</v>
      </c>
      <c r="D22" t="s">
        <v>7</v>
      </c>
      <c r="E22">
        <f>MONTH(T_Real[[#This Row],[Date REA]])</f>
        <v>5</v>
      </c>
      <c r="F22">
        <f>YEAR(T_Real[[#This Row],[Date REA]])</f>
        <v>2022</v>
      </c>
      <c r="G22" s="19">
        <f>T_Real[[#This Row],[Montant REA]]*19.25%</f>
        <v>707606.13</v>
      </c>
      <c r="H22" s="19">
        <f>T_Real[[#This Row],[Montant REA]]+T_Real[[#This Row],[TVA REA]]</f>
        <v>4383482.13</v>
      </c>
    </row>
    <row r="23" spans="1:8" x14ac:dyDescent="0.25">
      <c r="A23" s="1">
        <v>44346</v>
      </c>
      <c r="B23" t="s">
        <v>3</v>
      </c>
      <c r="C23" s="9">
        <v>3093386</v>
      </c>
      <c r="D23" t="s">
        <v>8</v>
      </c>
      <c r="E23">
        <f>MONTH(T_Real[[#This Row],[Date REA]])</f>
        <v>5</v>
      </c>
      <c r="F23">
        <f>YEAR(T_Real[[#This Row],[Date REA]])</f>
        <v>2021</v>
      </c>
      <c r="G23" s="19">
        <f>T_Real[[#This Row],[Montant REA]]*19.25%</f>
        <v>595476.80500000005</v>
      </c>
      <c r="H23" s="19">
        <f>T_Real[[#This Row],[Montant REA]]+T_Real[[#This Row],[TVA REA]]</f>
        <v>3688862.8050000002</v>
      </c>
    </row>
    <row r="24" spans="1:8" x14ac:dyDescent="0.25">
      <c r="A24" s="1">
        <v>44822</v>
      </c>
      <c r="B24" t="s">
        <v>4</v>
      </c>
      <c r="C24" s="9">
        <v>4209781</v>
      </c>
      <c r="D24" t="s">
        <v>7</v>
      </c>
      <c r="E24">
        <f>MONTH(T_Real[[#This Row],[Date REA]])</f>
        <v>9</v>
      </c>
      <c r="F24">
        <f>YEAR(T_Real[[#This Row],[Date REA]])</f>
        <v>2022</v>
      </c>
      <c r="G24" s="19">
        <f>T_Real[[#This Row],[Montant REA]]*19.25%</f>
        <v>810382.84250000003</v>
      </c>
      <c r="H24" s="19">
        <f>T_Real[[#This Row],[Montant REA]]+T_Real[[#This Row],[TVA REA]]</f>
        <v>5020163.8425000003</v>
      </c>
    </row>
    <row r="25" spans="1:8" x14ac:dyDescent="0.25">
      <c r="A25" s="1">
        <v>44885</v>
      </c>
      <c r="B25" t="s">
        <v>5</v>
      </c>
      <c r="C25" s="9">
        <v>1406503</v>
      </c>
      <c r="D25" t="s">
        <v>8</v>
      </c>
      <c r="E25">
        <f>MONTH(T_Real[[#This Row],[Date REA]])</f>
        <v>11</v>
      </c>
      <c r="F25">
        <f>YEAR(T_Real[[#This Row],[Date REA]])</f>
        <v>2022</v>
      </c>
      <c r="G25" s="19">
        <f>T_Real[[#This Row],[Montant REA]]*19.25%</f>
        <v>270751.82750000001</v>
      </c>
      <c r="H25" s="19">
        <f>T_Real[[#This Row],[Montant REA]]+T_Real[[#This Row],[TVA REA]]</f>
        <v>1677254.8275000001</v>
      </c>
    </row>
    <row r="26" spans="1:8" x14ac:dyDescent="0.25">
      <c r="A26" s="1">
        <v>44298</v>
      </c>
      <c r="B26" t="s">
        <v>6</v>
      </c>
      <c r="C26" s="9">
        <v>1752673</v>
      </c>
      <c r="D26" t="s">
        <v>7</v>
      </c>
      <c r="E26">
        <f>MONTH(T_Real[[#This Row],[Date REA]])</f>
        <v>4</v>
      </c>
      <c r="F26">
        <f>YEAR(T_Real[[#This Row],[Date REA]])</f>
        <v>2021</v>
      </c>
      <c r="G26" s="19">
        <f>T_Real[[#This Row],[Montant REA]]*19.25%</f>
        <v>337389.55249999999</v>
      </c>
      <c r="H26" s="19">
        <f>T_Real[[#This Row],[Montant REA]]+T_Real[[#This Row],[TVA REA]]</f>
        <v>2090062.5525</v>
      </c>
    </row>
    <row r="27" spans="1:8" x14ac:dyDescent="0.25">
      <c r="A27" s="1">
        <v>44197</v>
      </c>
      <c r="B27" t="s">
        <v>2</v>
      </c>
      <c r="C27" s="9">
        <v>2526928</v>
      </c>
      <c r="D27" t="s">
        <v>8</v>
      </c>
      <c r="E27">
        <f>MONTH(T_Real[[#This Row],[Date REA]])</f>
        <v>1</v>
      </c>
      <c r="F27">
        <f>YEAR(T_Real[[#This Row],[Date REA]])</f>
        <v>2021</v>
      </c>
      <c r="G27" s="19">
        <f>T_Real[[#This Row],[Montant REA]]*19.25%</f>
        <v>486433.64</v>
      </c>
      <c r="H27" s="19">
        <f>T_Real[[#This Row],[Montant REA]]+T_Real[[#This Row],[TVA REA]]</f>
        <v>3013361.64</v>
      </c>
    </row>
    <row r="28" spans="1:8" x14ac:dyDescent="0.25">
      <c r="A28" s="1">
        <v>44410</v>
      </c>
      <c r="B28" t="s">
        <v>3</v>
      </c>
      <c r="C28" s="9">
        <v>1918940</v>
      </c>
      <c r="D28" t="s">
        <v>7</v>
      </c>
      <c r="E28">
        <f>MONTH(T_Real[[#This Row],[Date REA]])</f>
        <v>8</v>
      </c>
      <c r="F28">
        <f>YEAR(T_Real[[#This Row],[Date REA]])</f>
        <v>2021</v>
      </c>
      <c r="G28" s="19">
        <f>T_Real[[#This Row],[Montant REA]]*19.25%</f>
        <v>369395.95</v>
      </c>
      <c r="H28" s="19">
        <f>T_Real[[#This Row],[Montant REA]]+T_Real[[#This Row],[TVA REA]]</f>
        <v>2288335.9500000002</v>
      </c>
    </row>
    <row r="29" spans="1:8" x14ac:dyDescent="0.25">
      <c r="A29" s="1">
        <v>44670</v>
      </c>
      <c r="B29" t="s">
        <v>4</v>
      </c>
      <c r="C29" s="9">
        <v>4300899</v>
      </c>
      <c r="D29" t="s">
        <v>8</v>
      </c>
      <c r="E29">
        <f>MONTH(T_Real[[#This Row],[Date REA]])</f>
        <v>4</v>
      </c>
      <c r="F29">
        <f>YEAR(T_Real[[#This Row],[Date REA]])</f>
        <v>2022</v>
      </c>
      <c r="G29" s="19">
        <f>T_Real[[#This Row],[Montant REA]]*19.25%</f>
        <v>827923.0575</v>
      </c>
      <c r="H29" s="19">
        <f>T_Real[[#This Row],[Montant REA]]+T_Real[[#This Row],[TVA REA]]</f>
        <v>5128822.0575000001</v>
      </c>
    </row>
    <row r="30" spans="1:8" x14ac:dyDescent="0.25">
      <c r="A30" s="1">
        <v>44777</v>
      </c>
      <c r="B30" t="s">
        <v>5</v>
      </c>
      <c r="C30" s="9">
        <v>3819510</v>
      </c>
      <c r="D30" t="s">
        <v>7</v>
      </c>
      <c r="E30">
        <f>MONTH(T_Real[[#This Row],[Date REA]])</f>
        <v>8</v>
      </c>
      <c r="F30">
        <f>YEAR(T_Real[[#This Row],[Date REA]])</f>
        <v>2022</v>
      </c>
      <c r="G30" s="19">
        <f>T_Real[[#This Row],[Montant REA]]*19.25%</f>
        <v>735255.67500000005</v>
      </c>
      <c r="H30" s="19">
        <f>T_Real[[#This Row],[Montant REA]]+T_Real[[#This Row],[TVA REA]]</f>
        <v>4554765.6749999998</v>
      </c>
    </row>
    <row r="31" spans="1:8" x14ac:dyDescent="0.25">
      <c r="A31" s="1">
        <v>44857</v>
      </c>
      <c r="B31" t="s">
        <v>6</v>
      </c>
      <c r="C31" s="9">
        <v>2756380</v>
      </c>
      <c r="D31" t="s">
        <v>8</v>
      </c>
      <c r="E31">
        <f>MONTH(T_Real[[#This Row],[Date REA]])</f>
        <v>10</v>
      </c>
      <c r="F31">
        <f>YEAR(T_Real[[#This Row],[Date REA]])</f>
        <v>2022</v>
      </c>
      <c r="G31" s="19">
        <f>T_Real[[#This Row],[Montant REA]]*19.25%</f>
        <v>530603.15</v>
      </c>
      <c r="H31" s="19">
        <f>T_Real[[#This Row],[Montant REA]]+T_Real[[#This Row],[TVA REA]]</f>
        <v>3286983.15</v>
      </c>
    </row>
    <row r="32" spans="1:8" x14ac:dyDescent="0.25">
      <c r="A32" s="1">
        <v>44734</v>
      </c>
      <c r="B32" t="s">
        <v>2</v>
      </c>
      <c r="C32" s="9">
        <v>2975872</v>
      </c>
      <c r="D32" t="s">
        <v>7</v>
      </c>
      <c r="E32">
        <f>MONTH(T_Real[[#This Row],[Date REA]])</f>
        <v>6</v>
      </c>
      <c r="F32">
        <f>YEAR(T_Real[[#This Row],[Date REA]])</f>
        <v>2022</v>
      </c>
      <c r="G32" s="19">
        <f>T_Real[[#This Row],[Montant REA]]*19.25%</f>
        <v>572855.36</v>
      </c>
      <c r="H32" s="19">
        <f>T_Real[[#This Row],[Montant REA]]+T_Real[[#This Row],[TVA REA]]</f>
        <v>3548727.36</v>
      </c>
    </row>
    <row r="33" spans="1:8" x14ac:dyDescent="0.25">
      <c r="A33" s="1">
        <v>44918</v>
      </c>
      <c r="B33" t="s">
        <v>3</v>
      </c>
      <c r="C33" s="9">
        <v>1758433</v>
      </c>
      <c r="D33" t="s">
        <v>8</v>
      </c>
      <c r="E33">
        <f>MONTH(T_Real[[#This Row],[Date REA]])</f>
        <v>12</v>
      </c>
      <c r="F33">
        <f>YEAR(T_Real[[#This Row],[Date REA]])</f>
        <v>2022</v>
      </c>
      <c r="G33" s="19">
        <f>T_Real[[#This Row],[Montant REA]]*19.25%</f>
        <v>338498.35249999998</v>
      </c>
      <c r="H33" s="19">
        <f>T_Real[[#This Row],[Montant REA]]+T_Real[[#This Row],[TVA REA]]</f>
        <v>2096931.3525</v>
      </c>
    </row>
    <row r="34" spans="1:8" x14ac:dyDescent="0.25">
      <c r="A34" s="1">
        <v>44852</v>
      </c>
      <c r="B34" t="s">
        <v>4</v>
      </c>
      <c r="C34" s="9">
        <v>4161225</v>
      </c>
      <c r="D34" t="s">
        <v>7</v>
      </c>
      <c r="E34">
        <f>MONTH(T_Real[[#This Row],[Date REA]])</f>
        <v>10</v>
      </c>
      <c r="F34">
        <f>YEAR(T_Real[[#This Row],[Date REA]])</f>
        <v>2022</v>
      </c>
      <c r="G34" s="19">
        <f>T_Real[[#This Row],[Montant REA]]*19.25%</f>
        <v>801035.8125</v>
      </c>
      <c r="H34" s="19">
        <f>T_Real[[#This Row],[Montant REA]]+T_Real[[#This Row],[TVA REA]]</f>
        <v>4962260.8125</v>
      </c>
    </row>
    <row r="35" spans="1:8" x14ac:dyDescent="0.25">
      <c r="A35" s="1">
        <v>44442</v>
      </c>
      <c r="B35" t="s">
        <v>5</v>
      </c>
      <c r="C35" s="9">
        <v>1808143</v>
      </c>
      <c r="D35" t="s">
        <v>8</v>
      </c>
      <c r="E35">
        <f>MONTH(T_Real[[#This Row],[Date REA]])</f>
        <v>9</v>
      </c>
      <c r="F35">
        <f>YEAR(T_Real[[#This Row],[Date REA]])</f>
        <v>2021</v>
      </c>
      <c r="G35" s="19">
        <f>T_Real[[#This Row],[Montant REA]]*19.25%</f>
        <v>348067.52750000003</v>
      </c>
      <c r="H35" s="19">
        <f>T_Real[[#This Row],[Montant REA]]+T_Real[[#This Row],[TVA REA]]</f>
        <v>2156210.5274999999</v>
      </c>
    </row>
    <row r="36" spans="1:8" x14ac:dyDescent="0.25">
      <c r="A36" s="1">
        <v>44763</v>
      </c>
      <c r="B36" t="s">
        <v>6</v>
      </c>
      <c r="C36" s="9">
        <v>2192523</v>
      </c>
      <c r="D36" t="s">
        <v>7</v>
      </c>
      <c r="E36">
        <f>MONTH(T_Real[[#This Row],[Date REA]])</f>
        <v>7</v>
      </c>
      <c r="F36">
        <f>YEAR(T_Real[[#This Row],[Date REA]])</f>
        <v>2022</v>
      </c>
      <c r="G36" s="19">
        <f>T_Real[[#This Row],[Montant REA]]*19.25%</f>
        <v>422060.67749999999</v>
      </c>
      <c r="H36" s="19">
        <f>T_Real[[#This Row],[Montant REA]]+T_Real[[#This Row],[TVA REA]]</f>
        <v>2614583.6775000002</v>
      </c>
    </row>
    <row r="37" spans="1:8" x14ac:dyDescent="0.25">
      <c r="A37" s="1">
        <v>44305</v>
      </c>
      <c r="B37" t="s">
        <v>2</v>
      </c>
      <c r="C37" s="9">
        <v>4253037</v>
      </c>
      <c r="D37" t="s">
        <v>8</v>
      </c>
      <c r="E37">
        <f>MONTH(T_Real[[#This Row],[Date REA]])</f>
        <v>4</v>
      </c>
      <c r="F37">
        <f>YEAR(T_Real[[#This Row],[Date REA]])</f>
        <v>2021</v>
      </c>
      <c r="G37" s="19">
        <f>T_Real[[#This Row],[Montant REA]]*19.25%</f>
        <v>818709.62250000006</v>
      </c>
      <c r="H37" s="19">
        <f>T_Real[[#This Row],[Montant REA]]+T_Real[[#This Row],[TVA REA]]</f>
        <v>5071746.6225000005</v>
      </c>
    </row>
    <row r="38" spans="1:8" x14ac:dyDescent="0.25">
      <c r="A38" s="1">
        <v>44788</v>
      </c>
      <c r="B38" t="s">
        <v>3</v>
      </c>
      <c r="C38" s="9">
        <v>4812123</v>
      </c>
      <c r="D38" t="s">
        <v>7</v>
      </c>
      <c r="E38">
        <f>MONTH(T_Real[[#This Row],[Date REA]])</f>
        <v>8</v>
      </c>
      <c r="F38">
        <f>YEAR(T_Real[[#This Row],[Date REA]])</f>
        <v>2022</v>
      </c>
      <c r="G38" s="19">
        <f>T_Real[[#This Row],[Montant REA]]*19.25%</f>
        <v>926333.67749999999</v>
      </c>
      <c r="H38" s="19">
        <f>T_Real[[#This Row],[Montant REA]]+T_Real[[#This Row],[TVA REA]]</f>
        <v>5738456.6775000002</v>
      </c>
    </row>
    <row r="39" spans="1:8" x14ac:dyDescent="0.25">
      <c r="A39" s="1">
        <v>44392</v>
      </c>
      <c r="B39" t="s">
        <v>4</v>
      </c>
      <c r="C39" s="9">
        <v>4029804</v>
      </c>
      <c r="D39" t="s">
        <v>8</v>
      </c>
      <c r="E39">
        <f>MONTH(T_Real[[#This Row],[Date REA]])</f>
        <v>7</v>
      </c>
      <c r="F39">
        <f>YEAR(T_Real[[#This Row],[Date REA]])</f>
        <v>2021</v>
      </c>
      <c r="G39" s="19">
        <f>T_Real[[#This Row],[Montant REA]]*19.25%</f>
        <v>775737.27</v>
      </c>
      <c r="H39" s="19">
        <f>T_Real[[#This Row],[Montant REA]]+T_Real[[#This Row],[TVA REA]]</f>
        <v>4805541.2699999996</v>
      </c>
    </row>
    <row r="40" spans="1:8" x14ac:dyDescent="0.25">
      <c r="A40" s="1">
        <v>44577</v>
      </c>
      <c r="B40" t="s">
        <v>5</v>
      </c>
      <c r="C40" s="9">
        <v>3261518</v>
      </c>
      <c r="D40" t="s">
        <v>7</v>
      </c>
      <c r="E40">
        <f>MONTH(T_Real[[#This Row],[Date REA]])</f>
        <v>1</v>
      </c>
      <c r="F40">
        <f>YEAR(T_Real[[#This Row],[Date REA]])</f>
        <v>2022</v>
      </c>
      <c r="G40" s="19">
        <f>T_Real[[#This Row],[Montant REA]]*19.25%</f>
        <v>627842.21499999997</v>
      </c>
      <c r="H40" s="19">
        <f>T_Real[[#This Row],[Montant REA]]+T_Real[[#This Row],[TVA REA]]</f>
        <v>3889360.2149999999</v>
      </c>
    </row>
    <row r="41" spans="1:8" x14ac:dyDescent="0.25">
      <c r="A41" s="1">
        <v>44320</v>
      </c>
      <c r="B41" t="s">
        <v>6</v>
      </c>
      <c r="C41" s="9">
        <v>1055771</v>
      </c>
      <c r="D41" t="s">
        <v>8</v>
      </c>
      <c r="E41">
        <f>MONTH(T_Real[[#This Row],[Date REA]])</f>
        <v>5</v>
      </c>
      <c r="F41">
        <f>YEAR(T_Real[[#This Row],[Date REA]])</f>
        <v>2021</v>
      </c>
      <c r="G41" s="19">
        <f>T_Real[[#This Row],[Montant REA]]*19.25%</f>
        <v>203235.91750000001</v>
      </c>
      <c r="H41" s="19">
        <f>T_Real[[#This Row],[Montant REA]]+T_Real[[#This Row],[TVA REA]]</f>
        <v>1259006.9175</v>
      </c>
    </row>
    <row r="42" spans="1:8" x14ac:dyDescent="0.25">
      <c r="A42" s="1">
        <v>44863</v>
      </c>
      <c r="B42" t="s">
        <v>2</v>
      </c>
      <c r="C42" s="9">
        <v>3484557</v>
      </c>
      <c r="D42" t="s">
        <v>7</v>
      </c>
      <c r="E42">
        <f>MONTH(T_Real[[#This Row],[Date REA]])</f>
        <v>10</v>
      </c>
      <c r="F42">
        <f>YEAR(T_Real[[#This Row],[Date REA]])</f>
        <v>2022</v>
      </c>
      <c r="G42" s="19">
        <f>T_Real[[#This Row],[Montant REA]]*19.25%</f>
        <v>670777.22250000003</v>
      </c>
      <c r="H42" s="19">
        <f>T_Real[[#This Row],[Montant REA]]+T_Real[[#This Row],[TVA REA]]</f>
        <v>4155334.2225000001</v>
      </c>
    </row>
    <row r="43" spans="1:8" x14ac:dyDescent="0.25">
      <c r="A43" s="1">
        <v>44748</v>
      </c>
      <c r="B43" t="s">
        <v>3</v>
      </c>
      <c r="C43" s="9">
        <v>2187259</v>
      </c>
      <c r="D43" t="s">
        <v>8</v>
      </c>
      <c r="E43">
        <f>MONTH(T_Real[[#This Row],[Date REA]])</f>
        <v>7</v>
      </c>
      <c r="F43">
        <f>YEAR(T_Real[[#This Row],[Date REA]])</f>
        <v>2022</v>
      </c>
      <c r="G43" s="19">
        <f>T_Real[[#This Row],[Montant REA]]*19.25%</f>
        <v>421047.35749999998</v>
      </c>
      <c r="H43" s="19">
        <f>T_Real[[#This Row],[Montant REA]]+T_Real[[#This Row],[TVA REA]]</f>
        <v>2608306.3574999999</v>
      </c>
    </row>
    <row r="44" spans="1:8" x14ac:dyDescent="0.25">
      <c r="A44" s="1">
        <v>44238</v>
      </c>
      <c r="B44" t="s">
        <v>4</v>
      </c>
      <c r="C44" s="9">
        <v>2194528</v>
      </c>
      <c r="D44" t="s">
        <v>7</v>
      </c>
      <c r="E44">
        <f>MONTH(T_Real[[#This Row],[Date REA]])</f>
        <v>2</v>
      </c>
      <c r="F44">
        <f>YEAR(T_Real[[#This Row],[Date REA]])</f>
        <v>2021</v>
      </c>
      <c r="G44" s="19">
        <f>T_Real[[#This Row],[Montant REA]]*19.25%</f>
        <v>422446.64</v>
      </c>
      <c r="H44" s="19">
        <f>T_Real[[#This Row],[Montant REA]]+T_Real[[#This Row],[TVA REA]]</f>
        <v>2616974.64</v>
      </c>
    </row>
    <row r="45" spans="1:8" x14ac:dyDescent="0.25">
      <c r="A45" s="1">
        <v>44209</v>
      </c>
      <c r="B45" t="s">
        <v>5</v>
      </c>
      <c r="C45" s="9">
        <v>3021245</v>
      </c>
      <c r="D45" t="s">
        <v>8</v>
      </c>
      <c r="E45">
        <f>MONTH(T_Real[[#This Row],[Date REA]])</f>
        <v>1</v>
      </c>
      <c r="F45">
        <f>YEAR(T_Real[[#This Row],[Date REA]])</f>
        <v>2021</v>
      </c>
      <c r="G45" s="19">
        <f>T_Real[[#This Row],[Montant REA]]*19.25%</f>
        <v>581589.66249999998</v>
      </c>
      <c r="H45" s="19">
        <f>T_Real[[#This Row],[Montant REA]]+T_Real[[#This Row],[TVA REA]]</f>
        <v>3602834.6625000001</v>
      </c>
    </row>
    <row r="46" spans="1:8" x14ac:dyDescent="0.25">
      <c r="A46" s="1">
        <v>44571</v>
      </c>
      <c r="B46" t="s">
        <v>6</v>
      </c>
      <c r="C46" s="9">
        <v>4789235</v>
      </c>
      <c r="D46" t="s">
        <v>7</v>
      </c>
      <c r="E46">
        <f>MONTH(T_Real[[#This Row],[Date REA]])</f>
        <v>1</v>
      </c>
      <c r="F46">
        <f>YEAR(T_Real[[#This Row],[Date REA]])</f>
        <v>2022</v>
      </c>
      <c r="G46" s="19">
        <f>T_Real[[#This Row],[Montant REA]]*19.25%</f>
        <v>921927.73750000005</v>
      </c>
      <c r="H46" s="19">
        <f>T_Real[[#This Row],[Montant REA]]+T_Real[[#This Row],[TVA REA]]</f>
        <v>5711162.7374999998</v>
      </c>
    </row>
    <row r="47" spans="1:8" x14ac:dyDescent="0.25">
      <c r="A47" s="1">
        <v>44869</v>
      </c>
      <c r="B47" t="s">
        <v>2</v>
      </c>
      <c r="C47" s="9">
        <v>1428728</v>
      </c>
      <c r="D47" t="s">
        <v>8</v>
      </c>
      <c r="E47">
        <f>MONTH(T_Real[[#This Row],[Date REA]])</f>
        <v>11</v>
      </c>
      <c r="F47">
        <f>YEAR(T_Real[[#This Row],[Date REA]])</f>
        <v>2022</v>
      </c>
      <c r="G47" s="19">
        <f>T_Real[[#This Row],[Montant REA]]*19.25%</f>
        <v>275030.14</v>
      </c>
      <c r="H47" s="19">
        <f>T_Real[[#This Row],[Montant REA]]+T_Real[[#This Row],[TVA REA]]</f>
        <v>1703758.1400000001</v>
      </c>
    </row>
    <row r="48" spans="1:8" x14ac:dyDescent="0.25">
      <c r="A48" s="1">
        <v>44669</v>
      </c>
      <c r="B48" t="s">
        <v>3</v>
      </c>
      <c r="C48" s="9">
        <v>4256655</v>
      </c>
      <c r="D48" t="s">
        <v>7</v>
      </c>
      <c r="E48">
        <f>MONTH(T_Real[[#This Row],[Date REA]])</f>
        <v>4</v>
      </c>
      <c r="F48">
        <f>YEAR(T_Real[[#This Row],[Date REA]])</f>
        <v>2022</v>
      </c>
      <c r="G48" s="19">
        <f>T_Real[[#This Row],[Montant REA]]*19.25%</f>
        <v>819406.08750000002</v>
      </c>
      <c r="H48" s="19">
        <f>T_Real[[#This Row],[Montant REA]]+T_Real[[#This Row],[TVA REA]]</f>
        <v>5076061.0875000004</v>
      </c>
    </row>
    <row r="49" spans="1:8" x14ac:dyDescent="0.25">
      <c r="A49" s="1">
        <v>44893</v>
      </c>
      <c r="B49" t="s">
        <v>4</v>
      </c>
      <c r="C49" s="9">
        <v>4859064</v>
      </c>
      <c r="D49" t="s">
        <v>8</v>
      </c>
      <c r="E49">
        <f>MONTH(T_Real[[#This Row],[Date REA]])</f>
        <v>11</v>
      </c>
      <c r="F49">
        <f>YEAR(T_Real[[#This Row],[Date REA]])</f>
        <v>2022</v>
      </c>
      <c r="G49" s="19">
        <f>T_Real[[#This Row],[Montant REA]]*19.25%</f>
        <v>935369.82000000007</v>
      </c>
      <c r="H49" s="19">
        <f>T_Real[[#This Row],[Montant REA]]+T_Real[[#This Row],[TVA REA]]</f>
        <v>5794433.8200000003</v>
      </c>
    </row>
    <row r="50" spans="1:8" x14ac:dyDescent="0.25">
      <c r="A50" s="1">
        <v>44705</v>
      </c>
      <c r="B50" t="s">
        <v>5</v>
      </c>
      <c r="C50" s="9">
        <v>1794482</v>
      </c>
      <c r="D50" t="s">
        <v>7</v>
      </c>
      <c r="E50">
        <f>MONTH(T_Real[[#This Row],[Date REA]])</f>
        <v>5</v>
      </c>
      <c r="F50">
        <f>YEAR(T_Real[[#This Row],[Date REA]])</f>
        <v>2022</v>
      </c>
      <c r="G50" s="19">
        <f>T_Real[[#This Row],[Montant REA]]*19.25%</f>
        <v>345437.78500000003</v>
      </c>
      <c r="H50" s="19">
        <f>T_Real[[#This Row],[Montant REA]]+T_Real[[#This Row],[TVA REA]]</f>
        <v>2139919.7850000001</v>
      </c>
    </row>
    <row r="51" spans="1:8" x14ac:dyDescent="0.25">
      <c r="A51" s="1">
        <v>44606</v>
      </c>
      <c r="B51" t="s">
        <v>6</v>
      </c>
      <c r="C51" s="9">
        <v>3335312</v>
      </c>
      <c r="D51" t="s">
        <v>8</v>
      </c>
      <c r="E51">
        <f>MONTH(T_Real[[#This Row],[Date REA]])</f>
        <v>2</v>
      </c>
      <c r="F51">
        <f>YEAR(T_Real[[#This Row],[Date REA]])</f>
        <v>2022</v>
      </c>
      <c r="G51" s="19">
        <f>T_Real[[#This Row],[Montant REA]]*19.25%</f>
        <v>642047.56000000006</v>
      </c>
      <c r="H51" s="19">
        <f>T_Real[[#This Row],[Montant REA]]+T_Real[[#This Row],[TVA REA]]</f>
        <v>3977359.56</v>
      </c>
    </row>
    <row r="52" spans="1:8" x14ac:dyDescent="0.25">
      <c r="A52" s="1">
        <v>44764</v>
      </c>
      <c r="B52" t="s">
        <v>2</v>
      </c>
      <c r="C52" s="9">
        <v>4536995</v>
      </c>
      <c r="D52" t="s">
        <v>7</v>
      </c>
      <c r="E52">
        <f>MONTH(T_Real[[#This Row],[Date REA]])</f>
        <v>7</v>
      </c>
      <c r="F52">
        <f>YEAR(T_Real[[#This Row],[Date REA]])</f>
        <v>2022</v>
      </c>
      <c r="G52" s="19">
        <f>T_Real[[#This Row],[Montant REA]]*19.25%</f>
        <v>873371.53749999998</v>
      </c>
      <c r="H52" s="19">
        <f>T_Real[[#This Row],[Montant REA]]+T_Real[[#This Row],[TVA REA]]</f>
        <v>5410366.5374999996</v>
      </c>
    </row>
    <row r="53" spans="1:8" x14ac:dyDescent="0.25">
      <c r="A53" s="1">
        <v>44526</v>
      </c>
      <c r="B53" t="s">
        <v>3</v>
      </c>
      <c r="C53" s="9">
        <v>2861808</v>
      </c>
      <c r="D53" t="s">
        <v>8</v>
      </c>
      <c r="E53">
        <f>MONTH(T_Real[[#This Row],[Date REA]])</f>
        <v>11</v>
      </c>
      <c r="F53">
        <f>YEAR(T_Real[[#This Row],[Date REA]])</f>
        <v>2021</v>
      </c>
      <c r="G53" s="19">
        <f>T_Real[[#This Row],[Montant REA]]*19.25%</f>
        <v>550898.04</v>
      </c>
      <c r="H53" s="19">
        <f>T_Real[[#This Row],[Montant REA]]+T_Real[[#This Row],[TVA REA]]</f>
        <v>3412706.04</v>
      </c>
    </row>
    <row r="54" spans="1:8" x14ac:dyDescent="0.25">
      <c r="A54" s="1">
        <v>44494</v>
      </c>
      <c r="B54" t="s">
        <v>4</v>
      </c>
      <c r="C54" s="9">
        <v>4224168</v>
      </c>
      <c r="D54" t="s">
        <v>7</v>
      </c>
      <c r="E54">
        <f>MONTH(T_Real[[#This Row],[Date REA]])</f>
        <v>10</v>
      </c>
      <c r="F54">
        <f>YEAR(T_Real[[#This Row],[Date REA]])</f>
        <v>2021</v>
      </c>
      <c r="G54" s="19">
        <f>T_Real[[#This Row],[Montant REA]]*19.25%</f>
        <v>813152.34</v>
      </c>
      <c r="H54" s="19">
        <f>T_Real[[#This Row],[Montant REA]]+T_Real[[#This Row],[TVA REA]]</f>
        <v>5037320.34</v>
      </c>
    </row>
    <row r="55" spans="1:8" x14ac:dyDescent="0.25">
      <c r="A55" s="1">
        <v>44670</v>
      </c>
      <c r="B55" t="s">
        <v>5</v>
      </c>
      <c r="C55" s="9">
        <v>2456520</v>
      </c>
      <c r="D55" t="s">
        <v>8</v>
      </c>
      <c r="E55">
        <f>MONTH(T_Real[[#This Row],[Date REA]])</f>
        <v>4</v>
      </c>
      <c r="F55">
        <f>YEAR(T_Real[[#This Row],[Date REA]])</f>
        <v>2022</v>
      </c>
      <c r="G55" s="19">
        <f>T_Real[[#This Row],[Montant REA]]*19.25%</f>
        <v>472880.10000000003</v>
      </c>
      <c r="H55" s="19">
        <f>T_Real[[#This Row],[Montant REA]]+T_Real[[#This Row],[TVA REA]]</f>
        <v>2929400.1</v>
      </c>
    </row>
    <row r="56" spans="1:8" x14ac:dyDescent="0.25">
      <c r="A56" s="1">
        <v>44730</v>
      </c>
      <c r="B56" t="s">
        <v>6</v>
      </c>
      <c r="C56" s="9">
        <v>1046328</v>
      </c>
      <c r="D56" t="s">
        <v>7</v>
      </c>
      <c r="E56">
        <f>MONTH(T_Real[[#This Row],[Date REA]])</f>
        <v>6</v>
      </c>
      <c r="F56">
        <f>YEAR(T_Real[[#This Row],[Date REA]])</f>
        <v>2022</v>
      </c>
      <c r="G56" s="19">
        <f>T_Real[[#This Row],[Montant REA]]*19.25%</f>
        <v>201418.14</v>
      </c>
      <c r="H56" s="19">
        <f>T_Real[[#This Row],[Montant REA]]+T_Real[[#This Row],[TVA REA]]</f>
        <v>1247746.1400000001</v>
      </c>
    </row>
    <row r="57" spans="1:8" x14ac:dyDescent="0.25">
      <c r="A57" s="1">
        <v>44567</v>
      </c>
      <c r="B57" t="s">
        <v>2</v>
      </c>
      <c r="C57" s="9">
        <v>3931824</v>
      </c>
      <c r="D57" t="s">
        <v>8</v>
      </c>
      <c r="E57">
        <f>MONTH(T_Real[[#This Row],[Date REA]])</f>
        <v>1</v>
      </c>
      <c r="F57">
        <f>YEAR(T_Real[[#This Row],[Date REA]])</f>
        <v>2022</v>
      </c>
      <c r="G57" s="19">
        <f>T_Real[[#This Row],[Montant REA]]*19.25%</f>
        <v>756876.12</v>
      </c>
      <c r="H57" s="19">
        <f>T_Real[[#This Row],[Montant REA]]+T_Real[[#This Row],[TVA REA]]</f>
        <v>4688700.12</v>
      </c>
    </row>
    <row r="58" spans="1:8" x14ac:dyDescent="0.25">
      <c r="A58" s="1">
        <v>44242</v>
      </c>
      <c r="B58" t="s">
        <v>3</v>
      </c>
      <c r="C58" s="9">
        <v>1777911</v>
      </c>
      <c r="D58" t="s">
        <v>7</v>
      </c>
      <c r="E58">
        <f>MONTH(T_Real[[#This Row],[Date REA]])</f>
        <v>2</v>
      </c>
      <c r="F58">
        <f>YEAR(T_Real[[#This Row],[Date REA]])</f>
        <v>2021</v>
      </c>
      <c r="G58" s="19">
        <f>T_Real[[#This Row],[Montant REA]]*19.25%</f>
        <v>342247.86749999999</v>
      </c>
      <c r="H58" s="19">
        <f>T_Real[[#This Row],[Montant REA]]+T_Real[[#This Row],[TVA REA]]</f>
        <v>2120158.8675000002</v>
      </c>
    </row>
    <row r="59" spans="1:8" x14ac:dyDescent="0.25">
      <c r="A59" s="1">
        <v>44849</v>
      </c>
      <c r="B59" t="s">
        <v>4</v>
      </c>
      <c r="C59" s="9">
        <v>3776398</v>
      </c>
      <c r="D59" t="s">
        <v>8</v>
      </c>
      <c r="E59">
        <f>MONTH(T_Real[[#This Row],[Date REA]])</f>
        <v>10</v>
      </c>
      <c r="F59">
        <f>YEAR(T_Real[[#This Row],[Date REA]])</f>
        <v>2022</v>
      </c>
      <c r="G59" s="19">
        <f>T_Real[[#This Row],[Montant REA]]*19.25%</f>
        <v>726956.61499999999</v>
      </c>
      <c r="H59" s="19">
        <f>T_Real[[#This Row],[Montant REA]]+T_Real[[#This Row],[TVA REA]]</f>
        <v>4503354.6150000002</v>
      </c>
    </row>
    <row r="60" spans="1:8" x14ac:dyDescent="0.25">
      <c r="A60" s="1">
        <v>44242</v>
      </c>
      <c r="B60" t="s">
        <v>5</v>
      </c>
      <c r="C60" s="9">
        <v>4986106</v>
      </c>
      <c r="D60" t="s">
        <v>7</v>
      </c>
      <c r="E60">
        <f>MONTH(T_Real[[#This Row],[Date REA]])</f>
        <v>2</v>
      </c>
      <c r="F60">
        <f>YEAR(T_Real[[#This Row],[Date REA]])</f>
        <v>2021</v>
      </c>
      <c r="G60" s="19">
        <f>T_Real[[#This Row],[Montant REA]]*19.25%</f>
        <v>959825.40500000003</v>
      </c>
      <c r="H60" s="19">
        <f>T_Real[[#This Row],[Montant REA]]+T_Real[[#This Row],[TVA REA]]</f>
        <v>5945931.4050000003</v>
      </c>
    </row>
    <row r="61" spans="1:8" x14ac:dyDescent="0.25">
      <c r="A61" s="1">
        <v>44230</v>
      </c>
      <c r="B61" t="s">
        <v>6</v>
      </c>
      <c r="C61" s="9">
        <v>2562410</v>
      </c>
      <c r="D61" t="s">
        <v>8</v>
      </c>
      <c r="E61">
        <f>MONTH(T_Real[[#This Row],[Date REA]])</f>
        <v>2</v>
      </c>
      <c r="F61">
        <f>YEAR(T_Real[[#This Row],[Date REA]])</f>
        <v>2021</v>
      </c>
      <c r="G61" s="19">
        <f>T_Real[[#This Row],[Montant REA]]*19.25%</f>
        <v>493263.92499999999</v>
      </c>
      <c r="H61" s="19">
        <f>T_Real[[#This Row],[Montant REA]]+T_Real[[#This Row],[TVA REA]]</f>
        <v>3055673.9249999998</v>
      </c>
    </row>
    <row r="62" spans="1:8" x14ac:dyDescent="0.25">
      <c r="A62" s="1">
        <v>44869</v>
      </c>
      <c r="B62" t="s">
        <v>2</v>
      </c>
      <c r="C62" s="9">
        <v>3690041</v>
      </c>
      <c r="D62" t="s">
        <v>7</v>
      </c>
      <c r="E62">
        <f>MONTH(T_Real[[#This Row],[Date REA]])</f>
        <v>11</v>
      </c>
      <c r="F62">
        <f>YEAR(T_Real[[#This Row],[Date REA]])</f>
        <v>2022</v>
      </c>
      <c r="G62" s="19">
        <f>T_Real[[#This Row],[Montant REA]]*19.25%</f>
        <v>710332.89250000007</v>
      </c>
      <c r="H62" s="19">
        <f>T_Real[[#This Row],[Montant REA]]+T_Real[[#This Row],[TVA REA]]</f>
        <v>4400373.8925000001</v>
      </c>
    </row>
    <row r="63" spans="1:8" x14ac:dyDescent="0.25">
      <c r="A63" s="1">
        <v>44246</v>
      </c>
      <c r="B63" t="s">
        <v>3</v>
      </c>
      <c r="C63" s="9">
        <v>1231426</v>
      </c>
      <c r="D63" t="s">
        <v>8</v>
      </c>
      <c r="E63">
        <f>MONTH(T_Real[[#This Row],[Date REA]])</f>
        <v>2</v>
      </c>
      <c r="F63">
        <f>YEAR(T_Real[[#This Row],[Date REA]])</f>
        <v>2021</v>
      </c>
      <c r="G63" s="19">
        <f>T_Real[[#This Row],[Montant REA]]*19.25%</f>
        <v>237049.505</v>
      </c>
      <c r="H63" s="19">
        <f>T_Real[[#This Row],[Montant REA]]+T_Real[[#This Row],[TVA REA]]</f>
        <v>1468475.5049999999</v>
      </c>
    </row>
    <row r="64" spans="1:8" x14ac:dyDescent="0.25">
      <c r="A64" s="1">
        <v>44888</v>
      </c>
      <c r="B64" t="s">
        <v>4</v>
      </c>
      <c r="C64" s="9">
        <v>1144225</v>
      </c>
      <c r="D64" t="s">
        <v>7</v>
      </c>
      <c r="E64">
        <f>MONTH(T_Real[[#This Row],[Date REA]])</f>
        <v>11</v>
      </c>
      <c r="F64">
        <f>YEAR(T_Real[[#This Row],[Date REA]])</f>
        <v>2022</v>
      </c>
      <c r="G64" s="19">
        <f>T_Real[[#This Row],[Montant REA]]*19.25%</f>
        <v>220263.3125</v>
      </c>
      <c r="H64" s="19">
        <f>T_Real[[#This Row],[Montant REA]]+T_Real[[#This Row],[TVA REA]]</f>
        <v>1364488.3125</v>
      </c>
    </row>
    <row r="65" spans="1:8" x14ac:dyDescent="0.25">
      <c r="A65" s="1">
        <v>44261</v>
      </c>
      <c r="B65" t="s">
        <v>5</v>
      </c>
      <c r="C65" s="9">
        <v>2612137</v>
      </c>
      <c r="D65" t="s">
        <v>8</v>
      </c>
      <c r="E65">
        <f>MONTH(T_Real[[#This Row],[Date REA]])</f>
        <v>3</v>
      </c>
      <c r="F65">
        <f>YEAR(T_Real[[#This Row],[Date REA]])</f>
        <v>2021</v>
      </c>
      <c r="G65" s="19">
        <f>T_Real[[#This Row],[Montant REA]]*19.25%</f>
        <v>502836.3725</v>
      </c>
      <c r="H65" s="19">
        <f>T_Real[[#This Row],[Montant REA]]+T_Real[[#This Row],[TVA REA]]</f>
        <v>3114973.3725000001</v>
      </c>
    </row>
    <row r="66" spans="1:8" x14ac:dyDescent="0.25">
      <c r="A66" s="1">
        <v>44322</v>
      </c>
      <c r="B66" t="s">
        <v>6</v>
      </c>
      <c r="C66" s="9">
        <v>4241323</v>
      </c>
      <c r="D66" t="s">
        <v>7</v>
      </c>
      <c r="E66">
        <f>MONTH(T_Real[[#This Row],[Date REA]])</f>
        <v>5</v>
      </c>
      <c r="F66">
        <f>YEAR(T_Real[[#This Row],[Date REA]])</f>
        <v>2021</v>
      </c>
      <c r="G66" s="19">
        <f>T_Real[[#This Row],[Montant REA]]*19.25%</f>
        <v>816454.67749999999</v>
      </c>
      <c r="H66" s="19">
        <f>T_Real[[#This Row],[Montant REA]]+T_Real[[#This Row],[TVA REA]]</f>
        <v>5057777.6775000002</v>
      </c>
    </row>
    <row r="67" spans="1:8" x14ac:dyDescent="0.25">
      <c r="A67" s="1">
        <v>44213</v>
      </c>
      <c r="B67" t="s">
        <v>2</v>
      </c>
      <c r="C67" s="9">
        <v>2393282</v>
      </c>
      <c r="D67" t="s">
        <v>8</v>
      </c>
      <c r="E67">
        <f>MONTH(T_Real[[#This Row],[Date REA]])</f>
        <v>1</v>
      </c>
      <c r="F67">
        <f>YEAR(T_Real[[#This Row],[Date REA]])</f>
        <v>2021</v>
      </c>
      <c r="G67" s="19">
        <f>T_Real[[#This Row],[Montant REA]]*19.25%</f>
        <v>460706.78500000003</v>
      </c>
      <c r="H67" s="19">
        <f>T_Real[[#This Row],[Montant REA]]+T_Real[[#This Row],[TVA REA]]</f>
        <v>2853988.7850000001</v>
      </c>
    </row>
    <row r="68" spans="1:8" x14ac:dyDescent="0.25">
      <c r="A68" s="1">
        <v>44212</v>
      </c>
      <c r="B68" t="s">
        <v>3</v>
      </c>
      <c r="C68" s="9">
        <v>4392161</v>
      </c>
      <c r="D68" t="s">
        <v>7</v>
      </c>
      <c r="E68">
        <f>MONTH(T_Real[[#This Row],[Date REA]])</f>
        <v>1</v>
      </c>
      <c r="F68">
        <f>YEAR(T_Real[[#This Row],[Date REA]])</f>
        <v>2021</v>
      </c>
      <c r="G68" s="19">
        <f>T_Real[[#This Row],[Montant REA]]*19.25%</f>
        <v>845490.99250000005</v>
      </c>
      <c r="H68" s="19">
        <f>T_Real[[#This Row],[Montant REA]]+T_Real[[#This Row],[TVA REA]]</f>
        <v>5237651.9924999997</v>
      </c>
    </row>
    <row r="69" spans="1:8" x14ac:dyDescent="0.25">
      <c r="A69" s="1">
        <v>44476</v>
      </c>
      <c r="B69" t="s">
        <v>4</v>
      </c>
      <c r="C69" s="9">
        <v>1103210</v>
      </c>
      <c r="D69" t="s">
        <v>8</v>
      </c>
      <c r="E69">
        <f>MONTH(T_Real[[#This Row],[Date REA]])</f>
        <v>10</v>
      </c>
      <c r="F69">
        <f>YEAR(T_Real[[#This Row],[Date REA]])</f>
        <v>2021</v>
      </c>
      <c r="G69" s="19">
        <f>T_Real[[#This Row],[Montant REA]]*19.25%</f>
        <v>212367.92500000002</v>
      </c>
      <c r="H69" s="19">
        <f>T_Real[[#This Row],[Montant REA]]+T_Real[[#This Row],[TVA REA]]</f>
        <v>1315577.925</v>
      </c>
    </row>
    <row r="70" spans="1:8" x14ac:dyDescent="0.25">
      <c r="A70" s="1">
        <v>44375</v>
      </c>
      <c r="B70" t="s">
        <v>5</v>
      </c>
      <c r="C70" s="9">
        <v>1404951</v>
      </c>
      <c r="D70" t="s">
        <v>7</v>
      </c>
      <c r="E70">
        <f>MONTH(T_Real[[#This Row],[Date REA]])</f>
        <v>6</v>
      </c>
      <c r="F70">
        <f>YEAR(T_Real[[#This Row],[Date REA]])</f>
        <v>2021</v>
      </c>
      <c r="G70" s="19">
        <f>T_Real[[#This Row],[Montant REA]]*19.25%</f>
        <v>270453.0675</v>
      </c>
      <c r="H70" s="19">
        <f>T_Real[[#This Row],[Montant REA]]+T_Real[[#This Row],[TVA REA]]</f>
        <v>1675404.0674999999</v>
      </c>
    </row>
    <row r="71" spans="1:8" x14ac:dyDescent="0.25">
      <c r="A71" s="1">
        <v>44386</v>
      </c>
      <c r="B71" t="s">
        <v>6</v>
      </c>
      <c r="C71" s="9">
        <v>3178435</v>
      </c>
      <c r="D71" t="s">
        <v>8</v>
      </c>
      <c r="E71">
        <f>MONTH(T_Real[[#This Row],[Date REA]])</f>
        <v>7</v>
      </c>
      <c r="F71">
        <f>YEAR(T_Real[[#This Row],[Date REA]])</f>
        <v>2021</v>
      </c>
      <c r="G71" s="19">
        <f>T_Real[[#This Row],[Montant REA]]*19.25%</f>
        <v>611848.73750000005</v>
      </c>
      <c r="H71" s="19">
        <f>T_Real[[#This Row],[Montant REA]]+T_Real[[#This Row],[TVA REA]]</f>
        <v>3790283.7374999998</v>
      </c>
    </row>
    <row r="72" spans="1:8" x14ac:dyDescent="0.25">
      <c r="A72" s="1">
        <v>44840</v>
      </c>
      <c r="B72" t="s">
        <v>2</v>
      </c>
      <c r="C72" s="9">
        <v>1783049</v>
      </c>
      <c r="D72" t="s">
        <v>7</v>
      </c>
      <c r="E72">
        <f>MONTH(T_Real[[#This Row],[Date REA]])</f>
        <v>10</v>
      </c>
      <c r="F72">
        <f>YEAR(T_Real[[#This Row],[Date REA]])</f>
        <v>2022</v>
      </c>
      <c r="G72" s="19">
        <f>T_Real[[#This Row],[Montant REA]]*19.25%</f>
        <v>343236.9325</v>
      </c>
      <c r="H72" s="19">
        <f>T_Real[[#This Row],[Montant REA]]+T_Real[[#This Row],[TVA REA]]</f>
        <v>2126285.9325000001</v>
      </c>
    </row>
    <row r="73" spans="1:8" x14ac:dyDescent="0.25">
      <c r="A73" s="1">
        <v>44691</v>
      </c>
      <c r="B73" t="s">
        <v>3</v>
      </c>
      <c r="C73" s="9">
        <v>2150788</v>
      </c>
      <c r="D73" t="s">
        <v>8</v>
      </c>
      <c r="E73">
        <f>MONTH(T_Real[[#This Row],[Date REA]])</f>
        <v>5</v>
      </c>
      <c r="F73">
        <f>YEAR(T_Real[[#This Row],[Date REA]])</f>
        <v>2022</v>
      </c>
      <c r="G73" s="19">
        <f>T_Real[[#This Row],[Montant REA]]*19.25%</f>
        <v>414026.69</v>
      </c>
      <c r="H73" s="19">
        <f>T_Real[[#This Row],[Montant REA]]+T_Real[[#This Row],[TVA REA]]</f>
        <v>2564814.69</v>
      </c>
    </row>
    <row r="74" spans="1:8" x14ac:dyDescent="0.25">
      <c r="A74" s="1">
        <v>44466</v>
      </c>
      <c r="B74" t="s">
        <v>4</v>
      </c>
      <c r="C74" s="9">
        <v>4622048</v>
      </c>
      <c r="D74" t="s">
        <v>7</v>
      </c>
      <c r="E74">
        <f>MONTH(T_Real[[#This Row],[Date REA]])</f>
        <v>9</v>
      </c>
      <c r="F74">
        <f>YEAR(T_Real[[#This Row],[Date REA]])</f>
        <v>2021</v>
      </c>
      <c r="G74" s="19">
        <f>T_Real[[#This Row],[Montant REA]]*19.25%</f>
        <v>889744.24</v>
      </c>
      <c r="H74" s="19">
        <f>T_Real[[#This Row],[Montant REA]]+T_Real[[#This Row],[TVA REA]]</f>
        <v>5511792.2400000002</v>
      </c>
    </row>
    <row r="75" spans="1:8" x14ac:dyDescent="0.25">
      <c r="A75" s="1">
        <v>44692</v>
      </c>
      <c r="B75" t="s">
        <v>5</v>
      </c>
      <c r="C75" s="9">
        <v>3731687</v>
      </c>
      <c r="D75" t="s">
        <v>8</v>
      </c>
      <c r="E75">
        <f>MONTH(T_Real[[#This Row],[Date REA]])</f>
        <v>5</v>
      </c>
      <c r="F75">
        <f>YEAR(T_Real[[#This Row],[Date REA]])</f>
        <v>2022</v>
      </c>
      <c r="G75" s="19">
        <f>T_Real[[#This Row],[Montant REA]]*19.25%</f>
        <v>718349.74750000006</v>
      </c>
      <c r="H75" s="19">
        <f>T_Real[[#This Row],[Montant REA]]+T_Real[[#This Row],[TVA REA]]</f>
        <v>4450036.7475000005</v>
      </c>
    </row>
    <row r="76" spans="1:8" x14ac:dyDescent="0.25">
      <c r="A76" s="1">
        <v>44816</v>
      </c>
      <c r="B76" t="s">
        <v>6</v>
      </c>
      <c r="C76" s="9">
        <v>2182191</v>
      </c>
      <c r="D76" t="s">
        <v>7</v>
      </c>
      <c r="E76">
        <f>MONTH(T_Real[[#This Row],[Date REA]])</f>
        <v>9</v>
      </c>
      <c r="F76">
        <f>YEAR(T_Real[[#This Row],[Date REA]])</f>
        <v>2022</v>
      </c>
      <c r="G76" s="19">
        <f>T_Real[[#This Row],[Montant REA]]*19.25%</f>
        <v>420071.76750000002</v>
      </c>
      <c r="H76" s="19">
        <f>T_Real[[#This Row],[Montant REA]]+T_Real[[#This Row],[TVA REA]]</f>
        <v>2602262.7675000001</v>
      </c>
    </row>
    <row r="77" spans="1:8" x14ac:dyDescent="0.25">
      <c r="A77" s="1">
        <v>44922</v>
      </c>
      <c r="B77" t="s">
        <v>2</v>
      </c>
      <c r="C77" s="9">
        <v>4635067</v>
      </c>
      <c r="D77" t="s">
        <v>8</v>
      </c>
      <c r="E77">
        <f>MONTH(T_Real[[#This Row],[Date REA]])</f>
        <v>12</v>
      </c>
      <c r="F77">
        <f>YEAR(T_Real[[#This Row],[Date REA]])</f>
        <v>2022</v>
      </c>
      <c r="G77" s="19">
        <f>T_Real[[#This Row],[Montant REA]]*19.25%</f>
        <v>892250.39749999996</v>
      </c>
      <c r="H77" s="19">
        <f>T_Real[[#This Row],[Montant REA]]+T_Real[[#This Row],[TVA REA]]</f>
        <v>5527317.3975</v>
      </c>
    </row>
    <row r="78" spans="1:8" x14ac:dyDescent="0.25">
      <c r="A78" s="1">
        <v>44414</v>
      </c>
      <c r="B78" t="s">
        <v>3</v>
      </c>
      <c r="C78" s="9">
        <v>3182771</v>
      </c>
      <c r="D78" t="s">
        <v>7</v>
      </c>
      <c r="E78">
        <f>MONTH(T_Real[[#This Row],[Date REA]])</f>
        <v>8</v>
      </c>
      <c r="F78">
        <f>YEAR(T_Real[[#This Row],[Date REA]])</f>
        <v>2021</v>
      </c>
      <c r="G78" s="19">
        <f>T_Real[[#This Row],[Montant REA]]*19.25%</f>
        <v>612683.41749999998</v>
      </c>
      <c r="H78" s="19">
        <f>T_Real[[#This Row],[Montant REA]]+T_Real[[#This Row],[TVA REA]]</f>
        <v>3795454.4175</v>
      </c>
    </row>
    <row r="79" spans="1:8" x14ac:dyDescent="0.25">
      <c r="A79" s="1">
        <v>44532</v>
      </c>
      <c r="B79" t="s">
        <v>4</v>
      </c>
      <c r="C79" s="9">
        <v>1301650</v>
      </c>
      <c r="D79" t="s">
        <v>8</v>
      </c>
      <c r="E79">
        <f>MONTH(T_Real[[#This Row],[Date REA]])</f>
        <v>12</v>
      </c>
      <c r="F79">
        <f>YEAR(T_Real[[#This Row],[Date REA]])</f>
        <v>2021</v>
      </c>
      <c r="G79" s="19">
        <f>T_Real[[#This Row],[Montant REA]]*19.25%</f>
        <v>250567.625</v>
      </c>
      <c r="H79" s="19">
        <f>T_Real[[#This Row],[Montant REA]]+T_Real[[#This Row],[TVA REA]]</f>
        <v>1552217.625</v>
      </c>
    </row>
    <row r="80" spans="1:8" x14ac:dyDescent="0.25">
      <c r="A80" s="1">
        <v>44533</v>
      </c>
      <c r="B80" t="s">
        <v>5</v>
      </c>
      <c r="C80" s="9">
        <v>2900055</v>
      </c>
      <c r="D80" t="s">
        <v>7</v>
      </c>
      <c r="E80">
        <f>MONTH(T_Real[[#This Row],[Date REA]])</f>
        <v>12</v>
      </c>
      <c r="F80">
        <f>YEAR(T_Real[[#This Row],[Date REA]])</f>
        <v>2021</v>
      </c>
      <c r="G80" s="19">
        <f>T_Real[[#This Row],[Montant REA]]*19.25%</f>
        <v>558260.58750000002</v>
      </c>
      <c r="H80" s="19">
        <f>T_Real[[#This Row],[Montant REA]]+T_Real[[#This Row],[TVA REA]]</f>
        <v>3458315.5874999999</v>
      </c>
    </row>
    <row r="81" spans="1:8" x14ac:dyDescent="0.25">
      <c r="A81" s="1">
        <v>44616</v>
      </c>
      <c r="B81" t="s">
        <v>6</v>
      </c>
      <c r="C81" s="9">
        <v>1736382</v>
      </c>
      <c r="D81" t="s">
        <v>8</v>
      </c>
      <c r="E81">
        <f>MONTH(T_Real[[#This Row],[Date REA]])</f>
        <v>2</v>
      </c>
      <c r="F81">
        <f>YEAR(T_Real[[#This Row],[Date REA]])</f>
        <v>2022</v>
      </c>
      <c r="G81" s="19">
        <f>T_Real[[#This Row],[Montant REA]]*19.25%</f>
        <v>334253.53500000003</v>
      </c>
      <c r="H81" s="19">
        <f>T_Real[[#This Row],[Montant REA]]+T_Real[[#This Row],[TVA REA]]</f>
        <v>2070635.5350000001</v>
      </c>
    </row>
    <row r="82" spans="1:8" x14ac:dyDescent="0.25">
      <c r="A82" s="1">
        <v>44587</v>
      </c>
      <c r="B82" t="s">
        <v>2</v>
      </c>
      <c r="C82" s="9">
        <v>1475609</v>
      </c>
      <c r="D82" t="s">
        <v>7</v>
      </c>
      <c r="E82">
        <f>MONTH(T_Real[[#This Row],[Date REA]])</f>
        <v>1</v>
      </c>
      <c r="F82">
        <f>YEAR(T_Real[[#This Row],[Date REA]])</f>
        <v>2022</v>
      </c>
      <c r="G82" s="19">
        <f>T_Real[[#This Row],[Montant REA]]*19.25%</f>
        <v>284054.73249999998</v>
      </c>
      <c r="H82" s="19">
        <f>T_Real[[#This Row],[Montant REA]]+T_Real[[#This Row],[TVA REA]]</f>
        <v>1759663.7324999999</v>
      </c>
    </row>
    <row r="83" spans="1:8" x14ac:dyDescent="0.25">
      <c r="A83" s="1">
        <v>44802</v>
      </c>
      <c r="B83" t="s">
        <v>3</v>
      </c>
      <c r="C83" s="9">
        <v>1536268</v>
      </c>
      <c r="D83" t="s">
        <v>8</v>
      </c>
      <c r="E83">
        <f>MONTH(T_Real[[#This Row],[Date REA]])</f>
        <v>8</v>
      </c>
      <c r="F83">
        <f>YEAR(T_Real[[#This Row],[Date REA]])</f>
        <v>2022</v>
      </c>
      <c r="G83" s="19">
        <f>T_Real[[#This Row],[Montant REA]]*19.25%</f>
        <v>295731.59000000003</v>
      </c>
      <c r="H83" s="19">
        <f>T_Real[[#This Row],[Montant REA]]+T_Real[[#This Row],[TVA REA]]</f>
        <v>1831999.59</v>
      </c>
    </row>
    <row r="84" spans="1:8" x14ac:dyDescent="0.25">
      <c r="A84" s="1">
        <v>44903</v>
      </c>
      <c r="B84" t="s">
        <v>4</v>
      </c>
      <c r="C84" s="9">
        <v>4783703</v>
      </c>
      <c r="D84" t="s">
        <v>7</v>
      </c>
      <c r="E84">
        <f>MONTH(T_Real[[#This Row],[Date REA]])</f>
        <v>12</v>
      </c>
      <c r="F84">
        <f>YEAR(T_Real[[#This Row],[Date REA]])</f>
        <v>2022</v>
      </c>
      <c r="G84" s="19">
        <f>T_Real[[#This Row],[Montant REA]]*19.25%</f>
        <v>920862.82750000001</v>
      </c>
      <c r="H84" s="19">
        <f>T_Real[[#This Row],[Montant REA]]+T_Real[[#This Row],[TVA REA]]</f>
        <v>5704565.8274999997</v>
      </c>
    </row>
    <row r="85" spans="1:8" x14ac:dyDescent="0.25">
      <c r="A85" s="1">
        <v>44883</v>
      </c>
      <c r="B85" t="s">
        <v>5</v>
      </c>
      <c r="C85" s="9">
        <v>1154066</v>
      </c>
      <c r="D85" t="s">
        <v>8</v>
      </c>
      <c r="E85">
        <f>MONTH(T_Real[[#This Row],[Date REA]])</f>
        <v>11</v>
      </c>
      <c r="F85">
        <f>YEAR(T_Real[[#This Row],[Date REA]])</f>
        <v>2022</v>
      </c>
      <c r="G85" s="19">
        <f>T_Real[[#This Row],[Montant REA]]*19.25%</f>
        <v>222157.70500000002</v>
      </c>
      <c r="H85" s="19">
        <f>T_Real[[#This Row],[Montant REA]]+T_Real[[#This Row],[TVA REA]]</f>
        <v>1376223.7050000001</v>
      </c>
    </row>
    <row r="86" spans="1:8" x14ac:dyDescent="0.25">
      <c r="A86" s="1">
        <v>44747</v>
      </c>
      <c r="B86" t="s">
        <v>6</v>
      </c>
      <c r="C86" s="9">
        <v>4969265</v>
      </c>
      <c r="D86" t="s">
        <v>7</v>
      </c>
      <c r="E86">
        <f>MONTH(T_Real[[#This Row],[Date REA]])</f>
        <v>7</v>
      </c>
      <c r="F86">
        <f>YEAR(T_Real[[#This Row],[Date REA]])</f>
        <v>2022</v>
      </c>
      <c r="G86" s="19">
        <f>T_Real[[#This Row],[Montant REA]]*19.25%</f>
        <v>956583.51250000007</v>
      </c>
      <c r="H86" s="19">
        <f>T_Real[[#This Row],[Montant REA]]+T_Real[[#This Row],[TVA REA]]</f>
        <v>5925848.5125000002</v>
      </c>
    </row>
    <row r="87" spans="1:8" x14ac:dyDescent="0.25">
      <c r="A87" s="1">
        <v>44888</v>
      </c>
      <c r="B87" t="s">
        <v>2</v>
      </c>
      <c r="C87" s="9">
        <v>1004190</v>
      </c>
      <c r="D87" t="s">
        <v>8</v>
      </c>
      <c r="E87">
        <f>MONTH(T_Real[[#This Row],[Date REA]])</f>
        <v>11</v>
      </c>
      <c r="F87">
        <f>YEAR(T_Real[[#This Row],[Date REA]])</f>
        <v>2022</v>
      </c>
      <c r="G87" s="19">
        <f>T_Real[[#This Row],[Montant REA]]*19.25%</f>
        <v>193306.57500000001</v>
      </c>
      <c r="H87" s="19">
        <f>T_Real[[#This Row],[Montant REA]]+T_Real[[#This Row],[TVA REA]]</f>
        <v>1197496.575</v>
      </c>
    </row>
    <row r="88" spans="1:8" x14ac:dyDescent="0.25">
      <c r="A88" s="1">
        <v>44690</v>
      </c>
      <c r="B88" t="s">
        <v>3</v>
      </c>
      <c r="C88" s="9">
        <v>3559751</v>
      </c>
      <c r="D88" t="s">
        <v>7</v>
      </c>
      <c r="E88">
        <f>MONTH(T_Real[[#This Row],[Date REA]])</f>
        <v>5</v>
      </c>
      <c r="F88">
        <f>YEAR(T_Real[[#This Row],[Date REA]])</f>
        <v>2022</v>
      </c>
      <c r="G88" s="19">
        <f>T_Real[[#This Row],[Montant REA]]*19.25%</f>
        <v>685252.0675</v>
      </c>
      <c r="H88" s="19">
        <f>T_Real[[#This Row],[Montant REA]]+T_Real[[#This Row],[TVA REA]]</f>
        <v>4245003.0674999999</v>
      </c>
    </row>
    <row r="89" spans="1:8" x14ac:dyDescent="0.25">
      <c r="A89" s="1">
        <v>44523</v>
      </c>
      <c r="B89" t="s">
        <v>4</v>
      </c>
      <c r="C89" s="9">
        <v>4869828</v>
      </c>
      <c r="D89" t="s">
        <v>8</v>
      </c>
      <c r="E89">
        <f>MONTH(T_Real[[#This Row],[Date REA]])</f>
        <v>11</v>
      </c>
      <c r="F89">
        <f>YEAR(T_Real[[#This Row],[Date REA]])</f>
        <v>2021</v>
      </c>
      <c r="G89" s="19">
        <f>T_Real[[#This Row],[Montant REA]]*19.25%</f>
        <v>937441.89</v>
      </c>
      <c r="H89" s="19">
        <f>T_Real[[#This Row],[Montant REA]]+T_Real[[#This Row],[TVA REA]]</f>
        <v>5807269.8899999997</v>
      </c>
    </row>
    <row r="90" spans="1:8" x14ac:dyDescent="0.25">
      <c r="A90" s="1">
        <v>44777</v>
      </c>
      <c r="B90" t="s">
        <v>5</v>
      </c>
      <c r="C90" s="9">
        <v>3308934</v>
      </c>
      <c r="D90" t="s">
        <v>7</v>
      </c>
      <c r="E90">
        <f>MONTH(T_Real[[#This Row],[Date REA]])</f>
        <v>8</v>
      </c>
      <c r="F90">
        <f>YEAR(T_Real[[#This Row],[Date REA]])</f>
        <v>2022</v>
      </c>
      <c r="G90" s="19">
        <f>T_Real[[#This Row],[Montant REA]]*19.25%</f>
        <v>636969.79500000004</v>
      </c>
      <c r="H90" s="19">
        <f>T_Real[[#This Row],[Montant REA]]+T_Real[[#This Row],[TVA REA]]</f>
        <v>3945903.7949999999</v>
      </c>
    </row>
    <row r="91" spans="1:8" x14ac:dyDescent="0.25">
      <c r="A91" s="1">
        <v>44389</v>
      </c>
      <c r="B91" t="s">
        <v>6</v>
      </c>
      <c r="C91" s="9">
        <v>1763457</v>
      </c>
      <c r="D91" t="s">
        <v>8</v>
      </c>
      <c r="E91">
        <f>MONTH(T_Real[[#This Row],[Date REA]])</f>
        <v>7</v>
      </c>
      <c r="F91">
        <f>YEAR(T_Real[[#This Row],[Date REA]])</f>
        <v>2021</v>
      </c>
      <c r="G91" s="19">
        <f>T_Real[[#This Row],[Montant REA]]*19.25%</f>
        <v>339465.47250000003</v>
      </c>
      <c r="H91" s="19">
        <f>T_Real[[#This Row],[Montant REA]]+T_Real[[#This Row],[TVA REA]]</f>
        <v>2102922.4725000001</v>
      </c>
    </row>
    <row r="92" spans="1:8" x14ac:dyDescent="0.25">
      <c r="A92" s="1">
        <v>44889</v>
      </c>
      <c r="B92" t="s">
        <v>2</v>
      </c>
      <c r="C92" s="9">
        <v>4858956</v>
      </c>
      <c r="D92" t="s">
        <v>7</v>
      </c>
      <c r="E92">
        <f>MONTH(T_Real[[#This Row],[Date REA]])</f>
        <v>11</v>
      </c>
      <c r="F92">
        <f>YEAR(T_Real[[#This Row],[Date REA]])</f>
        <v>2022</v>
      </c>
      <c r="G92" s="19">
        <f>T_Real[[#This Row],[Montant REA]]*19.25%</f>
        <v>935349.03</v>
      </c>
      <c r="H92" s="19">
        <f>T_Real[[#This Row],[Montant REA]]+T_Real[[#This Row],[TVA REA]]</f>
        <v>5794305.0300000003</v>
      </c>
    </row>
    <row r="93" spans="1:8" x14ac:dyDescent="0.25">
      <c r="A93" s="1">
        <v>44882</v>
      </c>
      <c r="B93" t="s">
        <v>3</v>
      </c>
      <c r="C93" s="9">
        <v>1051499</v>
      </c>
      <c r="D93" t="s">
        <v>8</v>
      </c>
      <c r="E93">
        <f>MONTH(T_Real[[#This Row],[Date REA]])</f>
        <v>11</v>
      </c>
      <c r="F93">
        <f>YEAR(T_Real[[#This Row],[Date REA]])</f>
        <v>2022</v>
      </c>
      <c r="G93" s="19">
        <f>T_Real[[#This Row],[Montant REA]]*19.25%</f>
        <v>202413.5575</v>
      </c>
      <c r="H93" s="19">
        <f>T_Real[[#This Row],[Montant REA]]+T_Real[[#This Row],[TVA REA]]</f>
        <v>1253912.5575000001</v>
      </c>
    </row>
    <row r="94" spans="1:8" x14ac:dyDescent="0.25">
      <c r="A94" s="1">
        <v>44894</v>
      </c>
      <c r="B94" t="s">
        <v>4</v>
      </c>
      <c r="C94" s="9">
        <v>2233699</v>
      </c>
      <c r="D94" t="s">
        <v>7</v>
      </c>
      <c r="E94">
        <f>MONTH(T_Real[[#This Row],[Date REA]])</f>
        <v>11</v>
      </c>
      <c r="F94">
        <f>YEAR(T_Real[[#This Row],[Date REA]])</f>
        <v>2022</v>
      </c>
      <c r="G94" s="19">
        <f>T_Real[[#This Row],[Montant REA]]*19.25%</f>
        <v>429987.0575</v>
      </c>
      <c r="H94" s="19">
        <f>T_Real[[#This Row],[Montant REA]]+T_Real[[#This Row],[TVA REA]]</f>
        <v>2663686.0575000001</v>
      </c>
    </row>
    <row r="95" spans="1:8" x14ac:dyDescent="0.25">
      <c r="A95" s="1">
        <v>44589</v>
      </c>
      <c r="B95" t="s">
        <v>5</v>
      </c>
      <c r="C95" s="9">
        <v>3670805</v>
      </c>
      <c r="D95" t="s">
        <v>8</v>
      </c>
      <c r="E95">
        <f>MONTH(T_Real[[#This Row],[Date REA]])</f>
        <v>1</v>
      </c>
      <c r="F95">
        <f>YEAR(T_Real[[#This Row],[Date REA]])</f>
        <v>2022</v>
      </c>
      <c r="G95" s="19">
        <f>T_Real[[#This Row],[Montant REA]]*19.25%</f>
        <v>706629.96250000002</v>
      </c>
      <c r="H95" s="19">
        <f>T_Real[[#This Row],[Montant REA]]+T_Real[[#This Row],[TVA REA]]</f>
        <v>4377434.9625000004</v>
      </c>
    </row>
    <row r="96" spans="1:8" x14ac:dyDescent="0.25">
      <c r="A96" s="1">
        <v>44318</v>
      </c>
      <c r="B96" t="s">
        <v>6</v>
      </c>
      <c r="C96" s="9">
        <v>1034309</v>
      </c>
      <c r="D96" t="s">
        <v>7</v>
      </c>
      <c r="E96">
        <f>MONTH(T_Real[[#This Row],[Date REA]])</f>
        <v>5</v>
      </c>
      <c r="F96">
        <f>YEAR(T_Real[[#This Row],[Date REA]])</f>
        <v>2021</v>
      </c>
      <c r="G96" s="19">
        <f>T_Real[[#This Row],[Montant REA]]*19.25%</f>
        <v>199104.48250000001</v>
      </c>
      <c r="H96" s="19">
        <f>T_Real[[#This Row],[Montant REA]]+T_Real[[#This Row],[TVA REA]]</f>
        <v>1233413.4824999999</v>
      </c>
    </row>
    <row r="97" spans="1:8" x14ac:dyDescent="0.25">
      <c r="A97" s="1">
        <v>44573</v>
      </c>
      <c r="B97" t="s">
        <v>2</v>
      </c>
      <c r="C97" s="9">
        <v>1020145</v>
      </c>
      <c r="D97" t="s">
        <v>8</v>
      </c>
      <c r="E97">
        <f>MONTH(T_Real[[#This Row],[Date REA]])</f>
        <v>1</v>
      </c>
      <c r="F97">
        <f>YEAR(T_Real[[#This Row],[Date REA]])</f>
        <v>2022</v>
      </c>
      <c r="G97" s="19">
        <f>T_Real[[#This Row],[Montant REA]]*19.25%</f>
        <v>196377.91250000001</v>
      </c>
      <c r="H97" s="19">
        <f>T_Real[[#This Row],[Montant REA]]+T_Real[[#This Row],[TVA REA]]</f>
        <v>1216522.9125000001</v>
      </c>
    </row>
    <row r="98" spans="1:8" x14ac:dyDescent="0.25">
      <c r="A98" s="1">
        <v>44629</v>
      </c>
      <c r="B98" t="s">
        <v>3</v>
      </c>
      <c r="C98" s="9">
        <v>3143437</v>
      </c>
      <c r="D98" t="s">
        <v>7</v>
      </c>
      <c r="E98">
        <f>MONTH(T_Real[[#This Row],[Date REA]])</f>
        <v>3</v>
      </c>
      <c r="F98">
        <f>YEAR(T_Real[[#This Row],[Date REA]])</f>
        <v>2022</v>
      </c>
      <c r="G98" s="19">
        <f>T_Real[[#This Row],[Montant REA]]*19.25%</f>
        <v>605111.62250000006</v>
      </c>
      <c r="H98" s="19">
        <f>T_Real[[#This Row],[Montant REA]]+T_Real[[#This Row],[TVA REA]]</f>
        <v>3748548.6225000001</v>
      </c>
    </row>
    <row r="99" spans="1:8" x14ac:dyDescent="0.25">
      <c r="A99" s="1">
        <v>44880</v>
      </c>
      <c r="B99" t="s">
        <v>4</v>
      </c>
      <c r="C99" s="9">
        <v>4656251</v>
      </c>
      <c r="D99" t="s">
        <v>8</v>
      </c>
      <c r="E99">
        <f>MONTH(T_Real[[#This Row],[Date REA]])</f>
        <v>11</v>
      </c>
      <c r="F99">
        <f>YEAR(T_Real[[#This Row],[Date REA]])</f>
        <v>2022</v>
      </c>
      <c r="G99" s="19">
        <f>T_Real[[#This Row],[Montant REA]]*19.25%</f>
        <v>896328.3175</v>
      </c>
      <c r="H99" s="19">
        <f>T_Real[[#This Row],[Montant REA]]+T_Real[[#This Row],[TVA REA]]</f>
        <v>5552579.3174999999</v>
      </c>
    </row>
    <row r="100" spans="1:8" x14ac:dyDescent="0.25">
      <c r="A100" s="1">
        <v>44444</v>
      </c>
      <c r="B100" t="s">
        <v>5</v>
      </c>
      <c r="C100" s="9">
        <v>1982483</v>
      </c>
      <c r="D100" t="s">
        <v>7</v>
      </c>
      <c r="E100">
        <f>MONTH(T_Real[[#This Row],[Date REA]])</f>
        <v>9</v>
      </c>
      <c r="F100">
        <f>YEAR(T_Real[[#This Row],[Date REA]])</f>
        <v>2021</v>
      </c>
      <c r="G100" s="19">
        <f>T_Real[[#This Row],[Montant REA]]*19.25%</f>
        <v>381627.97750000004</v>
      </c>
      <c r="H100" s="19">
        <f>T_Real[[#This Row],[Montant REA]]+T_Real[[#This Row],[TVA REA]]</f>
        <v>2364110.9775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5D9F-CF68-456E-A9D2-A9959A73C685}">
  <sheetPr codeName="Feuil5"/>
  <dimension ref="A1:H100"/>
  <sheetViews>
    <sheetView zoomScaleNormal="100" workbookViewId="0">
      <selection activeCell="I8" sqref="I8"/>
    </sheetView>
  </sheetViews>
  <sheetFormatPr defaultColWidth="11.42578125" defaultRowHeight="15" x14ac:dyDescent="0.25"/>
  <cols>
    <col min="1" max="1" width="13.140625" bestFit="1" customWidth="1"/>
    <col min="4" max="4" width="11.7109375" customWidth="1"/>
    <col min="7" max="7" width="15" style="20" bestFit="1" customWidth="1"/>
    <col min="8" max="8" width="21.85546875" style="20" bestFit="1" customWidth="1"/>
  </cols>
  <sheetData>
    <row r="1" spans="1:8" x14ac:dyDescent="0.25">
      <c r="A1" t="s">
        <v>46</v>
      </c>
      <c r="B1" t="s">
        <v>47</v>
      </c>
      <c r="C1" t="s">
        <v>48</v>
      </c>
      <c r="D1" t="s">
        <v>41</v>
      </c>
      <c r="E1" t="s">
        <v>42</v>
      </c>
      <c r="F1" t="s">
        <v>43</v>
      </c>
      <c r="G1" s="20" t="s">
        <v>44</v>
      </c>
      <c r="H1" s="20" t="s">
        <v>45</v>
      </c>
    </row>
    <row r="2" spans="1:8" x14ac:dyDescent="0.25">
      <c r="A2" s="1">
        <v>44383</v>
      </c>
      <c r="B2" t="s">
        <v>2</v>
      </c>
      <c r="C2" s="9">
        <v>3336450</v>
      </c>
      <c r="D2" t="s">
        <v>7</v>
      </c>
      <c r="E2">
        <f>MONTH(T_Budget[[#This Row],[Date BUDG]])</f>
        <v>7</v>
      </c>
      <c r="F2">
        <f>YEAR(T_Budget[[#This Row],[Date BUDG]])</f>
        <v>2021</v>
      </c>
      <c r="G2" s="20">
        <f>T_Budget[[#This Row],[Montant BUDG]]*19.25%</f>
        <v>642266.625</v>
      </c>
      <c r="H2" s="20">
        <f>T_Budget[[#This Row],[Montant BUDG]]+T_Budget[[#This Row],[TVA BUDG]]</f>
        <v>3978716.625</v>
      </c>
    </row>
    <row r="3" spans="1:8" x14ac:dyDescent="0.25">
      <c r="A3" s="1">
        <v>44607</v>
      </c>
      <c r="B3" t="s">
        <v>3</v>
      </c>
      <c r="C3" s="9">
        <v>4794971</v>
      </c>
      <c r="D3" t="s">
        <v>8</v>
      </c>
      <c r="E3">
        <f>MONTH(T_Budget[[#This Row],[Date BUDG]])</f>
        <v>2</v>
      </c>
      <c r="F3">
        <f>YEAR(T_Budget[[#This Row],[Date BUDG]])</f>
        <v>2022</v>
      </c>
      <c r="G3" s="20">
        <f>T_Budget[[#This Row],[Montant BUDG]]*19.25%</f>
        <v>923031.91749999998</v>
      </c>
      <c r="H3" s="20">
        <f>T_Budget[[#This Row],[Montant BUDG]]+T_Budget[[#This Row],[TVA BUDG]]</f>
        <v>5718002.9175000004</v>
      </c>
    </row>
    <row r="4" spans="1:8" x14ac:dyDescent="0.25">
      <c r="A4" s="1">
        <v>44394</v>
      </c>
      <c r="B4" t="s">
        <v>4</v>
      </c>
      <c r="C4" s="9">
        <v>4054581</v>
      </c>
      <c r="D4" t="s">
        <v>8</v>
      </c>
      <c r="E4">
        <f>MONTH(T_Budget[[#This Row],[Date BUDG]])</f>
        <v>7</v>
      </c>
      <c r="F4">
        <f>YEAR(T_Budget[[#This Row],[Date BUDG]])</f>
        <v>2021</v>
      </c>
      <c r="G4" s="20">
        <f>T_Budget[[#This Row],[Montant BUDG]]*19.25%</f>
        <v>780506.84250000003</v>
      </c>
      <c r="H4" s="20">
        <f>T_Budget[[#This Row],[Montant BUDG]]+T_Budget[[#This Row],[TVA BUDG]]</f>
        <v>4835087.8425000003</v>
      </c>
    </row>
    <row r="5" spans="1:8" x14ac:dyDescent="0.25">
      <c r="A5" s="1">
        <v>44319</v>
      </c>
      <c r="B5" t="s">
        <v>5</v>
      </c>
      <c r="C5" s="9">
        <v>4467987</v>
      </c>
      <c r="D5" t="s">
        <v>7</v>
      </c>
      <c r="E5">
        <f>MONTH(T_Budget[[#This Row],[Date BUDG]])</f>
        <v>5</v>
      </c>
      <c r="F5">
        <f>YEAR(T_Budget[[#This Row],[Date BUDG]])</f>
        <v>2021</v>
      </c>
      <c r="G5" s="20">
        <f>T_Budget[[#This Row],[Montant BUDG]]*19.25%</f>
        <v>860087.49750000006</v>
      </c>
      <c r="H5" s="20">
        <f>T_Budget[[#This Row],[Montant BUDG]]+T_Budget[[#This Row],[TVA BUDG]]</f>
        <v>5328074.4975000005</v>
      </c>
    </row>
    <row r="6" spans="1:8" x14ac:dyDescent="0.25">
      <c r="A6" s="1">
        <v>44483</v>
      </c>
      <c r="B6" t="s">
        <v>6</v>
      </c>
      <c r="C6" s="9">
        <v>1752914</v>
      </c>
      <c r="D6" t="s">
        <v>8</v>
      </c>
      <c r="E6">
        <f>MONTH(T_Budget[[#This Row],[Date BUDG]])</f>
        <v>10</v>
      </c>
      <c r="F6">
        <f>YEAR(T_Budget[[#This Row],[Date BUDG]])</f>
        <v>2021</v>
      </c>
      <c r="G6" s="20">
        <f>T_Budget[[#This Row],[Montant BUDG]]*19.25%</f>
        <v>337435.94500000001</v>
      </c>
      <c r="H6" s="20">
        <f>T_Budget[[#This Row],[Montant BUDG]]+T_Budget[[#This Row],[TVA BUDG]]</f>
        <v>2090349.9450000001</v>
      </c>
    </row>
    <row r="7" spans="1:8" x14ac:dyDescent="0.25">
      <c r="A7" s="1">
        <v>44229</v>
      </c>
      <c r="B7" t="s">
        <v>2</v>
      </c>
      <c r="C7" s="9">
        <v>4226885</v>
      </c>
      <c r="D7" t="s">
        <v>8</v>
      </c>
      <c r="E7">
        <f>MONTH(T_Budget[[#This Row],[Date BUDG]])</f>
        <v>2</v>
      </c>
      <c r="F7">
        <f>YEAR(T_Budget[[#This Row],[Date BUDG]])</f>
        <v>2021</v>
      </c>
      <c r="G7" s="20">
        <f>T_Budget[[#This Row],[Montant BUDG]]*19.25%</f>
        <v>813675.36250000005</v>
      </c>
      <c r="H7" s="20">
        <f>T_Budget[[#This Row],[Montant BUDG]]+T_Budget[[#This Row],[TVA BUDG]]</f>
        <v>5040560.3624999998</v>
      </c>
    </row>
    <row r="8" spans="1:8" x14ac:dyDescent="0.25">
      <c r="A8" s="1">
        <v>44685</v>
      </c>
      <c r="B8" t="s">
        <v>3</v>
      </c>
      <c r="C8" s="9">
        <v>3853461</v>
      </c>
      <c r="D8" t="s">
        <v>7</v>
      </c>
      <c r="E8">
        <f>MONTH(T_Budget[[#This Row],[Date BUDG]])</f>
        <v>5</v>
      </c>
      <c r="F8">
        <f>YEAR(T_Budget[[#This Row],[Date BUDG]])</f>
        <v>2022</v>
      </c>
      <c r="G8" s="20">
        <f>T_Budget[[#This Row],[Montant BUDG]]*19.25%</f>
        <v>741791.24250000005</v>
      </c>
      <c r="H8" s="20">
        <f>T_Budget[[#This Row],[Montant BUDG]]+T_Budget[[#This Row],[TVA BUDG]]</f>
        <v>4595252.2424999997</v>
      </c>
    </row>
    <row r="9" spans="1:8" x14ac:dyDescent="0.25">
      <c r="A9" s="1">
        <v>44492</v>
      </c>
      <c r="B9" t="s">
        <v>4</v>
      </c>
      <c r="C9" s="9">
        <v>1486621</v>
      </c>
      <c r="D9" t="s">
        <v>8</v>
      </c>
      <c r="E9">
        <f>MONTH(T_Budget[[#This Row],[Date BUDG]])</f>
        <v>10</v>
      </c>
      <c r="F9">
        <f>YEAR(T_Budget[[#This Row],[Date BUDG]])</f>
        <v>2021</v>
      </c>
      <c r="G9" s="20">
        <f>T_Budget[[#This Row],[Montant BUDG]]*19.25%</f>
        <v>286174.54249999998</v>
      </c>
      <c r="H9" s="20">
        <f>T_Budget[[#This Row],[Montant BUDG]]+T_Budget[[#This Row],[TVA BUDG]]</f>
        <v>1772795.5425</v>
      </c>
    </row>
    <row r="10" spans="1:8" x14ac:dyDescent="0.25">
      <c r="A10" s="1">
        <v>44239</v>
      </c>
      <c r="B10" t="s">
        <v>5</v>
      </c>
      <c r="C10" s="9">
        <v>2468827</v>
      </c>
      <c r="D10" t="s">
        <v>8</v>
      </c>
      <c r="E10">
        <f>MONTH(T_Budget[[#This Row],[Date BUDG]])</f>
        <v>2</v>
      </c>
      <c r="F10">
        <f>YEAR(T_Budget[[#This Row],[Date BUDG]])</f>
        <v>2021</v>
      </c>
      <c r="G10" s="20">
        <f>T_Budget[[#This Row],[Montant BUDG]]*19.25%</f>
        <v>475249.19750000001</v>
      </c>
      <c r="H10" s="20">
        <f>T_Budget[[#This Row],[Montant BUDG]]+T_Budget[[#This Row],[TVA BUDG]]</f>
        <v>2944076.1974999998</v>
      </c>
    </row>
    <row r="11" spans="1:8" x14ac:dyDescent="0.25">
      <c r="A11" s="1">
        <v>44814</v>
      </c>
      <c r="B11" t="s">
        <v>6</v>
      </c>
      <c r="C11" s="9">
        <v>1641833</v>
      </c>
      <c r="D11" t="s">
        <v>7</v>
      </c>
      <c r="E11">
        <f>MONTH(T_Budget[[#This Row],[Date BUDG]])</f>
        <v>9</v>
      </c>
      <c r="F11">
        <f>YEAR(T_Budget[[#This Row],[Date BUDG]])</f>
        <v>2022</v>
      </c>
      <c r="G11" s="20">
        <f>T_Budget[[#This Row],[Montant BUDG]]*19.25%</f>
        <v>316052.85249999998</v>
      </c>
      <c r="H11" s="20">
        <f>T_Budget[[#This Row],[Montant BUDG]]+T_Budget[[#This Row],[TVA BUDG]]</f>
        <v>1957885.8525</v>
      </c>
    </row>
    <row r="12" spans="1:8" x14ac:dyDescent="0.25">
      <c r="A12" s="1">
        <v>44246</v>
      </c>
      <c r="B12" t="s">
        <v>2</v>
      </c>
      <c r="C12" s="9">
        <v>1201989</v>
      </c>
      <c r="D12" t="s">
        <v>8</v>
      </c>
      <c r="E12">
        <f>MONTH(T_Budget[[#This Row],[Date BUDG]])</f>
        <v>2</v>
      </c>
      <c r="F12">
        <f>YEAR(T_Budget[[#This Row],[Date BUDG]])</f>
        <v>2021</v>
      </c>
      <c r="G12" s="20">
        <f>T_Budget[[#This Row],[Montant BUDG]]*19.25%</f>
        <v>231382.88250000001</v>
      </c>
      <c r="H12" s="20">
        <f>T_Budget[[#This Row],[Montant BUDG]]+T_Budget[[#This Row],[TVA BUDG]]</f>
        <v>1433371.8825000001</v>
      </c>
    </row>
    <row r="13" spans="1:8" x14ac:dyDescent="0.25">
      <c r="A13" s="1">
        <v>44731</v>
      </c>
      <c r="B13" t="s">
        <v>3</v>
      </c>
      <c r="C13" s="9">
        <v>4177175</v>
      </c>
      <c r="D13" t="s">
        <v>8</v>
      </c>
      <c r="E13">
        <f>MONTH(T_Budget[[#This Row],[Date BUDG]])</f>
        <v>6</v>
      </c>
      <c r="F13">
        <f>YEAR(T_Budget[[#This Row],[Date BUDG]])</f>
        <v>2022</v>
      </c>
      <c r="G13" s="20">
        <f>T_Budget[[#This Row],[Montant BUDG]]*19.25%</f>
        <v>804106.1875</v>
      </c>
      <c r="H13" s="20">
        <f>T_Budget[[#This Row],[Montant BUDG]]+T_Budget[[#This Row],[TVA BUDG]]</f>
        <v>4981281.1875</v>
      </c>
    </row>
    <row r="14" spans="1:8" x14ac:dyDescent="0.25">
      <c r="A14" s="1">
        <v>44823</v>
      </c>
      <c r="B14" t="s">
        <v>4</v>
      </c>
      <c r="C14" s="9">
        <v>3781948</v>
      </c>
      <c r="D14" t="s">
        <v>7</v>
      </c>
      <c r="E14">
        <f>MONTH(T_Budget[[#This Row],[Date BUDG]])</f>
        <v>9</v>
      </c>
      <c r="F14">
        <f>YEAR(T_Budget[[#This Row],[Date BUDG]])</f>
        <v>2022</v>
      </c>
      <c r="G14" s="20">
        <f>T_Budget[[#This Row],[Montant BUDG]]*19.25%</f>
        <v>728024.99</v>
      </c>
      <c r="H14" s="20">
        <f>T_Budget[[#This Row],[Montant BUDG]]+T_Budget[[#This Row],[TVA BUDG]]</f>
        <v>4509972.99</v>
      </c>
    </row>
    <row r="15" spans="1:8" x14ac:dyDescent="0.25">
      <c r="A15" s="1">
        <v>44580</v>
      </c>
      <c r="B15" t="s">
        <v>5</v>
      </c>
      <c r="C15" s="9">
        <v>3865378</v>
      </c>
      <c r="D15" t="s">
        <v>8</v>
      </c>
      <c r="E15">
        <f>MONTH(T_Budget[[#This Row],[Date BUDG]])</f>
        <v>1</v>
      </c>
      <c r="F15">
        <f>YEAR(T_Budget[[#This Row],[Date BUDG]])</f>
        <v>2022</v>
      </c>
      <c r="G15" s="20">
        <f>T_Budget[[#This Row],[Montant BUDG]]*19.25%</f>
        <v>744085.26500000001</v>
      </c>
      <c r="H15" s="20">
        <f>T_Budget[[#This Row],[Montant BUDG]]+T_Budget[[#This Row],[TVA BUDG]]</f>
        <v>4609463.2649999997</v>
      </c>
    </row>
    <row r="16" spans="1:8" x14ac:dyDescent="0.25">
      <c r="A16" s="1">
        <v>44850</v>
      </c>
      <c r="B16" t="s">
        <v>6</v>
      </c>
      <c r="C16" s="9">
        <v>2955322</v>
      </c>
      <c r="D16" t="s">
        <v>8</v>
      </c>
      <c r="E16">
        <f>MONTH(T_Budget[[#This Row],[Date BUDG]])</f>
        <v>10</v>
      </c>
      <c r="F16">
        <f>YEAR(T_Budget[[#This Row],[Date BUDG]])</f>
        <v>2022</v>
      </c>
      <c r="G16" s="20">
        <f>T_Budget[[#This Row],[Montant BUDG]]*19.25%</f>
        <v>568899.48499999999</v>
      </c>
      <c r="H16" s="20">
        <f>T_Budget[[#This Row],[Montant BUDG]]+T_Budget[[#This Row],[TVA BUDG]]</f>
        <v>3524221.4849999999</v>
      </c>
    </row>
    <row r="17" spans="1:8" x14ac:dyDescent="0.25">
      <c r="A17" s="1">
        <v>44573</v>
      </c>
      <c r="B17" t="s">
        <v>2</v>
      </c>
      <c r="C17" s="9">
        <v>2634899</v>
      </c>
      <c r="D17" t="s">
        <v>7</v>
      </c>
      <c r="E17">
        <f>MONTH(T_Budget[[#This Row],[Date BUDG]])</f>
        <v>1</v>
      </c>
      <c r="F17">
        <f>YEAR(T_Budget[[#This Row],[Date BUDG]])</f>
        <v>2022</v>
      </c>
      <c r="G17" s="20">
        <f>T_Budget[[#This Row],[Montant BUDG]]*19.25%</f>
        <v>507218.0575</v>
      </c>
      <c r="H17" s="20">
        <f>T_Budget[[#This Row],[Montant BUDG]]+T_Budget[[#This Row],[TVA BUDG]]</f>
        <v>3142117.0575000001</v>
      </c>
    </row>
    <row r="18" spans="1:8" x14ac:dyDescent="0.25">
      <c r="A18" s="1">
        <v>44864</v>
      </c>
      <c r="B18" t="s">
        <v>3</v>
      </c>
      <c r="C18" s="9">
        <v>4028932</v>
      </c>
      <c r="D18" t="s">
        <v>8</v>
      </c>
      <c r="E18">
        <f>MONTH(T_Budget[[#This Row],[Date BUDG]])</f>
        <v>10</v>
      </c>
      <c r="F18">
        <f>YEAR(T_Budget[[#This Row],[Date BUDG]])</f>
        <v>2022</v>
      </c>
      <c r="G18" s="20">
        <f>T_Budget[[#This Row],[Montant BUDG]]*19.25%</f>
        <v>775569.41</v>
      </c>
      <c r="H18" s="20">
        <f>T_Budget[[#This Row],[Montant BUDG]]+T_Budget[[#This Row],[TVA BUDG]]</f>
        <v>4804501.41</v>
      </c>
    </row>
    <row r="19" spans="1:8" x14ac:dyDescent="0.25">
      <c r="A19" s="1">
        <v>44650</v>
      </c>
      <c r="B19" t="s">
        <v>4</v>
      </c>
      <c r="C19" s="9">
        <v>3739264</v>
      </c>
      <c r="D19" t="s">
        <v>8</v>
      </c>
      <c r="E19">
        <f>MONTH(T_Budget[[#This Row],[Date BUDG]])</f>
        <v>3</v>
      </c>
      <c r="F19">
        <f>YEAR(T_Budget[[#This Row],[Date BUDG]])</f>
        <v>2022</v>
      </c>
      <c r="G19" s="20">
        <f>T_Budget[[#This Row],[Montant BUDG]]*19.25%</f>
        <v>719808.32000000007</v>
      </c>
      <c r="H19" s="20">
        <f>T_Budget[[#This Row],[Montant BUDG]]+T_Budget[[#This Row],[TVA BUDG]]</f>
        <v>4459072.32</v>
      </c>
    </row>
    <row r="20" spans="1:8" x14ac:dyDescent="0.25">
      <c r="A20" s="1">
        <v>44722</v>
      </c>
      <c r="B20" t="s">
        <v>5</v>
      </c>
      <c r="C20" s="9">
        <v>4805982</v>
      </c>
      <c r="D20" t="s">
        <v>7</v>
      </c>
      <c r="E20">
        <f>MONTH(T_Budget[[#This Row],[Date BUDG]])</f>
        <v>6</v>
      </c>
      <c r="F20">
        <f>YEAR(T_Budget[[#This Row],[Date BUDG]])</f>
        <v>2022</v>
      </c>
      <c r="G20" s="20">
        <f>T_Budget[[#This Row],[Montant BUDG]]*19.25%</f>
        <v>925151.53500000003</v>
      </c>
      <c r="H20" s="20">
        <f>T_Budget[[#This Row],[Montant BUDG]]+T_Budget[[#This Row],[TVA BUDG]]</f>
        <v>5731133.5350000001</v>
      </c>
    </row>
    <row r="21" spans="1:8" x14ac:dyDescent="0.25">
      <c r="A21" s="1">
        <v>44209</v>
      </c>
      <c r="B21" t="s">
        <v>6</v>
      </c>
      <c r="C21" s="9">
        <v>1564810</v>
      </c>
      <c r="D21" t="s">
        <v>8</v>
      </c>
      <c r="E21">
        <f>MONTH(T_Budget[[#This Row],[Date BUDG]])</f>
        <v>1</v>
      </c>
      <c r="F21">
        <f>YEAR(T_Budget[[#This Row],[Date BUDG]])</f>
        <v>2021</v>
      </c>
      <c r="G21" s="20">
        <f>T_Budget[[#This Row],[Montant BUDG]]*19.25%</f>
        <v>301225.92499999999</v>
      </c>
      <c r="H21" s="20">
        <f>T_Budget[[#This Row],[Montant BUDG]]+T_Budget[[#This Row],[TVA BUDG]]</f>
        <v>1866035.925</v>
      </c>
    </row>
    <row r="22" spans="1:8" x14ac:dyDescent="0.25">
      <c r="A22" s="1">
        <v>44826</v>
      </c>
      <c r="B22" t="s">
        <v>2</v>
      </c>
      <c r="C22" s="9">
        <v>2962262</v>
      </c>
      <c r="D22" t="s">
        <v>8</v>
      </c>
      <c r="E22">
        <f>MONTH(T_Budget[[#This Row],[Date BUDG]])</f>
        <v>9</v>
      </c>
      <c r="F22">
        <f>YEAR(T_Budget[[#This Row],[Date BUDG]])</f>
        <v>2022</v>
      </c>
      <c r="G22" s="20">
        <f>T_Budget[[#This Row],[Montant BUDG]]*19.25%</f>
        <v>570235.43500000006</v>
      </c>
      <c r="H22" s="20">
        <f>T_Budget[[#This Row],[Montant BUDG]]+T_Budget[[#This Row],[TVA BUDG]]</f>
        <v>3532497.4350000001</v>
      </c>
    </row>
    <row r="23" spans="1:8" x14ac:dyDescent="0.25">
      <c r="A23" s="1">
        <v>44779</v>
      </c>
      <c r="B23" t="s">
        <v>3</v>
      </c>
      <c r="C23" s="9">
        <v>1857771</v>
      </c>
      <c r="D23" t="s">
        <v>7</v>
      </c>
      <c r="E23">
        <f>MONTH(T_Budget[[#This Row],[Date BUDG]])</f>
        <v>8</v>
      </c>
      <c r="F23">
        <f>YEAR(T_Budget[[#This Row],[Date BUDG]])</f>
        <v>2022</v>
      </c>
      <c r="G23" s="20">
        <f>T_Budget[[#This Row],[Montant BUDG]]*19.25%</f>
        <v>357620.91749999998</v>
      </c>
      <c r="H23" s="20">
        <f>T_Budget[[#This Row],[Montant BUDG]]+T_Budget[[#This Row],[TVA BUDG]]</f>
        <v>2215391.9175</v>
      </c>
    </row>
    <row r="24" spans="1:8" x14ac:dyDescent="0.25">
      <c r="A24" s="1">
        <v>44574</v>
      </c>
      <c r="B24" t="s">
        <v>4</v>
      </c>
      <c r="C24" s="9">
        <v>1303560</v>
      </c>
      <c r="D24" t="s">
        <v>8</v>
      </c>
      <c r="E24">
        <f>MONTH(T_Budget[[#This Row],[Date BUDG]])</f>
        <v>1</v>
      </c>
      <c r="F24">
        <f>YEAR(T_Budget[[#This Row],[Date BUDG]])</f>
        <v>2022</v>
      </c>
      <c r="G24" s="20">
        <f>T_Budget[[#This Row],[Montant BUDG]]*19.25%</f>
        <v>250935.30000000002</v>
      </c>
      <c r="H24" s="20">
        <f>T_Budget[[#This Row],[Montant BUDG]]+T_Budget[[#This Row],[TVA BUDG]]</f>
        <v>1554495.3</v>
      </c>
    </row>
    <row r="25" spans="1:8" x14ac:dyDescent="0.25">
      <c r="A25" s="1">
        <v>44384</v>
      </c>
      <c r="B25" t="s">
        <v>5</v>
      </c>
      <c r="C25" s="9">
        <v>1525269</v>
      </c>
      <c r="D25" t="s">
        <v>8</v>
      </c>
      <c r="E25">
        <f>MONTH(T_Budget[[#This Row],[Date BUDG]])</f>
        <v>7</v>
      </c>
      <c r="F25">
        <f>YEAR(T_Budget[[#This Row],[Date BUDG]])</f>
        <v>2021</v>
      </c>
      <c r="G25" s="20">
        <f>T_Budget[[#This Row],[Montant BUDG]]*19.25%</f>
        <v>293614.28250000003</v>
      </c>
      <c r="H25" s="20">
        <f>T_Budget[[#This Row],[Montant BUDG]]+T_Budget[[#This Row],[TVA BUDG]]</f>
        <v>1818883.2825</v>
      </c>
    </row>
    <row r="26" spans="1:8" x14ac:dyDescent="0.25">
      <c r="A26" s="1">
        <v>44579</v>
      </c>
      <c r="B26" t="s">
        <v>6</v>
      </c>
      <c r="C26" s="9">
        <v>3341710</v>
      </c>
      <c r="D26" t="s">
        <v>7</v>
      </c>
      <c r="E26">
        <f>MONTH(T_Budget[[#This Row],[Date BUDG]])</f>
        <v>1</v>
      </c>
      <c r="F26">
        <f>YEAR(T_Budget[[#This Row],[Date BUDG]])</f>
        <v>2022</v>
      </c>
      <c r="G26" s="20">
        <f>T_Budget[[#This Row],[Montant BUDG]]*19.25%</f>
        <v>643279.17500000005</v>
      </c>
      <c r="H26" s="20">
        <f>T_Budget[[#This Row],[Montant BUDG]]+T_Budget[[#This Row],[TVA BUDG]]</f>
        <v>3984989.1749999998</v>
      </c>
    </row>
    <row r="27" spans="1:8" x14ac:dyDescent="0.25">
      <c r="A27" s="1">
        <v>44720</v>
      </c>
      <c r="B27" t="s">
        <v>2</v>
      </c>
      <c r="C27" s="9">
        <v>3673967</v>
      </c>
      <c r="D27" t="s">
        <v>8</v>
      </c>
      <c r="E27">
        <f>MONTH(T_Budget[[#This Row],[Date BUDG]])</f>
        <v>6</v>
      </c>
      <c r="F27">
        <f>YEAR(T_Budget[[#This Row],[Date BUDG]])</f>
        <v>2022</v>
      </c>
      <c r="G27" s="20">
        <f>T_Budget[[#This Row],[Montant BUDG]]*19.25%</f>
        <v>707238.64749999996</v>
      </c>
      <c r="H27" s="20">
        <f>T_Budget[[#This Row],[Montant BUDG]]+T_Budget[[#This Row],[TVA BUDG]]</f>
        <v>4381205.6475</v>
      </c>
    </row>
    <row r="28" spans="1:8" x14ac:dyDescent="0.25">
      <c r="A28" s="1">
        <v>44300</v>
      </c>
      <c r="B28" t="s">
        <v>3</v>
      </c>
      <c r="C28" s="9">
        <v>3399278</v>
      </c>
      <c r="D28" t="s">
        <v>8</v>
      </c>
      <c r="E28">
        <f>MONTH(T_Budget[[#This Row],[Date BUDG]])</f>
        <v>4</v>
      </c>
      <c r="F28">
        <f>YEAR(T_Budget[[#This Row],[Date BUDG]])</f>
        <v>2021</v>
      </c>
      <c r="G28" s="20">
        <f>T_Budget[[#This Row],[Montant BUDG]]*19.25%</f>
        <v>654361.01500000001</v>
      </c>
      <c r="H28" s="20">
        <f>T_Budget[[#This Row],[Montant BUDG]]+T_Budget[[#This Row],[TVA BUDG]]</f>
        <v>4053639.0150000001</v>
      </c>
    </row>
    <row r="29" spans="1:8" x14ac:dyDescent="0.25">
      <c r="A29" s="1">
        <v>44701</v>
      </c>
      <c r="B29" t="s">
        <v>4</v>
      </c>
      <c r="C29" s="9">
        <v>2963854</v>
      </c>
      <c r="D29" t="s">
        <v>7</v>
      </c>
      <c r="E29">
        <f>MONTH(T_Budget[[#This Row],[Date BUDG]])</f>
        <v>5</v>
      </c>
      <c r="F29">
        <f>YEAR(T_Budget[[#This Row],[Date BUDG]])</f>
        <v>2022</v>
      </c>
      <c r="G29" s="20">
        <f>T_Budget[[#This Row],[Montant BUDG]]*19.25%</f>
        <v>570541.89500000002</v>
      </c>
      <c r="H29" s="20">
        <f>T_Budget[[#This Row],[Montant BUDG]]+T_Budget[[#This Row],[TVA BUDG]]</f>
        <v>3534395.895</v>
      </c>
    </row>
    <row r="30" spans="1:8" x14ac:dyDescent="0.25">
      <c r="A30" s="1">
        <v>44262</v>
      </c>
      <c r="B30" t="s">
        <v>5</v>
      </c>
      <c r="C30" s="9">
        <v>2538274</v>
      </c>
      <c r="D30" t="s">
        <v>8</v>
      </c>
      <c r="E30">
        <f>MONTH(T_Budget[[#This Row],[Date BUDG]])</f>
        <v>3</v>
      </c>
      <c r="F30">
        <f>YEAR(T_Budget[[#This Row],[Date BUDG]])</f>
        <v>2021</v>
      </c>
      <c r="G30" s="20">
        <f>T_Budget[[#This Row],[Montant BUDG]]*19.25%</f>
        <v>488617.745</v>
      </c>
      <c r="H30" s="20">
        <f>T_Budget[[#This Row],[Montant BUDG]]+T_Budget[[#This Row],[TVA BUDG]]</f>
        <v>3026891.7450000001</v>
      </c>
    </row>
    <row r="31" spans="1:8" x14ac:dyDescent="0.25">
      <c r="A31" s="1">
        <v>44473</v>
      </c>
      <c r="B31" t="s">
        <v>6</v>
      </c>
      <c r="C31" s="9">
        <v>4878628</v>
      </c>
      <c r="D31" t="s">
        <v>8</v>
      </c>
      <c r="E31">
        <f>MONTH(T_Budget[[#This Row],[Date BUDG]])</f>
        <v>10</v>
      </c>
      <c r="F31">
        <f>YEAR(T_Budget[[#This Row],[Date BUDG]])</f>
        <v>2021</v>
      </c>
      <c r="G31" s="20">
        <f>T_Budget[[#This Row],[Montant BUDG]]*19.25%</f>
        <v>939135.89</v>
      </c>
      <c r="H31" s="20">
        <f>T_Budget[[#This Row],[Montant BUDG]]+T_Budget[[#This Row],[TVA BUDG]]</f>
        <v>5817763.8899999997</v>
      </c>
    </row>
    <row r="32" spans="1:8" x14ac:dyDescent="0.25">
      <c r="A32" s="1">
        <v>44266</v>
      </c>
      <c r="B32" t="s">
        <v>2</v>
      </c>
      <c r="C32" s="9">
        <v>1613861</v>
      </c>
      <c r="D32" t="s">
        <v>7</v>
      </c>
      <c r="E32">
        <f>MONTH(T_Budget[[#This Row],[Date BUDG]])</f>
        <v>3</v>
      </c>
      <c r="F32">
        <f>YEAR(T_Budget[[#This Row],[Date BUDG]])</f>
        <v>2021</v>
      </c>
      <c r="G32" s="20">
        <f>T_Budget[[#This Row],[Montant BUDG]]*19.25%</f>
        <v>310668.24249999999</v>
      </c>
      <c r="H32" s="20">
        <f>T_Budget[[#This Row],[Montant BUDG]]+T_Budget[[#This Row],[TVA BUDG]]</f>
        <v>1924529.2424999999</v>
      </c>
    </row>
    <row r="33" spans="1:8" x14ac:dyDescent="0.25">
      <c r="A33" s="1">
        <v>44400</v>
      </c>
      <c r="B33" t="s">
        <v>3</v>
      </c>
      <c r="C33" s="9">
        <v>2627715</v>
      </c>
      <c r="D33" t="s">
        <v>8</v>
      </c>
      <c r="E33">
        <f>MONTH(T_Budget[[#This Row],[Date BUDG]])</f>
        <v>7</v>
      </c>
      <c r="F33">
        <f>YEAR(T_Budget[[#This Row],[Date BUDG]])</f>
        <v>2021</v>
      </c>
      <c r="G33" s="20">
        <f>T_Budget[[#This Row],[Montant BUDG]]*19.25%</f>
        <v>505835.13750000001</v>
      </c>
      <c r="H33" s="20">
        <f>T_Budget[[#This Row],[Montant BUDG]]+T_Budget[[#This Row],[TVA BUDG]]</f>
        <v>3133550.1375000002</v>
      </c>
    </row>
    <row r="34" spans="1:8" x14ac:dyDescent="0.25">
      <c r="A34" s="1">
        <v>44519</v>
      </c>
      <c r="B34" t="s">
        <v>4</v>
      </c>
      <c r="C34" s="9">
        <v>1651479</v>
      </c>
      <c r="D34" t="s">
        <v>8</v>
      </c>
      <c r="E34">
        <f>MONTH(T_Budget[[#This Row],[Date BUDG]])</f>
        <v>11</v>
      </c>
      <c r="F34">
        <f>YEAR(T_Budget[[#This Row],[Date BUDG]])</f>
        <v>2021</v>
      </c>
      <c r="G34" s="20">
        <f>T_Budget[[#This Row],[Montant BUDG]]*19.25%</f>
        <v>317909.70750000002</v>
      </c>
      <c r="H34" s="20">
        <f>T_Budget[[#This Row],[Montant BUDG]]+T_Budget[[#This Row],[TVA BUDG]]</f>
        <v>1969388.7075</v>
      </c>
    </row>
    <row r="35" spans="1:8" x14ac:dyDescent="0.25">
      <c r="A35" s="1">
        <v>44632</v>
      </c>
      <c r="B35" t="s">
        <v>5</v>
      </c>
      <c r="C35" s="9">
        <v>3257499</v>
      </c>
      <c r="D35" t="s">
        <v>7</v>
      </c>
      <c r="E35">
        <f>MONTH(T_Budget[[#This Row],[Date BUDG]])</f>
        <v>3</v>
      </c>
      <c r="F35">
        <f>YEAR(T_Budget[[#This Row],[Date BUDG]])</f>
        <v>2022</v>
      </c>
      <c r="G35" s="20">
        <f>T_Budget[[#This Row],[Montant BUDG]]*19.25%</f>
        <v>627068.5575</v>
      </c>
      <c r="H35" s="20">
        <f>T_Budget[[#This Row],[Montant BUDG]]+T_Budget[[#This Row],[TVA BUDG]]</f>
        <v>3884567.5575000001</v>
      </c>
    </row>
    <row r="36" spans="1:8" x14ac:dyDescent="0.25">
      <c r="A36" s="1">
        <v>44213</v>
      </c>
      <c r="B36" t="s">
        <v>6</v>
      </c>
      <c r="C36" s="9">
        <v>3573687</v>
      </c>
      <c r="D36" t="s">
        <v>8</v>
      </c>
      <c r="E36">
        <f>MONTH(T_Budget[[#This Row],[Date BUDG]])</f>
        <v>1</v>
      </c>
      <c r="F36">
        <f>YEAR(T_Budget[[#This Row],[Date BUDG]])</f>
        <v>2021</v>
      </c>
      <c r="G36" s="20">
        <f>T_Budget[[#This Row],[Montant BUDG]]*19.25%</f>
        <v>687934.74750000006</v>
      </c>
      <c r="H36" s="20">
        <f>T_Budget[[#This Row],[Montant BUDG]]+T_Budget[[#This Row],[TVA BUDG]]</f>
        <v>4261621.7475000005</v>
      </c>
    </row>
    <row r="37" spans="1:8" x14ac:dyDescent="0.25">
      <c r="A37" s="1">
        <v>44862</v>
      </c>
      <c r="B37" t="s">
        <v>2</v>
      </c>
      <c r="C37" s="9">
        <v>4287481</v>
      </c>
      <c r="D37" t="s">
        <v>8</v>
      </c>
      <c r="E37">
        <f>MONTH(T_Budget[[#This Row],[Date BUDG]])</f>
        <v>10</v>
      </c>
      <c r="F37">
        <f>YEAR(T_Budget[[#This Row],[Date BUDG]])</f>
        <v>2022</v>
      </c>
      <c r="G37" s="20">
        <f>T_Budget[[#This Row],[Montant BUDG]]*19.25%</f>
        <v>825340.09250000003</v>
      </c>
      <c r="H37" s="20">
        <f>T_Budget[[#This Row],[Montant BUDG]]+T_Budget[[#This Row],[TVA BUDG]]</f>
        <v>5112821.0925000003</v>
      </c>
    </row>
    <row r="38" spans="1:8" x14ac:dyDescent="0.25">
      <c r="A38" s="1">
        <v>44442</v>
      </c>
      <c r="B38" t="s">
        <v>3</v>
      </c>
      <c r="C38" s="9">
        <v>3006701</v>
      </c>
      <c r="D38" t="s">
        <v>7</v>
      </c>
      <c r="E38">
        <f>MONTH(T_Budget[[#This Row],[Date BUDG]])</f>
        <v>9</v>
      </c>
      <c r="F38">
        <f>YEAR(T_Budget[[#This Row],[Date BUDG]])</f>
        <v>2021</v>
      </c>
      <c r="G38" s="20">
        <f>T_Budget[[#This Row],[Montant BUDG]]*19.25%</f>
        <v>578789.9425</v>
      </c>
      <c r="H38" s="20">
        <f>T_Budget[[#This Row],[Montant BUDG]]+T_Budget[[#This Row],[TVA BUDG]]</f>
        <v>3585490.9424999999</v>
      </c>
    </row>
    <row r="39" spans="1:8" x14ac:dyDescent="0.25">
      <c r="A39" s="1">
        <v>44379</v>
      </c>
      <c r="B39" t="s">
        <v>4</v>
      </c>
      <c r="C39" s="9">
        <v>1391882</v>
      </c>
      <c r="D39" t="s">
        <v>8</v>
      </c>
      <c r="E39">
        <f>MONTH(T_Budget[[#This Row],[Date BUDG]])</f>
        <v>7</v>
      </c>
      <c r="F39">
        <f>YEAR(T_Budget[[#This Row],[Date BUDG]])</f>
        <v>2021</v>
      </c>
      <c r="G39" s="20">
        <f>T_Budget[[#This Row],[Montant BUDG]]*19.25%</f>
        <v>267937.28500000003</v>
      </c>
      <c r="H39" s="20">
        <f>T_Budget[[#This Row],[Montant BUDG]]+T_Budget[[#This Row],[TVA BUDG]]</f>
        <v>1659819.2850000001</v>
      </c>
    </row>
    <row r="40" spans="1:8" x14ac:dyDescent="0.25">
      <c r="A40" s="1">
        <v>44549</v>
      </c>
      <c r="B40" t="s">
        <v>5</v>
      </c>
      <c r="C40" s="9">
        <v>3922370</v>
      </c>
      <c r="D40" t="s">
        <v>8</v>
      </c>
      <c r="E40">
        <f>MONTH(T_Budget[[#This Row],[Date BUDG]])</f>
        <v>12</v>
      </c>
      <c r="F40">
        <f>YEAR(T_Budget[[#This Row],[Date BUDG]])</f>
        <v>2021</v>
      </c>
      <c r="G40" s="20">
        <f>T_Budget[[#This Row],[Montant BUDG]]*19.25%</f>
        <v>755056.22499999998</v>
      </c>
      <c r="H40" s="20">
        <f>T_Budget[[#This Row],[Montant BUDG]]+T_Budget[[#This Row],[TVA BUDG]]</f>
        <v>4677426.2249999996</v>
      </c>
    </row>
    <row r="41" spans="1:8" x14ac:dyDescent="0.25">
      <c r="A41" s="1">
        <v>44576</v>
      </c>
      <c r="B41" t="s">
        <v>6</v>
      </c>
      <c r="C41" s="9">
        <v>4034034</v>
      </c>
      <c r="D41" t="s">
        <v>7</v>
      </c>
      <c r="E41">
        <f>MONTH(T_Budget[[#This Row],[Date BUDG]])</f>
        <v>1</v>
      </c>
      <c r="F41">
        <f>YEAR(T_Budget[[#This Row],[Date BUDG]])</f>
        <v>2022</v>
      </c>
      <c r="G41" s="20">
        <f>T_Budget[[#This Row],[Montant BUDG]]*19.25%</f>
        <v>776551.54500000004</v>
      </c>
      <c r="H41" s="20">
        <f>T_Budget[[#This Row],[Montant BUDG]]+T_Budget[[#This Row],[TVA BUDG]]</f>
        <v>4810585.5449999999</v>
      </c>
    </row>
    <row r="42" spans="1:8" x14ac:dyDescent="0.25">
      <c r="A42" s="1">
        <v>44544</v>
      </c>
      <c r="B42" t="s">
        <v>2</v>
      </c>
      <c r="C42" s="9">
        <v>2212347</v>
      </c>
      <c r="D42" t="s">
        <v>8</v>
      </c>
      <c r="E42">
        <f>MONTH(T_Budget[[#This Row],[Date BUDG]])</f>
        <v>12</v>
      </c>
      <c r="F42">
        <f>YEAR(T_Budget[[#This Row],[Date BUDG]])</f>
        <v>2021</v>
      </c>
      <c r="G42" s="20">
        <f>T_Budget[[#This Row],[Montant BUDG]]*19.25%</f>
        <v>425876.79749999999</v>
      </c>
      <c r="H42" s="20">
        <f>T_Budget[[#This Row],[Montant BUDG]]+T_Budget[[#This Row],[TVA BUDG]]</f>
        <v>2638223.7974999999</v>
      </c>
    </row>
    <row r="43" spans="1:8" x14ac:dyDescent="0.25">
      <c r="A43" s="1">
        <v>44498</v>
      </c>
      <c r="B43" t="s">
        <v>3</v>
      </c>
      <c r="C43" s="9">
        <v>4935770</v>
      </c>
      <c r="D43" t="s">
        <v>8</v>
      </c>
      <c r="E43">
        <f>MONTH(T_Budget[[#This Row],[Date BUDG]])</f>
        <v>10</v>
      </c>
      <c r="F43">
        <f>YEAR(T_Budget[[#This Row],[Date BUDG]])</f>
        <v>2021</v>
      </c>
      <c r="G43" s="20">
        <f>T_Budget[[#This Row],[Montant BUDG]]*19.25%</f>
        <v>950135.72499999998</v>
      </c>
      <c r="H43" s="20">
        <f>T_Budget[[#This Row],[Montant BUDG]]+T_Budget[[#This Row],[TVA BUDG]]</f>
        <v>5885905.7249999996</v>
      </c>
    </row>
    <row r="44" spans="1:8" x14ac:dyDescent="0.25">
      <c r="A44" s="1">
        <v>44408</v>
      </c>
      <c r="B44" t="s">
        <v>4</v>
      </c>
      <c r="C44" s="9">
        <v>2849675</v>
      </c>
      <c r="D44" t="s">
        <v>7</v>
      </c>
      <c r="E44">
        <f>MONTH(T_Budget[[#This Row],[Date BUDG]])</f>
        <v>7</v>
      </c>
      <c r="F44">
        <f>YEAR(T_Budget[[#This Row],[Date BUDG]])</f>
        <v>2021</v>
      </c>
      <c r="G44" s="20">
        <f>T_Budget[[#This Row],[Montant BUDG]]*19.25%</f>
        <v>548562.4375</v>
      </c>
      <c r="H44" s="20">
        <f>T_Budget[[#This Row],[Montant BUDG]]+T_Budget[[#This Row],[TVA BUDG]]</f>
        <v>3398237.4375</v>
      </c>
    </row>
    <row r="45" spans="1:8" x14ac:dyDescent="0.25">
      <c r="A45" s="1">
        <v>44287</v>
      </c>
      <c r="B45" t="s">
        <v>5</v>
      </c>
      <c r="C45" s="9">
        <v>2418528</v>
      </c>
      <c r="D45" t="s">
        <v>8</v>
      </c>
      <c r="E45">
        <f>MONTH(T_Budget[[#This Row],[Date BUDG]])</f>
        <v>4</v>
      </c>
      <c r="F45">
        <f>YEAR(T_Budget[[#This Row],[Date BUDG]])</f>
        <v>2021</v>
      </c>
      <c r="G45" s="20">
        <f>T_Budget[[#This Row],[Montant BUDG]]*19.25%</f>
        <v>465566.64</v>
      </c>
      <c r="H45" s="20">
        <f>T_Budget[[#This Row],[Montant BUDG]]+T_Budget[[#This Row],[TVA BUDG]]</f>
        <v>2884094.64</v>
      </c>
    </row>
    <row r="46" spans="1:8" x14ac:dyDescent="0.25">
      <c r="A46" s="1">
        <v>44537</v>
      </c>
      <c r="B46" t="s">
        <v>6</v>
      </c>
      <c r="C46" s="9">
        <v>4901417</v>
      </c>
      <c r="D46" t="s">
        <v>8</v>
      </c>
      <c r="E46">
        <f>MONTH(T_Budget[[#This Row],[Date BUDG]])</f>
        <v>12</v>
      </c>
      <c r="F46">
        <f>YEAR(T_Budget[[#This Row],[Date BUDG]])</f>
        <v>2021</v>
      </c>
      <c r="G46" s="20">
        <f>T_Budget[[#This Row],[Montant BUDG]]*19.25%</f>
        <v>943522.77250000008</v>
      </c>
      <c r="H46" s="20">
        <f>T_Budget[[#This Row],[Montant BUDG]]+T_Budget[[#This Row],[TVA BUDG]]</f>
        <v>5844939.7725</v>
      </c>
    </row>
    <row r="47" spans="1:8" x14ac:dyDescent="0.25">
      <c r="A47" s="1">
        <v>44235</v>
      </c>
      <c r="B47" t="s">
        <v>2</v>
      </c>
      <c r="C47" s="9">
        <v>2535323</v>
      </c>
      <c r="D47" t="s">
        <v>7</v>
      </c>
      <c r="E47">
        <f>MONTH(T_Budget[[#This Row],[Date BUDG]])</f>
        <v>2</v>
      </c>
      <c r="F47">
        <f>YEAR(T_Budget[[#This Row],[Date BUDG]])</f>
        <v>2021</v>
      </c>
      <c r="G47" s="20">
        <f>T_Budget[[#This Row],[Montant BUDG]]*19.25%</f>
        <v>488049.67749999999</v>
      </c>
      <c r="H47" s="20">
        <f>T_Budget[[#This Row],[Montant BUDG]]+T_Budget[[#This Row],[TVA BUDG]]</f>
        <v>3023372.6775000002</v>
      </c>
    </row>
    <row r="48" spans="1:8" x14ac:dyDescent="0.25">
      <c r="A48" s="1">
        <v>44884</v>
      </c>
      <c r="B48" t="s">
        <v>3</v>
      </c>
      <c r="C48" s="9">
        <v>3596465</v>
      </c>
      <c r="D48" t="s">
        <v>8</v>
      </c>
      <c r="E48">
        <f>MONTH(T_Budget[[#This Row],[Date BUDG]])</f>
        <v>11</v>
      </c>
      <c r="F48">
        <f>YEAR(T_Budget[[#This Row],[Date BUDG]])</f>
        <v>2022</v>
      </c>
      <c r="G48" s="20">
        <f>T_Budget[[#This Row],[Montant BUDG]]*19.25%</f>
        <v>692319.51250000007</v>
      </c>
      <c r="H48" s="20">
        <f>T_Budget[[#This Row],[Montant BUDG]]+T_Budget[[#This Row],[TVA BUDG]]</f>
        <v>4288784.5125000002</v>
      </c>
    </row>
    <row r="49" spans="1:8" x14ac:dyDescent="0.25">
      <c r="A49" s="1">
        <v>44910</v>
      </c>
      <c r="B49" t="s">
        <v>4</v>
      </c>
      <c r="C49" s="9">
        <v>2552087</v>
      </c>
      <c r="D49" t="s">
        <v>8</v>
      </c>
      <c r="E49">
        <f>MONTH(T_Budget[[#This Row],[Date BUDG]])</f>
        <v>12</v>
      </c>
      <c r="F49">
        <f>YEAR(T_Budget[[#This Row],[Date BUDG]])</f>
        <v>2022</v>
      </c>
      <c r="G49" s="20">
        <f>T_Budget[[#This Row],[Montant BUDG]]*19.25%</f>
        <v>491276.7475</v>
      </c>
      <c r="H49" s="20">
        <f>T_Budget[[#This Row],[Montant BUDG]]+T_Budget[[#This Row],[TVA BUDG]]</f>
        <v>3043363.7475000001</v>
      </c>
    </row>
    <row r="50" spans="1:8" x14ac:dyDescent="0.25">
      <c r="A50" s="1">
        <v>44350</v>
      </c>
      <c r="B50" t="s">
        <v>5</v>
      </c>
      <c r="C50" s="9">
        <v>4219853</v>
      </c>
      <c r="D50" t="s">
        <v>7</v>
      </c>
      <c r="E50">
        <f>MONTH(T_Budget[[#This Row],[Date BUDG]])</f>
        <v>6</v>
      </c>
      <c r="F50">
        <f>YEAR(T_Budget[[#This Row],[Date BUDG]])</f>
        <v>2021</v>
      </c>
      <c r="G50" s="20">
        <f>T_Budget[[#This Row],[Montant BUDG]]*19.25%</f>
        <v>812321.70250000001</v>
      </c>
      <c r="H50" s="20">
        <f>T_Budget[[#This Row],[Montant BUDG]]+T_Budget[[#This Row],[TVA BUDG]]</f>
        <v>5032174.7024999997</v>
      </c>
    </row>
    <row r="51" spans="1:8" x14ac:dyDescent="0.25">
      <c r="A51" s="1">
        <v>44295</v>
      </c>
      <c r="B51" t="s">
        <v>6</v>
      </c>
      <c r="C51" s="9">
        <v>4411567</v>
      </c>
      <c r="D51" t="s">
        <v>8</v>
      </c>
      <c r="E51">
        <f>MONTH(T_Budget[[#This Row],[Date BUDG]])</f>
        <v>4</v>
      </c>
      <c r="F51">
        <f>YEAR(T_Budget[[#This Row],[Date BUDG]])</f>
        <v>2021</v>
      </c>
      <c r="G51" s="20">
        <f>T_Budget[[#This Row],[Montant BUDG]]*19.25%</f>
        <v>849226.64749999996</v>
      </c>
      <c r="H51" s="20">
        <f>T_Budget[[#This Row],[Montant BUDG]]+T_Budget[[#This Row],[TVA BUDG]]</f>
        <v>5260793.6475</v>
      </c>
    </row>
    <row r="52" spans="1:8" x14ac:dyDescent="0.25">
      <c r="A52" s="1">
        <v>44907</v>
      </c>
      <c r="B52" t="s">
        <v>2</v>
      </c>
      <c r="C52" s="9">
        <v>2818352</v>
      </c>
      <c r="D52" t="s">
        <v>8</v>
      </c>
      <c r="E52">
        <f>MONTH(T_Budget[[#This Row],[Date BUDG]])</f>
        <v>12</v>
      </c>
      <c r="F52">
        <f>YEAR(T_Budget[[#This Row],[Date BUDG]])</f>
        <v>2022</v>
      </c>
      <c r="G52" s="20">
        <f>T_Budget[[#This Row],[Montant BUDG]]*19.25%</f>
        <v>542532.76</v>
      </c>
      <c r="H52" s="20">
        <f>T_Budget[[#This Row],[Montant BUDG]]+T_Budget[[#This Row],[TVA BUDG]]</f>
        <v>3360884.76</v>
      </c>
    </row>
    <row r="53" spans="1:8" x14ac:dyDescent="0.25">
      <c r="A53" s="1">
        <v>44535</v>
      </c>
      <c r="B53" t="s">
        <v>3</v>
      </c>
      <c r="C53" s="9">
        <v>3645378</v>
      </c>
      <c r="D53" t="s">
        <v>7</v>
      </c>
      <c r="E53">
        <f>MONTH(T_Budget[[#This Row],[Date BUDG]])</f>
        <v>12</v>
      </c>
      <c r="F53">
        <f>YEAR(T_Budget[[#This Row],[Date BUDG]])</f>
        <v>2021</v>
      </c>
      <c r="G53" s="20">
        <f>T_Budget[[#This Row],[Montant BUDG]]*19.25%</f>
        <v>701735.26500000001</v>
      </c>
      <c r="H53" s="20">
        <f>T_Budget[[#This Row],[Montant BUDG]]+T_Budget[[#This Row],[TVA BUDG]]</f>
        <v>4347113.2649999997</v>
      </c>
    </row>
    <row r="54" spans="1:8" x14ac:dyDescent="0.25">
      <c r="A54" s="1">
        <v>44842</v>
      </c>
      <c r="B54" t="s">
        <v>4</v>
      </c>
      <c r="C54" s="9">
        <v>2509123</v>
      </c>
      <c r="D54" t="s">
        <v>8</v>
      </c>
      <c r="E54">
        <f>MONTH(T_Budget[[#This Row],[Date BUDG]])</f>
        <v>10</v>
      </c>
      <c r="F54">
        <f>YEAR(T_Budget[[#This Row],[Date BUDG]])</f>
        <v>2022</v>
      </c>
      <c r="G54" s="20">
        <f>T_Budget[[#This Row],[Montant BUDG]]*19.25%</f>
        <v>483006.17749999999</v>
      </c>
      <c r="H54" s="20">
        <f>T_Budget[[#This Row],[Montant BUDG]]+T_Budget[[#This Row],[TVA BUDG]]</f>
        <v>2992129.1775000002</v>
      </c>
    </row>
    <row r="55" spans="1:8" x14ac:dyDescent="0.25">
      <c r="A55" s="1">
        <v>44456</v>
      </c>
      <c r="B55" t="s">
        <v>5</v>
      </c>
      <c r="C55" s="9">
        <v>2283076</v>
      </c>
      <c r="D55" t="s">
        <v>8</v>
      </c>
      <c r="E55">
        <f>MONTH(T_Budget[[#This Row],[Date BUDG]])</f>
        <v>9</v>
      </c>
      <c r="F55">
        <f>YEAR(T_Budget[[#This Row],[Date BUDG]])</f>
        <v>2021</v>
      </c>
      <c r="G55" s="20">
        <f>T_Budget[[#This Row],[Montant BUDG]]*19.25%</f>
        <v>439492.13</v>
      </c>
      <c r="H55" s="20">
        <f>T_Budget[[#This Row],[Montant BUDG]]+T_Budget[[#This Row],[TVA BUDG]]</f>
        <v>2722568.13</v>
      </c>
    </row>
    <row r="56" spans="1:8" x14ac:dyDescent="0.25">
      <c r="A56" s="1">
        <v>44367</v>
      </c>
      <c r="B56" t="s">
        <v>6</v>
      </c>
      <c r="C56" s="9">
        <v>1951013</v>
      </c>
      <c r="D56" t="s">
        <v>7</v>
      </c>
      <c r="E56">
        <f>MONTH(T_Budget[[#This Row],[Date BUDG]])</f>
        <v>6</v>
      </c>
      <c r="F56">
        <f>YEAR(T_Budget[[#This Row],[Date BUDG]])</f>
        <v>2021</v>
      </c>
      <c r="G56" s="20">
        <f>T_Budget[[#This Row],[Montant BUDG]]*19.25%</f>
        <v>375570.0025</v>
      </c>
      <c r="H56" s="20">
        <f>T_Budget[[#This Row],[Montant BUDG]]+T_Budget[[#This Row],[TVA BUDG]]</f>
        <v>2326583.0024999999</v>
      </c>
    </row>
    <row r="57" spans="1:8" x14ac:dyDescent="0.25">
      <c r="A57" s="1">
        <v>44478</v>
      </c>
      <c r="B57" t="s">
        <v>2</v>
      </c>
      <c r="C57" s="9">
        <v>1485447</v>
      </c>
      <c r="D57" t="s">
        <v>8</v>
      </c>
      <c r="E57">
        <f>MONTH(T_Budget[[#This Row],[Date BUDG]])</f>
        <v>10</v>
      </c>
      <c r="F57">
        <f>YEAR(T_Budget[[#This Row],[Date BUDG]])</f>
        <v>2021</v>
      </c>
      <c r="G57" s="20">
        <f>T_Budget[[#This Row],[Montant BUDG]]*19.25%</f>
        <v>285948.54749999999</v>
      </c>
      <c r="H57" s="20">
        <f>T_Budget[[#This Row],[Montant BUDG]]+T_Budget[[#This Row],[TVA BUDG]]</f>
        <v>1771395.5474999999</v>
      </c>
    </row>
    <row r="58" spans="1:8" x14ac:dyDescent="0.25">
      <c r="A58" s="1">
        <v>44680</v>
      </c>
      <c r="B58" t="s">
        <v>3</v>
      </c>
      <c r="C58" s="9">
        <v>3083075</v>
      </c>
      <c r="D58" t="s">
        <v>8</v>
      </c>
      <c r="E58">
        <f>MONTH(T_Budget[[#This Row],[Date BUDG]])</f>
        <v>4</v>
      </c>
      <c r="F58">
        <f>YEAR(T_Budget[[#This Row],[Date BUDG]])</f>
        <v>2022</v>
      </c>
      <c r="G58" s="20">
        <f>T_Budget[[#This Row],[Montant BUDG]]*19.25%</f>
        <v>593491.9375</v>
      </c>
      <c r="H58" s="20">
        <f>T_Budget[[#This Row],[Montant BUDG]]+T_Budget[[#This Row],[TVA BUDG]]</f>
        <v>3676566.9375</v>
      </c>
    </row>
    <row r="59" spans="1:8" x14ac:dyDescent="0.25">
      <c r="A59" s="1">
        <v>44647</v>
      </c>
      <c r="B59" t="s">
        <v>4</v>
      </c>
      <c r="C59" s="9">
        <v>4084798</v>
      </c>
      <c r="D59" t="s">
        <v>7</v>
      </c>
      <c r="E59">
        <f>MONTH(T_Budget[[#This Row],[Date BUDG]])</f>
        <v>3</v>
      </c>
      <c r="F59">
        <f>YEAR(T_Budget[[#This Row],[Date BUDG]])</f>
        <v>2022</v>
      </c>
      <c r="G59" s="20">
        <f>T_Budget[[#This Row],[Montant BUDG]]*19.25%</f>
        <v>786323.61499999999</v>
      </c>
      <c r="H59" s="20">
        <f>T_Budget[[#This Row],[Montant BUDG]]+T_Budget[[#This Row],[TVA BUDG]]</f>
        <v>4871121.6150000002</v>
      </c>
    </row>
    <row r="60" spans="1:8" x14ac:dyDescent="0.25">
      <c r="A60" s="1">
        <v>44460</v>
      </c>
      <c r="B60" t="s">
        <v>5</v>
      </c>
      <c r="C60" s="9">
        <v>4699485</v>
      </c>
      <c r="D60" t="s">
        <v>8</v>
      </c>
      <c r="E60">
        <f>MONTH(T_Budget[[#This Row],[Date BUDG]])</f>
        <v>9</v>
      </c>
      <c r="F60">
        <f>YEAR(T_Budget[[#This Row],[Date BUDG]])</f>
        <v>2021</v>
      </c>
      <c r="G60" s="20">
        <f>T_Budget[[#This Row],[Montant BUDG]]*19.25%</f>
        <v>904650.86250000005</v>
      </c>
      <c r="H60" s="20">
        <f>T_Budget[[#This Row],[Montant BUDG]]+T_Budget[[#This Row],[TVA BUDG]]</f>
        <v>5604135.8624999998</v>
      </c>
    </row>
    <row r="61" spans="1:8" x14ac:dyDescent="0.25">
      <c r="A61" s="1">
        <v>44466</v>
      </c>
      <c r="B61" t="s">
        <v>6</v>
      </c>
      <c r="C61" s="9">
        <v>2290016</v>
      </c>
      <c r="D61" t="s">
        <v>8</v>
      </c>
      <c r="E61">
        <f>MONTH(T_Budget[[#This Row],[Date BUDG]])</f>
        <v>9</v>
      </c>
      <c r="F61">
        <f>YEAR(T_Budget[[#This Row],[Date BUDG]])</f>
        <v>2021</v>
      </c>
      <c r="G61" s="20">
        <f>T_Budget[[#This Row],[Montant BUDG]]*19.25%</f>
        <v>440828.08</v>
      </c>
      <c r="H61" s="20">
        <f>T_Budget[[#This Row],[Montant BUDG]]+T_Budget[[#This Row],[TVA BUDG]]</f>
        <v>2730844.08</v>
      </c>
    </row>
    <row r="62" spans="1:8" x14ac:dyDescent="0.25">
      <c r="A62" s="1">
        <v>44586</v>
      </c>
      <c r="B62" t="s">
        <v>2</v>
      </c>
      <c r="C62" s="9">
        <v>2768363</v>
      </c>
      <c r="D62" t="s">
        <v>7</v>
      </c>
      <c r="E62">
        <f>MONTH(T_Budget[[#This Row],[Date BUDG]])</f>
        <v>1</v>
      </c>
      <c r="F62">
        <f>YEAR(T_Budget[[#This Row],[Date BUDG]])</f>
        <v>2022</v>
      </c>
      <c r="G62" s="20">
        <f>T_Budget[[#This Row],[Montant BUDG]]*19.25%</f>
        <v>532909.87750000006</v>
      </c>
      <c r="H62" s="20">
        <f>T_Budget[[#This Row],[Montant BUDG]]+T_Budget[[#This Row],[TVA BUDG]]</f>
        <v>3301272.8774999999</v>
      </c>
    </row>
    <row r="63" spans="1:8" x14ac:dyDescent="0.25">
      <c r="A63" s="1">
        <v>44801</v>
      </c>
      <c r="B63" t="s">
        <v>3</v>
      </c>
      <c r="C63" s="9">
        <v>1243744</v>
      </c>
      <c r="D63" t="s">
        <v>8</v>
      </c>
      <c r="E63">
        <f>MONTH(T_Budget[[#This Row],[Date BUDG]])</f>
        <v>8</v>
      </c>
      <c r="F63">
        <f>YEAR(T_Budget[[#This Row],[Date BUDG]])</f>
        <v>2022</v>
      </c>
      <c r="G63" s="20">
        <f>T_Budget[[#This Row],[Montant BUDG]]*19.25%</f>
        <v>239420.72</v>
      </c>
      <c r="H63" s="20">
        <f>T_Budget[[#This Row],[Montant BUDG]]+T_Budget[[#This Row],[TVA BUDG]]</f>
        <v>1483164.72</v>
      </c>
    </row>
    <row r="64" spans="1:8" x14ac:dyDescent="0.25">
      <c r="A64" s="1">
        <v>44663</v>
      </c>
      <c r="B64" t="s">
        <v>4</v>
      </c>
      <c r="C64" s="9">
        <v>3518097</v>
      </c>
      <c r="D64" t="s">
        <v>8</v>
      </c>
      <c r="E64">
        <f>MONTH(T_Budget[[#This Row],[Date BUDG]])</f>
        <v>4</v>
      </c>
      <c r="F64">
        <f>YEAR(T_Budget[[#This Row],[Date BUDG]])</f>
        <v>2022</v>
      </c>
      <c r="G64" s="20">
        <f>T_Budget[[#This Row],[Montant BUDG]]*19.25%</f>
        <v>677233.67249999999</v>
      </c>
      <c r="H64" s="20">
        <f>T_Budget[[#This Row],[Montant BUDG]]+T_Budget[[#This Row],[TVA BUDG]]</f>
        <v>4195330.6725000003</v>
      </c>
    </row>
    <row r="65" spans="1:8" x14ac:dyDescent="0.25">
      <c r="A65" s="1">
        <v>44387</v>
      </c>
      <c r="B65" t="s">
        <v>5</v>
      </c>
      <c r="C65" s="9">
        <v>3596764</v>
      </c>
      <c r="D65" t="s">
        <v>7</v>
      </c>
      <c r="E65">
        <f>MONTH(T_Budget[[#This Row],[Date BUDG]])</f>
        <v>7</v>
      </c>
      <c r="F65">
        <f>YEAR(T_Budget[[#This Row],[Date BUDG]])</f>
        <v>2021</v>
      </c>
      <c r="G65" s="20">
        <f>T_Budget[[#This Row],[Montant BUDG]]*19.25%</f>
        <v>692377.07000000007</v>
      </c>
      <c r="H65" s="20">
        <f>T_Budget[[#This Row],[Montant BUDG]]+T_Budget[[#This Row],[TVA BUDG]]</f>
        <v>4289141.07</v>
      </c>
    </row>
    <row r="66" spans="1:8" x14ac:dyDescent="0.25">
      <c r="A66" s="1">
        <v>44261</v>
      </c>
      <c r="B66" t="s">
        <v>6</v>
      </c>
      <c r="C66" s="9">
        <v>2975339</v>
      </c>
      <c r="D66" t="s">
        <v>8</v>
      </c>
      <c r="E66">
        <f>MONTH(T_Budget[[#This Row],[Date BUDG]])</f>
        <v>3</v>
      </c>
      <c r="F66">
        <f>YEAR(T_Budget[[#This Row],[Date BUDG]])</f>
        <v>2021</v>
      </c>
      <c r="G66" s="20">
        <f>T_Budget[[#This Row],[Montant BUDG]]*19.25%</f>
        <v>572752.75750000007</v>
      </c>
      <c r="H66" s="20">
        <f>T_Budget[[#This Row],[Montant BUDG]]+T_Budget[[#This Row],[TVA BUDG]]</f>
        <v>3548091.7575000003</v>
      </c>
    </row>
    <row r="67" spans="1:8" x14ac:dyDescent="0.25">
      <c r="A67" s="1">
        <v>44444</v>
      </c>
      <c r="B67" t="s">
        <v>2</v>
      </c>
      <c r="C67" s="9">
        <v>1145272</v>
      </c>
      <c r="D67" t="s">
        <v>8</v>
      </c>
      <c r="E67">
        <f>MONTH(T_Budget[[#This Row],[Date BUDG]])</f>
        <v>9</v>
      </c>
      <c r="F67">
        <f>YEAR(T_Budget[[#This Row],[Date BUDG]])</f>
        <v>2021</v>
      </c>
      <c r="G67" s="20">
        <f>T_Budget[[#This Row],[Montant BUDG]]*19.25%</f>
        <v>220464.86000000002</v>
      </c>
      <c r="H67" s="20">
        <f>T_Budget[[#This Row],[Montant BUDG]]+T_Budget[[#This Row],[TVA BUDG]]</f>
        <v>1365736.86</v>
      </c>
    </row>
    <row r="68" spans="1:8" x14ac:dyDescent="0.25">
      <c r="A68" s="1">
        <v>44666</v>
      </c>
      <c r="B68" t="s">
        <v>3</v>
      </c>
      <c r="C68" s="9">
        <v>3329892</v>
      </c>
      <c r="D68" t="s">
        <v>7</v>
      </c>
      <c r="E68">
        <f>MONTH(T_Budget[[#This Row],[Date BUDG]])</f>
        <v>4</v>
      </c>
      <c r="F68">
        <f>YEAR(T_Budget[[#This Row],[Date BUDG]])</f>
        <v>2022</v>
      </c>
      <c r="G68" s="20">
        <f>T_Budget[[#This Row],[Montant BUDG]]*19.25%</f>
        <v>641004.21</v>
      </c>
      <c r="H68" s="20">
        <f>T_Budget[[#This Row],[Montant BUDG]]+T_Budget[[#This Row],[TVA BUDG]]</f>
        <v>3970896.21</v>
      </c>
    </row>
    <row r="69" spans="1:8" x14ac:dyDescent="0.25">
      <c r="A69" s="1">
        <v>44438</v>
      </c>
      <c r="B69" t="s">
        <v>4</v>
      </c>
      <c r="C69" s="9">
        <v>4060689</v>
      </c>
      <c r="D69" t="s">
        <v>8</v>
      </c>
      <c r="E69">
        <f>MONTH(T_Budget[[#This Row],[Date BUDG]])</f>
        <v>8</v>
      </c>
      <c r="F69">
        <f>YEAR(T_Budget[[#This Row],[Date BUDG]])</f>
        <v>2021</v>
      </c>
      <c r="G69" s="20">
        <f>T_Budget[[#This Row],[Montant BUDG]]*19.25%</f>
        <v>781682.63250000007</v>
      </c>
      <c r="H69" s="20">
        <f>T_Budget[[#This Row],[Montant BUDG]]+T_Budget[[#This Row],[TVA BUDG]]</f>
        <v>4842371.6325000003</v>
      </c>
    </row>
    <row r="70" spans="1:8" x14ac:dyDescent="0.25">
      <c r="A70" s="1">
        <v>44490</v>
      </c>
      <c r="B70" t="s">
        <v>5</v>
      </c>
      <c r="C70" s="9">
        <v>3125167</v>
      </c>
      <c r="D70" t="s">
        <v>8</v>
      </c>
      <c r="E70">
        <f>MONTH(T_Budget[[#This Row],[Date BUDG]])</f>
        <v>10</v>
      </c>
      <c r="F70">
        <f>YEAR(T_Budget[[#This Row],[Date BUDG]])</f>
        <v>2021</v>
      </c>
      <c r="G70" s="20">
        <f>T_Budget[[#This Row],[Montant BUDG]]*19.25%</f>
        <v>601594.64749999996</v>
      </c>
      <c r="H70" s="20">
        <f>T_Budget[[#This Row],[Montant BUDG]]+T_Budget[[#This Row],[TVA BUDG]]</f>
        <v>3726761.6475</v>
      </c>
    </row>
    <row r="71" spans="1:8" x14ac:dyDescent="0.25">
      <c r="A71" s="1">
        <v>44708</v>
      </c>
      <c r="B71" t="s">
        <v>6</v>
      </c>
      <c r="C71" s="9">
        <v>1443888</v>
      </c>
      <c r="D71" t="s">
        <v>7</v>
      </c>
      <c r="E71">
        <f>MONTH(T_Budget[[#This Row],[Date BUDG]])</f>
        <v>5</v>
      </c>
      <c r="F71">
        <f>YEAR(T_Budget[[#This Row],[Date BUDG]])</f>
        <v>2022</v>
      </c>
      <c r="G71" s="20">
        <f>T_Budget[[#This Row],[Montant BUDG]]*19.25%</f>
        <v>277948.44</v>
      </c>
      <c r="H71" s="20">
        <f>T_Budget[[#This Row],[Montant BUDG]]+T_Budget[[#This Row],[TVA BUDG]]</f>
        <v>1721836.44</v>
      </c>
    </row>
    <row r="72" spans="1:8" x14ac:dyDescent="0.25">
      <c r="A72" s="1">
        <v>44693</v>
      </c>
      <c r="B72" t="s">
        <v>2</v>
      </c>
      <c r="C72" s="9">
        <v>2684586</v>
      </c>
      <c r="D72" t="s">
        <v>8</v>
      </c>
      <c r="E72">
        <f>MONTH(T_Budget[[#This Row],[Date BUDG]])</f>
        <v>5</v>
      </c>
      <c r="F72">
        <f>YEAR(T_Budget[[#This Row],[Date BUDG]])</f>
        <v>2022</v>
      </c>
      <c r="G72" s="20">
        <f>T_Budget[[#This Row],[Montant BUDG]]*19.25%</f>
        <v>516782.80499999999</v>
      </c>
      <c r="H72" s="20">
        <f>T_Budget[[#This Row],[Montant BUDG]]+T_Budget[[#This Row],[TVA BUDG]]</f>
        <v>3201368.8050000002</v>
      </c>
    </row>
    <row r="73" spans="1:8" x14ac:dyDescent="0.25">
      <c r="A73" s="1">
        <v>44817</v>
      </c>
      <c r="B73" t="s">
        <v>3</v>
      </c>
      <c r="C73" s="9">
        <v>1421105</v>
      </c>
      <c r="D73" t="s">
        <v>8</v>
      </c>
      <c r="E73">
        <f>MONTH(T_Budget[[#This Row],[Date BUDG]])</f>
        <v>9</v>
      </c>
      <c r="F73">
        <f>YEAR(T_Budget[[#This Row],[Date BUDG]])</f>
        <v>2022</v>
      </c>
      <c r="G73" s="20">
        <f>T_Budget[[#This Row],[Montant BUDG]]*19.25%</f>
        <v>273562.71250000002</v>
      </c>
      <c r="H73" s="20">
        <f>T_Budget[[#This Row],[Montant BUDG]]+T_Budget[[#This Row],[TVA BUDG]]</f>
        <v>1694667.7124999999</v>
      </c>
    </row>
    <row r="74" spans="1:8" x14ac:dyDescent="0.25">
      <c r="A74" s="1">
        <v>44740</v>
      </c>
      <c r="B74" t="s">
        <v>4</v>
      </c>
      <c r="C74" s="9">
        <v>2042428</v>
      </c>
      <c r="D74" t="s">
        <v>7</v>
      </c>
      <c r="E74">
        <f>MONTH(T_Budget[[#This Row],[Date BUDG]])</f>
        <v>6</v>
      </c>
      <c r="F74">
        <f>YEAR(T_Budget[[#This Row],[Date BUDG]])</f>
        <v>2022</v>
      </c>
      <c r="G74" s="20">
        <f>T_Budget[[#This Row],[Montant BUDG]]*19.25%</f>
        <v>393167.39</v>
      </c>
      <c r="H74" s="20">
        <f>T_Budget[[#This Row],[Montant BUDG]]+T_Budget[[#This Row],[TVA BUDG]]</f>
        <v>2435595.39</v>
      </c>
    </row>
    <row r="75" spans="1:8" x14ac:dyDescent="0.25">
      <c r="A75" s="1">
        <v>44577</v>
      </c>
      <c r="B75" t="s">
        <v>5</v>
      </c>
      <c r="C75" s="9">
        <v>1462045</v>
      </c>
      <c r="D75" t="s">
        <v>8</v>
      </c>
      <c r="E75">
        <f>MONTH(T_Budget[[#This Row],[Date BUDG]])</f>
        <v>1</v>
      </c>
      <c r="F75">
        <f>YEAR(T_Budget[[#This Row],[Date BUDG]])</f>
        <v>2022</v>
      </c>
      <c r="G75" s="20">
        <f>T_Budget[[#This Row],[Montant BUDG]]*19.25%</f>
        <v>281443.66250000003</v>
      </c>
      <c r="H75" s="20">
        <f>T_Budget[[#This Row],[Montant BUDG]]+T_Budget[[#This Row],[TVA BUDG]]</f>
        <v>1743488.6625000001</v>
      </c>
    </row>
    <row r="76" spans="1:8" x14ac:dyDescent="0.25">
      <c r="A76" s="1">
        <v>44393</v>
      </c>
      <c r="B76" t="s">
        <v>6</v>
      </c>
      <c r="C76" s="9">
        <v>1250490</v>
      </c>
      <c r="D76" t="s">
        <v>8</v>
      </c>
      <c r="E76">
        <f>MONTH(T_Budget[[#This Row],[Date BUDG]])</f>
        <v>7</v>
      </c>
      <c r="F76">
        <f>YEAR(T_Budget[[#This Row],[Date BUDG]])</f>
        <v>2021</v>
      </c>
      <c r="G76" s="20">
        <f>T_Budget[[#This Row],[Montant BUDG]]*19.25%</f>
        <v>240719.32500000001</v>
      </c>
      <c r="H76" s="20">
        <f>T_Budget[[#This Row],[Montant BUDG]]+T_Budget[[#This Row],[TVA BUDG]]</f>
        <v>1491209.325</v>
      </c>
    </row>
    <row r="77" spans="1:8" x14ac:dyDescent="0.25">
      <c r="A77" s="1">
        <v>44918</v>
      </c>
      <c r="B77" t="s">
        <v>2</v>
      </c>
      <c r="C77" s="9">
        <v>1897737</v>
      </c>
      <c r="D77" t="s">
        <v>7</v>
      </c>
      <c r="E77">
        <f>MONTH(T_Budget[[#This Row],[Date BUDG]])</f>
        <v>12</v>
      </c>
      <c r="F77">
        <f>YEAR(T_Budget[[#This Row],[Date BUDG]])</f>
        <v>2022</v>
      </c>
      <c r="G77" s="20">
        <f>T_Budget[[#This Row],[Montant BUDG]]*19.25%</f>
        <v>365314.3725</v>
      </c>
      <c r="H77" s="20">
        <f>T_Budget[[#This Row],[Montant BUDG]]+T_Budget[[#This Row],[TVA BUDG]]</f>
        <v>2263051.3725000001</v>
      </c>
    </row>
    <row r="78" spans="1:8" x14ac:dyDescent="0.25">
      <c r="A78" s="1">
        <v>44300</v>
      </c>
      <c r="B78" t="s">
        <v>3</v>
      </c>
      <c r="C78" s="9">
        <v>4882642</v>
      </c>
      <c r="D78" t="s">
        <v>8</v>
      </c>
      <c r="E78">
        <f>MONTH(T_Budget[[#This Row],[Date BUDG]])</f>
        <v>4</v>
      </c>
      <c r="F78">
        <f>YEAR(T_Budget[[#This Row],[Date BUDG]])</f>
        <v>2021</v>
      </c>
      <c r="G78" s="20">
        <f>T_Budget[[#This Row],[Montant BUDG]]*19.25%</f>
        <v>939908.58500000008</v>
      </c>
      <c r="H78" s="20">
        <f>T_Budget[[#This Row],[Montant BUDG]]+T_Budget[[#This Row],[TVA BUDG]]</f>
        <v>5822550.585</v>
      </c>
    </row>
    <row r="79" spans="1:8" x14ac:dyDescent="0.25">
      <c r="A79" s="1">
        <v>44580</v>
      </c>
      <c r="B79" t="s">
        <v>4</v>
      </c>
      <c r="C79" s="9">
        <v>2803533</v>
      </c>
      <c r="D79" t="s">
        <v>8</v>
      </c>
      <c r="E79">
        <f>MONTH(T_Budget[[#This Row],[Date BUDG]])</f>
        <v>1</v>
      </c>
      <c r="F79">
        <f>YEAR(T_Budget[[#This Row],[Date BUDG]])</f>
        <v>2022</v>
      </c>
      <c r="G79" s="20">
        <f>T_Budget[[#This Row],[Montant BUDG]]*19.25%</f>
        <v>539680.10250000004</v>
      </c>
      <c r="H79" s="20">
        <f>T_Budget[[#This Row],[Montant BUDG]]+T_Budget[[#This Row],[TVA BUDG]]</f>
        <v>3343213.1025</v>
      </c>
    </row>
    <row r="80" spans="1:8" x14ac:dyDescent="0.25">
      <c r="A80" s="1">
        <v>44665</v>
      </c>
      <c r="B80" t="s">
        <v>5</v>
      </c>
      <c r="C80" s="9">
        <v>1844258</v>
      </c>
      <c r="D80" t="s">
        <v>7</v>
      </c>
      <c r="E80">
        <f>MONTH(T_Budget[[#This Row],[Date BUDG]])</f>
        <v>4</v>
      </c>
      <c r="F80">
        <f>YEAR(T_Budget[[#This Row],[Date BUDG]])</f>
        <v>2022</v>
      </c>
      <c r="G80" s="20">
        <f>T_Budget[[#This Row],[Montant BUDG]]*19.25%</f>
        <v>355019.66500000004</v>
      </c>
      <c r="H80" s="20">
        <f>T_Budget[[#This Row],[Montant BUDG]]+T_Budget[[#This Row],[TVA BUDG]]</f>
        <v>2199277.665</v>
      </c>
    </row>
    <row r="81" spans="1:8" x14ac:dyDescent="0.25">
      <c r="A81" s="1">
        <v>44305</v>
      </c>
      <c r="B81" t="s">
        <v>6</v>
      </c>
      <c r="C81" s="9">
        <v>2909143</v>
      </c>
      <c r="D81" t="s">
        <v>8</v>
      </c>
      <c r="E81">
        <f>MONTH(T_Budget[[#This Row],[Date BUDG]])</f>
        <v>4</v>
      </c>
      <c r="F81">
        <f>YEAR(T_Budget[[#This Row],[Date BUDG]])</f>
        <v>2021</v>
      </c>
      <c r="G81" s="20">
        <f>T_Budget[[#This Row],[Montant BUDG]]*19.25%</f>
        <v>560010.02749999997</v>
      </c>
      <c r="H81" s="20">
        <f>T_Budget[[#This Row],[Montant BUDG]]+T_Budget[[#This Row],[TVA BUDG]]</f>
        <v>3469153.0274999999</v>
      </c>
    </row>
    <row r="82" spans="1:8" x14ac:dyDescent="0.25">
      <c r="A82" s="1">
        <v>44806</v>
      </c>
      <c r="B82" t="s">
        <v>2</v>
      </c>
      <c r="C82" s="9">
        <v>3445180</v>
      </c>
      <c r="D82" t="s">
        <v>8</v>
      </c>
      <c r="E82">
        <f>MONTH(T_Budget[[#This Row],[Date BUDG]])</f>
        <v>9</v>
      </c>
      <c r="F82">
        <f>YEAR(T_Budget[[#This Row],[Date BUDG]])</f>
        <v>2022</v>
      </c>
      <c r="G82" s="20">
        <f>T_Budget[[#This Row],[Montant BUDG]]*19.25%</f>
        <v>663197.15</v>
      </c>
      <c r="H82" s="20">
        <f>T_Budget[[#This Row],[Montant BUDG]]+T_Budget[[#This Row],[TVA BUDG]]</f>
        <v>4108377.15</v>
      </c>
    </row>
    <row r="83" spans="1:8" x14ac:dyDescent="0.25">
      <c r="A83" s="1">
        <v>44472</v>
      </c>
      <c r="B83" t="s">
        <v>3</v>
      </c>
      <c r="C83" s="9">
        <v>3237953</v>
      </c>
      <c r="D83" t="s">
        <v>7</v>
      </c>
      <c r="E83">
        <f>MONTH(T_Budget[[#This Row],[Date BUDG]])</f>
        <v>10</v>
      </c>
      <c r="F83">
        <f>YEAR(T_Budget[[#This Row],[Date BUDG]])</f>
        <v>2021</v>
      </c>
      <c r="G83" s="20">
        <f>T_Budget[[#This Row],[Montant BUDG]]*19.25%</f>
        <v>623305.95250000001</v>
      </c>
      <c r="H83" s="20">
        <f>T_Budget[[#This Row],[Montant BUDG]]+T_Budget[[#This Row],[TVA BUDG]]</f>
        <v>3861258.9525000001</v>
      </c>
    </row>
    <row r="84" spans="1:8" x14ac:dyDescent="0.25">
      <c r="A84" s="1">
        <v>44916</v>
      </c>
      <c r="B84" t="s">
        <v>4</v>
      </c>
      <c r="C84" s="9">
        <v>2630621</v>
      </c>
      <c r="D84" t="s">
        <v>8</v>
      </c>
      <c r="E84">
        <f>MONTH(T_Budget[[#This Row],[Date BUDG]])</f>
        <v>12</v>
      </c>
      <c r="F84">
        <f>YEAR(T_Budget[[#This Row],[Date BUDG]])</f>
        <v>2022</v>
      </c>
      <c r="G84" s="20">
        <f>T_Budget[[#This Row],[Montant BUDG]]*19.25%</f>
        <v>506394.54250000004</v>
      </c>
      <c r="H84" s="20">
        <f>T_Budget[[#This Row],[Montant BUDG]]+T_Budget[[#This Row],[TVA BUDG]]</f>
        <v>3137015.5425</v>
      </c>
    </row>
    <row r="85" spans="1:8" x14ac:dyDescent="0.25">
      <c r="A85" s="1">
        <v>44472</v>
      </c>
      <c r="B85" t="s">
        <v>5</v>
      </c>
      <c r="C85" s="9">
        <v>1906853</v>
      </c>
      <c r="D85" t="s">
        <v>8</v>
      </c>
      <c r="E85">
        <f>MONTH(T_Budget[[#This Row],[Date BUDG]])</f>
        <v>10</v>
      </c>
      <c r="F85">
        <f>YEAR(T_Budget[[#This Row],[Date BUDG]])</f>
        <v>2021</v>
      </c>
      <c r="G85" s="20">
        <f>T_Budget[[#This Row],[Montant BUDG]]*19.25%</f>
        <v>367069.20250000001</v>
      </c>
      <c r="H85" s="20">
        <f>T_Budget[[#This Row],[Montant BUDG]]+T_Budget[[#This Row],[TVA BUDG]]</f>
        <v>2273922.2025000001</v>
      </c>
    </row>
    <row r="86" spans="1:8" x14ac:dyDescent="0.25">
      <c r="A86" s="1">
        <v>44742</v>
      </c>
      <c r="B86" t="s">
        <v>6</v>
      </c>
      <c r="C86" s="9">
        <v>3658795</v>
      </c>
      <c r="D86" t="s">
        <v>7</v>
      </c>
      <c r="E86">
        <f>MONTH(T_Budget[[#This Row],[Date BUDG]])</f>
        <v>6</v>
      </c>
      <c r="F86">
        <f>YEAR(T_Budget[[#This Row],[Date BUDG]])</f>
        <v>2022</v>
      </c>
      <c r="G86" s="20">
        <f>T_Budget[[#This Row],[Montant BUDG]]*19.25%</f>
        <v>704318.03749999998</v>
      </c>
      <c r="H86" s="20">
        <f>T_Budget[[#This Row],[Montant BUDG]]+T_Budget[[#This Row],[TVA BUDG]]</f>
        <v>4363113.0374999996</v>
      </c>
    </row>
    <row r="87" spans="1:8" x14ac:dyDescent="0.25">
      <c r="A87" s="1">
        <v>44456</v>
      </c>
      <c r="B87" t="s">
        <v>2</v>
      </c>
      <c r="C87" s="9">
        <v>2093948</v>
      </c>
      <c r="D87" t="s">
        <v>8</v>
      </c>
      <c r="E87">
        <f>MONTH(T_Budget[[#This Row],[Date BUDG]])</f>
        <v>9</v>
      </c>
      <c r="F87">
        <f>YEAR(T_Budget[[#This Row],[Date BUDG]])</f>
        <v>2021</v>
      </c>
      <c r="G87" s="20">
        <f>T_Budget[[#This Row],[Montant BUDG]]*19.25%</f>
        <v>403084.99</v>
      </c>
      <c r="H87" s="20">
        <f>T_Budget[[#This Row],[Montant BUDG]]+T_Budget[[#This Row],[TVA BUDG]]</f>
        <v>2497032.9900000002</v>
      </c>
    </row>
    <row r="88" spans="1:8" x14ac:dyDescent="0.25">
      <c r="A88" s="1">
        <v>44382</v>
      </c>
      <c r="B88" t="s">
        <v>3</v>
      </c>
      <c r="C88" s="9">
        <v>2206284</v>
      </c>
      <c r="D88" t="s">
        <v>8</v>
      </c>
      <c r="E88">
        <f>MONTH(T_Budget[[#This Row],[Date BUDG]])</f>
        <v>7</v>
      </c>
      <c r="F88">
        <f>YEAR(T_Budget[[#This Row],[Date BUDG]])</f>
        <v>2021</v>
      </c>
      <c r="G88" s="20">
        <f>T_Budget[[#This Row],[Montant BUDG]]*19.25%</f>
        <v>424709.67</v>
      </c>
      <c r="H88" s="20">
        <f>T_Budget[[#This Row],[Montant BUDG]]+T_Budget[[#This Row],[TVA BUDG]]</f>
        <v>2630993.67</v>
      </c>
    </row>
    <row r="89" spans="1:8" x14ac:dyDescent="0.25">
      <c r="A89" s="1">
        <v>44886</v>
      </c>
      <c r="B89" t="s">
        <v>4</v>
      </c>
      <c r="C89" s="9">
        <v>2074423</v>
      </c>
      <c r="D89" t="s">
        <v>7</v>
      </c>
      <c r="E89">
        <f>MONTH(T_Budget[[#This Row],[Date BUDG]])</f>
        <v>11</v>
      </c>
      <c r="F89">
        <f>YEAR(T_Budget[[#This Row],[Date BUDG]])</f>
        <v>2022</v>
      </c>
      <c r="G89" s="20">
        <f>T_Budget[[#This Row],[Montant BUDG]]*19.25%</f>
        <v>399326.42749999999</v>
      </c>
      <c r="H89" s="20">
        <f>T_Budget[[#This Row],[Montant BUDG]]+T_Budget[[#This Row],[TVA BUDG]]</f>
        <v>2473749.4275000002</v>
      </c>
    </row>
    <row r="90" spans="1:8" x14ac:dyDescent="0.25">
      <c r="A90" s="1">
        <v>44443</v>
      </c>
      <c r="B90" t="s">
        <v>5</v>
      </c>
      <c r="C90" s="9">
        <v>3018412</v>
      </c>
      <c r="D90" t="s">
        <v>8</v>
      </c>
      <c r="E90">
        <f>MONTH(T_Budget[[#This Row],[Date BUDG]])</f>
        <v>9</v>
      </c>
      <c r="F90">
        <f>YEAR(T_Budget[[#This Row],[Date BUDG]])</f>
        <v>2021</v>
      </c>
      <c r="G90" s="20">
        <f>T_Budget[[#This Row],[Montant BUDG]]*19.25%</f>
        <v>581044.31000000006</v>
      </c>
      <c r="H90" s="20">
        <f>T_Budget[[#This Row],[Montant BUDG]]+T_Budget[[#This Row],[TVA BUDG]]</f>
        <v>3599456.31</v>
      </c>
    </row>
    <row r="91" spans="1:8" x14ac:dyDescent="0.25">
      <c r="A91" s="1">
        <v>44862</v>
      </c>
      <c r="B91" t="s">
        <v>6</v>
      </c>
      <c r="C91" s="9">
        <v>1556889</v>
      </c>
      <c r="D91" t="s">
        <v>8</v>
      </c>
      <c r="E91">
        <f>MONTH(T_Budget[[#This Row],[Date BUDG]])</f>
        <v>10</v>
      </c>
      <c r="F91">
        <f>YEAR(T_Budget[[#This Row],[Date BUDG]])</f>
        <v>2022</v>
      </c>
      <c r="G91" s="20">
        <f>T_Budget[[#This Row],[Montant BUDG]]*19.25%</f>
        <v>299701.13250000001</v>
      </c>
      <c r="H91" s="20">
        <f>T_Budget[[#This Row],[Montant BUDG]]+T_Budget[[#This Row],[TVA BUDG]]</f>
        <v>1856590.1325000001</v>
      </c>
    </row>
    <row r="92" spans="1:8" x14ac:dyDescent="0.25">
      <c r="A92" s="1">
        <v>44803</v>
      </c>
      <c r="B92" t="s">
        <v>2</v>
      </c>
      <c r="C92" s="9">
        <v>4731865</v>
      </c>
      <c r="D92" t="s">
        <v>7</v>
      </c>
      <c r="E92">
        <f>MONTH(T_Budget[[#This Row],[Date BUDG]])</f>
        <v>8</v>
      </c>
      <c r="F92">
        <f>YEAR(T_Budget[[#This Row],[Date BUDG]])</f>
        <v>2022</v>
      </c>
      <c r="G92" s="20">
        <f>T_Budget[[#This Row],[Montant BUDG]]*19.25%</f>
        <v>910884.01250000007</v>
      </c>
      <c r="H92" s="20">
        <f>T_Budget[[#This Row],[Montant BUDG]]+T_Budget[[#This Row],[TVA BUDG]]</f>
        <v>5642749.0125000002</v>
      </c>
    </row>
    <row r="93" spans="1:8" x14ac:dyDescent="0.25">
      <c r="A93" s="1">
        <v>44615</v>
      </c>
      <c r="B93" t="s">
        <v>3</v>
      </c>
      <c r="C93" s="9">
        <v>2430429</v>
      </c>
      <c r="D93" t="s">
        <v>8</v>
      </c>
      <c r="E93">
        <f>MONTH(T_Budget[[#This Row],[Date BUDG]])</f>
        <v>2</v>
      </c>
      <c r="F93">
        <f>YEAR(T_Budget[[#This Row],[Date BUDG]])</f>
        <v>2022</v>
      </c>
      <c r="G93" s="20">
        <f>T_Budget[[#This Row],[Montant BUDG]]*19.25%</f>
        <v>467857.58250000002</v>
      </c>
      <c r="H93" s="20">
        <f>T_Budget[[#This Row],[Montant BUDG]]+T_Budget[[#This Row],[TVA BUDG]]</f>
        <v>2898286.5825</v>
      </c>
    </row>
    <row r="94" spans="1:8" x14ac:dyDescent="0.25">
      <c r="A94" s="1">
        <v>44688</v>
      </c>
      <c r="B94" t="s">
        <v>4</v>
      </c>
      <c r="C94" s="9">
        <v>2151955</v>
      </c>
      <c r="D94" t="s">
        <v>8</v>
      </c>
      <c r="E94">
        <f>MONTH(T_Budget[[#This Row],[Date BUDG]])</f>
        <v>5</v>
      </c>
      <c r="F94">
        <f>YEAR(T_Budget[[#This Row],[Date BUDG]])</f>
        <v>2022</v>
      </c>
      <c r="G94" s="20">
        <f>T_Budget[[#This Row],[Montant BUDG]]*19.25%</f>
        <v>414251.33750000002</v>
      </c>
      <c r="H94" s="20">
        <f>T_Budget[[#This Row],[Montant BUDG]]+T_Budget[[#This Row],[TVA BUDG]]</f>
        <v>2566206.3374999999</v>
      </c>
    </row>
    <row r="95" spans="1:8" x14ac:dyDescent="0.25">
      <c r="A95" s="1">
        <v>44681</v>
      </c>
      <c r="B95" t="s">
        <v>5</v>
      </c>
      <c r="C95" s="9">
        <v>1288929</v>
      </c>
      <c r="D95" t="s">
        <v>7</v>
      </c>
      <c r="E95">
        <f>MONTH(T_Budget[[#This Row],[Date BUDG]])</f>
        <v>4</v>
      </c>
      <c r="F95">
        <f>YEAR(T_Budget[[#This Row],[Date BUDG]])</f>
        <v>2022</v>
      </c>
      <c r="G95" s="20">
        <f>T_Budget[[#This Row],[Montant BUDG]]*19.25%</f>
        <v>248118.83250000002</v>
      </c>
      <c r="H95" s="20">
        <f>T_Budget[[#This Row],[Montant BUDG]]+T_Budget[[#This Row],[TVA BUDG]]</f>
        <v>1537047.8325</v>
      </c>
    </row>
    <row r="96" spans="1:8" x14ac:dyDescent="0.25">
      <c r="A96" s="1">
        <v>44362</v>
      </c>
      <c r="B96" t="s">
        <v>6</v>
      </c>
      <c r="C96" s="9">
        <v>2728359</v>
      </c>
      <c r="D96" t="s">
        <v>8</v>
      </c>
      <c r="E96">
        <f>MONTH(T_Budget[[#This Row],[Date BUDG]])</f>
        <v>6</v>
      </c>
      <c r="F96">
        <f>YEAR(T_Budget[[#This Row],[Date BUDG]])</f>
        <v>2021</v>
      </c>
      <c r="G96" s="20">
        <f>T_Budget[[#This Row],[Montant BUDG]]*19.25%</f>
        <v>525209.10750000004</v>
      </c>
      <c r="H96" s="20">
        <f>T_Budget[[#This Row],[Montant BUDG]]+T_Budget[[#This Row],[TVA BUDG]]</f>
        <v>3253568.1074999999</v>
      </c>
    </row>
    <row r="97" spans="1:8" x14ac:dyDescent="0.25">
      <c r="A97" s="1">
        <v>44890</v>
      </c>
      <c r="B97" t="s">
        <v>2</v>
      </c>
      <c r="C97" s="9">
        <v>2899235</v>
      </c>
      <c r="D97" t="s">
        <v>8</v>
      </c>
      <c r="E97">
        <f>MONTH(T_Budget[[#This Row],[Date BUDG]])</f>
        <v>11</v>
      </c>
      <c r="F97">
        <f>YEAR(T_Budget[[#This Row],[Date BUDG]])</f>
        <v>2022</v>
      </c>
      <c r="G97" s="20">
        <f>T_Budget[[#This Row],[Montant BUDG]]*19.25%</f>
        <v>558102.73750000005</v>
      </c>
      <c r="H97" s="20">
        <f>T_Budget[[#This Row],[Montant BUDG]]+T_Budget[[#This Row],[TVA BUDG]]</f>
        <v>3457337.7374999998</v>
      </c>
    </row>
    <row r="98" spans="1:8" x14ac:dyDescent="0.25">
      <c r="A98" s="1">
        <v>44285</v>
      </c>
      <c r="B98" t="s">
        <v>3</v>
      </c>
      <c r="C98" s="9">
        <v>1199610</v>
      </c>
      <c r="D98" t="s">
        <v>7</v>
      </c>
      <c r="E98">
        <f>MONTH(T_Budget[[#This Row],[Date BUDG]])</f>
        <v>3</v>
      </c>
      <c r="F98">
        <f>YEAR(T_Budget[[#This Row],[Date BUDG]])</f>
        <v>2021</v>
      </c>
      <c r="G98" s="20">
        <f>T_Budget[[#This Row],[Montant BUDG]]*19.25%</f>
        <v>230924.92500000002</v>
      </c>
      <c r="H98" s="20">
        <f>T_Budget[[#This Row],[Montant BUDG]]+T_Budget[[#This Row],[TVA BUDG]]</f>
        <v>1430534.925</v>
      </c>
    </row>
    <row r="99" spans="1:8" x14ac:dyDescent="0.25">
      <c r="A99" s="1">
        <v>44768</v>
      </c>
      <c r="B99" t="s">
        <v>4</v>
      </c>
      <c r="C99" s="9">
        <v>1605091</v>
      </c>
      <c r="D99" t="s">
        <v>8</v>
      </c>
      <c r="E99">
        <f>MONTH(T_Budget[[#This Row],[Date BUDG]])</f>
        <v>7</v>
      </c>
      <c r="F99">
        <f>YEAR(T_Budget[[#This Row],[Date BUDG]])</f>
        <v>2022</v>
      </c>
      <c r="G99" s="20">
        <f>T_Budget[[#This Row],[Montant BUDG]]*19.25%</f>
        <v>308980.01750000002</v>
      </c>
      <c r="H99" s="20">
        <f>T_Budget[[#This Row],[Montant BUDG]]+T_Budget[[#This Row],[TVA BUDG]]</f>
        <v>1914071.0175000001</v>
      </c>
    </row>
    <row r="100" spans="1:8" x14ac:dyDescent="0.25">
      <c r="A100" s="1">
        <v>44579</v>
      </c>
      <c r="B100" t="s">
        <v>5</v>
      </c>
      <c r="C100" s="9">
        <v>1649256</v>
      </c>
      <c r="D100" t="s">
        <v>8</v>
      </c>
      <c r="E100">
        <f>MONTH(T_Budget[[#This Row],[Date BUDG]])</f>
        <v>1</v>
      </c>
      <c r="F100">
        <f>YEAR(T_Budget[[#This Row],[Date BUDG]])</f>
        <v>2022</v>
      </c>
      <c r="G100" s="20">
        <f>T_Budget[[#This Row],[Montant BUDG]]*19.25%</f>
        <v>317481.78000000003</v>
      </c>
      <c r="H100" s="20">
        <f>T_Budget[[#This Row],[Montant BUDG]]+T_Budget[[#This Row],[TVA BUDG]]</f>
        <v>1966737.78</v>
      </c>
    </row>
  </sheetData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F6988-D111-4E9C-B4DF-4E29609275CF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F A A B Q S w M E F A A C A A g A u W p G V 5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L l q R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5 a k Z X X G h s u v s B A A A V B g A A E w A c A E Z v c m 1 1 b G F z L 1 N l Y 3 R p b 2 4 x L m 0 g o h g A K K A U A A A A A A A A A A A A A A A A A A A A A A A A A A A A z Z P N j t o w F I X 3 S L y D 5 W 5 A S i O 1 q r r o i E U a 3 D Y t h S r J z F Q C h E x y 6 V j j 2 N Q / F S O U B 5 q + B i 9 W h z A Q C u 1 q F r A I y b V 9 / J 2 r e z R k h k m B k v r / 1 V W 7 1 W 7 p O 6 o g R + + v + x 9 J i n q I g 2 m 3 k P s l 0 q o M X I W s M u D + r V T 3 c y n v O x 8 Y B z + U w o A w u o P D d 5 M + C V F y 3 Z + Q I R l N Y p k r 9 s P C h B i b u + f 3 k A z c k 8 R h F J L Z 9 n O W k C S J R s P Z a 3 / F 9 Q p 3 P S Q s 5 x 4 y y k L X q 6 + v g W b J H Y B x E D X N e h w Z K H q 4 X s T e F y b y H t 7 u w d N y 3 K e G T n f n X 2 A i X p r N b w M a L Z U s r M Z O J q V z R / / N f U s D n 4 D m o H S n e Z W H x r v V g P M k o 5 w q 3 a u 4 p t 2 9 c P q w B F T I n C 3 Y 5 v G g m i o q 9 E K q I p T c F q L a p T t n M L z 1 G j t S w M 5 w p Z S 7 9 9 J D a 3 z D O N 9 X D a z M t v r V t Z o K 4 + q R M G / f + J X u d m F I j V W A w u D M E a Z P 9 w d C b B 7 h t J 7 e 7 B W E L e a g y v L g N Y a f t q Z f W O 2 G p p J o d H I I 2 k D + W T L R + b s v l f T O 5 t 5 Z w 8 w R / h P x g X F L 5 f B i E g y i J E j d u D y P I G 4 o u n K F X k 2 R P 4 C F G V k D q t t u M f F / + 8 3 g N O Q u K D 0 N q n 9 E 6 K g N z 5 O j k 0 s v L 0 x D W 4 C S K A e U y W J 5 O E b F w w W E z X l 1 I + b M a b t c K l Y c Z y 2 G Q v 6 C u h / 6 N G 5 n z J V H s 3 x W / e o P U E s B A i 0 A F A A C A A g A u W p G V 5 U l u a e o A A A A + Q A A A B I A A A A A A A A A A A A A A A A A A A A A A E N v b m Z p Z y 9 Q Y W N r Y W d l L n h t b F B L A Q I t A B Q A A g A I A L l q R l c P y u m r p A A A A O k A A A A T A A A A A A A A A A A A A A A A A P Q A A A B b Q 2 9 u d G V u d F 9 U e X B l c 1 0 u e G 1 s U E s B A i 0 A F A A C A A g A u W p G V 1 x o b L r 7 A Q A A F Q Y A A B M A A A A A A A A A A A A A A A A A 5 Q E A A E Z v c m 1 1 b G F z L 1 N l Y 3 R p b 2 4 x L m 1 Q S w U G A A A A A A M A A w D C A A A A L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x c A A A A A A A D Z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l V E R 0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2 V D E y O j E 3 O j U 1 L j k y M T U w N z h a I i A v P j x F b n R y e S B U e X B l P S J G a W x s Q 2 9 s d W 1 u V H l w Z X M i I F Z h b H V l P S J z Q 1 F Z R E J n T U R C U T 0 9 I i A v P j x F b n R y e S B U e X B l P S J G a W x s Q 2 9 s d W 1 u T m F t Z X M i I F Z h b H V l P S J z W y Z x d W 9 0 O 0 R h d G U m c X V v d D s s J n F 1 b 3 Q 7 V m l s b G U m c X V v d D s s J n F 1 b 3 Q 7 T W 9 u d G F u d C Z x d W 9 0 O y w m c X V v d D t O Y X R 1 c m U g Q 0 E m c X V v d D s s J n F 1 b 3 Q 7 T W 9 p c y Z x d W 9 0 O y w m c X V v d D t B b m 7 D q W U m c X V v d D s s J n F 1 b 3 Q 7 V F Z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l V E R 0 V U L 1 R 5 c G U g b W 9 k a W Z p w 6 k u e 0 R h d G U s M H 0 m c X V v d D s s J n F 1 b 3 Q 7 U 2 V j d G l v b j E v Q l V E R 0 V U L 1 R 5 c G U g b W 9 k a W Z p w 6 k u e 1 Z p b G x l L D F 9 J n F 1 b 3 Q 7 L C Z x d W 9 0 O 1 N l Y 3 R p b 2 4 x L 0 J V R E d F V C 9 U e X B l I G 1 v Z G l m a c O p L n t N b 2 5 0 Y W 5 0 L D J 9 J n F 1 b 3 Q 7 L C Z x d W 9 0 O 1 N l Y 3 R p b 2 4 x L 0 J V R E d F V C 9 U e X B l I G 1 v Z G l m a c O p L n t O Y X R 1 c m U g Q 0 E s M 3 0 m c X V v d D s s J n F 1 b 3 Q 7 U 2 V j d G l v b j E v Q l V E R 0 V U L 1 R 5 c G U g b W 9 k a W Z p w 6 k u e 0 1 v a X M s N H 0 m c X V v d D s s J n F 1 b 3 Q 7 U 2 V j d G l v b j E v Q l V E R 0 V U L 1 R 5 c G U g b W 9 k a W Z p w 6 k u e 0 F u b s O p Z S w 1 f S Z x d W 9 0 O y w m c X V v d D t T Z W N 0 a W 9 u M S 9 C V U R H R V Q v V H l w Z S B t b 2 R p Z m n D q S 5 7 V F Z B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J V R E d F V C 9 U e X B l I G 1 v Z G l m a c O p L n t E Y X R l L D B 9 J n F 1 b 3 Q 7 L C Z x d W 9 0 O 1 N l Y 3 R p b 2 4 x L 0 J V R E d F V C 9 U e X B l I G 1 v Z G l m a c O p L n t W a W x s Z S w x f S Z x d W 9 0 O y w m c X V v d D t T Z W N 0 a W 9 u M S 9 C V U R H R V Q v V H l w Z S B t b 2 R p Z m n D q S 5 7 T W 9 u d G F u d C w y f S Z x d W 9 0 O y w m c X V v d D t T Z W N 0 a W 9 u M S 9 C V U R H R V Q v V H l w Z S B t b 2 R p Z m n D q S 5 7 T m F 0 d X J l I E N B L D N 9 J n F 1 b 3 Q 7 L C Z x d W 9 0 O 1 N l Y 3 R p b 2 4 x L 0 J V R E d F V C 9 U e X B l I G 1 v Z G l m a c O p L n t N b 2 l z L D R 9 J n F 1 b 3 Q 7 L C Z x d W 9 0 O 1 N l Y 3 R p b 2 4 x L 0 J V R E d F V C 9 U e X B l I G 1 v Z G l m a c O p L n t B b m 7 D q W U s N X 0 m c X V v d D s s J n F 1 b 3 Q 7 U 2 V j d G l v b j E v Q l V E R 0 V U L 1 R 5 c G U g b W 9 k a W Z p w 6 k u e 1 R W Q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l V E R 0 V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R E d F V C 9 C V U R H R V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V U R H R V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R E d F V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B T E l T Q V R J T 0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Z U M T I 6 M T c 6 N T Y u O T k 0 N j I x N l o i I C 8 + P E V u d H J 5 I F R 5 c G U 9 I k Z p b G x D b 2 x 1 b W 5 U e X B l c y I g V m F s d W U 9 I n N D U V l E Q m d N R E J R P T 0 i I C 8 + P E V u d H J 5 I F R 5 c G U 9 I k Z p b G x D b 2 x 1 b W 5 O Y W 1 l c y I g V m F s d W U 9 I n N b J n F 1 b 3 Q 7 R G F 0 Z S Z x d W 9 0 O y w m c X V v d D t W a W x s Z S Z x d W 9 0 O y w m c X V v d D t N b 2 5 0 Y W 5 0 J n F 1 b 3 Q 7 L C Z x d W 9 0 O 0 5 h d H V y Z S B D Q S Z x d W 9 0 O y w m c X V v d D t N b 2 l z J n F 1 b 3 Q 7 L C Z x d W 9 0 O 0 F u b s O p Z S Z x d W 9 0 O y w m c X V v d D t U V k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R U F M S V N B V E l P T i 9 U e X B l I G 1 v Z G l m a c O p L n t E Y X R l L D B 9 J n F 1 b 3 Q 7 L C Z x d W 9 0 O 1 N l Y 3 R p b 2 4 x L 1 J F Q U x J U 0 F U S U 9 O L 1 R 5 c G U g b W 9 k a W Z p w 6 k u e 1 Z p b G x l L D F 9 J n F 1 b 3 Q 7 L C Z x d W 9 0 O 1 N l Y 3 R p b 2 4 x L 1 J F Q U x J U 0 F U S U 9 O L 1 R 5 c G U g b W 9 k a W Z p w 6 k u e 0 1 v b n R h b n Q s M 3 0 m c X V v d D s s J n F 1 b 3 Q 7 U 2 V j d G l v b j E v U k V B T E l T Q V R J T 0 4 v V H l w Z S B t b 2 R p Z m n D q S 5 7 T m F 0 d X J l I E N B L D R 9 J n F 1 b 3 Q 7 L C Z x d W 9 0 O 1 N l Y 3 R p b 2 4 x L 1 J F Q U x J U 0 F U S U 9 O L 1 R 5 c G U g b W 9 k a W Z p w 6 k u e 0 1 v a X M s N X 0 m c X V v d D s s J n F 1 b 3 Q 7 U 2 V j d G l v b j E v U k V B T E l T Q V R J T 0 4 v V H l w Z S B t b 2 R p Z m n D q S 5 7 Q W 5 u w 6 l l L D Z 9 J n F 1 b 3 Q 7 L C Z x d W 9 0 O 1 N l Y 3 R p b 2 4 x L 1 J F Q U x J U 0 F U S U 9 O L 1 R 5 c G U g b W 9 k a W Z p w 6 k u e 1 R W Q S w 3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S R U F M S V N B V E l P T i 9 U e X B l I G 1 v Z G l m a c O p L n t E Y X R l L D B 9 J n F 1 b 3 Q 7 L C Z x d W 9 0 O 1 N l Y 3 R p b 2 4 x L 1 J F Q U x J U 0 F U S U 9 O L 1 R 5 c G U g b W 9 k a W Z p w 6 k u e 1 Z p b G x l L D F 9 J n F 1 b 3 Q 7 L C Z x d W 9 0 O 1 N l Y 3 R p b 2 4 x L 1 J F Q U x J U 0 F U S U 9 O L 1 R 5 c G U g b W 9 k a W Z p w 6 k u e 0 1 v b n R h b n Q s M 3 0 m c X V v d D s s J n F 1 b 3 Q 7 U 2 V j d G l v b j E v U k V B T E l T Q V R J T 0 4 v V H l w Z S B t b 2 R p Z m n D q S 5 7 T m F 0 d X J l I E N B L D R 9 J n F 1 b 3 Q 7 L C Z x d W 9 0 O 1 N l Y 3 R p b 2 4 x L 1 J F Q U x J U 0 F U S U 9 O L 1 R 5 c G U g b W 9 k a W Z p w 6 k u e 0 1 v a X M s N X 0 m c X V v d D s s J n F 1 b 3 Q 7 U 2 V j d G l v b j E v U k V B T E l T Q V R J T 0 4 v V H l w Z S B t b 2 R p Z m n D q S 5 7 Q W 5 u w 6 l l L D Z 9 J n F 1 b 3 Q 7 L C Z x d W 9 0 O 1 N l Y 3 R p b 2 4 x L 1 J F Q U x J U 0 F U S U 9 O L 1 R 5 c G U g b W 9 k a W Z p w 6 k u e 1 R W Q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V B T E l T Q V R J T 0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B T E l T Q V R J T 0 4 v U k V B T E l T Q V R J T 0 5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F M S V N B V E l P T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B T E l T Q V R J T 0 4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Q U x J U 0 F U S U 9 O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V E R 0 V U L 1 J l c X U l Q z M l Q U F 0 Z X M l M j B m d X N p b 2 5 u J U M z J U E 5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H L P n f r c n r k G o d k Y V 0 d p c d w A A A A A C A A A A A A A D Z g A A w A A A A B A A A A C l 5 i 4 j r o Q S 6 9 A S p 3 y m n Z I h A A A A A A S A A A C g A A A A E A A A A B c H / z K U p l W s 1 Y 2 Q c L 5 A M u N Q A A A A x C x D B I j l A 7 r I V l O W 8 n U y Y X u j G I f r v K r w / p 3 B s b d c 3 z n A l E W 9 o N H c K N g p D w / P 5 g J l A J p t B E 8 z p O t B N V Y 1 q J W R E j F r p i d P t 0 f U 2 s l 8 B v S 0 U y E U A A A A T 9 S L Z A 9 0 N 4 H W Z J z L z n G I v E Y U V a A = < / D a t a M a s h u p > 
</file>

<file path=customXml/itemProps1.xml><?xml version="1.0" encoding="utf-8"?>
<ds:datastoreItem xmlns:ds="http://schemas.openxmlformats.org/officeDocument/2006/customXml" ds:itemID="{7D2F9D01-7C03-46B6-B8FB-C7C048F649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Reference</vt:lpstr>
      <vt:lpstr>EXERCICE</vt:lpstr>
      <vt:lpstr>REPORTING</vt:lpstr>
      <vt:lpstr>TCD</vt:lpstr>
      <vt:lpstr>Feuil1</vt:lpstr>
      <vt:lpstr>REALISATION</vt:lpstr>
      <vt:lpstr>BUDGET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Audry NOUDEM</dc:creator>
  <cp:lastModifiedBy>JEAN RODRIGUE AWONO</cp:lastModifiedBy>
  <dcterms:created xsi:type="dcterms:W3CDTF">2022-02-09T10:09:08Z</dcterms:created>
  <dcterms:modified xsi:type="dcterms:W3CDTF">2024-04-23T04:36:30Z</dcterms:modified>
</cp:coreProperties>
</file>