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2"/>
  <workbookPr codeName="ThisWorkbook" hidePivotFieldList="1"/>
  <mc:AlternateContent xmlns:mc="http://schemas.openxmlformats.org/markup-compatibility/2006">
    <mc:Choice Requires="x15">
      <x15ac:absPath xmlns:x15ac="http://schemas.microsoft.com/office/spreadsheetml/2010/11/ac" url="C:\UDEMY\Mes dashbords\My_Projets\EXCEL\"/>
    </mc:Choice>
  </mc:AlternateContent>
  <xr:revisionPtr revIDLastSave="0" documentId="13_ncr:1_{70B54E55-F060-4836-A64A-F49464ADD507}" xr6:coauthVersionLast="47" xr6:coauthVersionMax="47" xr10:uidLastSave="{00000000-0000-0000-0000-000000000000}"/>
  <bookViews>
    <workbookView xWindow="-120" yWindow="-120" windowWidth="20730" windowHeight="11040" activeTab="1" xr2:uid="{00000000-000D-0000-FFFF-FFFF00000000}"/>
  </bookViews>
  <sheets>
    <sheet name="Base de Données" sheetId="1" r:id="rId1"/>
    <sheet name="Rapport des Tokens" sheetId="2" r:id="rId2"/>
    <sheet name="Brouillon" sheetId="5" state="hidden" r:id="rId3"/>
  </sheets>
  <definedNames>
    <definedName name="_xlnm._FilterDatabase" localSheetId="0" hidden="1">'Base de Données'!$A$1:$M$198</definedName>
    <definedName name="_xlcn.WorksheetConnection_240411COMPILATIONDESTOKENsGENERESMAJCdel.xlsxTableau21" hidden="1">Tableau2[]</definedName>
    <definedName name="Segment_ANNEE">#N/A</definedName>
    <definedName name="Segment_EQUIPE">#N/A</definedName>
    <definedName name="Segment_JOURNEE">#N/A</definedName>
    <definedName name="Segment_MOIS">#N/A</definedName>
    <definedName name="Z_696A1841_69A1_4ED0_94ED_20FAD93F5E3F_.wvu.FilterData" localSheetId="0" hidden="1">'Base de Données'!$A$1:$Z$128</definedName>
  </definedNames>
  <calcPr calcId="191029"/>
  <customWorkbookViews>
    <customWorkbookView name="Filtre 1" guid="{696A1841-69A1-4ED0-94ED-20FAD93F5E3F}" maximized="1" windowWidth="0" windowHeight="0" activeSheetId="0"/>
  </customWorkbookViews>
  <pivotCaches>
    <pivotCache cacheId="264" r:id="rId4"/>
    <pivotCache cacheId="267" r:id="rId5"/>
    <pivotCache cacheId="270" r:id="rId6"/>
  </pivotCaches>
  <extLst>
    <ext xmlns:x14="http://schemas.microsoft.com/office/spreadsheetml/2009/9/main" uri="{876F7934-8845-4945-9796-88D515C7AA90}">
      <x14:pivotCaches>
        <pivotCache cacheId="263" r:id="rId7"/>
      </x14:pivotCaches>
    </ex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au2" name="Tableau2" connection="WorksheetConnection_240411 COMPILATION DES TOKENs GENERES MAJ Cdel.xlsx!Tableau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vwd5J2T3DN1uM5Mvw56btxiLTynlTzKG06iUDh7KMkw="/>
    </ext>
  </extLst>
</workbook>
</file>

<file path=xl/calcChain.xml><?xml version="1.0" encoding="utf-8"?>
<calcChain xmlns="http://schemas.openxmlformats.org/spreadsheetml/2006/main">
  <c r="B2" i="5" l="1"/>
  <c r="S2" i="1"/>
  <c r="T2" i="1" s="1"/>
  <c r="S3" i="1"/>
  <c r="T3" i="1" s="1"/>
  <c r="S4" i="1"/>
  <c r="T4" i="1" s="1"/>
  <c r="S5" i="1"/>
  <c r="T5" i="1" s="1"/>
  <c r="S6" i="1"/>
  <c r="T6" i="1" s="1"/>
  <c r="S7" i="1"/>
  <c r="T7" i="1" s="1"/>
  <c r="S8" i="1"/>
  <c r="T8" i="1" s="1"/>
  <c r="S9" i="1"/>
  <c r="T9" i="1" s="1"/>
  <c r="S10" i="1"/>
  <c r="T10" i="1" s="1"/>
  <c r="S11" i="1"/>
  <c r="T11" i="1" s="1"/>
  <c r="S12" i="1"/>
  <c r="T12" i="1" s="1"/>
  <c r="S13" i="1"/>
  <c r="T13" i="1" s="1"/>
  <c r="S14" i="1"/>
  <c r="T14" i="1" s="1"/>
  <c r="S15" i="1"/>
  <c r="T15" i="1" s="1"/>
  <c r="S16" i="1"/>
  <c r="T16" i="1" s="1"/>
  <c r="S17" i="1"/>
  <c r="T17" i="1" s="1"/>
  <c r="S18" i="1"/>
  <c r="T18" i="1" s="1"/>
  <c r="S19" i="1"/>
  <c r="T19" i="1" s="1"/>
  <c r="S20" i="1"/>
  <c r="T20" i="1" s="1"/>
  <c r="S21" i="1"/>
  <c r="T21" i="1" s="1"/>
  <c r="S22" i="1"/>
  <c r="T22" i="1" s="1"/>
  <c r="S23" i="1"/>
  <c r="T23" i="1" s="1"/>
  <c r="S24" i="1"/>
  <c r="T24" i="1" s="1"/>
  <c r="S25" i="1"/>
  <c r="T25" i="1" s="1"/>
  <c r="S26" i="1"/>
  <c r="T26" i="1" s="1"/>
  <c r="S27" i="1"/>
  <c r="T27" i="1" s="1"/>
  <c r="S28" i="1"/>
  <c r="T28" i="1" s="1"/>
  <c r="S29" i="1"/>
  <c r="T29" i="1" s="1"/>
  <c r="S30" i="1"/>
  <c r="T30" i="1" s="1"/>
  <c r="S31" i="1"/>
  <c r="T31" i="1" s="1"/>
  <c r="S32" i="1"/>
  <c r="T32" i="1" s="1"/>
  <c r="S33" i="1"/>
  <c r="T33" i="1" s="1"/>
  <c r="S34" i="1"/>
  <c r="T34" i="1" s="1"/>
  <c r="S35" i="1"/>
  <c r="T35" i="1" s="1"/>
  <c r="S36" i="1"/>
  <c r="T36" i="1" s="1"/>
  <c r="S37" i="1"/>
  <c r="T37" i="1" s="1"/>
  <c r="S38" i="1"/>
  <c r="T38" i="1" s="1"/>
  <c r="S39" i="1"/>
  <c r="T39" i="1" s="1"/>
  <c r="S40" i="1"/>
  <c r="T40" i="1" s="1"/>
  <c r="S41" i="1"/>
  <c r="T41" i="1" s="1"/>
  <c r="S42" i="1"/>
  <c r="T42" i="1" s="1"/>
  <c r="S43" i="1"/>
  <c r="T43" i="1" s="1"/>
  <c r="S44" i="1"/>
  <c r="T44" i="1" s="1"/>
  <c r="S45" i="1"/>
  <c r="T45" i="1" s="1"/>
  <c r="S46" i="1"/>
  <c r="T46" i="1" s="1"/>
  <c r="S47" i="1"/>
  <c r="T47" i="1" s="1"/>
  <c r="S48" i="1"/>
  <c r="T48" i="1" s="1"/>
  <c r="S49" i="1"/>
  <c r="T49" i="1" s="1"/>
  <c r="S50" i="1"/>
  <c r="T50" i="1" s="1"/>
  <c r="S51" i="1"/>
  <c r="T51" i="1" s="1"/>
  <c r="S52" i="1"/>
  <c r="T52" i="1" s="1"/>
  <c r="S53" i="1"/>
  <c r="T53" i="1" s="1"/>
  <c r="S54" i="1"/>
  <c r="T54" i="1" s="1"/>
  <c r="S55" i="1"/>
  <c r="T55" i="1" s="1"/>
  <c r="S56" i="1"/>
  <c r="T56" i="1" s="1"/>
  <c r="S57" i="1"/>
  <c r="T57" i="1" s="1"/>
  <c r="S58" i="1"/>
  <c r="T58" i="1" s="1"/>
  <c r="S59" i="1"/>
  <c r="T59" i="1" s="1"/>
  <c r="S60" i="1"/>
  <c r="T60" i="1" s="1"/>
  <c r="S61" i="1"/>
  <c r="T61" i="1" s="1"/>
  <c r="S62" i="1"/>
  <c r="T62" i="1" s="1"/>
  <c r="S63" i="1"/>
  <c r="T63" i="1" s="1"/>
  <c r="S64" i="1"/>
  <c r="T64" i="1" s="1"/>
  <c r="S65" i="1"/>
  <c r="T65" i="1" s="1"/>
  <c r="S66" i="1"/>
  <c r="T66" i="1" s="1"/>
  <c r="S67" i="1"/>
  <c r="T67" i="1" s="1"/>
  <c r="S68" i="1"/>
  <c r="T68" i="1" s="1"/>
  <c r="S69" i="1"/>
  <c r="T69" i="1" s="1"/>
  <c r="S70" i="1"/>
  <c r="T70" i="1" s="1"/>
  <c r="S71" i="1"/>
  <c r="T71" i="1" s="1"/>
  <c r="S72" i="1"/>
  <c r="T72" i="1" s="1"/>
  <c r="S73" i="1"/>
  <c r="T73" i="1" s="1"/>
  <c r="S74" i="1"/>
  <c r="T74" i="1" s="1"/>
  <c r="S75" i="1"/>
  <c r="T75" i="1" s="1"/>
  <c r="S76" i="1"/>
  <c r="T76" i="1" s="1"/>
  <c r="S77" i="1"/>
  <c r="T77" i="1" s="1"/>
  <c r="S78" i="1"/>
  <c r="T78" i="1" s="1"/>
  <c r="S79" i="1"/>
  <c r="T79" i="1" s="1"/>
  <c r="S80" i="1"/>
  <c r="T80" i="1" s="1"/>
  <c r="S81" i="1"/>
  <c r="T81" i="1" s="1"/>
  <c r="S82" i="1"/>
  <c r="T82" i="1" s="1"/>
  <c r="S83" i="1"/>
  <c r="T83" i="1" s="1"/>
  <c r="S84" i="1"/>
  <c r="T84" i="1" s="1"/>
  <c r="S85" i="1"/>
  <c r="T85" i="1" s="1"/>
  <c r="S86" i="1"/>
  <c r="T86" i="1" s="1"/>
  <c r="S87" i="1"/>
  <c r="T87" i="1" s="1"/>
  <c r="S88" i="1"/>
  <c r="T88" i="1" s="1"/>
  <c r="S89" i="1"/>
  <c r="T89" i="1" s="1"/>
  <c r="S90" i="1"/>
  <c r="T90" i="1" s="1"/>
  <c r="S91" i="1"/>
  <c r="T91" i="1" s="1"/>
  <c r="S92" i="1"/>
  <c r="T92" i="1" s="1"/>
  <c r="S93" i="1"/>
  <c r="T93" i="1" s="1"/>
  <c r="S94" i="1"/>
  <c r="T94" i="1" s="1"/>
  <c r="S95" i="1"/>
  <c r="T95" i="1" s="1"/>
  <c r="S96" i="1"/>
  <c r="T96" i="1" s="1"/>
  <c r="S97" i="1"/>
  <c r="T97" i="1" s="1"/>
  <c r="S98" i="1"/>
  <c r="T98" i="1" s="1"/>
  <c r="S99" i="1"/>
  <c r="T99" i="1" s="1"/>
  <c r="S100" i="1"/>
  <c r="T100" i="1" s="1"/>
  <c r="S101" i="1"/>
  <c r="T101" i="1" s="1"/>
  <c r="S102" i="1"/>
  <c r="T102" i="1" s="1"/>
  <c r="S103" i="1"/>
  <c r="T103" i="1" s="1"/>
  <c r="S104" i="1"/>
  <c r="T104" i="1" s="1"/>
  <c r="S105" i="1"/>
  <c r="T105" i="1" s="1"/>
  <c r="S106" i="1"/>
  <c r="T106" i="1" s="1"/>
  <c r="S107" i="1"/>
  <c r="T107" i="1" s="1"/>
  <c r="S108" i="1"/>
  <c r="T108" i="1" s="1"/>
  <c r="S109" i="1"/>
  <c r="T109" i="1" s="1"/>
  <c r="S110" i="1"/>
  <c r="T110" i="1" s="1"/>
  <c r="S111" i="1"/>
  <c r="T111" i="1" s="1"/>
  <c r="S112" i="1"/>
  <c r="T112" i="1" s="1"/>
  <c r="S113" i="1"/>
  <c r="T113" i="1" s="1"/>
  <c r="S114" i="1"/>
  <c r="T114" i="1" s="1"/>
  <c r="S115" i="1"/>
  <c r="T115" i="1" s="1"/>
  <c r="S116" i="1"/>
  <c r="T116" i="1" s="1"/>
  <c r="S117" i="1"/>
  <c r="T117" i="1" s="1"/>
  <c r="S118" i="1"/>
  <c r="T118" i="1" s="1"/>
  <c r="S119" i="1"/>
  <c r="T119" i="1" s="1"/>
  <c r="S120" i="1"/>
  <c r="T120" i="1" s="1"/>
  <c r="S121" i="1"/>
  <c r="T121" i="1" s="1"/>
  <c r="S122" i="1"/>
  <c r="T122" i="1" s="1"/>
  <c r="S123" i="1"/>
  <c r="T123" i="1" s="1"/>
  <c r="S124" i="1"/>
  <c r="T124" i="1" s="1"/>
  <c r="S125" i="1"/>
  <c r="T125" i="1" s="1"/>
  <c r="S126" i="1"/>
  <c r="T126" i="1" s="1"/>
  <c r="S127" i="1"/>
  <c r="T127" i="1" s="1"/>
  <c r="S128" i="1"/>
  <c r="T128" i="1" s="1"/>
  <c r="S129" i="1"/>
  <c r="T129" i="1" s="1"/>
  <c r="S130" i="1"/>
  <c r="T130" i="1" s="1"/>
  <c r="S131" i="1"/>
  <c r="T131" i="1" s="1"/>
  <c r="S132" i="1"/>
  <c r="T132" i="1" s="1"/>
  <c r="S133" i="1"/>
  <c r="T133" i="1" s="1"/>
  <c r="S134" i="1"/>
  <c r="T134" i="1" s="1"/>
  <c r="S135" i="1"/>
  <c r="T135" i="1" s="1"/>
  <c r="S136" i="1"/>
  <c r="T136" i="1" s="1"/>
  <c r="S137" i="1"/>
  <c r="T137" i="1" s="1"/>
  <c r="S138" i="1"/>
  <c r="T138" i="1" s="1"/>
  <c r="S139" i="1"/>
  <c r="T139" i="1" s="1"/>
  <c r="S140" i="1"/>
  <c r="T140" i="1" s="1"/>
  <c r="S141" i="1"/>
  <c r="T141" i="1" s="1"/>
  <c r="S142" i="1"/>
  <c r="T142" i="1" s="1"/>
  <c r="S143" i="1"/>
  <c r="T143" i="1" s="1"/>
  <c r="S144" i="1"/>
  <c r="T144" i="1" s="1"/>
  <c r="S145" i="1"/>
  <c r="T145" i="1" s="1"/>
  <c r="S146" i="1"/>
  <c r="T146" i="1" s="1"/>
  <c r="S147" i="1"/>
  <c r="T147" i="1" s="1"/>
  <c r="S148" i="1"/>
  <c r="T148" i="1" s="1"/>
  <c r="S149" i="1"/>
  <c r="T149" i="1" s="1"/>
  <c r="S150" i="1"/>
  <c r="T150" i="1" s="1"/>
  <c r="S151" i="1"/>
  <c r="T151" i="1" s="1"/>
  <c r="S152" i="1"/>
  <c r="T152" i="1" s="1"/>
  <c r="S153" i="1"/>
  <c r="T153" i="1" s="1"/>
  <c r="S154" i="1"/>
  <c r="T154" i="1" s="1"/>
  <c r="S155" i="1"/>
  <c r="T155" i="1" s="1"/>
  <c r="S156" i="1"/>
  <c r="T156" i="1" s="1"/>
  <c r="S157" i="1"/>
  <c r="T157" i="1" s="1"/>
  <c r="S158" i="1"/>
  <c r="T158" i="1" s="1"/>
  <c r="S159" i="1"/>
  <c r="T159" i="1" s="1"/>
  <c r="S160" i="1"/>
  <c r="T160" i="1" s="1"/>
  <c r="S161" i="1"/>
  <c r="T161" i="1" s="1"/>
  <c r="S162" i="1"/>
  <c r="T162" i="1" s="1"/>
  <c r="S163" i="1"/>
  <c r="T163" i="1" s="1"/>
  <c r="S164" i="1"/>
  <c r="T164" i="1" s="1"/>
  <c r="S165" i="1"/>
  <c r="T165" i="1" s="1"/>
  <c r="S166" i="1"/>
  <c r="T166" i="1" s="1"/>
  <c r="S167" i="1"/>
  <c r="T167" i="1" s="1"/>
  <c r="S168" i="1"/>
  <c r="T168" i="1" s="1"/>
  <c r="S169" i="1"/>
  <c r="T169" i="1" s="1"/>
  <c r="S170" i="1"/>
  <c r="T170" i="1" s="1"/>
  <c r="S171" i="1"/>
  <c r="T171" i="1" s="1"/>
  <c r="S172" i="1"/>
  <c r="T172" i="1" s="1"/>
  <c r="S173" i="1"/>
  <c r="T173" i="1" s="1"/>
  <c r="S174" i="1"/>
  <c r="T174" i="1" s="1"/>
  <c r="S175" i="1"/>
  <c r="T175" i="1" s="1"/>
  <c r="S176" i="1"/>
  <c r="T176" i="1" s="1"/>
  <c r="S177" i="1"/>
  <c r="T177" i="1" s="1"/>
  <c r="S178" i="1"/>
  <c r="T178" i="1" s="1"/>
  <c r="S179" i="1"/>
  <c r="T179" i="1" s="1"/>
  <c r="S180" i="1"/>
  <c r="T180" i="1" s="1"/>
  <c r="S181" i="1"/>
  <c r="T181" i="1" s="1"/>
  <c r="S182" i="1"/>
  <c r="T182" i="1" s="1"/>
  <c r="S183" i="1"/>
  <c r="T183" i="1" s="1"/>
  <c r="S184" i="1"/>
  <c r="T184" i="1" s="1"/>
  <c r="S185" i="1"/>
  <c r="T185" i="1" s="1"/>
  <c r="S186" i="1"/>
  <c r="T186" i="1" s="1"/>
  <c r="S187" i="1"/>
  <c r="T187" i="1" s="1"/>
  <c r="S188" i="1"/>
  <c r="T188" i="1" s="1"/>
  <c r="S189" i="1"/>
  <c r="T189" i="1" s="1"/>
  <c r="S190" i="1"/>
  <c r="T190" i="1" s="1"/>
  <c r="S191" i="1"/>
  <c r="T191" i="1" s="1"/>
  <c r="S192" i="1"/>
  <c r="T192" i="1" s="1"/>
  <c r="S193" i="1"/>
  <c r="T193" i="1" s="1"/>
  <c r="S194" i="1"/>
  <c r="T194" i="1" s="1"/>
  <c r="S195" i="1"/>
  <c r="T195" i="1" s="1"/>
  <c r="S196" i="1"/>
  <c r="T196" i="1" s="1"/>
  <c r="S197" i="1"/>
  <c r="T197" i="1" s="1"/>
  <c r="S198" i="1"/>
  <c r="T198" i="1" s="1"/>
  <c r="R2" i="1" l="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F1F508-DB16-4FBD-A9E7-FAF1F4C80D9E}" keepAlive="1" name="ThisWorkbookDataModel" description="Modèle de données"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82EA94D-B7DB-4FFF-8787-C6450D03196F}" interval="1" name="WorksheetConnection_240411 COMPILATION DES TOKENs GENERES MAJ Cdel.xlsx!Tableau2" type="102" refreshedVersion="8" minRefreshableVersion="5" saveData="1">
    <extLst>
      <ext xmlns:x15="http://schemas.microsoft.com/office/spreadsheetml/2010/11/main" uri="{DE250136-89BD-433C-8126-D09CA5730AF9}">
        <x15:connection id="Tableau2" autoDelete="1">
          <x15:rangePr sourceName="_xlcn.WorksheetConnection_240411COMPILATIONDESTOKENsGENERESMAJCdel.xlsxTableau21"/>
        </x15:connection>
      </ext>
    </extLst>
  </connection>
</connections>
</file>

<file path=xl/sharedStrings.xml><?xml version="1.0" encoding="utf-8"?>
<sst xmlns="http://schemas.openxmlformats.org/spreadsheetml/2006/main" count="1135" uniqueCount="709">
  <si>
    <t>DATE D'ENTREE</t>
  </si>
  <si>
    <t>HEURE ENTREE</t>
  </si>
  <si>
    <t>NOM GENERATEUR</t>
  </si>
  <si>
    <t>DATE GENERATION</t>
  </si>
  <si>
    <t>HEURE TRAITEMENT</t>
  </si>
  <si>
    <t>WR</t>
  </si>
  <si>
    <t>METER</t>
  </si>
  <si>
    <t>EQUIPE</t>
  </si>
  <si>
    <t>CT</t>
  </si>
  <si>
    <t>MP</t>
  </si>
  <si>
    <t xml:space="preserve">ACTIVATION </t>
  </si>
  <si>
    <t>DATE ACTIVATION</t>
  </si>
  <si>
    <t>OBSERVATIONS</t>
  </si>
  <si>
    <t>CECILE</t>
  </si>
  <si>
    <t>P05070313302080</t>
  </si>
  <si>
    <t>5108-3063-9920-1942-6228</t>
  </si>
  <si>
    <t>5912-2232-1144-7840-1050</t>
  </si>
  <si>
    <t xml:space="preserve"> </t>
  </si>
  <si>
    <t>P05070313294914</t>
  </si>
  <si>
    <t>7199-3416-8447-8522-7729</t>
  </si>
  <si>
    <t>3655-2735-5550-0550-3693</t>
  </si>
  <si>
    <t>P05060313306412</t>
  </si>
  <si>
    <t>3529-6204-8739-5814-3391</t>
  </si>
  <si>
    <t>3013-4279-7085-1343-9129</t>
  </si>
  <si>
    <t>P05070313405693</t>
  </si>
  <si>
    <t>1373-6427-0897-5831-1722</t>
  </si>
  <si>
    <t>6369-3088-1873-3059-2676</t>
  </si>
  <si>
    <t>P05070313337185</t>
  </si>
  <si>
    <t>5033-5218-0136-0771-9355</t>
  </si>
  <si>
    <t>2348-1413-5192-1789-1904</t>
  </si>
  <si>
    <t>P05060313264050</t>
  </si>
  <si>
    <t>0530-1117-5567-7348-9190</t>
  </si>
  <si>
    <t>P05060313297946</t>
  </si>
  <si>
    <t>4086-8969-1340-8270-4076</t>
  </si>
  <si>
    <t>7283-3703-9213-7838-8482</t>
  </si>
  <si>
    <t>P05070313418460</t>
  </si>
  <si>
    <t>3229-0050-0905-5320-0508</t>
  </si>
  <si>
    <t>4584-1529-2832-3621-4753</t>
  </si>
  <si>
    <t>P05070313416744</t>
  </si>
  <si>
    <t>4663-2976-9384-7904-9284</t>
  </si>
  <si>
    <t>4895-5350-8950-6215-3474</t>
  </si>
  <si>
    <t>P05070313416753</t>
  </si>
  <si>
    <t>P05070313341760</t>
  </si>
  <si>
    <t>5038-4729-8984-2579-6460</t>
  </si>
  <si>
    <t>3116-2940-1921-3530-4565</t>
  </si>
  <si>
    <t>P05070313347189</t>
  </si>
  <si>
    <t>3462-2195-4553-2051-3021</t>
  </si>
  <si>
    <t>0201-3868-2400-5791-2002</t>
  </si>
  <si>
    <t>P05060313418725</t>
  </si>
  <si>
    <t>3801-4137-6310-3918-9616</t>
  </si>
  <si>
    <t>0804-1347-3333-0997-7233</t>
  </si>
  <si>
    <t>P05070313416746</t>
  </si>
  <si>
    <t>2188-0176-8992-3958-8813</t>
  </si>
  <si>
    <t>1919-7696-9496-6317-3509</t>
  </si>
  <si>
    <t>P05070313416743</t>
  </si>
  <si>
    <t>2903-8900-8089-1150-0452</t>
  </si>
  <si>
    <t>2024-1112-2886-8249-8512</t>
  </si>
  <si>
    <t>P05070313416745</t>
  </si>
  <si>
    <t>6089-6431-1965-6023-9873</t>
  </si>
  <si>
    <t>5169-1054-2512-4674-1425</t>
  </si>
  <si>
    <t>P05070313416219</t>
  </si>
  <si>
    <t>1385-1644-1659-8089-1824</t>
  </si>
  <si>
    <t>0706-1790-0629-8154-3551</t>
  </si>
  <si>
    <t>P05070313394318</t>
  </si>
  <si>
    <t>6905-2096-7827-7375-3496</t>
  </si>
  <si>
    <t>0060-7350-2916-1742-2534</t>
  </si>
  <si>
    <t>RONALD</t>
  </si>
  <si>
    <t>P05070313261606</t>
  </si>
  <si>
    <t>1903-7915-2241-1822-7384</t>
  </si>
  <si>
    <t>5556-3765-7363-0522-7607</t>
  </si>
  <si>
    <t>P05070313402485</t>
  </si>
  <si>
    <t xml:space="preserve">0093-8587-5846-8409-3950
</t>
  </si>
  <si>
    <t>0663-2882-4922-8806-6445</t>
  </si>
  <si>
    <t>P05060313365146</t>
  </si>
  <si>
    <t>3550-8607-9556-6837-8688</t>
  </si>
  <si>
    <t>0625-1337-5107-6467-7502</t>
  </si>
  <si>
    <t>P05070313412009</t>
  </si>
  <si>
    <t>0606-5367-6876-2000-7980</t>
  </si>
  <si>
    <t>depannage</t>
  </si>
  <si>
    <t>DIANE CELINE</t>
  </si>
  <si>
    <t>P05070313139492</t>
  </si>
  <si>
    <t>EUROPE</t>
  </si>
  <si>
    <t>2003-0127-4137-4440-1033</t>
  </si>
  <si>
    <t>4790-1404-3873-9987-6941</t>
  </si>
  <si>
    <t>P08210313414909</t>
  </si>
  <si>
    <t>3617-8699-8932-4474-7591</t>
  </si>
  <si>
    <t>1138-5213-3941-5340-4107</t>
  </si>
  <si>
    <t>P05070313409157</t>
  </si>
  <si>
    <t>2070-4061-6161-0880-6532</t>
  </si>
  <si>
    <t>1153-5956-2472-5710-4787</t>
  </si>
  <si>
    <t>P05070313394319</t>
  </si>
  <si>
    <t>5506-3019-7915-4692-7186</t>
  </si>
  <si>
    <t>6793-3213-8216-5667-4083</t>
  </si>
  <si>
    <t>P05060313421302</t>
  </si>
  <si>
    <t>0812-2662-3567-6289-7411</t>
  </si>
  <si>
    <t>2822-7054-0657-9688-8564</t>
  </si>
  <si>
    <t>P05070313327245</t>
  </si>
  <si>
    <t>6286-4209-9982-8765-5196</t>
  </si>
  <si>
    <t>0690-3339-8417-0359-1145</t>
  </si>
  <si>
    <t>P05070313418044</t>
  </si>
  <si>
    <t>0481-2976-7295-8564-1447</t>
  </si>
  <si>
    <t>1654-6646-8583-3666-2961</t>
  </si>
  <si>
    <t>P05070313419846</t>
  </si>
  <si>
    <t>179000772733</t>
  </si>
  <si>
    <t>AMPERAGE DIFFERENT SUR LA DEMANDE ET SUR LA FICE D'ENGAGEMENT</t>
  </si>
  <si>
    <t>P05070313420297</t>
  </si>
  <si>
    <t>4059-7162-2924-8789-8073</t>
  </si>
  <si>
    <t>3727-1904-1784-3010-9191</t>
  </si>
  <si>
    <t>P05070313418928</t>
  </si>
  <si>
    <t>179000766040</t>
  </si>
  <si>
    <t>3893-4489-7629-1023-4253</t>
  </si>
  <si>
    <t>2124-5009-2353-0953-9464</t>
  </si>
  <si>
    <t>P05070313420842</t>
  </si>
  <si>
    <t>1519-7191-6907-2965-0152</t>
  </si>
  <si>
    <t>4629-3767-3523-7116-1085</t>
  </si>
  <si>
    <t>P05070313420841</t>
  </si>
  <si>
    <t>5645-1984-0147-6346-1343</t>
  </si>
  <si>
    <t>0159-3899-1830-1111-8467</t>
  </si>
  <si>
    <t>P05070313420693</t>
  </si>
  <si>
    <t>0915-2794-2945-8121-6035</t>
  </si>
  <si>
    <t>1057-5117-3098-2837-2528</t>
  </si>
  <si>
    <t>P05070313412008</t>
  </si>
  <si>
    <t>3948-3211-1382-4256-0716</t>
  </si>
  <si>
    <t>0607-3582-4111-8795-5678</t>
  </si>
  <si>
    <t>P05070313226447</t>
  </si>
  <si>
    <t>6739-9509-7168-0219-6645</t>
  </si>
  <si>
    <t>1139-7639-6069-8155-4073</t>
  </si>
  <si>
    <t>P08210313402818</t>
  </si>
  <si>
    <t>5976-5096-6801-1703-1317</t>
  </si>
  <si>
    <t>4518-4908-6002-3765-2751</t>
  </si>
  <si>
    <t>4391-1913-2533-1525-5644</t>
  </si>
  <si>
    <t>3120-4659-5029-4143-3889</t>
  </si>
  <si>
    <t>P05070313377700</t>
  </si>
  <si>
    <t>SAT TECH</t>
  </si>
  <si>
    <t>4402-2692-1029-0968-5181</t>
  </si>
  <si>
    <t>0516-0779-1042-1616-1415</t>
  </si>
  <si>
    <t>P05070313416748</t>
  </si>
  <si>
    <t>1017-0194-2167-9416-8423</t>
  </si>
  <si>
    <t>5017-8940-1047-1708-4450</t>
  </si>
  <si>
    <t>P05070313416752</t>
  </si>
  <si>
    <t>0286-1008-2633-4796-1038</t>
  </si>
  <si>
    <t>4502-4403-7246-0559-4650</t>
  </si>
  <si>
    <t>P05070313416751</t>
  </si>
  <si>
    <t>3794-7304-3562-5412-6046</t>
  </si>
  <si>
    <t>3846-1621-1081-9908-7059</t>
  </si>
  <si>
    <t>P050703134167744</t>
  </si>
  <si>
    <t>2740-7956-0041-8943-8635</t>
  </si>
  <si>
    <t>5158-3307-5469-8618-7368</t>
  </si>
  <si>
    <t>P05070313416754</t>
  </si>
  <si>
    <t>7156-4060-7447-7716-0010</t>
  </si>
  <si>
    <t>2657-7652-6210-8022-3531</t>
  </si>
  <si>
    <t>P05060313411312</t>
  </si>
  <si>
    <t>7104-2714-0646-0972-8930</t>
  </si>
  <si>
    <t>7340-9281-3401-4202-0856</t>
  </si>
  <si>
    <t>P05060313419332</t>
  </si>
  <si>
    <t>6649-6531-2054-5531-2044</t>
  </si>
  <si>
    <t>5277-3293-2105-6184-1571</t>
  </si>
  <si>
    <t>P05070313419557</t>
  </si>
  <si>
    <t>DEVIS FLOU</t>
  </si>
  <si>
    <t>P05070313402410</t>
  </si>
  <si>
    <t>0769-4482-2606-0073-1968</t>
  </si>
  <si>
    <t>5782-6063-2526-1197-7956</t>
  </si>
  <si>
    <t>P08210313410972</t>
  </si>
  <si>
    <t>3293-2739-0464-4460-3875</t>
  </si>
  <si>
    <t>5187-9750-4858-2204-6149</t>
  </si>
  <si>
    <t>P05010313410970</t>
  </si>
  <si>
    <t>0510-4472-1977-5722-3163</t>
  </si>
  <si>
    <t>0737-3233-2679-6755-4270</t>
  </si>
  <si>
    <t>P08210313410974</t>
  </si>
  <si>
    <t>DEVIS PAS SIGNE</t>
  </si>
  <si>
    <t>P05060313406944</t>
  </si>
  <si>
    <t>179000775272</t>
  </si>
  <si>
    <t>1323-5434-1027-8466-8865</t>
  </si>
  <si>
    <t>7241-5235-2004-6027-6546</t>
  </si>
  <si>
    <t>GENERE PAR IRENE</t>
  </si>
  <si>
    <t>DOCUMENTATION INCOMPLETE , NIU ET COMPTEUR</t>
  </si>
  <si>
    <t>P05070313350125</t>
  </si>
  <si>
    <t>1085-5034-6339-7283-0486</t>
  </si>
  <si>
    <t>2536-2910-8523-7831-2164</t>
  </si>
  <si>
    <t>P08210313890821</t>
  </si>
  <si>
    <t>6038-2169-6301-8163-1241</t>
  </si>
  <si>
    <t>2488-6009-8825-8255-8547</t>
  </si>
  <si>
    <t>DOCUMENTATION INCOMPLETE, CNI, NIU ET COMPTEUR</t>
  </si>
  <si>
    <t>P05070313421712</t>
  </si>
  <si>
    <t>6695-5142-8746-4366-7455</t>
  </si>
  <si>
    <t>0582-3056-4855-9805-9545</t>
  </si>
  <si>
    <t>P08210313410967</t>
  </si>
  <si>
    <t>1955-1006-0500-3846-6044</t>
  </si>
  <si>
    <t>3735-3900-8878-4908-3535</t>
  </si>
  <si>
    <t>P05070313412078</t>
  </si>
  <si>
    <t>7058-7294-3088-1485-1762</t>
  </si>
  <si>
    <t>0702-7945-3528-8514-1827</t>
  </si>
  <si>
    <t>OUI</t>
  </si>
  <si>
    <t>P08210313410969</t>
  </si>
  <si>
    <t>5973-7455-2133-4118-9519</t>
  </si>
  <si>
    <t>6079-6454-2867-5712-5052</t>
  </si>
  <si>
    <t>P08210313410975</t>
  </si>
  <si>
    <t>4072-2250-0238-6869-7104</t>
  </si>
  <si>
    <t>4433-7554-8663-6155-4286</t>
  </si>
  <si>
    <t>P08210313410973</t>
  </si>
  <si>
    <t>0132-5107-6597-3651-9222</t>
  </si>
  <si>
    <t>1677-5418-2515-3109-2164</t>
  </si>
  <si>
    <t>P08210313410971</t>
  </si>
  <si>
    <t>2429-9135-8725-8645-2612</t>
  </si>
  <si>
    <t>3004-6632-0827-3469-5038</t>
  </si>
  <si>
    <t>P08210313410966</t>
  </si>
  <si>
    <t>4086-0465-1133-3826-5448</t>
  </si>
  <si>
    <t>3923-3973-2320-4878-9028</t>
  </si>
  <si>
    <t>P05070313417908</t>
  </si>
  <si>
    <t>5730-1842-2696-2947-1950</t>
  </si>
  <si>
    <t>0808-4903-4856-6892-7339</t>
  </si>
  <si>
    <t>4923-2050-7910-1099-8640</t>
  </si>
  <si>
    <t>2105-2009-2616-1858-1689</t>
  </si>
  <si>
    <t>P05060313419334</t>
  </si>
  <si>
    <t>DOCUMENTATION NON CONFORME : DEVIS FLOU</t>
  </si>
  <si>
    <t>P05070313421924</t>
  </si>
  <si>
    <t>1160-6372-2848-9366-8291</t>
  </si>
  <si>
    <t>6841-5264-1415-5481-5511</t>
  </si>
  <si>
    <t>P05070313348522</t>
  </si>
  <si>
    <t>7111-9587-0422-7372-8357</t>
  </si>
  <si>
    <t>2330-0561-6274-5199-9895</t>
  </si>
  <si>
    <t>P05070313416133</t>
  </si>
  <si>
    <t>5290-9212-1321-6384-6080</t>
  </si>
  <si>
    <t>5931-8984-2881-3917-8005</t>
  </si>
  <si>
    <t>P05070313416135</t>
  </si>
  <si>
    <t>5530-2478-4872-4705-8949</t>
  </si>
  <si>
    <t>0720-4229-3208-9864-0675</t>
  </si>
  <si>
    <t>P05070313416134</t>
  </si>
  <si>
    <t>5569-9470-8608-4305-0875</t>
  </si>
  <si>
    <t>1690-9085-1645-7875-2221</t>
  </si>
  <si>
    <t>IRENE</t>
  </si>
  <si>
    <t>P05070313419539</t>
  </si>
  <si>
    <t>37272531296</t>
  </si>
  <si>
    <t>6108-8004-4235-5035-4717</t>
  </si>
  <si>
    <t>1330-6446-3318-4426-1463</t>
  </si>
  <si>
    <t>P08210313402819</t>
  </si>
  <si>
    <t>37272519747</t>
  </si>
  <si>
    <t>4159-9783-8314-4070-4644</t>
  </si>
  <si>
    <t>4475-3365-0126-2692-9196</t>
  </si>
  <si>
    <t>P05070313418029</t>
  </si>
  <si>
    <t>37272615396</t>
  </si>
  <si>
    <t>5194-2168-8368-5575-5970</t>
  </si>
  <si>
    <t>4390-6643-8764-7454-6265</t>
  </si>
  <si>
    <t>P05070313402820</t>
  </si>
  <si>
    <t>37272519622</t>
  </si>
  <si>
    <t>2218-1808-8473-0137-3203</t>
  </si>
  <si>
    <t>6044-9062-3998-6361-1362</t>
  </si>
  <si>
    <t>P05070313404272</t>
  </si>
  <si>
    <t>37272530801</t>
  </si>
  <si>
    <t>6165-2365-1007-5779-2970</t>
  </si>
  <si>
    <t>6713-5478-1458-9023-8277</t>
  </si>
  <si>
    <t>37272545601</t>
  </si>
  <si>
    <t>3459-5495-0185-6767-9846</t>
  </si>
  <si>
    <t>3141-3205-2160-8894-8914</t>
  </si>
  <si>
    <t>P05070313413870</t>
  </si>
  <si>
    <t>37272519796</t>
  </si>
  <si>
    <t>7114-1318-0686-7948-8405</t>
  </si>
  <si>
    <t>0543-6723-9760-1734-4718</t>
  </si>
  <si>
    <t>P05070313296370</t>
  </si>
  <si>
    <t>37272545593</t>
  </si>
  <si>
    <t>4128-1521-2179-6554-0699</t>
  </si>
  <si>
    <t>3304-0245-1761-2461-1637</t>
  </si>
  <si>
    <t>P05070313346736</t>
  </si>
  <si>
    <t>37272635477</t>
  </si>
  <si>
    <t>4711-1009-2638-1638-8704</t>
  </si>
  <si>
    <t>3196-6025-5171-2268-8965</t>
  </si>
  <si>
    <t>P05070313226450</t>
  </si>
  <si>
    <t>37272530785</t>
  </si>
  <si>
    <t>4702-8663-4606-1209-7443</t>
  </si>
  <si>
    <t>2609-5471-5151-7877-6707</t>
  </si>
  <si>
    <t>P05070313418109</t>
  </si>
  <si>
    <t>P05060313422351</t>
  </si>
  <si>
    <t>37272674948</t>
  </si>
  <si>
    <t>4537-4171-3345-6919-7943</t>
  </si>
  <si>
    <t>2750-3620-4951-8714-7017</t>
  </si>
  <si>
    <t>P05070313406417</t>
  </si>
  <si>
    <t>37272520232</t>
  </si>
  <si>
    <t>0722-6315-1896-0262-8184</t>
  </si>
  <si>
    <t>2939-0712-4994-7066-4744</t>
  </si>
  <si>
    <t>P05070313346735</t>
  </si>
  <si>
    <t>37272531171</t>
  </si>
  <si>
    <t>5143-7080-6533-9790-7745</t>
  </si>
  <si>
    <t>4850-4626-0495-7676-8329</t>
  </si>
  <si>
    <t>P05060313405070</t>
  </si>
  <si>
    <t>37272674831</t>
  </si>
  <si>
    <t>6435-8607-6306-8453-0923</t>
  </si>
  <si>
    <t>6959-9586-7002-4166-0682</t>
  </si>
  <si>
    <t xml:space="preserve">CECILE </t>
  </si>
  <si>
    <t>P05070313384751</t>
  </si>
  <si>
    <t>37272591910</t>
  </si>
  <si>
    <t>1783-4999-8330-8228-6054</t>
  </si>
  <si>
    <t>5725-5365-0332-3389-7778</t>
  </si>
  <si>
    <t>P05070313414632</t>
  </si>
  <si>
    <t>37272635204</t>
  </si>
  <si>
    <t>2898-7573-8902-7647-2006</t>
  </si>
  <si>
    <t>3325-6843-8917-2230-5353</t>
  </si>
  <si>
    <t>P05070313306471</t>
  </si>
  <si>
    <t>0263007673795</t>
  </si>
  <si>
    <t>6646-2882-2568-6401-8740</t>
  </si>
  <si>
    <t>2739-9332-0937-2990-3708</t>
  </si>
  <si>
    <t>3 CT GENERES DEPUIS DECEMBRE ET FEVRIER + 1 MP EN DECEMBRE</t>
  </si>
  <si>
    <t>P05060313390587</t>
  </si>
  <si>
    <t>37272674625</t>
  </si>
  <si>
    <t>4228-9865-6344-1077-4884</t>
  </si>
  <si>
    <t>4979-8145-3890-8173-2768</t>
  </si>
  <si>
    <t>P05070313375361</t>
  </si>
  <si>
    <t>0179000766164</t>
  </si>
  <si>
    <t>6558-7648-6393-8507-1549</t>
  </si>
  <si>
    <t>1709-9971-7604-2066-0571</t>
  </si>
  <si>
    <t>P05070313404893</t>
  </si>
  <si>
    <t>37272519333</t>
  </si>
  <si>
    <t>3196-7649-4851-0000-2992</t>
  </si>
  <si>
    <t>0373-8124-0063-6548-8676</t>
  </si>
  <si>
    <t>P05070313413710</t>
  </si>
  <si>
    <t>37272519358</t>
  </si>
  <si>
    <t>2922-6889-0947-8881-5399</t>
  </si>
  <si>
    <t>3966-8174-5120-1839-4278</t>
  </si>
  <si>
    <t>P05060313298003</t>
  </si>
  <si>
    <t>37272674856</t>
  </si>
  <si>
    <t>DOCUMENTATION INCOMPLETE : NIU , PLAN DE LOCALISATION</t>
  </si>
  <si>
    <t>P05060313420918</t>
  </si>
  <si>
    <t>37272519481</t>
  </si>
  <si>
    <t>1159-1608-7552-4676-9349</t>
  </si>
  <si>
    <t>4520-0648-3637-0371-3464</t>
  </si>
  <si>
    <t>P05070313418525</t>
  </si>
  <si>
    <t>37272675465</t>
  </si>
  <si>
    <t>6508-7535-1983-8185-1114</t>
  </si>
  <si>
    <t>0655-8101-9979-0083-8290</t>
  </si>
  <si>
    <t>P05060313418973</t>
  </si>
  <si>
    <t>37272521248</t>
  </si>
  <si>
    <t>P05070313406416</t>
  </si>
  <si>
    <t>37272530504</t>
  </si>
  <si>
    <t>5291-6539-9686-3184-0121</t>
  </si>
  <si>
    <t>1743-8686-4986-8547-1866</t>
  </si>
  <si>
    <t>0179000779126</t>
  </si>
  <si>
    <t>4363-7193-9798-0818-1165</t>
  </si>
  <si>
    <t>5526-8524-6844-0025-1731</t>
  </si>
  <si>
    <t>0179000782708</t>
  </si>
  <si>
    <t>P05070313397337</t>
  </si>
  <si>
    <t>37272519366</t>
  </si>
  <si>
    <t>3999-1128-6136-7916-3902</t>
  </si>
  <si>
    <t>1747-6541-6961-5343-7390</t>
  </si>
  <si>
    <t>P0821031342057</t>
  </si>
  <si>
    <t>37272548373</t>
  </si>
  <si>
    <t>P0821031342056</t>
  </si>
  <si>
    <t>37272519705</t>
  </si>
  <si>
    <t>3297-0160-7312-9968-1255</t>
  </si>
  <si>
    <t>0879-7822-5656-6697-3977</t>
  </si>
  <si>
    <t>0179000745614</t>
  </si>
  <si>
    <t>P05080313407030</t>
  </si>
  <si>
    <t>37272530413</t>
  </si>
  <si>
    <t>1506-4011-9554-2563-7094</t>
  </si>
  <si>
    <t>2472-9916-8017-5818-9463</t>
  </si>
  <si>
    <t>fait depuis le 02/04/2024</t>
  </si>
  <si>
    <t>37272626005</t>
  </si>
  <si>
    <t>fait depuis le 09/04/2024</t>
  </si>
  <si>
    <t>P05070313422006</t>
  </si>
  <si>
    <t>37272519341</t>
  </si>
  <si>
    <t>1032-5558-4739-0834-1010</t>
  </si>
  <si>
    <t>1548-6545-0649-4586-8217</t>
  </si>
  <si>
    <t>P05060313425125</t>
  </si>
  <si>
    <t>0179000777807</t>
  </si>
  <si>
    <t>2393-1427-4873-6225-7499</t>
  </si>
  <si>
    <t>1144-5731-5277-9252-7989</t>
  </si>
  <si>
    <t>P05060313419888</t>
  </si>
  <si>
    <t>37272518855</t>
  </si>
  <si>
    <t>2150-7692-9194-5883-7626</t>
  </si>
  <si>
    <t>3103-1344-8272-4115-8704</t>
  </si>
  <si>
    <t>P05060313383635</t>
  </si>
  <si>
    <t>37272635436</t>
  </si>
  <si>
    <t>4626-9870-0405-1672-2517</t>
  </si>
  <si>
    <t>1648-1151-0412-5052-7553</t>
  </si>
  <si>
    <t>P05060313383634</t>
  </si>
  <si>
    <t>37272635501</t>
  </si>
  <si>
    <t>1400-4955-7606-3387-5291</t>
  </si>
  <si>
    <t>5826-9414-5009-5474-8690</t>
  </si>
  <si>
    <t>P05060313383633</t>
  </si>
  <si>
    <t>37272635188</t>
  </si>
  <si>
    <t>4742-5924-7758-5575-4370</t>
  </si>
  <si>
    <t>5883-8283-2488-4151-8222</t>
  </si>
  <si>
    <t>P05070313418563</t>
  </si>
  <si>
    <t>37272519655</t>
  </si>
  <si>
    <t>0904-3352-1122-2610-0253</t>
  </si>
  <si>
    <t>2115-0100-4637-8711-8429</t>
  </si>
  <si>
    <t>P05070313423052</t>
  </si>
  <si>
    <t>37272519507</t>
  </si>
  <si>
    <t>P05070313414726</t>
  </si>
  <si>
    <t>37272548423</t>
  </si>
  <si>
    <t>7032-6398-7366-1909-2999</t>
  </si>
  <si>
    <t>2174-5455-2443-4418-6862</t>
  </si>
  <si>
    <t>014392415650</t>
  </si>
  <si>
    <t>TMC 1</t>
  </si>
  <si>
    <t>1658-9402-4990-7589-5334</t>
  </si>
  <si>
    <t>37237141850</t>
  </si>
  <si>
    <t>1765-6167-1358-4886-5049</t>
  </si>
  <si>
    <t>P05070313423843</t>
  </si>
  <si>
    <t>37272548134</t>
  </si>
  <si>
    <t>6366-1479-1252-6926-4009</t>
  </si>
  <si>
    <t>1345-2279-7887-1276-5137</t>
  </si>
  <si>
    <t>P05060313425758</t>
  </si>
  <si>
    <t>37272519788</t>
  </si>
  <si>
    <t>P08210313413538</t>
  </si>
  <si>
    <t>37272519499</t>
  </si>
  <si>
    <t>1666-1822-7854-6752-1784</t>
  </si>
  <si>
    <t>4452-8740-1445-9853-5206</t>
  </si>
  <si>
    <t>P05060313327386</t>
  </si>
  <si>
    <t>37272674823</t>
  </si>
  <si>
    <t>4303-1430-0589-0252-5683</t>
  </si>
  <si>
    <t>1257-6852-3641-4484-9421</t>
  </si>
  <si>
    <t>6423-6344-1726-6322-9790</t>
  </si>
  <si>
    <t>5084-3201-8463-6533-5777</t>
  </si>
  <si>
    <t>P05070313228122</t>
  </si>
  <si>
    <t>37272801459</t>
  </si>
  <si>
    <t>4486-5181-7256-9878-7852</t>
  </si>
  <si>
    <t>4671-5264-4724-2729-4694</t>
  </si>
  <si>
    <t>P05070313411918</t>
  </si>
  <si>
    <t>37272531155</t>
  </si>
  <si>
    <t>0920-8926-6147-1459-0977</t>
  </si>
  <si>
    <t>014392404480</t>
  </si>
  <si>
    <t>0245-6414-6298-1341-3160</t>
  </si>
  <si>
    <t>0404-3804-6536-4280-8803</t>
  </si>
  <si>
    <t>014392415676</t>
  </si>
  <si>
    <t>6876-1925-5704-8386-7477</t>
  </si>
  <si>
    <t>1070-9100-1196-6385-9772</t>
  </si>
  <si>
    <t>014392404498</t>
  </si>
  <si>
    <t>4672-6891-3472-5709-7822</t>
  </si>
  <si>
    <t>014392415502</t>
  </si>
  <si>
    <t>5959-4519-5108-2474-3952</t>
  </si>
  <si>
    <t>7156-1321-9735-7600-9908</t>
  </si>
  <si>
    <t>014392415668</t>
  </si>
  <si>
    <t>3976-8341-2163-5564-7263</t>
  </si>
  <si>
    <t>5392-8044-4957-8723-8227</t>
  </si>
  <si>
    <t>1837-9623-0171-5296-4244</t>
  </si>
  <si>
    <t>4346-3450-8559-7148-7068</t>
  </si>
  <si>
    <t>P08210313418605</t>
  </si>
  <si>
    <t>37272520216</t>
  </si>
  <si>
    <t>SAT TECH 1</t>
  </si>
  <si>
    <t>3028-9007-1992-3038-6673</t>
  </si>
  <si>
    <t>1756-9932-0174-6864-0112</t>
  </si>
  <si>
    <t>P05070313407242</t>
  </si>
  <si>
    <t>37272520208</t>
  </si>
  <si>
    <t>6709-0173-7705-1242-4055</t>
  </si>
  <si>
    <t>3584-5912-6818-3610-1057</t>
  </si>
  <si>
    <t>P05070313418414</t>
  </si>
  <si>
    <t>37272674641</t>
  </si>
  <si>
    <t>SAT TECH 3</t>
  </si>
  <si>
    <t>6549-1279-0453-1007-2088</t>
  </si>
  <si>
    <t>0680-0168-2767-4942-8329</t>
  </si>
  <si>
    <t>0179000745077</t>
  </si>
  <si>
    <t>SAT TECH 2</t>
  </si>
  <si>
    <t>0156-6126-1017-8715-0854</t>
  </si>
  <si>
    <t>2330-0658-4499-6672-4831</t>
  </si>
  <si>
    <t>NORMALISATION</t>
  </si>
  <si>
    <t>0179000776239</t>
  </si>
  <si>
    <t>3390-1174-3308-2722-2827</t>
  </si>
  <si>
    <t>5556-0092-7312-1765-7497</t>
  </si>
  <si>
    <t xml:space="preserve">NORMALISATION </t>
  </si>
  <si>
    <t>014412027899</t>
  </si>
  <si>
    <t>5993-2766-1941-6662-1420</t>
  </si>
  <si>
    <t>4504-8754-4475-0844-2182</t>
  </si>
  <si>
    <t>P05070313420828</t>
  </si>
  <si>
    <t>37272674146</t>
  </si>
  <si>
    <t>2510-4569-3614-1394-2050</t>
  </si>
  <si>
    <t>5753-4923-3808-5374-6722</t>
  </si>
  <si>
    <t xml:space="preserve">RONALD </t>
  </si>
  <si>
    <t>37272530108</t>
  </si>
  <si>
    <t>P05060313418638</t>
  </si>
  <si>
    <t>37272520190</t>
  </si>
  <si>
    <t>3439-3832-1478-9989-4218</t>
  </si>
  <si>
    <t>3102-7560-7877-2494-6238</t>
  </si>
  <si>
    <t>3727519606</t>
  </si>
  <si>
    <t>0093-8587-5846-8409-3950</t>
  </si>
  <si>
    <t>12/042024</t>
  </si>
  <si>
    <t>P05070313393379</t>
  </si>
  <si>
    <t>0179000772808</t>
  </si>
  <si>
    <t>6686-1671-2775-7621-5578</t>
  </si>
  <si>
    <t>1626-2928-9733-9774-5289</t>
  </si>
  <si>
    <t>P05070313416105</t>
  </si>
  <si>
    <t>37272545650</t>
  </si>
  <si>
    <t>1522-2949-1147-6538-3735</t>
  </si>
  <si>
    <t>5160-3394-8556-0365-2514</t>
  </si>
  <si>
    <t>P05070313416106</t>
  </si>
  <si>
    <t>37272626179</t>
  </si>
  <si>
    <t>2861-9300-9997-5535-6218</t>
  </si>
  <si>
    <t>P08210313424068</t>
  </si>
  <si>
    <t>0179000753014</t>
  </si>
  <si>
    <t>1941-6460-6594-1897-1443</t>
  </si>
  <si>
    <t>5190-2189-0248-2038-6421</t>
  </si>
  <si>
    <t>P08210313298003</t>
  </si>
  <si>
    <t>2732-1110-8147-2790-4016</t>
  </si>
  <si>
    <t>2893-1477-7942-8881-9187</t>
  </si>
  <si>
    <t>P08210313417367</t>
  </si>
  <si>
    <t>37272519556</t>
  </si>
  <si>
    <t>P05070313424896</t>
  </si>
  <si>
    <t>0179000753063</t>
  </si>
  <si>
    <t>2788-9256-4271-3074-6130</t>
  </si>
  <si>
    <t>5450-0616-0291-0504-7334</t>
  </si>
  <si>
    <t>P05060313425718</t>
  </si>
  <si>
    <t>37272519853</t>
  </si>
  <si>
    <t>1442-1258-7689-2638-3404</t>
  </si>
  <si>
    <t>6042-0540-0078-9707-8631</t>
  </si>
  <si>
    <t>P05070313414985</t>
  </si>
  <si>
    <t>0179000761066</t>
  </si>
  <si>
    <t>1070-4416-9475-6244-1774</t>
  </si>
  <si>
    <t>5064-9923-2345-3051-1129</t>
  </si>
  <si>
    <t>P05070313267675</t>
  </si>
  <si>
    <t>37272674260</t>
  </si>
  <si>
    <t>1652-0254-8522-4710-3551</t>
  </si>
  <si>
    <t>3271-4937-7473-7768-7141</t>
  </si>
  <si>
    <t>P05070313297419</t>
  </si>
  <si>
    <t>37272675226</t>
  </si>
  <si>
    <t>6492-1688-8882-5980-4359</t>
  </si>
  <si>
    <t>6396-7815-2254-8736-0614</t>
  </si>
  <si>
    <t>P05070313354186</t>
  </si>
  <si>
    <t>37272653512</t>
  </si>
  <si>
    <t>0253-3740-1821-6079-5590</t>
  </si>
  <si>
    <t>0861-5328-0925-1158-3906</t>
  </si>
  <si>
    <t>P08210313255669</t>
  </si>
  <si>
    <t>37272519895</t>
  </si>
  <si>
    <t>P08210313273313</t>
  </si>
  <si>
    <t>37272519473</t>
  </si>
  <si>
    <t>7080-5640-9247-3599-9684</t>
  </si>
  <si>
    <t>1448-6903-8070-9926-9321</t>
  </si>
  <si>
    <t>P05060313423121</t>
  </si>
  <si>
    <t>37272520182</t>
  </si>
  <si>
    <t>2713-2169-6246-7140-0648</t>
  </si>
  <si>
    <t>2149-4289-6617-2751-4960</t>
  </si>
  <si>
    <t>P05070313350104</t>
  </si>
  <si>
    <t>37272653496</t>
  </si>
  <si>
    <t>4632-9040-2642-5846-4223</t>
  </si>
  <si>
    <t>1379-1989-9939-7905-6142</t>
  </si>
  <si>
    <t>P08210313425459</t>
  </si>
  <si>
    <t>37272675176</t>
  </si>
  <si>
    <t>7361-2810-6822-8352-6822</t>
  </si>
  <si>
    <t>0824-4890-3860-4812-1495</t>
  </si>
  <si>
    <t>P05070313422206</t>
  </si>
  <si>
    <t>37272519572</t>
  </si>
  <si>
    <t>3803-8874-9719-2852-4779</t>
  </si>
  <si>
    <t>0447-9276-7189-8720-0135</t>
  </si>
  <si>
    <t>P08210313276902</t>
  </si>
  <si>
    <t>37272653405</t>
  </si>
  <si>
    <t>2194-9737-7095-9318-8673</t>
  </si>
  <si>
    <t>2579-2243-3741-4528-3434</t>
  </si>
  <si>
    <t>P08210313276899</t>
  </si>
  <si>
    <t>37272653207</t>
  </si>
  <si>
    <t>3142-9792-1694-0782-5552</t>
  </si>
  <si>
    <t>6075-9658-9469-7076-2976</t>
  </si>
  <si>
    <t>P05070313351595</t>
  </si>
  <si>
    <t>37272653488</t>
  </si>
  <si>
    <t>1710-8480-2457-7377-1785</t>
  </si>
  <si>
    <t>2176-9710-1428-1650-7740</t>
  </si>
  <si>
    <t>P08210313255072</t>
  </si>
  <si>
    <t>37272675200</t>
  </si>
  <si>
    <t>3178-3081-8522-7133-5772</t>
  </si>
  <si>
    <t>3537-8224-9715-5374-8969</t>
  </si>
  <si>
    <t>P08210313421935</t>
  </si>
  <si>
    <t>37272519648</t>
  </si>
  <si>
    <t>7334-4955-2777-7505-6503</t>
  </si>
  <si>
    <t>4084-2869-2061-6088-3390</t>
  </si>
  <si>
    <t>P05070313407341</t>
  </si>
  <si>
    <t>37272520075</t>
  </si>
  <si>
    <t>P05070313407332</t>
  </si>
  <si>
    <t>37272519994</t>
  </si>
  <si>
    <t>0827-1539-4196-1917-5151</t>
  </si>
  <si>
    <t>5535-3434-4698-3065-6001</t>
  </si>
  <si>
    <t>P05070313406386</t>
  </si>
  <si>
    <t>0179000776189</t>
  </si>
  <si>
    <t>1345-2955-8118-4315-1776</t>
  </si>
  <si>
    <t>3124-0379-6110-7251-1835</t>
  </si>
  <si>
    <t>P05060313407266</t>
  </si>
  <si>
    <t>37272652852</t>
  </si>
  <si>
    <t>7015-9666-7366-1229-6335</t>
  </si>
  <si>
    <t>0729-7728-0413-7467-4180</t>
  </si>
  <si>
    <t>P05060313425159</t>
  </si>
  <si>
    <t>37272652886</t>
  </si>
  <si>
    <t>3380-2318-8714-1180-0350</t>
  </si>
  <si>
    <t>5682-8085-0619-4457-8820</t>
  </si>
  <si>
    <t>17/042024</t>
  </si>
  <si>
    <t>1137-6007-0067-4863-4519</t>
  </si>
  <si>
    <t>6553-6710-4501-5919-9034</t>
  </si>
  <si>
    <t>P05070313402405</t>
  </si>
  <si>
    <t>37272652829</t>
  </si>
  <si>
    <t>6909-6956-8818-3154-9048</t>
  </si>
  <si>
    <t>5512-4017-2617-0487-2701</t>
  </si>
  <si>
    <t>P08210313416574</t>
  </si>
  <si>
    <t>37272675390</t>
  </si>
  <si>
    <t>7288-5647-2419-2071-6718</t>
  </si>
  <si>
    <t>0999-8236-3217-2093-6606</t>
  </si>
  <si>
    <t>P08210313416573</t>
  </si>
  <si>
    <t>37272675051</t>
  </si>
  <si>
    <t>2940-8518-8820-1746-2647</t>
  </si>
  <si>
    <t>1003-7439-9978-1444-9016</t>
  </si>
  <si>
    <t>P05060313416460</t>
  </si>
  <si>
    <t>37272548258</t>
  </si>
  <si>
    <t>07706-9873-4987-8224-0423</t>
  </si>
  <si>
    <t>5947-1267-3969-9744-2974</t>
  </si>
  <si>
    <t>DOCUMENTS ILLISIBLES</t>
  </si>
  <si>
    <t>P08210313416575</t>
  </si>
  <si>
    <t>37272675457</t>
  </si>
  <si>
    <t>4466-9654-5516-8712-8853</t>
  </si>
  <si>
    <t>P05070313328675</t>
  </si>
  <si>
    <t>37272635733</t>
  </si>
  <si>
    <t>0500-6464-5836-3514-5972</t>
  </si>
  <si>
    <t>4867-8147-0615-2430-7604</t>
  </si>
  <si>
    <t>P05070313362198</t>
  </si>
  <si>
    <t>37272635758</t>
  </si>
  <si>
    <t>1427-5973-5527-9880-9820</t>
  </si>
  <si>
    <t>7197-5760-3566-5580-7484</t>
  </si>
  <si>
    <t>0179000745028</t>
  </si>
  <si>
    <t>3055-4031-1320-4470-2383</t>
  </si>
  <si>
    <t>6970-7663-0818-7656-0263</t>
  </si>
  <si>
    <t>P05070313421533</t>
  </si>
  <si>
    <t>37272653074</t>
  </si>
  <si>
    <t>6049-7422-1155-6703-1995</t>
  </si>
  <si>
    <t>P05070313407331</t>
  </si>
  <si>
    <t>37272519515</t>
  </si>
  <si>
    <t>1021-8845-0153-7683-0583</t>
  </si>
  <si>
    <t>0319-7126-5982-0954-7168</t>
  </si>
  <si>
    <t>P05070313421530</t>
  </si>
  <si>
    <t>37272653124</t>
  </si>
  <si>
    <t>7119-5180-4192-9775-6738</t>
  </si>
  <si>
    <t>1819-9320-6176-1719-8777</t>
  </si>
  <si>
    <t>P05070313421531</t>
  </si>
  <si>
    <t>37272653090</t>
  </si>
  <si>
    <t>1032-7768-1702-0384-2915</t>
  </si>
  <si>
    <t>3466-2591-9972-8695-8873</t>
  </si>
  <si>
    <t>P05070313410820</t>
  </si>
  <si>
    <t>37272652910</t>
  </si>
  <si>
    <t>6603-7629-0999-3417-2813</t>
  </si>
  <si>
    <t>3848-2464-1377-5214-6678</t>
  </si>
  <si>
    <t>P08210313250884</t>
  </si>
  <si>
    <t>37272548274</t>
  </si>
  <si>
    <t>1267-8826-6306-7756-2333</t>
  </si>
  <si>
    <t>3705-0598-2586-4234-7367</t>
  </si>
  <si>
    <t>P08210313426733</t>
  </si>
  <si>
    <t>37272519424</t>
  </si>
  <si>
    <t>0125-3983-3476-4237-4959</t>
  </si>
  <si>
    <t>7352-6880-1758-8808-0065</t>
  </si>
  <si>
    <t>P08210313263402</t>
  </si>
  <si>
    <t>37272548282</t>
  </si>
  <si>
    <t>5089-8524-7655-7099-7442</t>
  </si>
  <si>
    <t>0511-1829-8654-7015-8790</t>
  </si>
  <si>
    <t>P05070313425951</t>
  </si>
  <si>
    <t>37272675853</t>
  </si>
  <si>
    <t>3209-9933-2047-9610-0106</t>
  </si>
  <si>
    <t>0313-4056-6441-4882-0341</t>
  </si>
  <si>
    <t>P08210313404827</t>
  </si>
  <si>
    <t>37272675606</t>
  </si>
  <si>
    <t>2290-8297-4452-5832-5356</t>
  </si>
  <si>
    <t>1310-8130-6225-4262-4120</t>
  </si>
  <si>
    <t>P08210313268054</t>
  </si>
  <si>
    <t>37272548241</t>
  </si>
  <si>
    <t>4514-1553-8071-4134-3994</t>
  </si>
  <si>
    <t>5536-5783-1729-6928-3835</t>
  </si>
  <si>
    <t>2773-2773-6106-1595-4310</t>
  </si>
  <si>
    <t>0087-8720-5589-2103-3243</t>
  </si>
  <si>
    <t>P05070313367545</t>
  </si>
  <si>
    <t>37272733157</t>
  </si>
  <si>
    <t>7287-5377-3759-5699-4883</t>
  </si>
  <si>
    <t>3484-9103-1377-7968-6074</t>
  </si>
  <si>
    <t>P05060313428251</t>
  </si>
  <si>
    <t>37272675317</t>
  </si>
  <si>
    <t>6757-0731-6976-8922-0695</t>
  </si>
  <si>
    <t>4287-6182-8642-8497-9946</t>
  </si>
  <si>
    <t>0179000777013</t>
  </si>
  <si>
    <t>5089-6947-3095-1990-4352</t>
  </si>
  <si>
    <t>4866-8773-2094-7961-7434</t>
  </si>
  <si>
    <t>P08210313330362</t>
  </si>
  <si>
    <t>0263007666914</t>
  </si>
  <si>
    <t>0513-4747-8163-8126-5881</t>
  </si>
  <si>
    <t>1296-1079-6278-1401-3113</t>
  </si>
  <si>
    <t>37247348818</t>
  </si>
  <si>
    <t>MOIS</t>
  </si>
  <si>
    <t>JOURS</t>
  </si>
  <si>
    <t>ANNEE</t>
  </si>
  <si>
    <t>JOURNEE</t>
  </si>
  <si>
    <t xml:space="preserve">CPT POSE DEPUIS 2020 ET TOKENS GENERES AUJOURD:UI </t>
  </si>
  <si>
    <t>CPT POSE DEPUIS 2020 ET TOKENS GENERES AUJOURD:UI</t>
  </si>
  <si>
    <t>GENERE DEPUIS LE 06/02/2024 A 16:20</t>
  </si>
  <si>
    <t>LUNDI</t>
  </si>
  <si>
    <t>MARDI</t>
  </si>
  <si>
    <t>MERCREDI</t>
  </si>
  <si>
    <t>JEUDI</t>
  </si>
  <si>
    <t>VENDREDI</t>
  </si>
  <si>
    <t>SAMEDI</t>
  </si>
  <si>
    <t>6801-0436-7334-2113-4636</t>
  </si>
  <si>
    <t>5277-2908-4089-1333-3030</t>
  </si>
  <si>
    <t>6165-2542-1689-4615-1779</t>
  </si>
  <si>
    <t>Nombre de WR</t>
  </si>
  <si>
    <t xml:space="preserve">Total </t>
  </si>
  <si>
    <t>Nbres de demandes</t>
  </si>
  <si>
    <t>Jours</t>
  </si>
  <si>
    <t>Total demandes</t>
  </si>
  <si>
    <t>EAT 3</t>
  </si>
  <si>
    <t>EAT 2</t>
  </si>
  <si>
    <t>EAT 1</t>
  </si>
  <si>
    <t>EAT 4</t>
  </si>
  <si>
    <t>Traitement</t>
  </si>
  <si>
    <t>Nbre de  MP</t>
  </si>
  <si>
    <t>Nbre de CT</t>
  </si>
  <si>
    <t>Etat du traitement</t>
  </si>
  <si>
    <t>Pas Traité</t>
  </si>
  <si>
    <t>Traité</t>
  </si>
  <si>
    <t>Total</t>
  </si>
  <si>
    <t/>
  </si>
  <si>
    <t>Traité a moitié</t>
  </si>
  <si>
    <t>Row Labels</t>
  </si>
  <si>
    <t>(blank)</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</si>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</sst>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h:mm;@"/>
    <numFmt numFmtId="166" formatCode="[$-F800]dddd\,\ mmmm\ dd\,\ yyyy"/>
  </numFmts>
  <fonts count="19"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sz val="11"/>
      <color rgb="FFFF0000"/>
      <name val="Calibri"/>
      <family val="2"/>
    </font>
    <font>
      <sz val="11"/>
      <color rgb="FF6282B2"/>
      <name val="Calibri"/>
      <family val="2"/>
    </font>
    <font>
      <sz val="11"/>
      <color rgb="FF000000"/>
      <name val="Calibri"/>
      <family val="2"/>
    </font>
    <font>
      <sz val="9"/>
      <color theme="1"/>
      <name val="Arial"/>
      <family val="2"/>
    </font>
    <font>
      <sz val="9"/>
      <color theme="1"/>
      <name val="Tahoma"/>
      <family val="2"/>
    </font>
    <font>
      <b/>
      <sz val="11"/>
      <color theme="1"/>
      <name val="Calibri"/>
      <family val="2"/>
      <scheme val="major"/>
    </font>
    <font>
      <sz val="11"/>
      <color theme="1"/>
      <name val="Calibri"/>
      <family val="2"/>
      <scheme val="major"/>
    </font>
    <font>
      <sz val="11"/>
      <color rgb="FFFF0000"/>
      <name val="Calibri"/>
      <family val="2"/>
      <scheme val="major"/>
    </font>
    <font>
      <sz val="11"/>
      <color rgb="FF000000"/>
      <name val="Calibri"/>
      <family val="2"/>
      <scheme val="major"/>
    </font>
    <font>
      <b/>
      <sz val="8"/>
      <color rgb="FFFF0000"/>
      <name val="Calibri"/>
      <family val="2"/>
      <scheme val="major"/>
    </font>
    <font>
      <sz val="20"/>
      <color theme="0"/>
      <name val="Algerian"/>
      <family val="5"/>
    </font>
    <font>
      <b/>
      <sz val="20"/>
      <color theme="0"/>
      <name val="Algerian"/>
      <family val="5"/>
    </font>
    <font>
      <b/>
      <sz val="12"/>
      <color theme="1"/>
      <name val="Times New Roman"/>
      <family val="1"/>
    </font>
    <font>
      <sz val="11"/>
      <color theme="1"/>
      <name val="Times New Roman"/>
      <family val="1"/>
    </font>
    <font>
      <sz val="10"/>
      <color theme="1"/>
      <name val="Calibri"/>
      <scheme val="minor"/>
    </font>
  </fonts>
  <fills count="11">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theme="4"/>
        <bgColor indexed="64"/>
      </patternFill>
    </fill>
    <fill>
      <patternFill patternType="solid">
        <fgColor theme="5"/>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8">
    <xf numFmtId="0" fontId="0" fillId="0" borderId="0" xfId="0"/>
    <xf numFmtId="14" fontId="7" fillId="3" borderId="1" xfId="0" applyNumberFormat="1" applyFont="1" applyFill="1" applyBorder="1" applyAlignment="1">
      <alignment horizontal="center" vertical="center"/>
    </xf>
    <xf numFmtId="14" fontId="8" fillId="3" borderId="1" xfId="0" applyNumberFormat="1" applyFont="1" applyFill="1" applyBorder="1" applyAlignment="1">
      <alignment horizontal="center" vertical="center"/>
    </xf>
    <xf numFmtId="165"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xf>
    <xf numFmtId="49" fontId="9" fillId="3" borderId="1" xfId="0" applyNumberFormat="1"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5" fontId="10" fillId="0" borderId="1" xfId="0" applyNumberFormat="1" applyFont="1" applyBorder="1" applyAlignment="1">
      <alignment horizontal="center" vertical="center" wrapText="1"/>
    </xf>
    <xf numFmtId="165" fontId="11" fillId="0" borderId="1" xfId="0" applyNumberFormat="1" applyFont="1" applyBorder="1" applyAlignment="1">
      <alignment horizontal="center" vertical="center" wrapText="1"/>
    </xf>
    <xf numFmtId="165" fontId="10" fillId="0" borderId="1" xfId="0" applyNumberFormat="1" applyFont="1" applyBorder="1" applyAlignment="1">
      <alignment horizontal="center" vertical="center"/>
    </xf>
    <xf numFmtId="165" fontId="12" fillId="0" borderId="1" xfId="0" applyNumberFormat="1" applyFont="1" applyBorder="1" applyAlignment="1">
      <alignment horizontal="center" vertical="center"/>
    </xf>
    <xf numFmtId="165" fontId="12" fillId="3" borderId="1" xfId="0" applyNumberFormat="1" applyFont="1" applyFill="1" applyBorder="1" applyAlignment="1">
      <alignment horizontal="center" vertical="center"/>
    </xf>
    <xf numFmtId="49" fontId="9" fillId="0" borderId="1" xfId="0" applyNumberFormat="1" applyFont="1" applyBorder="1" applyAlignment="1">
      <alignment horizontal="center" vertical="center" wrapText="1"/>
    </xf>
    <xf numFmtId="49" fontId="9" fillId="0" borderId="1" xfId="0" applyNumberFormat="1" applyFont="1" applyBorder="1" applyAlignment="1">
      <alignment horizontal="center" vertical="center"/>
    </xf>
    <xf numFmtId="165" fontId="8" fillId="3" borderId="1" xfId="0" applyNumberFormat="1" applyFont="1" applyFill="1" applyBorder="1" applyAlignment="1">
      <alignment horizontal="center" vertical="center"/>
    </xf>
    <xf numFmtId="49" fontId="2" fillId="0" borderId="1"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14"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164" fontId="3"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wrapText="1"/>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49" fontId="3" fillId="0" borderId="1" xfId="0" quotePrefix="1" applyNumberFormat="1" applyFont="1" applyBorder="1" applyAlignment="1">
      <alignment horizontal="center" vertical="center" wrapText="1"/>
    </xf>
    <xf numFmtId="14" fontId="3" fillId="0" borderId="1" xfId="0" applyNumberFormat="1" applyFont="1" applyBorder="1" applyAlignment="1">
      <alignment horizontal="center" vertical="center"/>
    </xf>
    <xf numFmtId="49" fontId="3" fillId="0" borderId="1" xfId="0" applyNumberFormat="1" applyFont="1" applyBorder="1" applyAlignment="1">
      <alignment horizontal="center" vertical="center"/>
    </xf>
    <xf numFmtId="49" fontId="3" fillId="0" borderId="1" xfId="0" quotePrefix="1" applyNumberFormat="1" applyFont="1" applyBorder="1" applyAlignment="1">
      <alignment horizontal="center" vertical="center"/>
    </xf>
    <xf numFmtId="49" fontId="6" fillId="0" borderId="1" xfId="0" applyNumberFormat="1" applyFont="1" applyBorder="1" applyAlignment="1">
      <alignment horizontal="center" vertical="center"/>
    </xf>
    <xf numFmtId="49" fontId="5" fillId="0" borderId="1" xfId="0" applyNumberFormat="1" applyFont="1" applyBorder="1" applyAlignment="1">
      <alignment horizontal="center" vertical="center"/>
    </xf>
    <xf numFmtId="14" fontId="6" fillId="0" borderId="1"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0" fillId="0" borderId="0" xfId="0" pivotButton="1"/>
    <xf numFmtId="0" fontId="0" fillId="0" borderId="0" xfId="0" applyAlignment="1">
      <alignment horizontal="left"/>
    </xf>
    <xf numFmtId="49" fontId="13" fillId="0" borderId="1" xfId="0" applyNumberFormat="1" applyFont="1" applyBorder="1" applyAlignment="1">
      <alignment horizontal="center" vertical="center" wrapText="1"/>
    </xf>
    <xf numFmtId="49" fontId="13" fillId="3" borderId="1" xfId="0" applyNumberFormat="1" applyFont="1" applyFill="1" applyBorder="1" applyAlignment="1">
      <alignment horizontal="center" vertical="center" wrapText="1"/>
    </xf>
    <xf numFmtId="49" fontId="8" fillId="3" borderId="1" xfId="0" applyNumberFormat="1" applyFont="1" applyFill="1" applyBorder="1" applyAlignment="1">
      <alignment horizontal="center" vertical="center"/>
    </xf>
    <xf numFmtId="49" fontId="7"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0" fillId="6" borderId="0" xfId="0" applyFill="1"/>
    <xf numFmtId="166" fontId="14" fillId="6" borderId="0" xfId="0" applyNumberFormat="1" applyFont="1" applyFill="1" applyAlignment="1">
      <alignment vertical="center"/>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2" fillId="2" borderId="3" xfId="0" applyFont="1" applyFill="1" applyBorder="1" applyAlignment="1">
      <alignment horizontal="center" vertical="center" wrapText="1"/>
    </xf>
    <xf numFmtId="166" fontId="0" fillId="0" borderId="0" xfId="0" applyNumberFormat="1"/>
    <xf numFmtId="166" fontId="15" fillId="6" borderId="0" xfId="0" applyNumberFormat="1" applyFont="1" applyFill="1" applyAlignment="1">
      <alignment vertical="center"/>
    </xf>
    <xf numFmtId="0" fontId="0" fillId="0" borderId="0" xfId="0" pivotButton="1" applyProtection="1">
      <protection locked="0"/>
    </xf>
    <xf numFmtId="0" fontId="0" fillId="0" borderId="0" xfId="0" applyProtection="1">
      <protection locked="0"/>
    </xf>
    <xf numFmtId="0" fontId="0" fillId="0" borderId="0" xfId="0" applyAlignment="1" applyProtection="1">
      <alignment horizontal="left"/>
      <protection locked="0"/>
    </xf>
    <xf numFmtId="0" fontId="0" fillId="6" borderId="0" xfId="0" applyFill="1" applyProtection="1">
      <protection locked="0"/>
    </xf>
    <xf numFmtId="0" fontId="18" fillId="0" borderId="0" xfId="0" pivotButton="1" applyFont="1" applyAlignment="1" applyProtection="1">
      <alignment wrapText="1"/>
      <protection locked="0"/>
    </xf>
    <xf numFmtId="0" fontId="0" fillId="0" borderId="0" xfId="0" applyNumberFormat="1"/>
    <xf numFmtId="0" fontId="0" fillId="0" borderId="0" xfId="0" applyNumberFormat="1" applyProtection="1">
      <protection locked="0"/>
    </xf>
    <xf numFmtId="0" fontId="16" fillId="8" borderId="0" xfId="0" applyNumberFormat="1" applyFont="1" applyFill="1" applyProtection="1">
      <protection locked="0"/>
    </xf>
    <xf numFmtId="0" fontId="16" fillId="9" borderId="0" xfId="0" applyNumberFormat="1" applyFont="1" applyFill="1" applyProtection="1">
      <protection locked="0"/>
    </xf>
    <xf numFmtId="0" fontId="16" fillId="10" borderId="0" xfId="0" applyNumberFormat="1" applyFont="1" applyFill="1" applyProtection="1">
      <protection locked="0"/>
    </xf>
    <xf numFmtId="0" fontId="17" fillId="0" borderId="0" xfId="0" applyNumberFormat="1" applyFont="1" applyProtection="1">
      <protection locked="0"/>
    </xf>
    <xf numFmtId="0" fontId="0" fillId="7" borderId="0" xfId="0" applyFont="1" applyFill="1" applyAlignment="1" applyProtection="1">
      <alignment horizontal="left"/>
      <protection locked="0"/>
    </xf>
    <xf numFmtId="0" fontId="0" fillId="4" borderId="0" xfId="0" applyNumberFormat="1" applyFill="1" applyProtection="1">
      <protection locked="0"/>
    </xf>
    <xf numFmtId="0" fontId="0" fillId="5" borderId="0" xfId="0" applyNumberFormat="1" applyFill="1" applyProtection="1">
      <protection locked="0"/>
    </xf>
    <xf numFmtId="0" fontId="0" fillId="6" borderId="0" xfId="0" applyNumberFormat="1" applyFill="1" applyProtection="1">
      <protection locked="0"/>
    </xf>
    <xf numFmtId="0" fontId="0" fillId="0" borderId="0" xfId="0" applyNumberFormat="1" applyAlignment="1" applyProtection="1">
      <alignment horizontal="left"/>
      <protection locked="0"/>
    </xf>
    <xf numFmtId="0" fontId="0" fillId="0" borderId="0" xfId="0" applyNumberFormat="1" applyAlignment="1" applyProtection="1">
      <alignment horizontal="right"/>
      <protection locked="0"/>
    </xf>
  </cellXfs>
  <cellStyles count="1">
    <cellStyle name="Normal" xfId="0" builtinId="0"/>
  </cellStyles>
  <dxfs count="65">
    <dxf>
      <numFmt numFmtId="19" formatCode="dd/mm/yyyy"/>
    </dxf>
    <dxf>
      <numFmt numFmtId="19" formatCode="dd/mm/yyyy"/>
    </dxf>
    <dxf>
      <protection locked="0"/>
    </dxf>
    <dxf>
      <font>
        <name val="Times New Roman"/>
        <family val="1"/>
        <scheme val="none"/>
      </font>
    </dxf>
    <dxf>
      <font>
        <name val="Times New Roman"/>
        <family val="1"/>
        <scheme val="none"/>
      </font>
    </dxf>
    <dxf>
      <font>
        <b/>
      </font>
    </dxf>
    <dxf>
      <font>
        <sz val="12"/>
      </font>
    </dxf>
    <dxf>
      <protection locked="0"/>
    </dxf>
    <dxf>
      <protection locked="0"/>
    </dxf>
    <dxf>
      <protection locked="0"/>
    </dxf>
    <dxf>
      <protection locked="0"/>
    </dxf>
    <dxf>
      <protection locked="0"/>
    </dxf>
    <dxf>
      <protection locked="0"/>
    </dxf>
    <dxf>
      <protection locked="0"/>
    </dxf>
    <dxf>
      <protection locked="0"/>
    </dxf>
    <dxf>
      <protection locked="0"/>
    </dxf>
    <dxf>
      <protection locked="0"/>
    </dxf>
    <dxf>
      <fill>
        <patternFill>
          <bgColor rgb="FF00B050"/>
        </patternFill>
      </fill>
    </dxf>
    <dxf>
      <fill>
        <patternFill>
          <bgColor rgb="FFFFFF00"/>
        </patternFill>
      </fill>
    </dxf>
    <dxf>
      <fill>
        <patternFill patternType="solid">
          <bgColor rgb="FFFFFF00"/>
        </patternFill>
      </fill>
    </dxf>
    <dxf>
      <font>
        <sz val="10"/>
      </font>
    </dxf>
    <dxf>
      <alignment wrapText="1"/>
    </dxf>
    <dxf>
      <fill>
        <patternFill patternType="solid">
          <bgColor theme="9" tint="0.39997558519241921"/>
        </patternFill>
      </fill>
    </dxf>
    <dxf>
      <font>
        <b/>
        <family val="2"/>
      </font>
    </dxf>
    <dxf>
      <fill>
        <patternFill patternType="solid">
          <bgColor rgb="FFFF0000"/>
        </patternFill>
      </fill>
    </dxf>
    <dxf>
      <protection locked="0"/>
    </dxf>
    <dxf>
      <protection locked="0"/>
    </dxf>
    <dxf>
      <protection locked="0"/>
    </dxf>
    <dxf>
      <protection locked="0"/>
    </dxf>
    <dxf>
      <protection locked="0"/>
    </dxf>
    <dxf>
      <protection locked="0"/>
    </dxf>
    <dxf>
      <alignment horizontal="right"/>
    </dxf>
    <dxf>
      <font>
        <b val="0"/>
      </font>
    </dxf>
    <dxf>
      <font>
        <i val="0"/>
      </font>
    </dxf>
    <dxf>
      <fill>
        <patternFill patternType="solid">
          <bgColor theme="8" tint="0.79998168889431442"/>
        </patternFill>
      </fill>
    </dxf>
    <dxf>
      <alignment horizontal="left"/>
    </dxf>
    <dxf>
      <fill>
        <patternFill patternType="solid">
          <bgColor theme="0" tint="-0.249977111117893"/>
        </patternFill>
      </fill>
    </dxf>
    <dxf>
      <fill>
        <patternFill patternType="solid">
          <bgColor theme="5"/>
        </patternFill>
      </fill>
    </dxf>
    <dxf>
      <fill>
        <patternFill patternType="solid">
          <bgColor theme="4"/>
        </patternFill>
      </fill>
    </dxf>
    <dxf>
      <fill>
        <patternFill patternType="solid">
          <fgColor indexed="64"/>
          <bgColor theme="0" tint="-0.249977111117893"/>
        </patternFill>
      </fill>
    </dxf>
    <dxf>
      <font>
        <b val="0"/>
        <i val="0"/>
        <strike val="0"/>
        <condense val="0"/>
        <extend val="0"/>
        <outline val="0"/>
        <shadow val="0"/>
        <u val="none"/>
        <vertAlign val="baseline"/>
        <sz val="11"/>
        <color theme="1"/>
        <name val="Calibri"/>
        <family val="2"/>
        <scheme val="none"/>
      </font>
      <numFmt numFmtId="0" formatCode="Genera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0" formatCode="Genera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0" formatCode="Genera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0" formatCode="Genera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8"/>
        <color rgb="FFFF0000"/>
        <name val="Calibri"/>
        <family val="2"/>
        <scheme val="maj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19" formatCode="dd/mm/yyyy"/>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ajor"/>
      </font>
      <numFmt numFmtId="30" formatCode="@"/>
      <fill>
        <patternFill patternType="solid">
          <fgColor rgb="FFFFFFFF"/>
          <bgColor rgb="FFFFFFFF"/>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ajor"/>
      </font>
      <numFmt numFmtId="30" formatCode="@"/>
      <fill>
        <patternFill patternType="solid">
          <fgColor rgb="FFFFFFFF"/>
          <bgColor rgb="FFFFFFFF"/>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30" formatCode="@"/>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165" formatCode="h:mm;@"/>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19" formatCode="dd/mm/yyyy"/>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ajor"/>
      </font>
      <numFmt numFmtId="165" formatCode="h:mm;@"/>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numFmt numFmtId="19" formatCode="dd/mm/yyyy"/>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none"/>
      </font>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theme="1"/>
        <name val="Calibri"/>
        <family val="2"/>
        <scheme val="none"/>
      </font>
      <fill>
        <patternFill patternType="solid">
          <fgColor rgb="FFD8D8D8"/>
          <bgColor rgb="FFD8D8D8"/>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customschemas.google.com/relationships/workbookmetadata" Target="metadata"/><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4.xml"/><Relationship Id="rId5" Type="http://schemas.openxmlformats.org/officeDocument/2006/relationships/pivotCacheDefinition" Target="pivotCache/pivotCacheDefinition2.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pivotCacheDefinition" Target="pivotCache/pivotCacheDefinition1.xml"/><Relationship Id="rId9" Type="http://schemas.microsoft.com/office/2007/relationships/slicerCache" Target="slicerCaches/slicerCache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[SUIVI_DES_TOKENS_GENERES.xlsx]Brouillon!Demande par Equipe</c:name>
    <c:fmtId val="0"/>
  </c:pivotSource>
  <c:chart>
    <c:title>
      <c:tx>
        <c:rich>
          <a:bodyPr rot="0" spcFirstLastPara="1" vertOverflow="ellipsis" vert="horz" wrap="square" anchor="ctr" anchorCtr="1"/>
          <a:lstStyle/>
          <a:p>
            <a:pPr>
              <a:defRPr sz="1600" b="1" i="0" u="dbl"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u="dbl"/>
              <a:t>Demandes</a:t>
            </a:r>
            <a:r>
              <a:rPr lang="en-US" u="dbl" baseline="0"/>
              <a:t> par équipes</a:t>
            </a:r>
            <a:endParaRPr lang="en-US" u="dbl"/>
          </a:p>
        </c:rich>
      </c:tx>
      <c:overlay val="0"/>
      <c:spPr>
        <a:noFill/>
        <a:ln>
          <a:noFill/>
        </a:ln>
        <a:effectLst/>
      </c:spPr>
      <c:txPr>
        <a:bodyPr rot="0" spcFirstLastPara="1" vertOverflow="ellipsis" vert="horz" wrap="square" anchor="ctr" anchorCtr="1"/>
        <a:lstStyle/>
        <a:p>
          <a:pPr>
            <a:defRPr sz="1600" b="1" i="0" u="dbl"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fr-FR"/>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39637130267999"/>
          <c:y val="0.16748980752056253"/>
          <c:w val="0.78083118878432878"/>
          <c:h val="0.77407711973016291"/>
        </c:manualLayout>
      </c:layout>
      <c:barChart>
        <c:barDir val="bar"/>
        <c:grouping val="clustered"/>
        <c:varyColors val="0"/>
        <c:ser>
          <c:idx val="0"/>
          <c:order val="0"/>
          <c:tx>
            <c:strRef>
              <c:f>Brouillon!$F$2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Brouillon!$E$3:$E$14</c:f>
              <c:strCache>
                <c:ptCount val="11"/>
                <c:pt idx="0">
                  <c:v>TMC 1</c:v>
                </c:pt>
                <c:pt idx="1">
                  <c:v>EAT 2</c:v>
                </c:pt>
                <c:pt idx="2">
                  <c:v>(blank)</c:v>
                </c:pt>
                <c:pt idx="3">
                  <c:v>EAT 4</c:v>
                </c:pt>
                <c:pt idx="4">
                  <c:v>SAT TECH</c:v>
                </c:pt>
                <c:pt idx="5">
                  <c:v>SAT TECH 2</c:v>
                </c:pt>
                <c:pt idx="6">
                  <c:v>SAT TECH 1</c:v>
                </c:pt>
                <c:pt idx="7">
                  <c:v>EAT 1</c:v>
                </c:pt>
                <c:pt idx="8">
                  <c:v>SAT TECH 3</c:v>
                </c:pt>
                <c:pt idx="9">
                  <c:v>EAT 3</c:v>
                </c:pt>
                <c:pt idx="10">
                  <c:v>EUROPE</c:v>
                </c:pt>
              </c:strCache>
            </c:strRef>
          </c:cat>
          <c:val>
            <c:numRef>
              <c:f>Brouillon!$F$3:$F$14</c:f>
              <c:numCache>
                <c:formatCode>General</c:formatCode>
                <c:ptCount val="11"/>
                <c:pt idx="0">
                  <c:v>8</c:v>
                </c:pt>
                <c:pt idx="1">
                  <c:v>10</c:v>
                </c:pt>
                <c:pt idx="2">
                  <c:v>10</c:v>
                </c:pt>
                <c:pt idx="3">
                  <c:v>12</c:v>
                </c:pt>
                <c:pt idx="4">
                  <c:v>13</c:v>
                </c:pt>
                <c:pt idx="5">
                  <c:v>16</c:v>
                </c:pt>
                <c:pt idx="6">
                  <c:v>19</c:v>
                </c:pt>
                <c:pt idx="7">
                  <c:v>21</c:v>
                </c:pt>
                <c:pt idx="8">
                  <c:v>26</c:v>
                </c:pt>
                <c:pt idx="9">
                  <c:v>30</c:v>
                </c:pt>
                <c:pt idx="10">
                  <c:v>32</c:v>
                </c:pt>
              </c:numCache>
            </c:numRef>
          </c:val>
          <c:extLst>
            <c:ext xmlns:c16="http://schemas.microsoft.com/office/drawing/2014/chart" uri="{C3380CC4-5D6E-409C-BE32-E72D297353CC}">
              <c16:uniqueId val="{00000000-FEC1-40BA-B705-76757560313D}"/>
            </c:ext>
          </c:extLst>
        </c:ser>
        <c:dLbls>
          <c:dLblPos val="outEnd"/>
          <c:showLegendKey val="0"/>
          <c:showVal val="1"/>
          <c:showCatName val="0"/>
          <c:showSerName val="0"/>
          <c:showPercent val="0"/>
          <c:showBubbleSize val="0"/>
        </c:dLbls>
        <c:gapWidth val="115"/>
        <c:overlap val="-20"/>
        <c:axId val="850904896"/>
        <c:axId val="837223536"/>
      </c:barChart>
      <c:catAx>
        <c:axId val="85090489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837223536"/>
        <c:crosses val="autoZero"/>
        <c:auto val="1"/>
        <c:lblAlgn val="ctr"/>
        <c:lblOffset val="100"/>
        <c:noMultiLvlLbl val="0"/>
      </c:catAx>
      <c:valAx>
        <c:axId val="837223536"/>
        <c:scaling>
          <c:orientation val="minMax"/>
        </c:scaling>
        <c:delete val="1"/>
        <c:axPos val="b"/>
        <c:numFmt formatCode="General" sourceLinked="1"/>
        <c:majorTickMark val="none"/>
        <c:minorTickMark val="none"/>
        <c:tickLblPos val="nextTo"/>
        <c:crossAx val="850904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[SUIVI_DES_TOKENS_GENERES.xlsx]Rapport des Tokens!Tokens/par jours</c:name>
    <c:fmtId val="2"/>
  </c:pivotSource>
  <c:chart>
    <c:title>
      <c:tx>
        <c:rich>
          <a:bodyPr rot="0" spcFirstLastPara="1" vertOverflow="ellipsis" vert="horz" wrap="square" anchor="ctr" anchorCtr="1"/>
          <a:lstStyle/>
          <a:p>
            <a:pPr>
              <a:defRPr sz="1600" b="1" i="0" u="dbl"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FR" u="dbl"/>
              <a:t>Nbres</a:t>
            </a:r>
            <a:r>
              <a:rPr lang="fr-FR" u="dbl" baseline="0"/>
              <a:t> de Tokens </a:t>
            </a:r>
            <a:endParaRPr lang="fr-FR" u="dbl"/>
          </a:p>
        </c:rich>
      </c:tx>
      <c:overlay val="1"/>
      <c:spPr>
        <a:noFill/>
        <a:ln>
          <a:noFill/>
        </a:ln>
        <a:effectLst/>
      </c:spPr>
      <c:txPr>
        <a:bodyPr rot="0" spcFirstLastPara="1" vertOverflow="ellipsis" vert="horz" wrap="square" anchor="ctr" anchorCtr="1"/>
        <a:lstStyle/>
        <a:p>
          <a:pPr>
            <a:defRPr sz="1600" b="1" i="0" u="dbl"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fr-FR"/>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1071869408890723E-2"/>
          <c:y val="6.1002178649237473E-2"/>
          <c:w val="0.89182015821108207"/>
          <c:h val="0.75131422297702988"/>
        </c:manualLayout>
      </c:layout>
      <c:barChart>
        <c:barDir val="col"/>
        <c:grouping val="clustered"/>
        <c:varyColors val="0"/>
        <c:ser>
          <c:idx val="0"/>
          <c:order val="0"/>
          <c:tx>
            <c:strRef>
              <c:f>'Rapport des Tokens'!$N$8</c:f>
              <c:strCache>
                <c:ptCount val="1"/>
                <c:pt idx="0">
                  <c:v>Nbre de  MP</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'Rapport des Tokens'!$M$9:$M$15</c:f>
              <c:strCache>
                <c:ptCount val="6"/>
                <c:pt idx="0">
                  <c:v>LUNDI</c:v>
                </c:pt>
                <c:pt idx="1">
                  <c:v>MARDI</c:v>
                </c:pt>
                <c:pt idx="2">
                  <c:v>MERCREDI</c:v>
                </c:pt>
                <c:pt idx="3">
                  <c:v>JEUDI</c:v>
                </c:pt>
                <c:pt idx="4">
                  <c:v>VENDREDI</c:v>
                </c:pt>
                <c:pt idx="5">
                  <c:v>SAMEDI</c:v>
                </c:pt>
              </c:strCache>
            </c:strRef>
          </c:cat>
          <c:val>
            <c:numRef>
              <c:f>'Rapport des Tokens'!$N$9:$N$15</c:f>
              <c:numCache>
                <c:formatCode>General</c:formatCode>
                <c:ptCount val="6"/>
                <c:pt idx="0">
                  <c:v>64</c:v>
                </c:pt>
                <c:pt idx="1">
                  <c:v>49</c:v>
                </c:pt>
                <c:pt idx="2">
                  <c:v>26</c:v>
                </c:pt>
                <c:pt idx="3">
                  <c:v>15</c:v>
                </c:pt>
                <c:pt idx="4">
                  <c:v>16</c:v>
                </c:pt>
                <c:pt idx="5">
                  <c:v>6</c:v>
                </c:pt>
              </c:numCache>
            </c:numRef>
          </c:val>
          <c:extLst>
            <c:ext xmlns:c16="http://schemas.microsoft.com/office/drawing/2014/chart" uri="{C3380CC4-5D6E-409C-BE32-E72D297353CC}">
              <c16:uniqueId val="{00000000-FC5C-4AE7-86C5-2D4C9148B12A}"/>
            </c:ext>
          </c:extLst>
        </c:ser>
        <c:ser>
          <c:idx val="1"/>
          <c:order val="1"/>
          <c:tx>
            <c:strRef>
              <c:f>'Rapport des Tokens'!$O$8</c:f>
              <c:strCache>
                <c:ptCount val="1"/>
                <c:pt idx="0">
                  <c:v>Nbre de CT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'Rapport des Tokens'!$M$9:$M$15</c:f>
              <c:strCache>
                <c:ptCount val="6"/>
                <c:pt idx="0">
                  <c:v>LUNDI</c:v>
                </c:pt>
                <c:pt idx="1">
                  <c:v>MARDI</c:v>
                </c:pt>
                <c:pt idx="2">
                  <c:v>MERCREDI</c:v>
                </c:pt>
                <c:pt idx="3">
                  <c:v>JEUDI</c:v>
                </c:pt>
                <c:pt idx="4">
                  <c:v>VENDREDI</c:v>
                </c:pt>
                <c:pt idx="5">
                  <c:v>SAMEDI</c:v>
                </c:pt>
              </c:strCache>
            </c:strRef>
          </c:cat>
          <c:val>
            <c:numRef>
              <c:f>'Rapport des Tokens'!$O$9:$O$15</c:f>
              <c:numCache>
                <c:formatCode>General</c:formatCode>
                <c:ptCount val="6"/>
                <c:pt idx="0">
                  <c:v>65</c:v>
                </c:pt>
                <c:pt idx="1">
                  <c:v>51</c:v>
                </c:pt>
                <c:pt idx="2">
                  <c:v>27</c:v>
                </c:pt>
                <c:pt idx="3">
                  <c:v>15</c:v>
                </c:pt>
                <c:pt idx="4">
                  <c:v>16</c:v>
                </c:pt>
                <c:pt idx="5">
                  <c:v>6</c:v>
                </c:pt>
              </c:numCache>
            </c:numRef>
          </c:val>
          <c:extLst>
            <c:ext xmlns:c16="http://schemas.microsoft.com/office/drawing/2014/chart" uri="{C3380CC4-5D6E-409C-BE32-E72D297353CC}">
              <c16:uniqueId val="{00000001-FC5C-4AE7-86C5-2D4C9148B12A}"/>
            </c:ext>
          </c:extLst>
        </c:ser>
        <c:ser>
          <c:idx val="2"/>
          <c:order val="2"/>
          <c:tx>
            <c:strRef>
              <c:f>'Rapport des Tokens'!$P$8</c:f>
              <c:strCache>
                <c:ptCount val="1"/>
                <c:pt idx="0">
                  <c:v>Total demandes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'Rapport des Tokens'!$M$9:$M$15</c:f>
              <c:strCache>
                <c:ptCount val="6"/>
                <c:pt idx="0">
                  <c:v>LUNDI</c:v>
                </c:pt>
                <c:pt idx="1">
                  <c:v>MARDI</c:v>
                </c:pt>
                <c:pt idx="2">
                  <c:v>MERCREDI</c:v>
                </c:pt>
                <c:pt idx="3">
                  <c:v>JEUDI</c:v>
                </c:pt>
                <c:pt idx="4">
                  <c:v>VENDREDI</c:v>
                </c:pt>
                <c:pt idx="5">
                  <c:v>SAMEDI</c:v>
                </c:pt>
              </c:strCache>
            </c:strRef>
          </c:cat>
          <c:val>
            <c:numRef>
              <c:f>'Rapport des Tokens'!$P$9:$P$15</c:f>
              <c:numCache>
                <c:formatCode>General</c:formatCode>
                <c:ptCount val="6"/>
                <c:pt idx="0">
                  <c:v>68</c:v>
                </c:pt>
                <c:pt idx="1">
                  <c:v>56</c:v>
                </c:pt>
                <c:pt idx="2">
                  <c:v>28</c:v>
                </c:pt>
                <c:pt idx="3">
                  <c:v>18</c:v>
                </c:pt>
                <c:pt idx="4">
                  <c:v>20</c:v>
                </c:pt>
                <c:pt idx="5">
                  <c:v>7</c:v>
                </c:pt>
              </c:numCache>
            </c:numRef>
          </c:val>
          <c:extLst>
            <c:ext xmlns:c16="http://schemas.microsoft.com/office/drawing/2014/chart" uri="{C3380CC4-5D6E-409C-BE32-E72D297353CC}">
              <c16:uniqueId val="{00000002-FC5C-4AE7-86C5-2D4C9148B12A}"/>
            </c:ext>
          </c:extLst>
        </c:ser>
        <c:dLbls>
          <c:showLegendKey val="0"/>
          <c:showVal val="0"/>
          <c:showCatName val="0"/>
          <c:showSerName val="0"/>
          <c:showPercent val="0"/>
          <c:showBubbleSize val="0"/>
        </c:dLbls>
        <c:gapWidth val="100"/>
        <c:overlap val="-24"/>
        <c:axId val="448843008"/>
        <c:axId val="97051312"/>
      </c:barChart>
      <c:catAx>
        <c:axId val="44884300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97051312"/>
        <c:crosses val="autoZero"/>
        <c:auto val="1"/>
        <c:lblAlgn val="ctr"/>
        <c:lblOffset val="100"/>
        <c:noMultiLvlLbl val="0"/>
      </c:catAx>
      <c:valAx>
        <c:axId val="97051312"/>
        <c:scaling>
          <c:orientation val="minMax"/>
        </c:scaling>
        <c:delete val="0"/>
        <c:axPos val="l"/>
        <c:numFmt formatCode="General" sourceLinked="1"/>
        <c:majorTickMark val="out"/>
        <c:minorTickMark val="none"/>
        <c:tickLblPos val="low"/>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448843008"/>
        <c:crosses val="autoZero"/>
        <c:crossBetween val="between"/>
        <c:majorUnit val="30"/>
      </c:valAx>
      <c:spPr>
        <a:noFill/>
        <a:ln>
          <a:noFill/>
        </a:ln>
        <a:effectLst/>
      </c:spPr>
    </c:plotArea>
    <c:legend>
      <c:legendPos val="b"/>
      <c:layout>
        <c:manualLayout>
          <c:xMode val="edge"/>
          <c:yMode val="edge"/>
          <c:x val="0.14547462809919576"/>
          <c:y val="0.90468358121901427"/>
          <c:w val="0.71620228203275527"/>
          <c:h val="7.35299264062580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[SUIVI_DES_TOKENS_GENERES.xlsx]Rapport des Tokens!Etat du Traitement des Tokens</c:name>
    <c:fmtId val="0"/>
  </c:pivotSource>
  <c:chart>
    <c:title>
      <c:tx>
        <c:rich>
          <a:bodyPr rot="0" spcFirstLastPara="1" vertOverflow="ellipsis" vert="horz" wrap="square" anchor="ctr" anchorCtr="1"/>
          <a:lstStyle/>
          <a:p>
            <a:pPr>
              <a:defRPr sz="1600" b="1" i="0" u="dbl"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FR" u="dbl"/>
              <a:t>Etat de traitement</a:t>
            </a:r>
            <a:r>
              <a:rPr lang="fr-FR" u="dbl" baseline="0"/>
              <a:t> des Tokens</a:t>
            </a:r>
          </a:p>
        </c:rich>
      </c:tx>
      <c:overlay val="0"/>
      <c:spPr>
        <a:noFill/>
        <a:ln>
          <a:noFill/>
        </a:ln>
        <a:effectLst/>
      </c:spPr>
      <c:txPr>
        <a:bodyPr rot="0" spcFirstLastPara="1" vertOverflow="ellipsis" vert="horz" wrap="square" anchor="ctr" anchorCtr="1"/>
        <a:lstStyle/>
        <a:p>
          <a:pPr>
            <a:defRPr sz="1600" b="1" i="0" u="dbl"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fr-FR"/>
        </a:p>
      </c:txPr>
    </c:title>
    <c:autoTitleDeleted val="0"/>
    <c:pivotFmts>
      <c:pivotFmt>
        <c:idx val="0"/>
      </c:pivotFmt>
      <c:pivotFmt>
        <c:idx val="1"/>
      </c:pivotFmt>
      <c:pivotFmt>
        <c:idx val="2"/>
      </c:pivotFmt>
      <c:pivotFmt>
        <c:idx val="3"/>
        <c:spPr>
          <a:ln w="34925" cap="rnd">
            <a:solidFill>
              <a:srgbClr val="FF0000"/>
            </a:solidFill>
            <a:round/>
          </a:ln>
          <a:effectLst>
            <a:outerShdw blurRad="57150" dist="19050" dir="5400000" algn="ctr" rotWithShape="0">
              <a:srgbClr val="000000">
                <a:alpha val="63000"/>
              </a:srgbClr>
            </a:outerShdw>
          </a:effectLst>
        </c:spPr>
        <c:marker>
          <c:symbol val="circle"/>
          <c:size val="6"/>
          <c:spPr>
            <a:solidFill>
              <a:schemeClr val="tx1"/>
            </a:solidFill>
            <a:ln w="9525">
              <a:solidFill>
                <a:srgbClr val="FF00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rgbClr val="00B050"/>
            </a:solidFill>
            <a:round/>
          </a:ln>
          <a:effectLst>
            <a:outerShdw blurRad="57150" dist="19050" dir="5400000" algn="ctr" rotWithShape="0">
              <a:srgbClr val="000000">
                <a:alpha val="63000"/>
              </a:srgbClr>
            </a:outerShdw>
          </a:effectLst>
        </c:spPr>
        <c:marker>
          <c:symbol val="circle"/>
          <c:size val="6"/>
          <c:spPr>
            <a:solidFill>
              <a:schemeClr val="tx1"/>
            </a:solidFill>
            <a:ln w="9525">
              <a:solidFill>
                <a:srgbClr val="00B05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rgbClr val="FFFF00"/>
            </a:solidFill>
            <a:round/>
          </a:ln>
          <a:effectLst>
            <a:outerShdw blurRad="57150" dist="19050" dir="5400000" algn="ctr" rotWithShape="0">
              <a:srgbClr val="000000">
                <a:alpha val="63000"/>
              </a:srgbClr>
            </a:outerShdw>
          </a:effectLst>
        </c:spPr>
        <c:marker>
          <c:spPr>
            <a:solidFill>
              <a:schemeClr val="bg1"/>
            </a:solidFill>
            <a:ln w="9525">
              <a:solidFill>
                <a:srgbClr val="FFFF00"/>
              </a:solidFill>
              <a:round/>
            </a:ln>
            <a:effectLst>
              <a:outerShdw blurRad="57150" dist="19050" dir="5400000" algn="ctr" rotWithShape="0">
                <a:srgbClr val="000000">
                  <a:alpha val="63000"/>
                </a:srgbClr>
              </a:outerShdw>
            </a:effectLst>
          </c:spPr>
        </c:marker>
      </c:pivotFmt>
      <c:pivotFmt>
        <c:idx val="6"/>
        <c:spPr>
          <a:ln w="34925" cap="rnd">
            <a:solidFill>
              <a:srgbClr val="FFFF00"/>
            </a:solidFill>
            <a:round/>
          </a:ln>
          <a:effectLst>
            <a:outerShdw blurRad="57150" dist="19050" dir="5400000" algn="ctr" rotWithShape="0">
              <a:srgbClr val="000000">
                <a:alpha val="63000"/>
              </a:srgbClr>
            </a:outerShdw>
          </a:effectLst>
        </c:spPr>
        <c:marker>
          <c:symbol val="circle"/>
          <c:size val="6"/>
          <c:spPr>
            <a:solidFill>
              <a:schemeClr val="tx1"/>
            </a:solidFill>
            <a:ln w="9525">
              <a:solidFill>
                <a:srgbClr val="FFFF00"/>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'Rapport des Tokens'!$G$24:$G$25</c:f>
              <c:strCache>
                <c:ptCount val="1"/>
                <c:pt idx="0">
                  <c:v>Pas Traité</c:v>
                </c:pt>
              </c:strCache>
            </c:strRef>
          </c:tx>
          <c:spPr>
            <a:ln w="34925" cap="rnd">
              <a:solidFill>
                <a:srgbClr val="FF0000"/>
              </a:solidFill>
              <a:round/>
            </a:ln>
            <a:effectLst>
              <a:outerShdw blurRad="57150" dist="19050" dir="5400000" algn="ctr" rotWithShape="0">
                <a:srgbClr val="000000">
                  <a:alpha val="63000"/>
                </a:srgbClr>
              </a:outerShdw>
            </a:effectLst>
          </c:spPr>
          <c:marker>
            <c:symbol val="circle"/>
            <c:size val="6"/>
            <c:spPr>
              <a:solidFill>
                <a:schemeClr val="tx1"/>
              </a:solidFill>
              <a:ln w="9525">
                <a:solidFill>
                  <a:srgbClr val="FF0000"/>
                </a:solidFill>
                <a:round/>
              </a:ln>
              <a:effectLst>
                <a:outerShdw blurRad="57150" dist="19050" dir="5400000" algn="ctr" rotWithShape="0">
                  <a:srgbClr val="000000">
                    <a:alpha val="63000"/>
                  </a:srgbClr>
                </a:outerShdw>
              </a:effectLst>
            </c:spPr>
          </c:marker>
          <c:cat>
            <c:strRef>
              <c:f>'Rapport des Tokens'!$F$26:$F$32</c:f>
              <c:strCache>
                <c:ptCount val="6"/>
                <c:pt idx="0">
                  <c:v>JEUDI</c:v>
                </c:pt>
                <c:pt idx="1">
                  <c:v>LUNDI</c:v>
                </c:pt>
                <c:pt idx="2">
                  <c:v>MARDI</c:v>
                </c:pt>
                <c:pt idx="3">
                  <c:v>MERCREDI</c:v>
                </c:pt>
                <c:pt idx="4">
                  <c:v>SAMEDI</c:v>
                </c:pt>
                <c:pt idx="5">
                  <c:v>VENDREDI</c:v>
                </c:pt>
              </c:strCache>
            </c:strRef>
          </c:cat>
          <c:val>
            <c:numRef>
              <c:f>'Rapport des Tokens'!$G$26:$G$32</c:f>
              <c:numCache>
                <c:formatCode>General</c:formatCode>
                <c:ptCount val="6"/>
                <c:pt idx="0">
                  <c:v>3</c:v>
                </c:pt>
                <c:pt idx="1">
                  <c:v>3</c:v>
                </c:pt>
                <c:pt idx="2">
                  <c:v>5</c:v>
                </c:pt>
                <c:pt idx="3">
                  <c:v>1</c:v>
                </c:pt>
                <c:pt idx="4">
                  <c:v>1</c:v>
                </c:pt>
                <c:pt idx="5">
                  <c:v>4</c:v>
                </c:pt>
              </c:numCache>
            </c:numRef>
          </c:val>
          <c:smooth val="0"/>
          <c:extLst>
            <c:ext xmlns:c16="http://schemas.microsoft.com/office/drawing/2014/chart" uri="{C3380CC4-5D6E-409C-BE32-E72D297353CC}">
              <c16:uniqueId val="{00000002-22F7-4B61-B92C-BC034420A226}"/>
            </c:ext>
          </c:extLst>
        </c:ser>
        <c:ser>
          <c:idx val="1"/>
          <c:order val="1"/>
          <c:tx>
            <c:strRef>
              <c:f>'Rapport des Tokens'!$H$24:$H$25</c:f>
              <c:strCache>
                <c:ptCount val="1"/>
                <c:pt idx="0">
                  <c:v>Traité</c:v>
                </c:pt>
              </c:strCache>
            </c:strRef>
          </c:tx>
          <c:spPr>
            <a:ln w="34925" cap="rnd">
              <a:solidFill>
                <a:srgbClr val="00B050"/>
              </a:solidFill>
              <a:round/>
            </a:ln>
            <a:effectLst>
              <a:outerShdw blurRad="57150" dist="19050" dir="5400000" algn="ctr" rotWithShape="0">
                <a:srgbClr val="000000">
                  <a:alpha val="63000"/>
                </a:srgbClr>
              </a:outerShdw>
            </a:effectLst>
          </c:spPr>
          <c:marker>
            <c:symbol val="circle"/>
            <c:size val="6"/>
            <c:spPr>
              <a:solidFill>
                <a:schemeClr val="tx1"/>
              </a:solidFill>
              <a:ln w="9525">
                <a:solidFill>
                  <a:srgbClr val="00B050"/>
                </a:solidFill>
                <a:round/>
              </a:ln>
              <a:effectLst>
                <a:outerShdw blurRad="57150" dist="19050" dir="5400000" algn="ctr" rotWithShape="0">
                  <a:srgbClr val="000000">
                    <a:alpha val="63000"/>
                  </a:srgbClr>
                </a:outerShdw>
              </a:effectLst>
            </c:spPr>
          </c:marker>
          <c:cat>
            <c:strRef>
              <c:f>'Rapport des Tokens'!$F$26:$F$32</c:f>
              <c:strCache>
                <c:ptCount val="6"/>
                <c:pt idx="0">
                  <c:v>JEUDI</c:v>
                </c:pt>
                <c:pt idx="1">
                  <c:v>LUNDI</c:v>
                </c:pt>
                <c:pt idx="2">
                  <c:v>MARDI</c:v>
                </c:pt>
                <c:pt idx="3">
                  <c:v>MERCREDI</c:v>
                </c:pt>
                <c:pt idx="4">
                  <c:v>SAMEDI</c:v>
                </c:pt>
                <c:pt idx="5">
                  <c:v>VENDREDI</c:v>
                </c:pt>
              </c:strCache>
            </c:strRef>
          </c:cat>
          <c:val>
            <c:numRef>
              <c:f>'Rapport des Tokens'!$H$26:$H$32</c:f>
              <c:numCache>
                <c:formatCode>General</c:formatCode>
                <c:ptCount val="6"/>
                <c:pt idx="0">
                  <c:v>15</c:v>
                </c:pt>
                <c:pt idx="1">
                  <c:v>64</c:v>
                </c:pt>
                <c:pt idx="2">
                  <c:v>49</c:v>
                </c:pt>
                <c:pt idx="3">
                  <c:v>26</c:v>
                </c:pt>
                <c:pt idx="4">
                  <c:v>6</c:v>
                </c:pt>
                <c:pt idx="5">
                  <c:v>16</c:v>
                </c:pt>
              </c:numCache>
            </c:numRef>
          </c:val>
          <c:smooth val="0"/>
          <c:extLst>
            <c:ext xmlns:c16="http://schemas.microsoft.com/office/drawing/2014/chart" uri="{C3380CC4-5D6E-409C-BE32-E72D297353CC}">
              <c16:uniqueId val="{00000009-6C28-4344-AE43-C353C5B9D489}"/>
            </c:ext>
          </c:extLst>
        </c:ser>
        <c:ser>
          <c:idx val="2"/>
          <c:order val="2"/>
          <c:tx>
            <c:strRef>
              <c:f>'Rapport des Tokens'!$I$24:$I$25</c:f>
              <c:strCache>
                <c:ptCount val="1"/>
                <c:pt idx="0">
                  <c:v>Traité a moitié</c:v>
                </c:pt>
              </c:strCache>
            </c:strRef>
          </c:tx>
          <c:spPr>
            <a:ln w="34925" cap="rnd">
              <a:solidFill>
                <a:srgbClr val="FFFF00"/>
              </a:solidFill>
              <a:round/>
            </a:ln>
            <a:effectLst>
              <a:outerShdw blurRad="57150" dist="19050" dir="5400000" algn="ctr" rotWithShape="0">
                <a:srgbClr val="000000">
                  <a:alpha val="63000"/>
                </a:srgbClr>
              </a:outerShdw>
            </a:effectLst>
          </c:spPr>
          <c:marker>
            <c:symbol val="circle"/>
            <c:size val="6"/>
            <c:spPr>
              <a:solidFill>
                <a:schemeClr val="tx1"/>
              </a:solidFill>
              <a:ln w="9525">
                <a:solidFill>
                  <a:srgbClr val="FFFF00"/>
                </a:solidFill>
                <a:round/>
              </a:ln>
              <a:effectLst>
                <a:outerShdw blurRad="57150" dist="19050" dir="5400000" algn="ctr" rotWithShape="0">
                  <a:srgbClr val="000000">
                    <a:alpha val="63000"/>
                  </a:srgbClr>
                </a:outerShdw>
              </a:effectLst>
            </c:spPr>
          </c:marker>
          <c:cat>
            <c:strRef>
              <c:f>'Rapport des Tokens'!$F$26:$F$32</c:f>
              <c:strCache>
                <c:ptCount val="6"/>
                <c:pt idx="0">
                  <c:v>JEUDI</c:v>
                </c:pt>
                <c:pt idx="1">
                  <c:v>LUNDI</c:v>
                </c:pt>
                <c:pt idx="2">
                  <c:v>MARDI</c:v>
                </c:pt>
                <c:pt idx="3">
                  <c:v>MERCREDI</c:v>
                </c:pt>
                <c:pt idx="4">
                  <c:v>SAMEDI</c:v>
                </c:pt>
                <c:pt idx="5">
                  <c:v>VENDREDI</c:v>
                </c:pt>
              </c:strCache>
            </c:strRef>
          </c:cat>
          <c:val>
            <c:numRef>
              <c:f>'Rapport des Tokens'!$I$26:$I$32</c:f>
              <c:numCache>
                <c:formatCode>General</c:formatCode>
                <c:ptCount val="6"/>
                <c:pt idx="1">
                  <c:v>1</c:v>
                </c:pt>
                <c:pt idx="2">
                  <c:v>2</c:v>
                </c:pt>
                <c:pt idx="3">
                  <c:v>1</c:v>
                </c:pt>
              </c:numCache>
            </c:numRef>
          </c:val>
          <c:smooth val="0"/>
          <c:extLst>
            <c:ext xmlns:c16="http://schemas.microsoft.com/office/drawing/2014/chart" uri="{C3380CC4-5D6E-409C-BE32-E72D297353CC}">
              <c16:uniqueId val="{0000000C-6C28-4344-AE43-C353C5B9D489}"/>
            </c:ext>
          </c:extLst>
        </c:ser>
        <c:dLbls>
          <c:showLegendKey val="0"/>
          <c:showVal val="0"/>
          <c:showCatName val="0"/>
          <c:showSerName val="0"/>
          <c:showPercent val="0"/>
          <c:showBubbleSize val="0"/>
        </c:dLbls>
        <c:marker val="1"/>
        <c:smooth val="0"/>
        <c:axId val="1201889199"/>
        <c:axId val="1346932159"/>
      </c:lineChart>
      <c:catAx>
        <c:axId val="120188919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fr-FR"/>
          </a:p>
        </c:txPr>
        <c:crossAx val="1346932159"/>
        <c:crosses val="autoZero"/>
        <c:auto val="1"/>
        <c:lblAlgn val="ctr"/>
        <c:lblOffset val="100"/>
        <c:noMultiLvlLbl val="0"/>
      </c:catAx>
      <c:valAx>
        <c:axId val="13469321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crossAx val="120188919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190500</xdr:colOff>
      <xdr:row>0</xdr:row>
      <xdr:rowOff>38099</xdr:rowOff>
    </xdr:from>
    <xdr:to>
      <xdr:col>3</xdr:col>
      <xdr:colOff>895350</xdr:colOff>
      <xdr:row>2</xdr:row>
      <xdr:rowOff>76200</xdr:rowOff>
    </xdr:to>
    <xdr:sp macro="" textlink="">
      <xdr:nvSpPr>
        <xdr:cNvPr id="10" name="Rectangle : coins arrondis 9">
          <a:extLst>
            <a:ext uri="{FF2B5EF4-FFF2-40B4-BE49-F238E27FC236}">
              <a16:creationId xmlns:a16="http://schemas.microsoft.com/office/drawing/2014/main" id="{B0EBC501-367F-4FA9-9753-A77407F89514}"/>
            </a:ext>
          </a:extLst>
        </xdr:cNvPr>
        <xdr:cNvSpPr/>
      </xdr:nvSpPr>
      <xdr:spPr>
        <a:xfrm>
          <a:off x="190500" y="38099"/>
          <a:ext cx="3829050" cy="4191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fr-FR" sz="1600" b="1">
              <a:latin typeface="Times New Roman" panose="02020603050405020304" pitchFamily="18" charset="0"/>
              <a:cs typeface="Times New Roman" panose="02020603050405020304" pitchFamily="18" charset="0"/>
            </a:rPr>
            <a:t>SUIVI DES TOKENS A</a:t>
          </a:r>
          <a:r>
            <a:rPr lang="fr-FR" sz="1600" b="1" baseline="0">
              <a:latin typeface="Times New Roman" panose="02020603050405020304" pitchFamily="18" charset="0"/>
              <a:cs typeface="Times New Roman" panose="02020603050405020304" pitchFamily="18" charset="0"/>
            </a:rPr>
            <a:t> LA </a:t>
          </a:r>
          <a:r>
            <a:rPr lang="fr-FR" sz="1600" b="1">
              <a:latin typeface="Times New Roman" panose="02020603050405020304" pitchFamily="18" charset="0"/>
              <a:cs typeface="Times New Roman" panose="02020603050405020304" pitchFamily="18" charset="0"/>
            </a:rPr>
            <a:t> DATE DU :</a:t>
          </a:r>
          <a:r>
            <a:rPr lang="fr-FR" sz="1600" b="1" baseline="0">
              <a:latin typeface="Times New Roman" panose="02020603050405020304" pitchFamily="18" charset="0"/>
              <a:cs typeface="Times New Roman" panose="02020603050405020304" pitchFamily="18" charset="0"/>
            </a:rPr>
            <a:t> </a:t>
          </a:r>
          <a:endParaRPr lang="fr-FR" sz="1600" b="1">
            <a:latin typeface="Times New Roman" panose="02020603050405020304" pitchFamily="18" charset="0"/>
            <a:cs typeface="Times New Roman" panose="02020603050405020304" pitchFamily="18" charset="0"/>
          </a:endParaRPr>
        </a:p>
      </xdr:txBody>
    </xdr:sp>
    <xdr:clientData/>
  </xdr:twoCellAnchor>
  <xdr:twoCellAnchor editAs="absolute">
    <xdr:from>
      <xdr:col>4</xdr:col>
      <xdr:colOff>539750</xdr:colOff>
      <xdr:row>5</xdr:row>
      <xdr:rowOff>170920</xdr:rowOff>
    </xdr:from>
    <xdr:to>
      <xdr:col>10</xdr:col>
      <xdr:colOff>687917</xdr:colOff>
      <xdr:row>21</xdr:row>
      <xdr:rowOff>37569</xdr:rowOff>
    </xdr:to>
    <xdr:graphicFrame macro="">
      <xdr:nvGraphicFramePr>
        <xdr:cNvPr id="12" name="Tokens / équipes">
          <a:extLst>
            <a:ext uri="{FF2B5EF4-FFF2-40B4-BE49-F238E27FC236}">
              <a16:creationId xmlns:a16="http://schemas.microsoft.com/office/drawing/2014/main" id="{E35C899B-C87F-4C33-8CE6-DAD9E562E284}"/>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150018</xdr:colOff>
      <xdr:row>6</xdr:row>
      <xdr:rowOff>33338</xdr:rowOff>
    </xdr:from>
    <xdr:to>
      <xdr:col>4</xdr:col>
      <xdr:colOff>486833</xdr:colOff>
      <xdr:row>21</xdr:row>
      <xdr:rowOff>90488</xdr:rowOff>
    </xdr:to>
    <xdr:graphicFrame macro="">
      <xdr:nvGraphicFramePr>
        <xdr:cNvPr id="15" name="Graphique 14">
          <a:extLst>
            <a:ext uri="{FF2B5EF4-FFF2-40B4-BE49-F238E27FC236}">
              <a16:creationId xmlns:a16="http://schemas.microsoft.com/office/drawing/2014/main" id="{47F0DDD4-2F67-411B-861B-7EBB2618E44C}"/>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4</xdr:col>
      <xdr:colOff>120071</xdr:colOff>
      <xdr:row>0</xdr:row>
      <xdr:rowOff>42145</xdr:rowOff>
    </xdr:from>
    <xdr:to>
      <xdr:col>8</xdr:col>
      <xdr:colOff>813404</xdr:colOff>
      <xdr:row>5</xdr:row>
      <xdr:rowOff>125489</xdr:rowOff>
    </xdr:to>
    <mc:AlternateContent xmlns:mc="http://schemas.openxmlformats.org/markup-compatibility/2006">
      <mc:Choice xmlns:a14="http://schemas.microsoft.com/office/drawing/2010/main" Requires="a14">
        <xdr:graphicFrame macro="">
          <xdr:nvGraphicFramePr>
            <xdr:cNvPr id="16" name="EQUIPE">
              <a:extLst>
                <a:ext uri="{FF2B5EF4-FFF2-40B4-BE49-F238E27FC236}">
                  <a16:creationId xmlns:a16="http://schemas.microsoft.com/office/drawing/2014/main" id="{9CEF4466-E6A4-4859-B57D-F27C9C28808E}"/>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EQUIPE"/>
            </a:graphicData>
          </a:graphic>
        </xdr:graphicFrame>
      </mc:Choice>
      <mc:Fallback>
        <xdr:sp macro="" textlink="">
          <xdr:nvSpPr>
            <xdr:cNvPr id="0" name=""/>
            <xdr:cNvSpPr>
              <a:spLocks noTextEdit="1"/>
            </xdr:cNvSpPr>
          </xdr:nvSpPr>
          <xdr:spPr>
            <a:xfrm>
              <a:off x="4152321" y="42145"/>
              <a:ext cx="3127500" cy="1057011"/>
            </a:xfrm>
            <a:prstGeom prst="rect">
              <a:avLst/>
            </a:prstGeom>
            <a:solidFill>
              <a:prstClr val="white"/>
            </a:solidFill>
            <a:ln w="1">
              <a:solidFill>
                <a:prstClr val="green"/>
              </a:solidFill>
            </a:ln>
          </xdr:spPr>
          <xdr:txBody>
            <a:bodyPr vertOverflow="clip" horzOverflow="clip"/>
            <a:lstStyle/>
            <a:p>
              <a:r>
                <a:rPr lang="fr-CM"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9</xdr:col>
      <xdr:colOff>16833</xdr:colOff>
      <xdr:row>0</xdr:row>
      <xdr:rowOff>31273</xdr:rowOff>
    </xdr:from>
    <xdr:to>
      <xdr:col>11</xdr:col>
      <xdr:colOff>291798</xdr:colOff>
      <xdr:row>5</xdr:row>
      <xdr:rowOff>108857</xdr:rowOff>
    </xdr:to>
    <mc:AlternateContent xmlns:mc="http://schemas.openxmlformats.org/markup-compatibility/2006">
      <mc:Choice xmlns:a14="http://schemas.microsoft.com/office/drawing/2010/main" Requires="a14">
        <xdr:graphicFrame macro="">
          <xdr:nvGraphicFramePr>
            <xdr:cNvPr id="18" name="ANNEE">
              <a:extLst>
                <a:ext uri="{FF2B5EF4-FFF2-40B4-BE49-F238E27FC236}">
                  <a16:creationId xmlns:a16="http://schemas.microsoft.com/office/drawing/2014/main" id="{EE7E6DB0-1743-41EB-A6BF-3B1B0ED2D32D}"/>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ANNEE"/>
            </a:graphicData>
          </a:graphic>
        </xdr:graphicFrame>
      </mc:Choice>
      <mc:Fallback>
        <xdr:sp macro="" textlink="">
          <xdr:nvSpPr>
            <xdr:cNvPr id="0" name=""/>
            <xdr:cNvSpPr>
              <a:spLocks noTextEdit="1"/>
            </xdr:cNvSpPr>
          </xdr:nvSpPr>
          <xdr:spPr>
            <a:xfrm>
              <a:off x="7414583" y="31273"/>
              <a:ext cx="1354465" cy="1051251"/>
            </a:xfrm>
            <a:prstGeom prst="rect">
              <a:avLst/>
            </a:prstGeom>
            <a:solidFill>
              <a:prstClr val="white"/>
            </a:solidFill>
            <a:ln w="1">
              <a:solidFill>
                <a:prstClr val="green"/>
              </a:solidFill>
            </a:ln>
          </xdr:spPr>
          <xdr:txBody>
            <a:bodyPr vertOverflow="clip" horzOverflow="clip"/>
            <a:lstStyle/>
            <a:p>
              <a:r>
                <a:rPr lang="fr-CM"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14</xdr:col>
      <xdr:colOff>89414</xdr:colOff>
      <xdr:row>0</xdr:row>
      <xdr:rowOff>49372</xdr:rowOff>
    </xdr:from>
    <xdr:to>
      <xdr:col>16</xdr:col>
      <xdr:colOff>382700</xdr:colOff>
      <xdr:row>5</xdr:row>
      <xdr:rowOff>133047</xdr:rowOff>
    </xdr:to>
    <mc:AlternateContent xmlns:mc="http://schemas.openxmlformats.org/markup-compatibility/2006">
      <mc:Choice xmlns:a14="http://schemas.microsoft.com/office/drawing/2010/main" Requires="a14">
        <xdr:graphicFrame macro="">
          <xdr:nvGraphicFramePr>
            <xdr:cNvPr id="19" name="JOURNEE">
              <a:extLst>
                <a:ext uri="{FF2B5EF4-FFF2-40B4-BE49-F238E27FC236}">
                  <a16:creationId xmlns:a16="http://schemas.microsoft.com/office/drawing/2014/main" id="{43BEEC9A-B75C-4747-9E2B-324320E64EDA}"/>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JOURNEE"/>
            </a:graphicData>
          </a:graphic>
        </xdr:graphicFrame>
      </mc:Choice>
      <mc:Fallback>
        <xdr:sp macro="" textlink="">
          <xdr:nvSpPr>
            <xdr:cNvPr id="0" name=""/>
            <xdr:cNvSpPr>
              <a:spLocks noTextEdit="1"/>
            </xdr:cNvSpPr>
          </xdr:nvSpPr>
          <xdr:spPr>
            <a:xfrm>
              <a:off x="10704497" y="49372"/>
              <a:ext cx="2028953" cy="1057342"/>
            </a:xfrm>
            <a:prstGeom prst="rect">
              <a:avLst/>
            </a:prstGeom>
            <a:solidFill>
              <a:prstClr val="white"/>
            </a:solidFill>
            <a:ln w="1">
              <a:solidFill>
                <a:prstClr val="green"/>
              </a:solidFill>
            </a:ln>
          </xdr:spPr>
          <xdr:txBody>
            <a:bodyPr vertOverflow="clip" horzOverflow="clip"/>
            <a:lstStyle/>
            <a:p>
              <a:r>
                <a:rPr lang="fr-CM"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11</xdr:col>
      <xdr:colOff>411922</xdr:colOff>
      <xdr:row>0</xdr:row>
      <xdr:rowOff>44766</xdr:rowOff>
    </xdr:from>
    <xdr:to>
      <xdr:col>14</xdr:col>
      <xdr:colOff>35666</xdr:colOff>
      <xdr:row>5</xdr:row>
      <xdr:rowOff>122464</xdr:rowOff>
    </xdr:to>
    <mc:AlternateContent xmlns:mc="http://schemas.openxmlformats.org/markup-compatibility/2006">
      <mc:Choice xmlns:a14="http://schemas.microsoft.com/office/drawing/2010/main" Requires="a14">
        <xdr:graphicFrame macro="">
          <xdr:nvGraphicFramePr>
            <xdr:cNvPr id="20" name="MOIS">
              <a:extLst>
                <a:ext uri="{FF2B5EF4-FFF2-40B4-BE49-F238E27FC236}">
                  <a16:creationId xmlns:a16="http://schemas.microsoft.com/office/drawing/2014/main" id="{64389D0A-94BE-4B41-BB92-BB29319AB02A}"/>
                </a:ext>
              </a:extLst>
            </xdr:cNvPr>
            <xdr:cNvGraphicFramePr>
              <a:graphicFrameLocks noChangeAspect="1" noMove="1" noResize="1"/>
            </xdr:cNvGraphicFramePr>
          </xdr:nvGraphicFramePr>
          <xdr:xfrm>
            <a:off x="0" y="0"/>
            <a:ext cx="0" cy="0"/>
          </xdr:xfrm>
          <a:graphic>
            <a:graphicData uri="http://schemas.microsoft.com/office/drawing/2010/slicer">
              <sle:slicer xmlns:sle="http://schemas.microsoft.com/office/drawing/2010/slicer" name="MOIS"/>
            </a:graphicData>
          </a:graphic>
        </xdr:graphicFrame>
      </mc:Choice>
      <mc:Fallback>
        <xdr:sp macro="" textlink="">
          <xdr:nvSpPr>
            <xdr:cNvPr id="0" name=""/>
            <xdr:cNvSpPr>
              <a:spLocks noTextEdit="1"/>
            </xdr:cNvSpPr>
          </xdr:nvSpPr>
          <xdr:spPr>
            <a:xfrm>
              <a:off x="8889172" y="44766"/>
              <a:ext cx="1761577" cy="1051365"/>
            </a:xfrm>
            <a:prstGeom prst="rect">
              <a:avLst/>
            </a:prstGeom>
            <a:solidFill>
              <a:prstClr val="white"/>
            </a:solidFill>
            <a:ln w="1">
              <a:solidFill>
                <a:prstClr val="green"/>
              </a:solidFill>
            </a:ln>
          </xdr:spPr>
          <xdr:txBody>
            <a:bodyPr vertOverflow="clip" horzOverflow="clip"/>
            <a:lstStyle/>
            <a:p>
              <a:r>
                <a:rPr lang="fr-CM"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316027</xdr:colOff>
      <xdr:row>2</xdr:row>
      <xdr:rowOff>168729</xdr:rowOff>
    </xdr:from>
    <xdr:to>
      <xdr:col>3</xdr:col>
      <xdr:colOff>801801</xdr:colOff>
      <xdr:row>4</xdr:row>
      <xdr:rowOff>168728</xdr:rowOff>
    </xdr:to>
    <xdr:sp macro="" textlink="Brouillon!B2">
      <xdr:nvSpPr>
        <xdr:cNvPr id="17" name="Rectangle 16">
          <a:extLst>
            <a:ext uri="{FF2B5EF4-FFF2-40B4-BE49-F238E27FC236}">
              <a16:creationId xmlns:a16="http://schemas.microsoft.com/office/drawing/2014/main" id="{21DE028B-09AD-42A3-9324-FC1726FD17CE}"/>
            </a:ext>
          </a:extLst>
        </xdr:cNvPr>
        <xdr:cNvSpPr/>
      </xdr:nvSpPr>
      <xdr:spPr>
        <a:xfrm>
          <a:off x="316027" y="549729"/>
          <a:ext cx="3615417" cy="394606"/>
        </a:xfrm>
        <a:prstGeom prst="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fld id="{3EBC8BF6-5BD6-4D42-A67E-2088046B180F}" type="TxLink">
            <a:rPr lang="en-US" sz="2400" b="0" i="0" u="none" strike="noStrike">
              <a:solidFill>
                <a:srgbClr val="000000"/>
              </a:solidFill>
              <a:latin typeface="Algerian" panose="04020705040A02060702" pitchFamily="82" charset="0"/>
              <a:ea typeface="Calibri"/>
              <a:cs typeface="Calibri"/>
            </a:rPr>
            <a:pPr algn="ctr"/>
            <a:t>mercredi 15 mai 2024</a:t>
          </a:fld>
          <a:endParaRPr lang="fr-FR" sz="4800" b="1" u="none">
            <a:latin typeface="Algerian" panose="04020705040A02060702" pitchFamily="82" charset="0"/>
          </a:endParaRPr>
        </a:p>
      </xdr:txBody>
    </xdr:sp>
    <xdr:clientData/>
  </xdr:twoCellAnchor>
  <xdr:twoCellAnchor editAs="absolute">
    <xdr:from>
      <xdr:col>0</xdr:col>
      <xdr:colOff>129267</xdr:colOff>
      <xdr:row>21</xdr:row>
      <xdr:rowOff>121103</xdr:rowOff>
    </xdr:from>
    <xdr:to>
      <xdr:col>4</xdr:col>
      <xdr:colOff>472168</xdr:colOff>
      <xdr:row>35</xdr:row>
      <xdr:rowOff>23472</xdr:rowOff>
    </xdr:to>
    <xdr:graphicFrame macro="">
      <xdr:nvGraphicFramePr>
        <xdr:cNvPr id="2" name="Evn du traitement des Tokens">
          <a:extLst>
            <a:ext uri="{FF2B5EF4-FFF2-40B4-BE49-F238E27FC236}">
              <a16:creationId xmlns:a16="http://schemas.microsoft.com/office/drawing/2014/main" id="{29048744-5A3A-4D3F-9DF9-368F88DB754E}"/>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190499</xdr:colOff>
      <xdr:row>0</xdr:row>
      <xdr:rowOff>84667</xdr:rowOff>
    </xdr:from>
    <xdr:to>
      <xdr:col>8</xdr:col>
      <xdr:colOff>529166</xdr:colOff>
      <xdr:row>1</xdr:row>
      <xdr:rowOff>63500</xdr:rowOff>
    </xdr:to>
    <xdr:sp macro="" textlink="">
      <xdr:nvSpPr>
        <xdr:cNvPr id="3" name="Rectangle 2">
          <a:extLst>
            <a:ext uri="{FF2B5EF4-FFF2-40B4-BE49-F238E27FC236}">
              <a16:creationId xmlns:a16="http://schemas.microsoft.com/office/drawing/2014/main" id="{3D7D24C3-C8E6-B186-F306-36E2B17DA51B}"/>
            </a:ext>
          </a:extLst>
        </xdr:cNvPr>
        <xdr:cNvSpPr/>
      </xdr:nvSpPr>
      <xdr:spPr>
        <a:xfrm>
          <a:off x="6656916" y="84667"/>
          <a:ext cx="338667" cy="169333"/>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M" sz="1100"/>
        </a:p>
      </xdr:txBody>
    </xdr:sp>
    <xdr:clientData/>
  </xdr:twoCellAnchor>
  <xdr:twoCellAnchor>
    <xdr:from>
      <xdr:col>10</xdr:col>
      <xdr:colOff>321733</xdr:colOff>
      <xdr:row>0</xdr:row>
      <xdr:rowOff>67733</xdr:rowOff>
    </xdr:from>
    <xdr:to>
      <xdr:col>10</xdr:col>
      <xdr:colOff>660400</xdr:colOff>
      <xdr:row>1</xdr:row>
      <xdr:rowOff>46566</xdr:rowOff>
    </xdr:to>
    <xdr:sp macro="" textlink="">
      <xdr:nvSpPr>
        <xdr:cNvPr id="4" name="Rectangle 3">
          <a:extLst>
            <a:ext uri="{FF2B5EF4-FFF2-40B4-BE49-F238E27FC236}">
              <a16:creationId xmlns:a16="http://schemas.microsoft.com/office/drawing/2014/main" id="{4EE626E8-6357-0614-BAA1-C044B4D515DF}"/>
            </a:ext>
          </a:extLst>
        </xdr:cNvPr>
        <xdr:cNvSpPr/>
      </xdr:nvSpPr>
      <xdr:spPr>
        <a:xfrm>
          <a:off x="8079316" y="67733"/>
          <a:ext cx="338667" cy="169333"/>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M" sz="1100"/>
        </a:p>
      </xdr:txBody>
    </xdr:sp>
    <xdr:clientData/>
  </xdr:twoCellAnchor>
  <xdr:twoCellAnchor>
    <xdr:from>
      <xdr:col>13</xdr:col>
      <xdr:colOff>124883</xdr:colOff>
      <xdr:row>0</xdr:row>
      <xdr:rowOff>82549</xdr:rowOff>
    </xdr:from>
    <xdr:to>
      <xdr:col>13</xdr:col>
      <xdr:colOff>463550</xdr:colOff>
      <xdr:row>1</xdr:row>
      <xdr:rowOff>61382</xdr:rowOff>
    </xdr:to>
    <xdr:sp macro="" textlink="">
      <xdr:nvSpPr>
        <xdr:cNvPr id="5" name="Rectangle 4">
          <a:extLst>
            <a:ext uri="{FF2B5EF4-FFF2-40B4-BE49-F238E27FC236}">
              <a16:creationId xmlns:a16="http://schemas.microsoft.com/office/drawing/2014/main" id="{39E0CB69-21A5-A758-D89F-B5D07BD4307C}"/>
            </a:ext>
          </a:extLst>
        </xdr:cNvPr>
        <xdr:cNvSpPr/>
      </xdr:nvSpPr>
      <xdr:spPr>
        <a:xfrm>
          <a:off x="9935633" y="82549"/>
          <a:ext cx="338667" cy="169333"/>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M" sz="1100"/>
        </a:p>
      </xdr:txBody>
    </xdr:sp>
    <xdr:clientData/>
  </xdr:twoCellAnchor>
  <xdr:twoCellAnchor>
    <xdr:from>
      <xdr:col>15</xdr:col>
      <xdr:colOff>679450</xdr:colOff>
      <xdr:row>0</xdr:row>
      <xdr:rowOff>86782</xdr:rowOff>
    </xdr:from>
    <xdr:to>
      <xdr:col>16</xdr:col>
      <xdr:colOff>2117</xdr:colOff>
      <xdr:row>1</xdr:row>
      <xdr:rowOff>65615</xdr:rowOff>
    </xdr:to>
    <xdr:sp macro="" textlink="">
      <xdr:nvSpPr>
        <xdr:cNvPr id="6" name="Rectangle 5">
          <a:extLst>
            <a:ext uri="{FF2B5EF4-FFF2-40B4-BE49-F238E27FC236}">
              <a16:creationId xmlns:a16="http://schemas.microsoft.com/office/drawing/2014/main" id="{9DD9ABE0-6AD7-930F-75B4-40A43B8677FB}"/>
            </a:ext>
          </a:extLst>
        </xdr:cNvPr>
        <xdr:cNvSpPr/>
      </xdr:nvSpPr>
      <xdr:spPr>
        <a:xfrm>
          <a:off x="12014200" y="86782"/>
          <a:ext cx="338667" cy="169333"/>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M" sz="11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JEAN RODRIGUE AWONO" refreshedDate="45427.236807638888" backgroundQuery="1" createdVersion="6" refreshedVersion="8" minRefreshableVersion="3" recordCount="0" supportSubquery="1" supportAdvancedDrill="1" xr:uid="{CC7A3AFD-2C81-4EE0-AE2A-82B720BEA347}">
  <cacheSource type="external" connectionId="1"/>
  <cacheFields count="9">
    <cacheField name="[Tableau2].[JOURS].[JOURS]" caption="JOURS" numFmtId="0" hierarchy="14" level="1">
      <sharedItems count="6">
        <s v="JEUDI"/>
        <s v="LUNDI"/>
        <s v="MARDI"/>
        <s v="MERCREDI"/>
        <s v="SAMEDI"/>
        <s v="VENDREDI"/>
      </sharedItems>
    </cacheField>
    <cacheField name="[Measures].[Nombre de CT]" caption="Nombre de CT" numFmtId="0" hierarchy="25" level="32767"/>
    <cacheField name="[Measures].[Nombre de MP]" caption="Nombre de MP" numFmtId="0" hierarchy="26" level="32767"/>
    <cacheField name="[Measures].[Nombre de WR]" caption="Nombre de WR" numFmtId="0" hierarchy="23" level="32767"/>
    <cacheField name="[Tableau2].[DATE D'ENTREE].[DATE D'ENTREE]" caption="DATE D'ENTREE" numFmtId="0" level="1">
      <sharedItems containsSemiMixedTypes="0" containsNonDate="0" containsString="0"/>
    </cacheField>
    <cacheField name="[Tableau2].[EQUIPE].[EQUIPE]" caption="EQUIPE" numFmtId="0" hierarchy="7" level="1">
      <sharedItems containsSemiMixedTypes="0" containsNonDate="0" containsString="0"/>
    </cacheField>
    <cacheField name="[Tableau2].[ANNEE].[ANNEE]" caption="ANNEE" numFmtId="0" hierarchy="15" level="1">
      <sharedItems containsSemiMixedTypes="0" containsNonDate="0" containsString="0"/>
    </cacheField>
    <cacheField name="[Tableau2].[JOURNEE].[JOURNEE]" caption="JOURNEE" numFmtId="0" hierarchy="16" level="1">
      <sharedItems containsSemiMixedTypes="0" containsNonDate="0" containsString="0"/>
    </cacheField>
    <cacheField name="[Tableau2].[MOIS].[MOIS]" caption="MOIS" numFmtId="0" hierarchy="13" level="1">
      <sharedItems containsSemiMixedTypes="0" containsNonDate="0" containsString="0"/>
    </cacheField>
  </cacheFields>
  <cacheHierarchies count="28">
    <cacheHierarchy uniqueName="[Tableau2].[DATE D'ENTREE]" caption="DATE D'ENTREE" attribute="1" time="1" defaultMemberUniqueName="[Tableau2].[DATE D'ENTREE].[All]" allUniqueName="[Tableau2].[DATE D'ENTREE].[All]" dimensionUniqueName="[Tableau2]" displayFolder="" count="2" memberValueDatatype="7" unbalanced="0">
      <fieldsUsage count="2">
        <fieldUsage x="-1"/>
        <fieldUsage x="4"/>
      </fieldsUsage>
    </cacheHierarchy>
    <cacheHierarchy uniqueName="[Tableau2].[HEURE ENTREE]" caption="HEURE ENTREE" attribute="1" time="1" defaultMemberUniqueName="[Tableau2].[HEURE ENTREE].[All]" allUniqueName="[Tableau2].[HEURE ENTREE].[All]" dimensionUniqueName="[Tableau2]" displayFolder="" count="0" memberValueDatatype="7" unbalanced="0"/>
    <cacheHierarchy uniqueName="[Tableau2].[NOM GENERATEUR]" caption="NOM GENERATEUR" attribute="1" defaultMemberUniqueName="[Tableau2].[NOM GENERATEUR].[All]" allUniqueName="[Tableau2].[NOM GENERATEUR].[All]" dimensionUniqueName="[Tableau2]" displayFolder="" count="0" memberValueDatatype="130" unbalanced="0"/>
    <cacheHierarchy uniqueName="[Tableau2].[DATE GENERATION]" caption="DATE GENERATION" attribute="1" defaultMemberUniqueName="[Tableau2].[DATE GENERATION].[All]" allUniqueName="[Tableau2].[DATE GENERATION].[All]" dimensionUniqueName="[Tableau2]" displayFolder="" count="0" memberValueDatatype="130" unbalanced="0"/>
    <cacheHierarchy uniqueName="[Tableau2].[HEURE TRAITEMENT]" caption="HEURE TRAITEMENT" attribute="1" defaultMemberUniqueName="[Tableau2].[HEURE TRAITEMENT].[All]" allUniqueName="[Tableau2].[HEURE TRAITEMENT].[All]" dimensionUniqueName="[Tableau2]" displayFolder="" count="0" memberValueDatatype="130" unbalanced="0"/>
    <cacheHierarchy uniqueName="[Tableau2].[WR]" caption="WR" attribute="1" defaultMemberUniqueName="[Tableau2].[WR].[All]" allUniqueName="[Tableau2].[WR].[All]" dimensionUniqueName="[Tableau2]" displayFolder="" count="0" memberValueDatatype="130" unbalanced="0"/>
    <cacheHierarchy uniqueName="[Tableau2].[METER]" caption="METER" attribute="1" defaultMemberUniqueName="[Tableau2].[METER].[All]" allUniqueName="[Tableau2].[METER].[All]" dimensionUniqueName="[Tableau2]" displayFolder="" count="0" memberValueDatatype="130" unbalanced="0"/>
    <cacheHierarchy uniqueName="[Tableau2].[EQUIPE]" caption="EQUIPE" attribute="1" defaultMemberUniqueName="[Tableau2].[EQUIPE].[All]" allUniqueName="[Tableau2].[EQUIPE].[All]" dimensionUniqueName="[Tableau2]" displayFolder="" count="2" memberValueDatatype="130" unbalanced="0">
      <fieldsUsage count="2">
        <fieldUsage x="-1"/>
        <fieldUsage x="5"/>
      </fieldsUsage>
    </cacheHierarchy>
    <cacheHierarchy uniqueName="[Tableau2].[CT]" caption="CT" attribute="1" defaultMemberUniqueName="[Tableau2].[CT].[All]" allUniqueName="[Tableau2].[CT].[All]" dimensionUniqueName="[Tableau2]" displayFolder="" count="0" memberValueDatatype="130" unbalanced="0"/>
    <cacheHierarchy uniqueName="[Tableau2].[MP]" caption="MP" attribute="1" defaultMemberUniqueName="[Tableau2].[MP].[All]" allUniqueName="[Tableau2].[MP].[All]" dimensionUniqueName="[Tableau2]" displayFolder="" count="0" memberValueDatatype="130" unbalanced="0"/>
    <cacheHierarchy uniqueName="[Tableau2].[ACTIVATION]" caption="ACTIVATION" attribute="1" defaultMemberUniqueName="[Tableau2].[ACTIVATION].[All]" allUniqueName="[Tableau2].[ACTIVATION].[All]" dimensionUniqueName="[Tableau2]" displayFolder="" count="0" memberValueDatatype="130" unbalanced="0"/>
    <cacheHierarchy uniqueName="[Tableau2].[DATE ACTIVATION]" caption="DATE ACTIVATION" attribute="1" time="1" defaultMemberUniqueName="[Tableau2].[DATE ACTIVATION].[All]" allUniqueName="[Tableau2].[DATE ACTIVATION].[All]" dimensionUniqueName="[Tableau2]" displayFolder="" count="0" memberValueDatatype="7" unbalanced="0"/>
    <cacheHierarchy uniqueName="[Tableau2].[OBSERVATIONS]" caption="OBSERVATIONS" attribute="1" defaultMemberUniqueName="[Tableau2].[OBSERVATIONS].[All]" allUniqueName="[Tableau2].[OBSERVATIONS].[All]" dimensionUniqueName="[Tableau2]" displayFolder="" count="0" memberValueDatatype="130" unbalanced="0"/>
    <cacheHierarchy uniqueName="[Tableau2].[MOIS]" caption="MOIS" attribute="1" defaultMemberUniqueName="[Tableau2].[MOIS].[All]" allUniqueName="[Tableau2].[MOIS].[All]" dimensionUniqueName="[Tableau2]" displayFolder="" count="2" memberValueDatatype="130" unbalanced="0">
      <fieldsUsage count="2">
        <fieldUsage x="-1"/>
        <fieldUsage x="8"/>
      </fieldsUsage>
    </cacheHierarchy>
    <cacheHierarchy uniqueName="[Tableau2].[JOURS]" caption="JOURS" attribute="1" defaultMemberUniqueName="[Tableau2].[JOURS].[All]" allUniqueName="[Tableau2].[JOURS].[All]" dimensionUniqueName="[Tableau2]" displayFolder="" count="2" memberValueDatatype="130" unbalanced="0">
      <fieldsUsage count="2">
        <fieldUsage x="-1"/>
        <fieldUsage x="0"/>
      </fieldsUsage>
    </cacheHierarchy>
    <cacheHierarchy uniqueName="[Tableau2].[ANNEE]" caption="ANNEE" attribute="1" defaultMemberUniqueName="[Tableau2].[ANNEE].[All]" allUniqueName="[Tableau2].[ANNEE].[All]" dimensionUniqueName="[Tableau2]" displayFolder="" count="2" memberValueDatatype="130" unbalanced="0">
      <fieldsUsage count="2">
        <fieldUsage x="-1"/>
        <fieldUsage x="6"/>
      </fieldsUsage>
    </cacheHierarchy>
    <cacheHierarchy uniqueName="[Tableau2].[JOURNEE]" caption="JOURNEE" attribute="1" defaultMemberUniqueName="[Tableau2].[JOURNEE].[All]" allUniqueName="[Tableau2].[JOURNEE].[All]" dimensionUniqueName="[Tableau2]" displayFolder="" count="2" memberValueDatatype="130" unbalanced="0">
      <fieldsUsage count="2">
        <fieldUsage x="-1"/>
        <fieldUsage x="7"/>
      </fieldsUsage>
    </cacheHierarchy>
    <cacheHierarchy uniqueName="[Tableau2].[Nbres de demandes]" caption="Nbres de demandes" attribute="1" defaultMemberUniqueName="[Tableau2].[Nbres de demandes].[All]" allUniqueName="[Tableau2].[Nbres de demandes].[All]" dimensionUniqueName="[Tableau2]" displayFolder="" count="0" memberValueDatatype="20" unbalanced="0"/>
    <cacheHierarchy uniqueName="[Tableau2].[Traitement]" caption="Traitement" attribute="1" defaultMemberUniqueName="[Tableau2].[Traitement].[All]" allUniqueName="[Tableau2].[Traitement].[All]" dimensionUniqueName="[Tableau2]" displayFolder="" count="0" memberValueDatatype="20" unbalanced="0"/>
    <cacheHierarchy uniqueName="[Tableau2].[Etat du traitement]" caption="Etat du traitement" attribute="1" defaultMemberUniqueName="[Tableau2].[Etat du traitement].[All]" allUniqueName="[Tableau2].[Etat du traitement].[All]" dimensionUniqueName="[Tableau2]" displayFolder="" count="0" memberValueDatatype="130" unbalanced="0"/>
    <cacheHierarchy uniqueName="[Measures].[__XL_Count Tableau2]" caption="__XL_Count Tableau2" measure="1" displayFolder="" measureGroup="Tableau2" count="0" hidden="1"/>
    <cacheHierarchy uniqueName="[Measures].[__No measures defined]" caption="__No measures defined" measure="1" displayFolder="" count="0" hidden="1"/>
    <cacheHierarchy uniqueName="[Measures].[Nombre de EQUIPE]" caption="Nombre de EQUIPE" measure="1" displayFolder="" measureGroup="Tableau2" count="0" hidden="1">
      <extLst>
        <ext xmlns:x15="http://schemas.microsoft.com/office/spreadsheetml/2010/11/main" uri="{B97F6D7D-B522-45F9-BDA1-12C45D357490}">
          <x15:cacheHierarchy aggregatedColumn="7"/>
        </ext>
      </extLst>
    </cacheHierarchy>
    <cacheHierarchy uniqueName="[Measures].[Nombre de WR]" caption="Nombre de WR" measure="1" displayFolder="" measureGroup="Tableau2" count="0" oneField="1" hidden="1">
      <fieldsUsage count="1">
        <fieldUsage x="3"/>
      </fieldsUsage>
      <extLst>
        <ext xmlns:x15="http://schemas.microsoft.com/office/spreadsheetml/2010/11/main" uri="{B97F6D7D-B522-45F9-BDA1-12C45D357490}">
          <x15:cacheHierarchy aggregatedColumn="5"/>
        </ext>
      </extLst>
    </cacheHierarchy>
    <cacheHierarchy uniqueName="[Measures].[Somme de Nbres de demandes]" caption="Somme de Nbres de demandes" measure="1" displayFolder="" measureGroup="Tableau2" count="0" hidden="1">
      <extLst>
        <ext xmlns:x15="http://schemas.microsoft.com/office/spreadsheetml/2010/11/main" uri="{B97F6D7D-B522-45F9-BDA1-12C45D357490}">
          <x15:cacheHierarchy aggregatedColumn="17"/>
        </ext>
      </extLst>
    </cacheHierarchy>
    <cacheHierarchy uniqueName="[Measures].[Nombre de CT]" caption="Nombre de CT" measure="1" displayFolder="" measureGroup="Tableau2" count="0" oneField="1" hidden="1">
      <fieldsUsage count="1">
        <fieldUsage x="1"/>
      </fieldsUsage>
      <extLst>
        <ext xmlns:x15="http://schemas.microsoft.com/office/spreadsheetml/2010/11/main" uri="{B97F6D7D-B522-45F9-BDA1-12C45D357490}">
          <x15:cacheHierarchy aggregatedColumn="8"/>
        </ext>
      </extLst>
    </cacheHierarchy>
    <cacheHierarchy uniqueName="[Measures].[Nombre de MP]" caption="Nombre de MP" measure="1" displayFolder="" measureGroup="Tableau2" count="0" oneField="1" hidden="1">
      <fieldsUsage count="1">
        <fieldUsage x="2"/>
      </fieldsUsage>
      <extLst>
        <ext xmlns:x15="http://schemas.microsoft.com/office/spreadsheetml/2010/11/main" uri="{B97F6D7D-B522-45F9-BDA1-12C45D357490}">
          <x15:cacheHierarchy aggregatedColumn="9"/>
        </ext>
      </extLst>
    </cacheHierarchy>
    <cacheHierarchy uniqueName="[Measures].[Nombre de Etat du traitement]" caption="Nombre de Etat du traitement" measure="1" displayFolder="" measureGroup="Tableau2"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au2" uniqueName="[Tableau2]" caption="Tableau2"/>
  </dimensions>
  <measureGroups count="1">
    <measureGroup name="Tableau2" caption="Tableau2"/>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JEAN RODRIGUE AWONO" refreshedDate="45427.236809259259" backgroundQuery="1" createdVersion="6" refreshedVersion="8" minRefreshableVersion="3" recordCount="0" supportSubquery="1" supportAdvancedDrill="1" xr:uid="{80821406-1851-4BCF-A21C-5228624C8DAF}">
  <cacheSource type="external" connectionId="1"/>
  <cacheFields count="5">
    <cacheField name="[Tableau2].[EQUIPE].[EQUIPE]" caption="EQUIPE" numFmtId="0" hierarchy="7" level="1">
      <sharedItems containsBlank="1" count="11">
        <m/>
        <s v="EAT 1"/>
        <s v="EAT 2"/>
        <s v="EAT 3"/>
        <s v="EAT 4"/>
        <s v="EUROPE"/>
        <s v="SAT TECH"/>
        <s v="SAT TECH 1"/>
        <s v="SAT TECH 2"/>
        <s v="SAT TECH 3"/>
        <s v="TMC 1"/>
      </sharedItems>
    </cacheField>
    <cacheField name="[Measures].[Nombre de WR]" caption="Nombre de WR" numFmtId="0" hierarchy="23" level="32767"/>
    <cacheField name="[Tableau2].[ANNEE].[ANNEE]" caption="ANNEE" numFmtId="0" hierarchy="15" level="1">
      <sharedItems containsSemiMixedTypes="0" containsNonDate="0" containsString="0"/>
    </cacheField>
    <cacheField name="[Tableau2].[JOURNEE].[JOURNEE]" caption="JOURNEE" numFmtId="0" hierarchy="16" level="1">
      <sharedItems containsSemiMixedTypes="0" containsNonDate="0" containsString="0"/>
    </cacheField>
    <cacheField name="[Tableau2].[MOIS].[MOIS]" caption="MOIS" numFmtId="0" hierarchy="13" level="1">
      <sharedItems containsSemiMixedTypes="0" containsNonDate="0" containsString="0"/>
    </cacheField>
  </cacheFields>
  <cacheHierarchies count="28">
    <cacheHierarchy uniqueName="[Tableau2].[DATE D'ENTREE]" caption="DATE D'ENTREE" attribute="1" time="1" defaultMemberUniqueName="[Tableau2].[DATE D'ENTREE].[All]" allUniqueName="[Tableau2].[DATE D'ENTREE].[All]" dimensionUniqueName="[Tableau2]" displayFolder="" count="0" memberValueDatatype="7" unbalanced="0"/>
    <cacheHierarchy uniqueName="[Tableau2].[HEURE ENTREE]" caption="HEURE ENTREE" attribute="1" time="1" defaultMemberUniqueName="[Tableau2].[HEURE ENTREE].[All]" allUniqueName="[Tableau2].[HEURE ENTREE].[All]" dimensionUniqueName="[Tableau2]" displayFolder="" count="0" memberValueDatatype="7" unbalanced="0"/>
    <cacheHierarchy uniqueName="[Tableau2].[NOM GENERATEUR]" caption="NOM GENERATEUR" attribute="1" defaultMemberUniqueName="[Tableau2].[NOM GENERATEUR].[All]" allUniqueName="[Tableau2].[NOM GENERATEUR].[All]" dimensionUniqueName="[Tableau2]" displayFolder="" count="0" memberValueDatatype="130" unbalanced="0"/>
    <cacheHierarchy uniqueName="[Tableau2].[DATE GENERATION]" caption="DATE GENERATION" attribute="1" defaultMemberUniqueName="[Tableau2].[DATE GENERATION].[All]" allUniqueName="[Tableau2].[DATE GENERATION].[All]" dimensionUniqueName="[Tableau2]" displayFolder="" count="0" memberValueDatatype="130" unbalanced="0"/>
    <cacheHierarchy uniqueName="[Tableau2].[HEURE TRAITEMENT]" caption="HEURE TRAITEMENT" attribute="1" defaultMemberUniqueName="[Tableau2].[HEURE TRAITEMENT].[All]" allUniqueName="[Tableau2].[HEURE TRAITEMENT].[All]" dimensionUniqueName="[Tableau2]" displayFolder="" count="0" memberValueDatatype="130" unbalanced="0"/>
    <cacheHierarchy uniqueName="[Tableau2].[WR]" caption="WR" attribute="1" defaultMemberUniqueName="[Tableau2].[WR].[All]" allUniqueName="[Tableau2].[WR].[All]" dimensionUniqueName="[Tableau2]" displayFolder="" count="0" memberValueDatatype="130" unbalanced="0"/>
    <cacheHierarchy uniqueName="[Tableau2].[METER]" caption="METER" attribute="1" defaultMemberUniqueName="[Tableau2].[METER].[All]" allUniqueName="[Tableau2].[METER].[All]" dimensionUniqueName="[Tableau2]" displayFolder="" count="0" memberValueDatatype="130" unbalanced="0"/>
    <cacheHierarchy uniqueName="[Tableau2].[EQUIPE]" caption="EQUIPE" attribute="1" defaultMemberUniqueName="[Tableau2].[EQUIPE].[All]" allUniqueName="[Tableau2].[EQUIPE].[All]" dimensionUniqueName="[Tableau2]" displayFolder="" count="2" memberValueDatatype="130" unbalanced="0">
      <fieldsUsage count="2">
        <fieldUsage x="-1"/>
        <fieldUsage x="0"/>
      </fieldsUsage>
    </cacheHierarchy>
    <cacheHierarchy uniqueName="[Tableau2].[CT]" caption="CT" attribute="1" defaultMemberUniqueName="[Tableau2].[CT].[All]" allUniqueName="[Tableau2].[CT].[All]" dimensionUniqueName="[Tableau2]" displayFolder="" count="0" memberValueDatatype="130" unbalanced="0"/>
    <cacheHierarchy uniqueName="[Tableau2].[MP]" caption="MP" attribute="1" defaultMemberUniqueName="[Tableau2].[MP].[All]" allUniqueName="[Tableau2].[MP].[All]" dimensionUniqueName="[Tableau2]" displayFolder="" count="0" memberValueDatatype="130" unbalanced="0"/>
    <cacheHierarchy uniqueName="[Tableau2].[ACTIVATION]" caption="ACTIVATION" attribute="1" defaultMemberUniqueName="[Tableau2].[ACTIVATION].[All]" allUniqueName="[Tableau2].[ACTIVATION].[All]" dimensionUniqueName="[Tableau2]" displayFolder="" count="0" memberValueDatatype="130" unbalanced="0"/>
    <cacheHierarchy uniqueName="[Tableau2].[DATE ACTIVATION]" caption="DATE ACTIVATION" attribute="1" time="1" defaultMemberUniqueName="[Tableau2].[DATE ACTIVATION].[All]" allUniqueName="[Tableau2].[DATE ACTIVATION].[All]" dimensionUniqueName="[Tableau2]" displayFolder="" count="0" memberValueDatatype="7" unbalanced="0"/>
    <cacheHierarchy uniqueName="[Tableau2].[OBSERVATIONS]" caption="OBSERVATIONS" attribute="1" defaultMemberUniqueName="[Tableau2].[OBSERVATIONS].[All]" allUniqueName="[Tableau2].[OBSERVATIONS].[All]" dimensionUniqueName="[Tableau2]" displayFolder="" count="0" memberValueDatatype="130" unbalanced="0"/>
    <cacheHierarchy uniqueName="[Tableau2].[MOIS]" caption="MOIS" attribute="1" defaultMemberUniqueName="[Tableau2].[MOIS].[All]" allUniqueName="[Tableau2].[MOIS].[All]" dimensionUniqueName="[Tableau2]" displayFolder="" count="2" memberValueDatatype="130" unbalanced="0">
      <fieldsUsage count="2">
        <fieldUsage x="-1"/>
        <fieldUsage x="4"/>
      </fieldsUsage>
    </cacheHierarchy>
    <cacheHierarchy uniqueName="[Tableau2].[JOURS]" caption="JOURS" attribute="1" defaultMemberUniqueName="[Tableau2].[JOURS].[All]" allUniqueName="[Tableau2].[JOURS].[All]" dimensionUniqueName="[Tableau2]" displayFolder="" count="0" memberValueDatatype="130" unbalanced="0"/>
    <cacheHierarchy uniqueName="[Tableau2].[ANNEE]" caption="ANNEE" attribute="1" defaultMemberUniqueName="[Tableau2].[ANNEE].[All]" allUniqueName="[Tableau2].[ANNEE].[All]" dimensionUniqueName="[Tableau2]" displayFolder="" count="2" memberValueDatatype="130" unbalanced="0">
      <fieldsUsage count="2">
        <fieldUsage x="-1"/>
        <fieldUsage x="2"/>
      </fieldsUsage>
    </cacheHierarchy>
    <cacheHierarchy uniqueName="[Tableau2].[JOURNEE]" caption="JOURNEE" attribute="1" defaultMemberUniqueName="[Tableau2].[JOURNEE].[All]" allUniqueName="[Tableau2].[JOURNEE].[All]" dimensionUniqueName="[Tableau2]" displayFolder="" count="2" memberValueDatatype="130" unbalanced="0">
      <fieldsUsage count="2">
        <fieldUsage x="-1"/>
        <fieldUsage x="3"/>
      </fieldsUsage>
    </cacheHierarchy>
    <cacheHierarchy uniqueName="[Tableau2].[Nbres de demandes]" caption="Nbres de demandes" attribute="1" defaultMemberUniqueName="[Tableau2].[Nbres de demandes].[All]" allUniqueName="[Tableau2].[Nbres de demandes].[All]" dimensionUniqueName="[Tableau2]" displayFolder="" count="0" memberValueDatatype="20" unbalanced="0"/>
    <cacheHierarchy uniqueName="[Tableau2].[Traitement]" caption="Traitement" attribute="1" defaultMemberUniqueName="[Tableau2].[Traitement].[All]" allUniqueName="[Tableau2].[Traitement].[All]" dimensionUniqueName="[Tableau2]" displayFolder="" count="0" memberValueDatatype="20" unbalanced="0"/>
    <cacheHierarchy uniqueName="[Tableau2].[Etat du traitement]" caption="Etat du traitement" attribute="1" defaultMemberUniqueName="[Tableau2].[Etat du traitement].[All]" allUniqueName="[Tableau2].[Etat du traitement].[All]" dimensionUniqueName="[Tableau2]" displayFolder="" count="0" memberValueDatatype="130" unbalanced="0"/>
    <cacheHierarchy uniqueName="[Measures].[__XL_Count Tableau2]" caption="__XL_Count Tableau2" measure="1" displayFolder="" measureGroup="Tableau2" count="0" hidden="1"/>
    <cacheHierarchy uniqueName="[Measures].[__No measures defined]" caption="__No measures defined" measure="1" displayFolder="" count="0" hidden="1"/>
    <cacheHierarchy uniqueName="[Measures].[Nombre de EQUIPE]" caption="Nombre de EQUIPE" measure="1" displayFolder="" measureGroup="Tableau2" count="0" hidden="1">
      <extLst>
        <ext xmlns:x15="http://schemas.microsoft.com/office/spreadsheetml/2010/11/main" uri="{B97F6D7D-B522-45F9-BDA1-12C45D357490}">
          <x15:cacheHierarchy aggregatedColumn="7"/>
        </ext>
      </extLst>
    </cacheHierarchy>
    <cacheHierarchy uniqueName="[Measures].[Nombre de WR]" caption="Nombre de WR" measure="1" displayFolder="" measureGroup="Tableau2" count="0" oneField="1" hidden="1">
      <fieldsUsage count="1">
        <fieldUsage x="1"/>
      </fieldsUsage>
      <extLst>
        <ext xmlns:x15="http://schemas.microsoft.com/office/spreadsheetml/2010/11/main" uri="{B97F6D7D-B522-45F9-BDA1-12C45D357490}">
          <x15:cacheHierarchy aggregatedColumn="5"/>
        </ext>
      </extLst>
    </cacheHierarchy>
    <cacheHierarchy uniqueName="[Measures].[Somme de Nbres de demandes]" caption="Somme de Nbres de demandes" measure="1" displayFolder="" measureGroup="Tableau2" count="0" hidden="1">
      <extLst>
        <ext xmlns:x15="http://schemas.microsoft.com/office/spreadsheetml/2010/11/main" uri="{B97F6D7D-B522-45F9-BDA1-12C45D357490}">
          <x15:cacheHierarchy aggregatedColumn="17"/>
        </ext>
      </extLst>
    </cacheHierarchy>
    <cacheHierarchy uniqueName="[Measures].[Nombre de CT]" caption="Nombre de CT" measure="1" displayFolder="" measureGroup="Tableau2" count="0" hidden="1">
      <extLst>
        <ext xmlns:x15="http://schemas.microsoft.com/office/spreadsheetml/2010/11/main" uri="{B97F6D7D-B522-45F9-BDA1-12C45D357490}">
          <x15:cacheHierarchy aggregatedColumn="8"/>
        </ext>
      </extLst>
    </cacheHierarchy>
    <cacheHierarchy uniqueName="[Measures].[Nombre de MP]" caption="Nombre de MP" measure="1" displayFolder="" measureGroup="Tableau2" count="0" hidden="1">
      <extLst>
        <ext xmlns:x15="http://schemas.microsoft.com/office/spreadsheetml/2010/11/main" uri="{B97F6D7D-B522-45F9-BDA1-12C45D357490}">
          <x15:cacheHierarchy aggregatedColumn="9"/>
        </ext>
      </extLst>
    </cacheHierarchy>
    <cacheHierarchy uniqueName="[Measures].[Nombre de Etat du traitement]" caption="Nombre de Etat du traitement" measure="1" displayFolder="" measureGroup="Tableau2" count="0" hidden="1">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au2" uniqueName="[Tableau2]" caption="Tableau2"/>
  </dimensions>
  <measureGroups count="1">
    <measureGroup name="Tableau2" caption="Tableau2"/>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JEAN RODRIGUE AWONO" refreshedDate="45427.236810995368" backgroundQuery="1" createdVersion="6" refreshedVersion="8" minRefreshableVersion="3" recordCount="0" supportSubquery="1" supportAdvancedDrill="1" xr:uid="{4F4B7AA7-B655-4977-A2CF-AD575E9DB005}">
  <cacheSource type="external" connectionId="1"/>
  <cacheFields count="7">
    <cacheField name="[Tableau2].[JOURS].[JOURS]" caption="JOURS" numFmtId="0" hierarchy="14" level="1">
      <sharedItems count="6">
        <s v="JEUDI"/>
        <s v="LUNDI"/>
        <s v="MARDI"/>
        <s v="MERCREDI"/>
        <s v="SAMEDI"/>
        <s v="VENDREDI"/>
      </sharedItems>
    </cacheField>
    <cacheField name="[Tableau2].[Etat du traitement].[Etat du traitement]" caption="Etat du traitement" numFmtId="0" hierarchy="19" level="1">
      <sharedItems count="3">
        <s v="Pas Traité"/>
        <s v="Traité"/>
        <s v="Traité a moitié"/>
      </sharedItems>
    </cacheField>
    <cacheField name="[Measures].[Nombre de Etat du traitement]" caption="Nombre de Etat du traitement" numFmtId="0" hierarchy="27" level="32767"/>
    <cacheField name="[Tableau2].[EQUIPE].[EQUIPE]" caption="EQUIPE" numFmtId="0" hierarchy="7" level="1">
      <sharedItems containsSemiMixedTypes="0" containsNonDate="0" containsString="0"/>
    </cacheField>
    <cacheField name="[Tableau2].[ANNEE].[ANNEE]" caption="ANNEE" numFmtId="0" hierarchy="15" level="1">
      <sharedItems containsSemiMixedTypes="0" containsNonDate="0" containsString="0"/>
    </cacheField>
    <cacheField name="[Tableau2].[JOURNEE].[JOURNEE]" caption="JOURNEE" numFmtId="0" hierarchy="16" level="1">
      <sharedItems containsSemiMixedTypes="0" containsNonDate="0" containsString="0"/>
    </cacheField>
    <cacheField name="[Tableau2].[MOIS].[MOIS]" caption="MOIS" numFmtId="0" hierarchy="13" level="1">
      <sharedItems containsSemiMixedTypes="0" containsNonDate="0" containsString="0"/>
    </cacheField>
  </cacheFields>
  <cacheHierarchies count="28">
    <cacheHierarchy uniqueName="[Tableau2].[DATE D'ENTREE]" caption="DATE D'ENTREE" attribute="1" time="1" defaultMemberUniqueName="[Tableau2].[DATE D'ENTREE].[All]" allUniqueName="[Tableau2].[DATE D'ENTREE].[All]" dimensionUniqueName="[Tableau2]" displayFolder="" count="0" memberValueDatatype="7" unbalanced="0"/>
    <cacheHierarchy uniqueName="[Tableau2].[HEURE ENTREE]" caption="HEURE ENTREE" attribute="1" time="1" defaultMemberUniqueName="[Tableau2].[HEURE ENTREE].[All]" allUniqueName="[Tableau2].[HEURE ENTREE].[All]" dimensionUniqueName="[Tableau2]" displayFolder="" count="0" memberValueDatatype="7" unbalanced="0"/>
    <cacheHierarchy uniqueName="[Tableau2].[NOM GENERATEUR]" caption="NOM GENERATEUR" attribute="1" defaultMemberUniqueName="[Tableau2].[NOM GENERATEUR].[All]" allUniqueName="[Tableau2].[NOM GENERATEUR].[All]" dimensionUniqueName="[Tableau2]" displayFolder="" count="0" memberValueDatatype="130" unbalanced="0"/>
    <cacheHierarchy uniqueName="[Tableau2].[DATE GENERATION]" caption="DATE GENERATION" attribute="1" defaultMemberUniqueName="[Tableau2].[DATE GENERATION].[All]" allUniqueName="[Tableau2].[DATE GENERATION].[All]" dimensionUniqueName="[Tableau2]" displayFolder="" count="0" memberValueDatatype="130" unbalanced="0"/>
    <cacheHierarchy uniqueName="[Tableau2].[HEURE TRAITEMENT]" caption="HEURE TRAITEMENT" attribute="1" defaultMemberUniqueName="[Tableau2].[HEURE TRAITEMENT].[All]" allUniqueName="[Tableau2].[HEURE TRAITEMENT].[All]" dimensionUniqueName="[Tableau2]" displayFolder="" count="0" memberValueDatatype="130" unbalanced="0"/>
    <cacheHierarchy uniqueName="[Tableau2].[WR]" caption="WR" attribute="1" defaultMemberUniqueName="[Tableau2].[WR].[All]" allUniqueName="[Tableau2].[WR].[All]" dimensionUniqueName="[Tableau2]" displayFolder="" count="0" memberValueDatatype="130" unbalanced="0"/>
    <cacheHierarchy uniqueName="[Tableau2].[METER]" caption="METER" attribute="1" defaultMemberUniqueName="[Tableau2].[METER].[All]" allUniqueName="[Tableau2].[METER].[All]" dimensionUniqueName="[Tableau2]" displayFolder="" count="0" memberValueDatatype="130" unbalanced="0"/>
    <cacheHierarchy uniqueName="[Tableau2].[EQUIPE]" caption="EQUIPE" attribute="1" defaultMemberUniqueName="[Tableau2].[EQUIPE].[All]" allUniqueName="[Tableau2].[EQUIPE].[All]" dimensionUniqueName="[Tableau2]" displayFolder="" count="2" memberValueDatatype="130" unbalanced="0">
      <fieldsUsage count="2">
        <fieldUsage x="-1"/>
        <fieldUsage x="3"/>
      </fieldsUsage>
    </cacheHierarchy>
    <cacheHierarchy uniqueName="[Tableau2].[CT]" caption="CT" attribute="1" defaultMemberUniqueName="[Tableau2].[CT].[All]" allUniqueName="[Tableau2].[CT].[All]" dimensionUniqueName="[Tableau2]" displayFolder="" count="0" memberValueDatatype="130" unbalanced="0"/>
    <cacheHierarchy uniqueName="[Tableau2].[MP]" caption="MP" attribute="1" defaultMemberUniqueName="[Tableau2].[MP].[All]" allUniqueName="[Tableau2].[MP].[All]" dimensionUniqueName="[Tableau2]" displayFolder="" count="0" memberValueDatatype="130" unbalanced="0"/>
    <cacheHierarchy uniqueName="[Tableau2].[ACTIVATION]" caption="ACTIVATION" attribute="1" defaultMemberUniqueName="[Tableau2].[ACTIVATION].[All]" allUniqueName="[Tableau2].[ACTIVATION].[All]" dimensionUniqueName="[Tableau2]" displayFolder="" count="0" memberValueDatatype="130" unbalanced="0"/>
    <cacheHierarchy uniqueName="[Tableau2].[DATE ACTIVATION]" caption="DATE ACTIVATION" attribute="1" time="1" defaultMemberUniqueName="[Tableau2].[DATE ACTIVATION].[All]" allUniqueName="[Tableau2].[DATE ACTIVATION].[All]" dimensionUniqueName="[Tableau2]" displayFolder="" count="0" memberValueDatatype="7" unbalanced="0"/>
    <cacheHierarchy uniqueName="[Tableau2].[OBSERVATIONS]" caption="OBSERVATIONS" attribute="1" defaultMemberUniqueName="[Tableau2].[OBSERVATIONS].[All]" allUniqueName="[Tableau2].[OBSERVATIONS].[All]" dimensionUniqueName="[Tableau2]" displayFolder="" count="0" memberValueDatatype="130" unbalanced="0"/>
    <cacheHierarchy uniqueName="[Tableau2].[MOIS]" caption="MOIS" attribute="1" defaultMemberUniqueName="[Tableau2].[MOIS].[All]" allUniqueName="[Tableau2].[MOIS].[All]" dimensionUniqueName="[Tableau2]" displayFolder="" count="2" memberValueDatatype="130" unbalanced="0">
      <fieldsUsage count="2">
        <fieldUsage x="-1"/>
        <fieldUsage x="6"/>
      </fieldsUsage>
    </cacheHierarchy>
    <cacheHierarchy uniqueName="[Tableau2].[JOURS]" caption="JOURS" attribute="1" defaultMemberUniqueName="[Tableau2].[JOURS].[All]" allUniqueName="[Tableau2].[JOURS].[All]" dimensionUniqueName="[Tableau2]" displayFolder="" count="2" memberValueDatatype="130" unbalanced="0">
      <fieldsUsage count="2">
        <fieldUsage x="-1"/>
        <fieldUsage x="0"/>
      </fieldsUsage>
    </cacheHierarchy>
    <cacheHierarchy uniqueName="[Tableau2].[ANNEE]" caption="ANNEE" attribute="1" defaultMemberUniqueName="[Tableau2].[ANNEE].[All]" allUniqueName="[Tableau2].[ANNEE].[All]" dimensionUniqueName="[Tableau2]" displayFolder="" count="2" memberValueDatatype="130" unbalanced="0">
      <fieldsUsage count="2">
        <fieldUsage x="-1"/>
        <fieldUsage x="4"/>
      </fieldsUsage>
    </cacheHierarchy>
    <cacheHierarchy uniqueName="[Tableau2].[JOURNEE]" caption="JOURNEE" attribute="1" defaultMemberUniqueName="[Tableau2].[JOURNEE].[All]" allUniqueName="[Tableau2].[JOURNEE].[All]" dimensionUniqueName="[Tableau2]" displayFolder="" count="2" memberValueDatatype="130" unbalanced="0">
      <fieldsUsage count="2">
        <fieldUsage x="-1"/>
        <fieldUsage x="5"/>
      </fieldsUsage>
    </cacheHierarchy>
    <cacheHierarchy uniqueName="[Tableau2].[Nbres de demandes]" caption="Nbres de demandes" attribute="1" defaultMemberUniqueName="[Tableau2].[Nbres de demandes].[All]" allUniqueName="[Tableau2].[Nbres de demandes].[All]" dimensionUniqueName="[Tableau2]" displayFolder="" count="0" memberValueDatatype="20" unbalanced="0"/>
    <cacheHierarchy uniqueName="[Tableau2].[Traitement]" caption="Traitement" attribute="1" defaultMemberUniqueName="[Tableau2].[Traitement].[All]" allUniqueName="[Tableau2].[Traitement].[All]" dimensionUniqueName="[Tableau2]" displayFolder="" count="0" memberValueDatatype="20" unbalanced="0"/>
    <cacheHierarchy uniqueName="[Tableau2].[Etat du traitement]" caption="Etat du traitement" attribute="1" defaultMemberUniqueName="[Tableau2].[Etat du traitement].[All]" allUniqueName="[Tableau2].[Etat du traitement].[All]" dimensionUniqueName="[Tableau2]" displayFolder="" count="2" memberValueDatatype="130" unbalanced="0">
      <fieldsUsage count="2">
        <fieldUsage x="-1"/>
        <fieldUsage x="1"/>
      </fieldsUsage>
    </cacheHierarchy>
    <cacheHierarchy uniqueName="[Measures].[__XL_Count Tableau2]" caption="__XL_Count Tableau2" measure="1" displayFolder="" measureGroup="Tableau2" count="0" hidden="1"/>
    <cacheHierarchy uniqueName="[Measures].[__No measures defined]" caption="__No measures defined" measure="1" displayFolder="" count="0" hidden="1"/>
    <cacheHierarchy uniqueName="[Measures].[Nombre de EQUIPE]" caption="Nombre de EQUIPE" measure="1" displayFolder="" measureGroup="Tableau2" count="0" hidden="1">
      <extLst>
        <ext xmlns:x15="http://schemas.microsoft.com/office/spreadsheetml/2010/11/main" uri="{B97F6D7D-B522-45F9-BDA1-12C45D357490}">
          <x15:cacheHierarchy aggregatedColumn="7"/>
        </ext>
      </extLst>
    </cacheHierarchy>
    <cacheHierarchy uniqueName="[Measures].[Nombre de WR]" caption="Nombre de WR" measure="1" displayFolder="" measureGroup="Tableau2" count="0" hidden="1">
      <extLst>
        <ext xmlns:x15="http://schemas.microsoft.com/office/spreadsheetml/2010/11/main" uri="{B97F6D7D-B522-45F9-BDA1-12C45D357490}">
          <x15:cacheHierarchy aggregatedColumn="5"/>
        </ext>
      </extLst>
    </cacheHierarchy>
    <cacheHierarchy uniqueName="[Measures].[Somme de Nbres de demandes]" caption="Somme de Nbres de demandes" measure="1" displayFolder="" measureGroup="Tableau2" count="0" hidden="1">
      <extLst>
        <ext xmlns:x15="http://schemas.microsoft.com/office/spreadsheetml/2010/11/main" uri="{B97F6D7D-B522-45F9-BDA1-12C45D357490}">
          <x15:cacheHierarchy aggregatedColumn="17"/>
        </ext>
      </extLst>
    </cacheHierarchy>
    <cacheHierarchy uniqueName="[Measures].[Nombre de CT]" caption="Nombre de CT" measure="1" displayFolder="" measureGroup="Tableau2" count="0" hidden="1">
      <extLst>
        <ext xmlns:x15="http://schemas.microsoft.com/office/spreadsheetml/2010/11/main" uri="{B97F6D7D-B522-45F9-BDA1-12C45D357490}">
          <x15:cacheHierarchy aggregatedColumn="8"/>
        </ext>
      </extLst>
    </cacheHierarchy>
    <cacheHierarchy uniqueName="[Measures].[Nombre de MP]" caption="Nombre de MP" measure="1" displayFolder="" measureGroup="Tableau2" count="0" hidden="1">
      <extLst>
        <ext xmlns:x15="http://schemas.microsoft.com/office/spreadsheetml/2010/11/main" uri="{B97F6D7D-B522-45F9-BDA1-12C45D357490}">
          <x15:cacheHierarchy aggregatedColumn="9"/>
        </ext>
      </extLst>
    </cacheHierarchy>
    <cacheHierarchy uniqueName="[Measures].[Nombre de Etat du traitement]" caption="Nombre de Etat du traitement" measure="1" displayFolder="" measureGroup="Tableau2" count="0" oneField="1" hidden="1">
      <fieldsUsage count="1">
        <fieldUsage x="2"/>
      </fieldsUsage>
      <extLst>
        <ext xmlns:x15="http://schemas.microsoft.com/office/spreadsheetml/2010/11/main" uri="{B97F6D7D-B522-45F9-BDA1-12C45D357490}">
          <x15:cacheHierarchy aggregatedColumn="19"/>
        </ext>
      </extLst>
    </cacheHierarchy>
  </cacheHierarchies>
  <kpis count="0"/>
  <dimensions count="2">
    <dimension measure="1" name="Measures" uniqueName="[Measures]" caption="Measures"/>
    <dimension name="Tableau2" uniqueName="[Tableau2]" caption="Tableau2"/>
  </dimensions>
  <measureGroups count="1">
    <measureGroup name="Tableau2" caption="Tableau2"/>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EAN RODRIGUE AWONO" refreshedDate="45427.236802083331" backgroundQuery="1" createdVersion="3" refreshedVersion="8" minRefreshableVersion="3" recordCount="0" supportSubquery="1" supportAdvancedDrill="1" xr:uid="{F6F39B36-11ED-4EBB-B393-8A32B07E551C}">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Tableau2].[DATE D'ENTREE]" caption="DATE D'ENTREE" attribute="1" time="1" defaultMemberUniqueName="[Tableau2].[DATE D'ENTREE].[All]" allUniqueName="[Tableau2].[DATE D'ENTREE].[All]" dimensionUniqueName="[Tableau2]" displayFolder="" count="0" memberValueDatatype="7" unbalanced="0"/>
    <cacheHierarchy uniqueName="[Tableau2].[HEURE ENTREE]" caption="HEURE ENTREE" attribute="1" time="1" defaultMemberUniqueName="[Tableau2].[HEURE ENTREE].[All]" allUniqueName="[Tableau2].[HEURE ENTREE].[All]" dimensionUniqueName="[Tableau2]" displayFolder="" count="0" memberValueDatatype="7" unbalanced="0"/>
    <cacheHierarchy uniqueName="[Tableau2].[NOM GENERATEUR]" caption="NOM GENERATEUR" attribute="1" defaultMemberUniqueName="[Tableau2].[NOM GENERATEUR].[All]" allUniqueName="[Tableau2].[NOM GENERATEUR].[All]" dimensionUniqueName="[Tableau2]" displayFolder="" count="0" memberValueDatatype="130" unbalanced="0"/>
    <cacheHierarchy uniqueName="[Tableau2].[DATE GENERATION]" caption="DATE GENERATION" attribute="1" defaultMemberUniqueName="[Tableau2].[DATE GENERATION].[All]" allUniqueName="[Tableau2].[DATE GENERATION].[All]" dimensionUniqueName="[Tableau2]" displayFolder="" count="0" memberValueDatatype="130" unbalanced="0"/>
    <cacheHierarchy uniqueName="[Tableau2].[HEURE TRAITEMENT]" caption="HEURE TRAITEMENT" attribute="1" defaultMemberUniqueName="[Tableau2].[HEURE TRAITEMENT].[All]" allUniqueName="[Tableau2].[HEURE TRAITEMENT].[All]" dimensionUniqueName="[Tableau2]" displayFolder="" count="0" memberValueDatatype="130" unbalanced="0"/>
    <cacheHierarchy uniqueName="[Tableau2].[WR]" caption="WR" attribute="1" defaultMemberUniqueName="[Tableau2].[WR].[All]" allUniqueName="[Tableau2].[WR].[All]" dimensionUniqueName="[Tableau2]" displayFolder="" count="0" memberValueDatatype="130" unbalanced="0"/>
    <cacheHierarchy uniqueName="[Tableau2].[METER]" caption="METER" attribute="1" defaultMemberUniqueName="[Tableau2].[METER].[All]" allUniqueName="[Tableau2].[METER].[All]" dimensionUniqueName="[Tableau2]" displayFolder="" count="0" memberValueDatatype="130" unbalanced="0"/>
    <cacheHierarchy uniqueName="[Tableau2].[EQUIPE]" caption="EQUIPE" attribute="1" defaultMemberUniqueName="[Tableau2].[EQUIPE].[All]" allUniqueName="[Tableau2].[EQUIPE].[All]" dimensionUniqueName="[Tableau2]" displayFolder="" count="2" memberValueDatatype="130" unbalanced="0"/>
    <cacheHierarchy uniqueName="[Tableau2].[CT]" caption="CT" attribute="1" defaultMemberUniqueName="[Tableau2].[CT].[All]" allUniqueName="[Tableau2].[CT].[All]" dimensionUniqueName="[Tableau2]" displayFolder="" count="0" memberValueDatatype="130" unbalanced="0"/>
    <cacheHierarchy uniqueName="[Tableau2].[MP]" caption="MP" attribute="1" defaultMemberUniqueName="[Tableau2].[MP].[All]" allUniqueName="[Tableau2].[MP].[All]" dimensionUniqueName="[Tableau2]" displayFolder="" count="0" memberValueDatatype="130" unbalanced="0"/>
    <cacheHierarchy uniqueName="[Tableau2].[ACTIVATION]" caption="ACTIVATION" attribute="1" defaultMemberUniqueName="[Tableau2].[ACTIVATION].[All]" allUniqueName="[Tableau2].[ACTIVATION].[All]" dimensionUniqueName="[Tableau2]" displayFolder="" count="0" memberValueDatatype="130" unbalanced="0"/>
    <cacheHierarchy uniqueName="[Tableau2].[DATE ACTIVATION]" caption="DATE ACTIVATION" attribute="1" time="1" defaultMemberUniqueName="[Tableau2].[DATE ACTIVATION].[All]" allUniqueName="[Tableau2].[DATE ACTIVATION].[All]" dimensionUniqueName="[Tableau2]" displayFolder="" count="0" memberValueDatatype="7" unbalanced="0"/>
    <cacheHierarchy uniqueName="[Tableau2].[OBSERVATIONS]" caption="OBSERVATIONS" attribute="1" defaultMemberUniqueName="[Tableau2].[OBSERVATIONS].[All]" allUniqueName="[Tableau2].[OBSERVATIONS].[All]" dimensionUniqueName="[Tableau2]" displayFolder="" count="0" memberValueDatatype="130" unbalanced="0"/>
    <cacheHierarchy uniqueName="[Tableau2].[MOIS]" caption="MOIS" attribute="1" defaultMemberUniqueName="[Tableau2].[MOIS].[All]" allUniqueName="[Tableau2].[MOIS].[All]" dimensionUniqueName="[Tableau2]" displayFolder="" count="2" memberValueDatatype="130" unbalanced="0"/>
    <cacheHierarchy uniqueName="[Tableau2].[JOURS]" caption="JOURS" attribute="1" defaultMemberUniqueName="[Tableau2].[JOURS].[All]" allUniqueName="[Tableau2].[JOURS].[All]" dimensionUniqueName="[Tableau2]" displayFolder="" count="0" memberValueDatatype="130" unbalanced="0"/>
    <cacheHierarchy uniqueName="[Tableau2].[ANNEE]" caption="ANNEE" attribute="1" defaultMemberUniqueName="[Tableau2].[ANNEE].[All]" allUniqueName="[Tableau2].[ANNEE].[All]" dimensionUniqueName="[Tableau2]" displayFolder="" count="2" memberValueDatatype="130" unbalanced="0"/>
    <cacheHierarchy uniqueName="[Tableau2].[JOURNEE]" caption="JOURNEE" attribute="1" defaultMemberUniqueName="[Tableau2].[JOURNEE].[All]" allUniqueName="[Tableau2].[JOURNEE].[All]" dimensionUniqueName="[Tableau2]" displayFolder="" count="2" memberValueDatatype="130" unbalanced="0"/>
    <cacheHierarchy uniqueName="[Tableau2].[Nbres de demandes]" caption="Nbres de demandes" attribute="1" defaultMemberUniqueName="[Tableau2].[Nbres de demandes].[All]" allUniqueName="[Tableau2].[Nbres de demandes].[All]" dimensionUniqueName="[Tableau2]" displayFolder="" count="0" memberValueDatatype="20" unbalanced="0"/>
    <cacheHierarchy uniqueName="[Tableau2].[Traitement]" caption="Traitement" attribute="1" defaultMemberUniqueName="[Tableau2].[Traitement].[All]" allUniqueName="[Tableau2].[Traitement].[All]" dimensionUniqueName="[Tableau2]" displayFolder="" count="0" memberValueDatatype="20" unbalanced="0"/>
    <cacheHierarchy uniqueName="[Tableau2].[Etat du traitement]" caption="Etat du traitement" attribute="1" defaultMemberUniqueName="[Tableau2].[Etat du traitement].[All]" allUniqueName="[Tableau2].[Etat du traitement].[All]" dimensionUniqueName="[Tableau2]" displayFolder="" count="0" memberValueDatatype="130" unbalanced="0"/>
    <cacheHierarchy uniqueName="[Measures].[__XL_Count Tableau2]" caption="__XL_Count Tableau2" measure="1" displayFolder="" measureGroup="Tableau2" count="0" hidden="1"/>
    <cacheHierarchy uniqueName="[Measures].[__No measures defined]" caption="__No measures defined" measure="1" displayFolder="" count="0" hidden="1"/>
    <cacheHierarchy uniqueName="[Measures].[Nombre de EQUIPE]" caption="Nombre de EQUIPE" measure="1" displayFolder="" measureGroup="Tableau2" count="0" hidden="1">
      <extLst>
        <ext xmlns:x15="http://schemas.microsoft.com/office/spreadsheetml/2010/11/main" uri="{B97F6D7D-B522-45F9-BDA1-12C45D357490}">
          <x15:cacheHierarchy aggregatedColumn="7"/>
        </ext>
      </extLst>
    </cacheHierarchy>
    <cacheHierarchy uniqueName="[Measures].[Nombre de WR]" caption="Nombre de WR" measure="1" displayFolder="" measureGroup="Tableau2" count="0" hidden="1">
      <extLst>
        <ext xmlns:x15="http://schemas.microsoft.com/office/spreadsheetml/2010/11/main" uri="{B97F6D7D-B522-45F9-BDA1-12C45D357490}">
          <x15:cacheHierarchy aggregatedColumn="5"/>
        </ext>
      </extLst>
    </cacheHierarchy>
    <cacheHierarchy uniqueName="[Measures].[Somme de Nbres de demandes]" caption="Somme de Nbres de demandes" measure="1" displayFolder="" measureGroup="Tableau2" count="0" hidden="1">
      <extLst>
        <ext xmlns:x15="http://schemas.microsoft.com/office/spreadsheetml/2010/11/main" uri="{B97F6D7D-B522-45F9-BDA1-12C45D357490}">
          <x15:cacheHierarchy aggregatedColumn="17"/>
        </ext>
      </extLst>
    </cacheHierarchy>
    <cacheHierarchy uniqueName="[Measures].[Nombre de CT]" caption="Nombre de CT" measure="1" displayFolder="" measureGroup="Tableau2" count="0" hidden="1">
      <extLst>
        <ext xmlns:x15="http://schemas.microsoft.com/office/spreadsheetml/2010/11/main" uri="{B97F6D7D-B522-45F9-BDA1-12C45D357490}">
          <x15:cacheHierarchy aggregatedColumn="8"/>
        </ext>
      </extLst>
    </cacheHierarchy>
    <cacheHierarchy uniqueName="[Measures].[Nombre de MP]" caption="Nombre de MP" measure="1" displayFolder="" measureGroup="Tableau2" count="0" hidden="1">
      <extLst>
        <ext xmlns:x15="http://schemas.microsoft.com/office/spreadsheetml/2010/11/main" uri="{B97F6D7D-B522-45F9-BDA1-12C45D357490}">
          <x15:cacheHierarchy aggregatedColumn="9"/>
        </ext>
      </extLst>
    </cacheHierarchy>
    <cacheHierarchy uniqueName="[Measures].[Nombre de Etat du traitement]" caption="Nombre de Etat du traitement" measure="1" displayFolder="" measureGroup="Tableau2" count="0" hidden="1">
      <extLst>
        <ext xmlns:x15="http://schemas.microsoft.com/office/spreadsheetml/2010/11/main" uri="{B97F6D7D-B522-45F9-BDA1-12C45D357490}">
          <x15:cacheHierarchy aggregatedColumn="19"/>
        </ext>
      </extLst>
    </cacheHierarchy>
  </cacheHierarchies>
  <kpis count="0"/>
  <extLst>
    <ext xmlns:x14="http://schemas.microsoft.com/office/spreadsheetml/2009/9/main" uri="{725AE2AE-9491-48be-B2B4-4EB974FC3084}">
      <x14:pivotCacheDefinition slicerData="1" pivotCacheId="1207333532"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40BB94-871F-4405-BC5E-25F6EE5D6316}" name="Etat du Traitement des Tokens" cacheId="270" applyNumberFormats="0" applyBorderFormats="0" applyFontFormats="0" applyPatternFormats="0" applyAlignmentFormats="0" applyWidthHeightFormats="1" dataCaption="Valeurs" grandTotalCaption="Total" updatedVersion="8" minRefreshableVersion="3" useAutoFormatting="1" subtotalHiddenItems="1" itemPrintTitles="1" createdVersion="6" indent="0" multipleFieldFilters="0" chartFormat="1" rowHeaderCaption="Jours" colHeaderCaption="">
  <location ref="F24:J32" firstHeaderRow="1" firstDataRow="2" firstDataCol="1"/>
  <pivotFields count="7">
    <pivotField axis="axisRow" allDrilled="1" showAll="0" dataSourceSort="1" defaultAttributeDrillState="1">
      <items count="7">
        <item x="0"/>
        <item x="1"/>
        <item x="2"/>
        <item x="3"/>
        <item x="4"/>
        <item x="5"/>
        <item t="default"/>
      </items>
    </pivotField>
    <pivotField axis="axisCol" allDrilled="1" showAll="0" dataSourceSort="1" defaultAttributeDrillState="1">
      <items count="4">
        <item x="0"/>
        <item x="1"/>
        <item x="2"/>
        <item t="default"/>
      </items>
    </pivotField>
    <pivotField dataField="1" showAll="0"/>
    <pivotField allDrilled="1" showAll="0" dataSourceSort="1" defaultAttributeDrillState="1"/>
    <pivotField allDrilled="1" showAll="0" dataSourceSort="1" defaultAttributeDrillState="1"/>
    <pivotField allDrilled="1" showAll="0" dataSourceSort="1" defaultAttributeDrillState="1"/>
    <pivotField allDrilled="1" showAll="0" dataSourceSort="1" defaultAttributeDrillState="1"/>
  </pivotFields>
  <rowFields count="1">
    <field x="0"/>
  </rowFields>
  <rowItems count="7">
    <i>
      <x/>
    </i>
    <i>
      <x v="1"/>
    </i>
    <i>
      <x v="2"/>
    </i>
    <i>
      <x v="3"/>
    </i>
    <i>
      <x v="4"/>
    </i>
    <i>
      <x v="5"/>
    </i>
    <i t="grand">
      <x/>
    </i>
  </rowItems>
  <colFields count="1">
    <field x="1"/>
  </colFields>
  <colItems count="4">
    <i>
      <x/>
    </i>
    <i>
      <x v="1"/>
    </i>
    <i>
      <x v="2"/>
    </i>
    <i t="grand">
      <x/>
    </i>
  </colItems>
  <dataFields count="1">
    <dataField name="Etat du traitement" fld="2" subtotal="count" baseField="0" baseItem="0"/>
  </dataFields>
  <formats count="23">
    <format dxfId="24">
      <pivotArea collapsedLevelsAreSubtotals="1" fieldPosition="0">
        <references count="2">
          <reference field="0" count="0"/>
          <reference field="1" count="1" selected="0">
            <x v="0"/>
          </reference>
        </references>
      </pivotArea>
    </format>
    <format dxfId="23">
      <pivotArea collapsedLevelsAreSubtotals="1" fieldPosition="0">
        <references count="2">
          <reference field="0" count="0"/>
          <reference field="1" count="1" selected="0">
            <x v="0"/>
          </reference>
        </references>
      </pivotArea>
    </format>
    <format dxfId="22">
      <pivotArea collapsedLevelsAreSubtotals="1" fieldPosition="0">
        <references count="2">
          <reference field="0" count="0"/>
          <reference field="1" count="1" selected="0">
            <x v="1"/>
          </reference>
        </references>
      </pivotArea>
    </format>
    <format dxfId="21">
      <pivotArea type="origin" dataOnly="0" labelOnly="1" outline="0" fieldPosition="0"/>
    </format>
    <format dxfId="20">
      <pivotArea type="origin" dataOnly="0" labelOnly="1" outline="0" fieldPosition="0"/>
    </format>
    <format dxfId="19">
      <pivotArea collapsedLevelsAreSubtotals="1" fieldPosition="0">
        <references count="2">
          <reference field="0" count="0"/>
          <reference field="1" count="1" selected="0">
            <x v="2"/>
          </reference>
        </references>
      </pivotArea>
    </format>
    <format dxfId="18">
      <pivotArea collapsedLevelsAreSubtotals="1" fieldPosition="0">
        <references count="2">
          <reference field="0" count="0"/>
          <reference field="1" count="1" selected="0">
            <x v="2"/>
          </reference>
        </references>
      </pivotArea>
    </format>
    <format dxfId="17">
      <pivotArea collapsedLevelsAreSubtotals="1" fieldPosition="0">
        <references count="2">
          <reference field="0" count="0"/>
          <reference field="1" count="1" selected="0">
            <x v="1"/>
          </reference>
        </references>
      </pivotArea>
    </format>
    <format dxfId="16">
      <pivotArea type="all" dataOnly="0" outline="0" fieldPosition="0"/>
    </format>
    <format dxfId="15">
      <pivotArea outline="0" collapsedLevelsAreSubtotals="1" fieldPosition="0"/>
    </format>
    <format dxfId="14">
      <pivotArea type="origin" dataOnly="0" labelOnly="1" outline="0" fieldPosition="0"/>
    </format>
    <format dxfId="13">
      <pivotArea field="1" type="button" dataOnly="0" labelOnly="1" outline="0" axis="axisCol" fieldPosition="0"/>
    </format>
    <format dxfId="12">
      <pivotArea type="topRight" dataOnly="0" labelOnly="1" outline="0" fieldPosition="0"/>
    </format>
    <format dxfId="11">
      <pivotArea field="0" type="button" dataOnly="0" labelOnly="1" outline="0" axis="axisRow" fieldPosition="0"/>
    </format>
    <format dxfId="10">
      <pivotArea dataOnly="0" labelOnly="1" fieldPosition="0">
        <references count="1">
          <reference field="0" count="0"/>
        </references>
      </pivotArea>
    </format>
    <format dxfId="9">
      <pivotArea dataOnly="0" labelOnly="1" grandRow="1" outline="0" fieldPosition="0"/>
    </format>
    <format dxfId="8">
      <pivotArea dataOnly="0" labelOnly="1" fieldPosition="0">
        <references count="1">
          <reference field="1" count="0"/>
        </references>
      </pivotArea>
    </format>
    <format dxfId="7">
      <pivotArea dataOnly="0" labelOnly="1" grandCol="1" outline="0" fieldPosition="0"/>
    </format>
    <format dxfId="6">
      <pivotArea collapsedLevelsAreSubtotals="1" fieldPosition="0">
        <references count="2">
          <reference field="0" count="0"/>
          <reference field="1" count="0" selected="0"/>
        </references>
      </pivotArea>
    </format>
    <format dxfId="5">
      <pivotArea collapsedLevelsAreSubtotals="1" fieldPosition="0">
        <references count="2">
          <reference field="0" count="0"/>
          <reference field="1" count="0" selected="0"/>
        </references>
      </pivotArea>
    </format>
    <format dxfId="4">
      <pivotArea collapsedLevelsAreSubtotals="1" fieldPosition="0">
        <references count="2">
          <reference field="0" count="0"/>
          <reference field="1" count="0" selected="0"/>
        </references>
      </pivotArea>
    </format>
    <format dxfId="3">
      <pivotArea field="0" grandCol="1" collapsedLevelsAreSubtotals="1" axis="axisRow" fieldPosition="0">
        <references count="1">
          <reference field="0" count="0"/>
        </references>
      </pivotArea>
    </format>
    <format dxfId="2">
      <pivotArea type="all" dataOnly="0" outline="0" fieldPosition="0"/>
    </format>
  </formats>
  <chartFormats count="3">
    <chartFormat chart="0" format="3" series="1">
      <pivotArea type="data" outline="0" fieldPosition="0">
        <references count="2">
          <reference field="4294967294" count="1" selected="0">
            <x v="0"/>
          </reference>
          <reference field="1" count="1" selected="0">
            <x v="0"/>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 chart="0" format="6" series="1">
      <pivotArea type="data" outline="0" fieldPosition="0">
        <references count="2">
          <reference field="4294967294" count="1" selected="0">
            <x v="0"/>
          </reference>
          <reference field="1" count="1" selected="0">
            <x v="2"/>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Etat du traitement"/>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1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au2]"/>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AFCE42-DB59-487F-A604-50F7AB0652E0}" name="Tokens/par jours" cacheId="264" applyNumberFormats="0" applyBorderFormats="0" applyFontFormats="0" applyPatternFormats="0" applyAlignmentFormats="0" applyWidthHeightFormats="1" dataCaption="Valeurs" grandTotalCaption="Total " updatedVersion="8" minRefreshableVersion="5" useAutoFormatting="1" subtotalHiddenItems="1" itemPrintTitles="1" createdVersion="6" indent="0" multipleFieldFilters="0" chartFormat="4" rowHeaderCaption="Jours">
  <location ref="M8:P15" firstHeaderRow="0" firstDataRow="1" firstDataCol="1"/>
  <pivotFields count="9">
    <pivotField axis="axisRow" allDrilled="1" showAll="0" sortType="ascending" defaultAttributeDrillState="1">
      <items count="7">
        <item x="1"/>
        <item x="2"/>
        <item x="3"/>
        <item x="0"/>
        <item x="5"/>
        <item x="4"/>
        <item t="default"/>
      </items>
    </pivotField>
    <pivotField dataField="1" showAll="0"/>
    <pivotField dataField="1" showAll="0"/>
    <pivotField dataField="1" showAll="0"/>
    <pivotField allDrilled="1" showAll="0" dataSourceSort="1" defaultAttributeDrillState="1">
      <items count="1">
        <item t="default"/>
      </items>
    </pivotField>
    <pivotField allDrilled="1" showAll="0" dataSourceSort="1" defaultAttributeDrillState="1"/>
    <pivotField allDrilled="1" showAll="0" dataSourceSort="1" defaultAttributeDrillState="1"/>
    <pivotField allDrilled="1" showAll="0" dataSourceSort="1" defaultAttributeDrillState="1"/>
    <pivotField allDrilled="1" showAll="0" dataSourceSort="1" defaultAttributeDrillState="1"/>
  </pivotFields>
  <rowFields count="1">
    <field x="0"/>
  </rowFields>
  <rowItems count="7">
    <i>
      <x/>
    </i>
    <i>
      <x v="1"/>
    </i>
    <i>
      <x v="2"/>
    </i>
    <i>
      <x v="3"/>
    </i>
    <i>
      <x v="4"/>
    </i>
    <i>
      <x v="5"/>
    </i>
    <i t="grand">
      <x/>
    </i>
  </rowItems>
  <colFields count="1">
    <field x="-2"/>
  </colFields>
  <colItems count="3">
    <i>
      <x/>
    </i>
    <i i="1">
      <x v="1"/>
    </i>
    <i i="2">
      <x v="2"/>
    </i>
  </colItems>
  <dataFields count="3">
    <dataField name="Nbre de  MP" fld="2" subtotal="count" baseField="0" baseItem="0"/>
    <dataField name="Nbre de CT" fld="1" subtotal="count" baseField="0" baseItem="0"/>
    <dataField name="Total demandes" fld="3" subtotal="count" baseField="0" baseItem="0"/>
  </dataFields>
  <formats count="15">
    <format dxfId="39">
      <pivotArea field="0" type="button" dataOnly="0" labelOnly="1" outline="0" axis="axisRow" fieldPosition="0"/>
    </format>
    <format dxfId="38">
      <pivotArea collapsedLevelsAreSubtotals="1" fieldPosition="0">
        <references count="2">
          <reference field="4294967294" count="1" selected="0">
            <x v="0"/>
          </reference>
          <reference field="0" count="0"/>
        </references>
      </pivotArea>
    </format>
    <format dxfId="37">
      <pivotArea collapsedLevelsAreSubtotals="1" fieldPosition="0">
        <references count="2">
          <reference field="4294967294" count="1" selected="0">
            <x v="1"/>
          </reference>
          <reference field="0" count="0"/>
        </references>
      </pivotArea>
    </format>
    <format dxfId="36">
      <pivotArea collapsedLevelsAreSubtotals="1" fieldPosition="0">
        <references count="2">
          <reference field="4294967294" count="1" selected="0">
            <x v="2"/>
          </reference>
          <reference field="0" count="0"/>
        </references>
      </pivotArea>
    </format>
    <format dxfId="35">
      <pivotArea grandRow="1" outline="0" collapsedLevelsAreSubtotals="1" fieldPosition="0"/>
    </format>
    <format dxfId="34">
      <pivotArea dataOnly="0" labelOnly="1" fieldPosition="0">
        <references count="1">
          <reference field="0" count="0"/>
        </references>
      </pivotArea>
    </format>
    <format dxfId="33">
      <pivotArea dataOnly="0" labelOnly="1" fieldPosition="0">
        <references count="1">
          <reference field="0" count="0"/>
        </references>
      </pivotArea>
    </format>
    <format dxfId="32">
      <pivotArea dataOnly="0" labelOnly="1" fieldPosition="0">
        <references count="1">
          <reference field="0" count="0"/>
        </references>
      </pivotArea>
    </format>
    <format dxfId="31">
      <pivotArea field="0" grandRow="1" outline="0" collapsedLevelsAreSubtotals="1" axis="axisRow" fieldPosition="0">
        <references count="1">
          <reference field="4294967294" count="1" selected="0">
            <x v="2"/>
          </reference>
        </references>
      </pivotArea>
    </format>
    <format dxfId="30">
      <pivotArea type="all" dataOnly="0" outline="0" fieldPosition="0"/>
    </format>
    <format dxfId="29">
      <pivotArea outline="0" collapsedLevelsAreSubtotals="1" fieldPosition="0"/>
    </format>
    <format dxfId="28">
      <pivotArea field="0" type="button" dataOnly="0" labelOnly="1" outline="0" axis="axisRow" fieldPosition="0"/>
    </format>
    <format dxfId="27">
      <pivotArea dataOnly="0" labelOnly="1" fieldPosition="0">
        <references count="1">
          <reference field="0" count="0"/>
        </references>
      </pivotArea>
    </format>
    <format dxfId="26">
      <pivotArea dataOnly="0" labelOnly="1" grandRow="1" outline="0" fieldPosition="0"/>
    </format>
    <format dxfId="25">
      <pivotArea dataOnly="0" labelOnly="1" outline="0" fieldPosition="0">
        <references count="1">
          <reference field="4294967294" count="3">
            <x v="0"/>
            <x v="1"/>
            <x v="2"/>
          </reference>
        </references>
      </pivotArea>
    </format>
  </formats>
  <chartFormats count="3">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caption="Total demandes"/>
    <pivotHierarchy dragToData="1"/>
    <pivotHierarchy dragToData="1" caption="Nbre de CT"/>
    <pivotHierarchy dragToData="1" caption="Nbre de  MP"/>
    <pivotHierarchy dragToData="1"/>
  </pivotHierarchies>
  <pivotTableStyleInfo name="PivotStyleLight16" showRowHeaders="1" showColHeaders="1" showRowStripes="0" showColStripes="0" showLastColumn="1"/>
  <filters count="1">
    <filter fld="4" type="dateEqual" evalOrder="-1" id="34" name="[Tableau2].[DATE D'ENTREE]">
      <autoFilter ref="A1">
        <filterColumn colId="0">
          <customFilters>
            <customFilter val="45396"/>
          </customFilters>
        </filterColumn>
      </autoFilter>
      <extLst>
        <ext xmlns:x15="http://schemas.microsoft.com/office/spreadsheetml/2010/11/main" uri="{0605FD5F-26C8-4aeb-8148-2DB25E43C511}">
          <x15:pivotFilter useWholeDay="1"/>
        </ext>
      </extLst>
    </filter>
  </filters>
  <rowHierarchiesUsage count="1">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au2]"/>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0D7121-7840-436E-9EBE-D28F0C79E812}" name="Demande par Equipe" cacheId="267" applyNumberFormats="0" applyBorderFormats="0" applyFontFormats="0" applyPatternFormats="0" applyAlignmentFormats="0" applyWidthHeightFormats="1" dataCaption="Valeurs" updatedVersion="8" minRefreshableVersion="3" useAutoFormatting="1" itemPrintTitles="1" createdVersion="6" indent="0" multipleFieldFilters="0" chartFormat="1">
  <location ref="E2:F14" firstHeaderRow="1" firstDataRow="1" firstDataCol="1"/>
  <pivotFields count="5">
    <pivotField axis="axisRow" allDrilled="1" showAll="0" sortType="ascending" defaultAttributeDrillState="1">
      <items count="12">
        <item x="0"/>
        <item x="1"/>
        <item x="2"/>
        <item x="3"/>
        <item x="4"/>
        <item x="5"/>
        <item x="6"/>
        <item x="7"/>
        <item x="8"/>
        <item x="9"/>
        <item x="10"/>
        <item t="default"/>
      </items>
      <autoSortScope>
        <pivotArea dataOnly="0" outline="0" fieldPosition="0">
          <references count="1">
            <reference field="4294967294" count="1" selected="0">
              <x v="0"/>
            </reference>
          </references>
        </pivotArea>
      </autoSortScope>
    </pivotField>
    <pivotField dataField="1" showAll="0"/>
    <pivotField allDrilled="1" showAll="0" dataSourceSort="1" defaultAttributeDrillState="1"/>
    <pivotField allDrilled="1" showAll="0" dataSourceSort="1" defaultAttributeDrillState="1"/>
    <pivotField allDrilled="1" showAll="0" dataSourceSort="1" defaultAttributeDrillState="1"/>
  </pivotFields>
  <rowFields count="1">
    <field x="0"/>
  </rowFields>
  <rowItems count="12">
    <i>
      <x v="10"/>
    </i>
    <i>
      <x v="2"/>
    </i>
    <i>
      <x/>
    </i>
    <i>
      <x v="4"/>
    </i>
    <i>
      <x v="6"/>
    </i>
    <i>
      <x v="8"/>
    </i>
    <i>
      <x v="7"/>
    </i>
    <i>
      <x v="1"/>
    </i>
    <i>
      <x v="9"/>
    </i>
    <i>
      <x v="3"/>
    </i>
    <i>
      <x v="5"/>
    </i>
    <i t="grand">
      <x/>
    </i>
  </rowItems>
  <colItems count="1">
    <i/>
  </colItems>
  <dataFields count="1">
    <dataField name="Nombre de WR" fld="1" subtotal="count" baseField="0" baseItem="0"/>
  </dataFields>
  <chartFormats count="1">
    <chartFormat chart="0" format="1"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au2]"/>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EQUIPE" xr10:uid="{1C34970F-8C44-4859-AECA-6A037952F13A}" sourceName="[Tableau2].[EQUIPE]">
  <pivotTables>
    <pivotTable tabId="2" name="Tokens/par jours"/>
    <pivotTable tabId="2" name="Etat du Traitement des Tokens"/>
    <pivotTable tabId="5" name="Demande par Equipe"/>
  </pivotTables>
  <data>
    <olap pivotCacheId="1207333532">
      <levels count="2">
        <level uniqueName="[Tableau2].[EQUIPE].[(All)]" sourceCaption="(All)" count="0"/>
        <level uniqueName="[Tableau2].[EQUIPE].[EQUIPE]" sourceCaption="EQUIPE" count="11">
          <ranges>
            <range startItem="0">
              <i n="[Tableau2].[EQUIPE].&amp;" c="(blank)"/>
              <i n="[Tableau2].[EQUIPE].&amp;[EAT 1]" c="EAT 1"/>
              <i n="[Tableau2].[EQUIPE].&amp;[EAT 2]" c="EAT 2"/>
              <i n="[Tableau2].[EQUIPE].&amp;[EAT 3]" c="EAT 3"/>
              <i n="[Tableau2].[EQUIPE].&amp;[EAT 4]" c="EAT 4"/>
              <i n="[Tableau2].[EQUIPE].&amp;[EUROPE]" c="EUROPE"/>
              <i n="[Tableau2].[EQUIPE].&amp;[SAT TECH]" c="SAT TECH"/>
              <i n="[Tableau2].[EQUIPE].&amp;[SAT TECH 1]" c="SAT TECH 1"/>
              <i n="[Tableau2].[EQUIPE].&amp;[SAT TECH 2]" c="SAT TECH 2"/>
              <i n="[Tableau2].[EQUIPE].&amp;[SAT TECH 3]" c="SAT TECH 3"/>
              <i n="[Tableau2].[EQUIPE].&amp;[TMC 1]" c="TMC 1"/>
            </range>
          </ranges>
        </level>
      </levels>
      <selections count="1">
        <selection n="[Tableau2].[EQUIP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ANNEE" xr10:uid="{6498FDD0-67FF-4FBC-B75B-7ED6AF7795AA}" sourceName="[Tableau2].[ANNEE]">
  <pivotTables>
    <pivotTable tabId="2" name="Tokens/par jours"/>
    <pivotTable tabId="2" name="Etat du Traitement des Tokens"/>
    <pivotTable tabId="5" name="Demande par Equipe"/>
  </pivotTables>
  <data>
    <olap pivotCacheId="1207333532">
      <levels count="2">
        <level uniqueName="[Tableau2].[ANNEE].[(All)]" sourceCaption="(All)" count="0"/>
        <level uniqueName="[Tableau2].[ANNEE].[ANNEE]" sourceCaption="ANNEE" count="1">
          <ranges>
            <range startItem="0">
              <i n="[Tableau2].[ANNEE].&amp;[2024]" c="2024"/>
            </range>
          </ranges>
        </level>
      </levels>
      <selections count="1">
        <selection n="[Tableau2].[ANNE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JOURNEE" xr10:uid="{C2126451-3A8D-4379-902A-C1453209252D}" sourceName="[Tableau2].[JOURNEE]">
  <pivotTables>
    <pivotTable tabId="2" name="Tokens/par jours"/>
    <pivotTable tabId="2" name="Etat du Traitement des Tokens"/>
    <pivotTable tabId="5" name="Demande par Equipe"/>
  </pivotTables>
  <data>
    <olap pivotCacheId="1207333532">
      <levels count="2">
        <level uniqueName="[Tableau2].[JOURNEE].[(All)]" sourceCaption="(All)" count="0"/>
        <level uniqueName="[Tableau2].[JOURNEE].[JOURNEE]" sourceCaption="JOURNEE" count="15">
          <ranges>
            <range startItem="0">
              <i n="[Tableau2].[JOURNEE].&amp;[04]" c="04"/>
              <i n="[Tableau2].[JOURNEE].&amp;[08]" c="08"/>
              <i n="[Tableau2].[JOURNEE].&amp;[09]" c="09"/>
              <i n="[Tableau2].[JOURNEE].&amp;[10]" c="10"/>
              <i n="[Tableau2].[JOURNEE].&amp;[11]" c="11"/>
              <i n="[Tableau2].[JOURNEE].&amp;[12]" c="12"/>
              <i n="[Tableau2].[JOURNEE].&amp;[13]" c="13"/>
              <i n="[Tableau2].[JOURNEE].&amp;[15]" c="15"/>
              <i n="[Tableau2].[JOURNEE].&amp;[16]" c="16"/>
              <i n="[Tableau2].[JOURNEE].&amp;[17]" c="17"/>
              <i n="[Tableau2].[JOURNEE].&amp;[18]" c="18"/>
              <i n="[Tableau2].[JOURNEE].&amp;[19]" c="19"/>
              <i n="[Tableau2].[JOURNEE].&amp;[26]" c="26"/>
              <i n="[Tableau2].[JOURNEE].&amp;[27]" c="27"/>
              <i n="[Tableau2].[JOURNEE].&amp;[29]" c="29"/>
            </range>
          </ranges>
        </level>
      </levels>
      <selections count="1">
        <selection n="[Tableau2].[JOURNE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_MOIS" xr10:uid="{0BE2FDD5-FABA-44EC-829A-45FBD6A9F5DB}" sourceName="[Tableau2].[MOIS]">
  <pivotTables>
    <pivotTable tabId="2" name="Tokens/par jours"/>
    <pivotTable tabId="2" name="Etat du Traitement des Tokens"/>
    <pivotTable tabId="5" name="Demande par Equipe"/>
  </pivotTables>
  <data>
    <olap pivotCacheId="1207333532">
      <levels count="2">
        <level uniqueName="[Tableau2].[MOIS].[(All)]" sourceCaption="(All)" count="0"/>
        <level uniqueName="[Tableau2].[MOIS].[MOIS]" sourceCaption="MOIS" count="3">
          <ranges>
            <range startItem="0">
              <i n="[Tableau2].[MOIS].&amp;[AVRIL]" c="AVRIL"/>
              <i n="[Tableau2].[MOIS].&amp;[FÉVRIER]" c="FÉVRIER"/>
              <i n="[Tableau2].[MOIS].&amp;[MARS]" c="MARS"/>
            </range>
          </ranges>
        </level>
      </levels>
      <selections count="1">
        <selection n="[Tableau2].[MOIS].[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QUIPE" xr10:uid="{CA9CE9A4-BF24-43A9-A546-4FACB1DAD475}" cache="Segment_EQUIPE" caption="EQUIPES" startItem="6" columnCount="2" level="1" lockedPosition="1" rowHeight="241300"/>
  <slicer name="ANNEE" xr10:uid="{CF71CC34-C529-4BF5-A811-5AB6F2F4C98A}" cache="Segment_ANNEE" caption="ANNEE" columnCount="2" level="1" lockedPosition="1" rowHeight="241300"/>
  <slicer name="JOURNEE" xr10:uid="{89A32C08-7525-4456-8812-7D9170B0CD0B}" cache="Segment_JOURNEE" caption="JOURNEE" startItem="8" columnCount="4" level="1" lockedPosition="1" rowHeight="241300"/>
  <slicer name="MOIS" xr10:uid="{E9C9A74E-1AD6-4C35-997B-9938A2F10C8C}" cache="Segment_MOIS" caption="MOIS" columnCount="2" level="1"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15FD9D-00A0-460D-89AF-64C62275E166}" name="Tableau2" displayName="Tableau2" ref="A1:T198" totalsRowShown="0" headerRowDxfId="64" dataDxfId="62" headerRowBorderDxfId="63" tableBorderDxfId="61" totalsRowBorderDxfId="60">
  <autoFilter ref="A1:T198" xr:uid="{EAE30CF5-2B10-4C04-AE02-C44B84330AEC}"/>
  <tableColumns count="20">
    <tableColumn id="1" xr3:uid="{E22AE15B-349F-45B1-8A28-F854FBC01D71}" name="DATE D'ENTREE" dataDxfId="59"/>
    <tableColumn id="2" xr3:uid="{DEAEBE9B-CFC6-4704-91D9-067C124B4F34}" name="HEURE ENTREE" dataDxfId="58"/>
    <tableColumn id="3" xr3:uid="{084F919E-584F-4B7C-A820-45E04849E2C5}" name="NOM GENERATEUR" dataDxfId="57"/>
    <tableColumn id="4" xr3:uid="{C1B25255-21CE-42A7-A2EA-F8028F44E775}" name="DATE GENERATION" dataDxfId="56"/>
    <tableColumn id="5" xr3:uid="{27EFD207-B864-4B75-A1EF-C3E5870A8D04}" name="HEURE TRAITEMENT" dataDxfId="55"/>
    <tableColumn id="6" xr3:uid="{C2122103-87E6-4970-B0D7-C5B2092109E4}" name="WR" dataDxfId="54"/>
    <tableColumn id="7" xr3:uid="{435E80F6-0964-489B-AE32-3EA076D37750}" name="METER" dataDxfId="53"/>
    <tableColumn id="8" xr3:uid="{52E8684C-18AE-460C-8FF4-13BC714A1ACF}" name="EQUIPE" dataDxfId="52"/>
    <tableColumn id="9" xr3:uid="{116F963B-7292-4600-AF5D-031DD3866C4F}" name="CT" dataDxfId="51"/>
    <tableColumn id="10" xr3:uid="{F0D4EC74-2735-455B-B938-46B5C4E3EA99}" name="MP" dataDxfId="50"/>
    <tableColumn id="11" xr3:uid="{841C4E01-F102-48FA-A2CB-A7A2C4CF6D81}" name="ACTIVATION " dataDxfId="49"/>
    <tableColumn id="12" xr3:uid="{8A926B38-62FA-432F-9F99-959E8BA0E9C3}" name="DATE ACTIVATION" dataDxfId="48"/>
    <tableColumn id="13" xr3:uid="{B2839DD8-3A1F-489C-9777-6D79972C42E1}" name="OBSERVATIONS" dataDxfId="47"/>
    <tableColumn id="14" xr3:uid="{8D781D10-EC18-43DD-96CC-79A873FD7FA3}" name="MOIS" dataDxfId="46">
      <calculatedColumnFormula>UPPER(TEXT(Tableau2[[#This Row],[DATE D''ENTREE]],"mmmm"))</calculatedColumnFormula>
    </tableColumn>
    <tableColumn id="15" xr3:uid="{968331AE-7DC8-46C9-B2A6-87F215AB40ED}" name="JOURS" dataDxfId="45">
      <calculatedColumnFormula>UPPER(TEXT(Tableau2[[#This Row],[DATE D''ENTREE]],"JJJJ"))</calculatedColumnFormula>
    </tableColumn>
    <tableColumn id="16" xr3:uid="{AC1DE7D3-B211-4A8A-8DDF-58709C9CFD44}" name="ANNEE" dataDxfId="44">
      <calculatedColumnFormula>TEXT(Tableau2[[#This Row],[DATE D''ENTREE]],"AAAA")</calculatedColumnFormula>
    </tableColumn>
    <tableColumn id="17" xr3:uid="{3C94292F-2B29-4440-8239-020D8325C5B1}" name="JOURNEE" dataDxfId="43">
      <calculatedColumnFormula>TEXT(Tableau2[[#This Row],[DATE D''ENTREE]],"jj")</calculatedColumnFormula>
    </tableColumn>
    <tableColumn id="18" xr3:uid="{CA5A9515-CBB4-4841-B51C-97BE9DE1D25E}" name="Nbres de demandes" dataDxfId="42">
      <calculatedColumnFormula>COUNTA(Tableau2[[#This Row],[WR]])</calculatedColumnFormula>
    </tableColumn>
    <tableColumn id="19" xr3:uid="{3158D68D-5A48-470E-8324-315A1D0FEAD1}" name="Traitement" dataDxfId="41">
      <calculatedColumnFormula>SUM(COUNTA(Tableau2[[#This Row],[CT]],Tableau2[[#This Row],[MP]]))</calculatedColumnFormula>
    </tableColumn>
    <tableColumn id="20" xr3:uid="{73ABBE86-0305-4EB0-96F0-472FFCDCB715}" name="Etat du traitement" dataDxfId="40">
      <calculatedColumnFormula>_xlfn.IFS(Tableau2[[#This Row],[Traitement]] = 2, "Traité",Tableau2[[#This Row],[Traitement]] = 1, "Traité a moitié",Tableau2[[#This Row],[Traitement]] = 0, "Pas Traité")</calculatedColumnFormula>
    </tableColumn>
  </tableColumns>
  <tableStyleInfo name="TableStyleLight1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Z993"/>
  <sheetViews>
    <sheetView workbookViewId="0">
      <pane xSplit="1" topLeftCell="B1" activePane="topRight" state="frozen"/>
      <selection activeCell="L21" sqref="L21"/>
      <selection pane="topRight" activeCell="A196" sqref="A196"/>
    </sheetView>
  </sheetViews>
  <sheetFormatPr defaultColWidth="14.42578125" defaultRowHeight="15" x14ac:dyDescent="0.25"/>
  <cols>
    <col min="1" max="1" width="11.7109375" style="20" bestFit="1" customWidth="1"/>
    <col min="2" max="2" width="15.42578125" style="20" bestFit="1" customWidth="1"/>
    <col min="3" max="3" width="15.140625" style="20" bestFit="1" customWidth="1"/>
    <col min="4" max="4" width="15" style="20" bestFit="1" customWidth="1"/>
    <col min="5" max="5" width="20.28515625" style="20" bestFit="1" customWidth="1"/>
    <col min="6" max="6" width="17.28515625" style="20" bestFit="1" customWidth="1"/>
    <col min="7" max="7" width="14" style="20" bestFit="1" customWidth="1"/>
    <col min="8" max="8" width="10.85546875" style="20" bestFit="1" customWidth="1"/>
    <col min="9" max="9" width="25.140625" style="20" bestFit="1" customWidth="1"/>
    <col min="10" max="10" width="24.140625" style="20" bestFit="1" customWidth="1"/>
    <col min="11" max="12" width="14.28515625" style="20" bestFit="1" customWidth="1"/>
    <col min="13" max="13" width="23" style="20" bestFit="1" customWidth="1"/>
    <col min="14" max="14" width="10.42578125" style="20" hidden="1" customWidth="1"/>
    <col min="15" max="15" width="11.28515625" style="20" hidden="1" customWidth="1"/>
    <col min="16" max="16" width="11.7109375" style="20" hidden="1" customWidth="1"/>
    <col min="17" max="17" width="13.7109375" style="20" hidden="1" customWidth="1"/>
    <col min="18" max="19" width="11.5703125" style="20" hidden="1" customWidth="1"/>
    <col min="20" max="20" width="15.140625" style="20" hidden="1" customWidth="1"/>
    <col min="21" max="26" width="11.5703125" style="20" customWidth="1"/>
    <col min="27" max="16384" width="14.42578125" style="20"/>
  </cols>
  <sheetData>
    <row r="1" spans="1:26" ht="30" x14ac:dyDescent="0.25">
      <c r="A1" s="17" t="s">
        <v>0</v>
      </c>
      <c r="B1" s="17" t="s">
        <v>1</v>
      </c>
      <c r="C1" s="17" t="s">
        <v>2</v>
      </c>
      <c r="D1" s="17" t="s">
        <v>3</v>
      </c>
      <c r="E1" s="17" t="s">
        <v>4</v>
      </c>
      <c r="F1" s="17" t="s">
        <v>5</v>
      </c>
      <c r="G1" s="18" t="s">
        <v>6</v>
      </c>
      <c r="H1" s="17" t="s">
        <v>7</v>
      </c>
      <c r="I1" s="17" t="s">
        <v>8</v>
      </c>
      <c r="J1" s="17" t="s">
        <v>9</v>
      </c>
      <c r="K1" s="17" t="s">
        <v>10</v>
      </c>
      <c r="L1" s="17" t="s">
        <v>11</v>
      </c>
      <c r="M1" s="17" t="s">
        <v>12</v>
      </c>
      <c r="N1" s="17" t="s">
        <v>672</v>
      </c>
      <c r="O1" s="17" t="s">
        <v>673</v>
      </c>
      <c r="P1" s="17" t="s">
        <v>674</v>
      </c>
      <c r="Q1" s="17" t="s">
        <v>675</v>
      </c>
      <c r="R1" s="48" t="s">
        <v>690</v>
      </c>
      <c r="S1" s="48" t="s">
        <v>697</v>
      </c>
      <c r="T1" s="48" t="s">
        <v>700</v>
      </c>
      <c r="U1" s="19"/>
      <c r="V1" s="19"/>
      <c r="W1" s="19"/>
      <c r="X1" s="19"/>
      <c r="Y1" s="19"/>
      <c r="Z1" s="19"/>
    </row>
    <row r="2" spans="1:26" ht="30" x14ac:dyDescent="0.25">
      <c r="A2" s="21">
        <v>45390</v>
      </c>
      <c r="B2" s="8">
        <v>0.60763888888888895</v>
      </c>
      <c r="C2" s="22" t="s">
        <v>13</v>
      </c>
      <c r="D2" s="21"/>
      <c r="E2" s="3">
        <v>0.42638888888888887</v>
      </c>
      <c r="F2" s="6" t="s">
        <v>14</v>
      </c>
      <c r="G2" s="22">
        <v>37272519325</v>
      </c>
      <c r="H2" s="22" t="s">
        <v>436</v>
      </c>
      <c r="I2" s="13" t="s">
        <v>15</v>
      </c>
      <c r="J2" s="13" t="s">
        <v>16</v>
      </c>
      <c r="K2" s="22"/>
      <c r="L2" s="21"/>
      <c r="M2" s="38"/>
      <c r="N2" s="6" t="str">
        <f>UPPER(TEXT(Tableau2[[#This Row],[DATE D''ENTREE]],"mmmm"))</f>
        <v>AVRIL</v>
      </c>
      <c r="O2" s="6" t="str">
        <f>UPPER(TEXT(Tableau2[[#This Row],[DATE D''ENTREE]],"JJJJ"))</f>
        <v>LUNDI</v>
      </c>
      <c r="P2" s="6" t="str">
        <f>TEXT(Tableau2[[#This Row],[DATE D''ENTREE]],"AAAA")</f>
        <v>2024</v>
      </c>
      <c r="Q2" s="6" t="str">
        <f>TEXT(Tableau2[[#This Row],[DATE D''ENTREE]],"jj")</f>
        <v>08</v>
      </c>
      <c r="R2" s="46">
        <f>COUNTA(Tableau2[[#This Row],[WR]])</f>
        <v>1</v>
      </c>
      <c r="S2" s="46">
        <f>SUM(COUNTA(Tableau2[[#This Row],[CT]],Tableau2[[#This Row],[MP]]))</f>
        <v>2</v>
      </c>
      <c r="T2" s="46" t="str">
        <f>_xlfn.IFS(Tableau2[[#This Row],[Traitement]] = 2, "Traité",Tableau2[[#This Row],[Traitement]] = 1, "Traité a moitié",Tableau2[[#This Row],[Traitement]] = 0, "Pas Traité")</f>
        <v>Traité</v>
      </c>
      <c r="U2" s="6"/>
      <c r="V2" s="6"/>
      <c r="W2" s="6"/>
      <c r="X2" s="6"/>
      <c r="Y2" s="6"/>
      <c r="Z2" s="6"/>
    </row>
    <row r="3" spans="1:26" ht="30" x14ac:dyDescent="0.25">
      <c r="A3" s="21">
        <v>45390</v>
      </c>
      <c r="B3" s="8">
        <v>0.62083333333333335</v>
      </c>
      <c r="C3" s="22" t="s">
        <v>13</v>
      </c>
      <c r="D3" s="21"/>
      <c r="E3" s="3" t="s">
        <v>17</v>
      </c>
      <c r="F3" s="6" t="s">
        <v>18</v>
      </c>
      <c r="G3" s="22">
        <v>37272883481</v>
      </c>
      <c r="H3" s="22" t="s">
        <v>693</v>
      </c>
      <c r="I3" s="13" t="s">
        <v>19</v>
      </c>
      <c r="J3" s="13" t="s">
        <v>20</v>
      </c>
      <c r="K3" s="22"/>
      <c r="L3" s="21"/>
      <c r="M3" s="38"/>
      <c r="N3" s="6" t="str">
        <f>UPPER(TEXT(Tableau2[[#This Row],[DATE D''ENTREE]],"mmmm"))</f>
        <v>AVRIL</v>
      </c>
      <c r="O3" s="6" t="str">
        <f>UPPER(TEXT(Tableau2[[#This Row],[DATE D''ENTREE]],"JJJJ"))</f>
        <v>LUNDI</v>
      </c>
      <c r="P3" s="6" t="str">
        <f>TEXT(Tableau2[[#This Row],[DATE D''ENTREE]],"AAAA")</f>
        <v>2024</v>
      </c>
      <c r="Q3" s="6" t="str">
        <f>TEXT(Tableau2[[#This Row],[DATE D''ENTREE]],"jj")</f>
        <v>08</v>
      </c>
      <c r="R3" s="6">
        <f>COUNTA(Tableau2[[#This Row],[WR]])</f>
        <v>1</v>
      </c>
      <c r="S3" s="6">
        <f>SUM(COUNTA(Tableau2[[#This Row],[CT]],Tableau2[[#This Row],[MP]]))</f>
        <v>2</v>
      </c>
      <c r="T3" s="6" t="str">
        <f>_xlfn.IFS(Tableau2[[#This Row],[Traitement]] = 2, "Traité",Tableau2[[#This Row],[Traitement]] = 1, "Traité a moitié",Tableau2[[#This Row],[Traitement]] = 0, "Pas Traité")</f>
        <v>Traité</v>
      </c>
      <c r="U3" s="6"/>
      <c r="V3" s="6"/>
      <c r="W3" s="6"/>
      <c r="X3" s="6"/>
      <c r="Y3" s="6"/>
      <c r="Z3" s="6"/>
    </row>
    <row r="4" spans="1:26" ht="30" x14ac:dyDescent="0.25">
      <c r="A4" s="21">
        <v>45390</v>
      </c>
      <c r="B4" s="8">
        <v>0.62430555555555556</v>
      </c>
      <c r="C4" s="22" t="s">
        <v>13</v>
      </c>
      <c r="D4" s="21"/>
      <c r="E4" s="3">
        <v>0.4458333333333333</v>
      </c>
      <c r="F4" s="6" t="s">
        <v>21</v>
      </c>
      <c r="G4" s="22">
        <v>37272548928</v>
      </c>
      <c r="H4" s="22" t="s">
        <v>696</v>
      </c>
      <c r="I4" s="13" t="s">
        <v>22</v>
      </c>
      <c r="J4" s="13" t="s">
        <v>23</v>
      </c>
      <c r="K4" s="22"/>
      <c r="L4" s="21"/>
      <c r="M4" s="38"/>
      <c r="N4" s="6" t="str">
        <f>UPPER(TEXT(Tableau2[[#This Row],[DATE D''ENTREE]],"mmmm"))</f>
        <v>AVRIL</v>
      </c>
      <c r="O4" s="6" t="str">
        <f>UPPER(TEXT(Tableau2[[#This Row],[DATE D''ENTREE]],"JJJJ"))</f>
        <v>LUNDI</v>
      </c>
      <c r="P4" s="6" t="str">
        <f>TEXT(Tableau2[[#This Row],[DATE D''ENTREE]],"AAAA")</f>
        <v>2024</v>
      </c>
      <c r="Q4" s="6" t="str">
        <f>TEXT(Tableau2[[#This Row],[DATE D''ENTREE]],"jj")</f>
        <v>08</v>
      </c>
      <c r="R4" s="6">
        <f>COUNTA(Tableau2[[#This Row],[WR]])</f>
        <v>1</v>
      </c>
      <c r="S4" s="6">
        <f>SUM(COUNTA(Tableau2[[#This Row],[CT]],Tableau2[[#This Row],[MP]]))</f>
        <v>2</v>
      </c>
      <c r="T4" s="6" t="str">
        <f>_xlfn.IFS(Tableau2[[#This Row],[Traitement]] = 2, "Traité",Tableau2[[#This Row],[Traitement]] = 1, "Traité a moitié",Tableau2[[#This Row],[Traitement]] = 0, "Pas Traité")</f>
        <v>Traité</v>
      </c>
      <c r="U4" s="6"/>
      <c r="V4" s="6"/>
      <c r="W4" s="6"/>
      <c r="X4" s="6"/>
      <c r="Y4" s="6"/>
      <c r="Z4" s="6"/>
    </row>
    <row r="5" spans="1:26" ht="30" x14ac:dyDescent="0.25">
      <c r="A5" s="21">
        <v>45390</v>
      </c>
      <c r="B5" s="8">
        <v>0.63750000000000007</v>
      </c>
      <c r="C5" s="22" t="s">
        <v>13</v>
      </c>
      <c r="D5" s="21"/>
      <c r="E5" s="3">
        <v>0.4513888888888889</v>
      </c>
      <c r="F5" s="6" t="s">
        <v>24</v>
      </c>
      <c r="G5" s="22">
        <v>37272530660</v>
      </c>
      <c r="H5" s="22" t="s">
        <v>445</v>
      </c>
      <c r="I5" s="13" t="s">
        <v>25</v>
      </c>
      <c r="J5" s="13" t="s">
        <v>26</v>
      </c>
      <c r="K5" s="22"/>
      <c r="L5" s="21"/>
      <c r="M5" s="38"/>
      <c r="N5" s="6" t="str">
        <f>UPPER(TEXT(Tableau2[[#This Row],[DATE D''ENTREE]],"mmmm"))</f>
        <v>AVRIL</v>
      </c>
      <c r="O5" s="6" t="str">
        <f>UPPER(TEXT(Tableau2[[#This Row],[DATE D''ENTREE]],"JJJJ"))</f>
        <v>LUNDI</v>
      </c>
      <c r="P5" s="6" t="str">
        <f>TEXT(Tableau2[[#This Row],[DATE D''ENTREE]],"AAAA")</f>
        <v>2024</v>
      </c>
      <c r="Q5" s="6" t="str">
        <f>TEXT(Tableau2[[#This Row],[DATE D''ENTREE]],"jj")</f>
        <v>08</v>
      </c>
      <c r="R5" s="6">
        <f>COUNTA(Tableau2[[#This Row],[WR]])</f>
        <v>1</v>
      </c>
      <c r="S5" s="6">
        <f>SUM(COUNTA(Tableau2[[#This Row],[CT]],Tableau2[[#This Row],[MP]]))</f>
        <v>2</v>
      </c>
      <c r="T5" s="6" t="str">
        <f>_xlfn.IFS(Tableau2[[#This Row],[Traitement]] = 2, "Traité",Tableau2[[#This Row],[Traitement]] = 1, "Traité a moitié",Tableau2[[#This Row],[Traitement]] = 0, "Pas Traité")</f>
        <v>Traité</v>
      </c>
      <c r="U5" s="6"/>
      <c r="V5" s="6"/>
      <c r="W5" s="6"/>
      <c r="X5" s="6"/>
      <c r="Y5" s="6"/>
      <c r="Z5" s="6"/>
    </row>
    <row r="6" spans="1:26" ht="30" x14ac:dyDescent="0.25">
      <c r="A6" s="21">
        <v>45390</v>
      </c>
      <c r="B6" s="8">
        <v>0.64513888888888882</v>
      </c>
      <c r="C6" s="22" t="s">
        <v>13</v>
      </c>
      <c r="D6" s="21"/>
      <c r="E6" s="3">
        <v>0.46527777777777773</v>
      </c>
      <c r="F6" s="6" t="s">
        <v>27</v>
      </c>
      <c r="G6" s="22">
        <v>37272530579</v>
      </c>
      <c r="H6" s="22" t="s">
        <v>694</v>
      </c>
      <c r="I6" s="13" t="s">
        <v>28</v>
      </c>
      <c r="J6" s="13" t="s">
        <v>29</v>
      </c>
      <c r="K6" s="22"/>
      <c r="L6" s="21"/>
      <c r="M6" s="38"/>
      <c r="N6" s="6" t="str">
        <f>UPPER(TEXT(Tableau2[[#This Row],[DATE D''ENTREE]],"mmmm"))</f>
        <v>AVRIL</v>
      </c>
      <c r="O6" s="6" t="str">
        <f>UPPER(TEXT(Tableau2[[#This Row],[DATE D''ENTREE]],"JJJJ"))</f>
        <v>LUNDI</v>
      </c>
      <c r="P6" s="6" t="str">
        <f>TEXT(Tableau2[[#This Row],[DATE D''ENTREE]],"AAAA")</f>
        <v>2024</v>
      </c>
      <c r="Q6" s="6" t="str">
        <f>TEXT(Tableau2[[#This Row],[DATE D''ENTREE]],"jj")</f>
        <v>08</v>
      </c>
      <c r="R6" s="6">
        <f>COUNTA(Tableau2[[#This Row],[WR]])</f>
        <v>1</v>
      </c>
      <c r="S6" s="6">
        <f>SUM(COUNTA(Tableau2[[#This Row],[CT]],Tableau2[[#This Row],[MP]]))</f>
        <v>2</v>
      </c>
      <c r="T6" s="6" t="str">
        <f>_xlfn.IFS(Tableau2[[#This Row],[Traitement]] = 2, "Traité",Tableau2[[#This Row],[Traitement]] = 1, "Traité a moitié",Tableau2[[#This Row],[Traitement]] = 0, "Pas Traité")</f>
        <v>Traité</v>
      </c>
      <c r="U6" s="6"/>
      <c r="V6" s="6"/>
      <c r="W6" s="6"/>
      <c r="X6" s="6"/>
      <c r="Y6" s="6"/>
      <c r="Z6" s="6"/>
    </row>
    <row r="7" spans="1:26" ht="30" x14ac:dyDescent="0.25">
      <c r="A7" s="21">
        <v>45390</v>
      </c>
      <c r="B7" s="8">
        <v>0.65347222222222223</v>
      </c>
      <c r="C7" s="22" t="s">
        <v>13</v>
      </c>
      <c r="D7" s="21"/>
      <c r="E7" s="3">
        <v>0.47083333333333338</v>
      </c>
      <c r="F7" s="6" t="s">
        <v>30</v>
      </c>
      <c r="G7" s="22">
        <v>37272519077</v>
      </c>
      <c r="H7" s="22" t="s">
        <v>436</v>
      </c>
      <c r="I7" s="13" t="s">
        <v>28</v>
      </c>
      <c r="J7" s="13" t="s">
        <v>31</v>
      </c>
      <c r="K7" s="22"/>
      <c r="L7" s="21"/>
      <c r="M7" s="38"/>
      <c r="N7" s="6" t="str">
        <f>UPPER(TEXT(Tableau2[[#This Row],[DATE D''ENTREE]],"mmmm"))</f>
        <v>AVRIL</v>
      </c>
      <c r="O7" s="6" t="str">
        <f>UPPER(TEXT(Tableau2[[#This Row],[DATE D''ENTREE]],"JJJJ"))</f>
        <v>LUNDI</v>
      </c>
      <c r="P7" s="23" t="str">
        <f>TEXT(Tableau2[[#This Row],[DATE D''ENTREE]],"AAAA")</f>
        <v>2024</v>
      </c>
      <c r="Q7" s="6" t="str">
        <f>TEXT(Tableau2[[#This Row],[DATE D''ENTREE]],"jj")</f>
        <v>08</v>
      </c>
      <c r="R7" s="6">
        <f>COUNTA(Tableau2[[#This Row],[WR]])</f>
        <v>1</v>
      </c>
      <c r="S7" s="6">
        <f>SUM(COUNTA(Tableau2[[#This Row],[CT]],Tableau2[[#This Row],[MP]]))</f>
        <v>2</v>
      </c>
      <c r="T7" s="6" t="str">
        <f>_xlfn.IFS(Tableau2[[#This Row],[Traitement]] = 2, "Traité",Tableau2[[#This Row],[Traitement]] = 1, "Traité a moitié",Tableau2[[#This Row],[Traitement]] = 0, "Pas Traité")</f>
        <v>Traité</v>
      </c>
      <c r="U7" s="6"/>
      <c r="V7" s="6"/>
      <c r="W7" s="6"/>
      <c r="X7" s="6"/>
      <c r="Y7" s="6"/>
      <c r="Z7" s="6"/>
    </row>
    <row r="8" spans="1:26" ht="30" x14ac:dyDescent="0.25">
      <c r="A8" s="21">
        <v>45390</v>
      </c>
      <c r="B8" s="8"/>
      <c r="C8" s="22" t="s">
        <v>13</v>
      </c>
      <c r="D8" s="21"/>
      <c r="E8" s="3"/>
      <c r="F8" s="6" t="s">
        <v>32</v>
      </c>
      <c r="G8" s="22">
        <v>37272519374</v>
      </c>
      <c r="H8" s="22" t="s">
        <v>694</v>
      </c>
      <c r="I8" s="13" t="s">
        <v>33</v>
      </c>
      <c r="J8" s="13" t="s">
        <v>34</v>
      </c>
      <c r="K8" s="22"/>
      <c r="L8" s="21"/>
      <c r="M8" s="38"/>
      <c r="N8" s="6" t="str">
        <f>UPPER(TEXT(Tableau2[[#This Row],[DATE D''ENTREE]],"mmmm"))</f>
        <v>AVRIL</v>
      </c>
      <c r="O8" s="6" t="str">
        <f>UPPER(TEXT(Tableau2[[#This Row],[DATE D''ENTREE]],"JJJJ"))</f>
        <v>LUNDI</v>
      </c>
      <c r="P8" s="23" t="str">
        <f>TEXT(Tableau2[[#This Row],[DATE D''ENTREE]],"AAAA")</f>
        <v>2024</v>
      </c>
      <c r="Q8" s="6" t="str">
        <f>TEXT(Tableau2[[#This Row],[DATE D''ENTREE]],"jj")</f>
        <v>08</v>
      </c>
      <c r="R8" s="6">
        <f>COUNTA(Tableau2[[#This Row],[WR]])</f>
        <v>1</v>
      </c>
      <c r="S8" s="6">
        <f>SUM(COUNTA(Tableau2[[#This Row],[CT]],Tableau2[[#This Row],[MP]]))</f>
        <v>2</v>
      </c>
      <c r="T8" s="6" t="str">
        <f>_xlfn.IFS(Tableau2[[#This Row],[Traitement]] = 2, "Traité",Tableau2[[#This Row],[Traitement]] = 1, "Traité a moitié",Tableau2[[#This Row],[Traitement]] = 0, "Pas Traité")</f>
        <v>Traité</v>
      </c>
      <c r="U8" s="6"/>
      <c r="V8" s="6"/>
      <c r="W8" s="6"/>
      <c r="X8" s="6"/>
      <c r="Y8" s="6"/>
      <c r="Z8" s="6"/>
    </row>
    <row r="9" spans="1:26" x14ac:dyDescent="0.25">
      <c r="A9" s="21">
        <v>45390</v>
      </c>
      <c r="B9" s="9"/>
      <c r="C9" s="22" t="s">
        <v>13</v>
      </c>
      <c r="D9" s="21"/>
      <c r="E9" s="3"/>
      <c r="F9" s="6" t="s">
        <v>35</v>
      </c>
      <c r="G9" s="6">
        <v>37272530041</v>
      </c>
      <c r="H9" s="22" t="s">
        <v>449</v>
      </c>
      <c r="I9" s="5" t="s">
        <v>36</v>
      </c>
      <c r="J9" s="5" t="s">
        <v>37</v>
      </c>
      <c r="K9" s="24"/>
      <c r="L9" s="25"/>
      <c r="M9" s="38"/>
      <c r="N9" s="6" t="str">
        <f>UPPER(TEXT(Tableau2[[#This Row],[DATE D''ENTREE]],"mmmm"))</f>
        <v>AVRIL</v>
      </c>
      <c r="O9" s="6" t="str">
        <f>UPPER(TEXT(Tableau2[[#This Row],[DATE D''ENTREE]],"JJJJ"))</f>
        <v>LUNDI</v>
      </c>
      <c r="P9" s="23" t="str">
        <f>TEXT(Tableau2[[#This Row],[DATE D''ENTREE]],"AAAA")</f>
        <v>2024</v>
      </c>
      <c r="Q9" s="6" t="str">
        <f>TEXT(Tableau2[[#This Row],[DATE D''ENTREE]],"jj")</f>
        <v>08</v>
      </c>
      <c r="R9" s="6">
        <f>COUNTA(Tableau2[[#This Row],[WR]])</f>
        <v>1</v>
      </c>
      <c r="S9" s="6">
        <f>SUM(COUNTA(Tableau2[[#This Row],[CT]],Tableau2[[#This Row],[MP]]))</f>
        <v>2</v>
      </c>
      <c r="T9" s="6" t="str">
        <f>_xlfn.IFS(Tableau2[[#This Row],[Traitement]] = 2, "Traité",Tableau2[[#This Row],[Traitement]] = 1, "Traité a moitié",Tableau2[[#This Row],[Traitement]] = 0, "Pas Traité")</f>
        <v>Traité</v>
      </c>
      <c r="U9" s="26"/>
      <c r="V9" s="26"/>
      <c r="W9" s="26"/>
      <c r="X9" s="26"/>
      <c r="Y9" s="26"/>
      <c r="Z9" s="26"/>
    </row>
    <row r="10" spans="1:26" x14ac:dyDescent="0.25">
      <c r="A10" s="21">
        <v>45390</v>
      </c>
      <c r="B10" s="9"/>
      <c r="C10" s="22" t="s">
        <v>13</v>
      </c>
      <c r="D10" s="21"/>
      <c r="E10" s="3"/>
      <c r="F10" s="6" t="s">
        <v>38</v>
      </c>
      <c r="G10" s="6">
        <v>37272653264</v>
      </c>
      <c r="H10" s="22" t="s">
        <v>449</v>
      </c>
      <c r="I10" s="5" t="s">
        <v>39</v>
      </c>
      <c r="J10" s="5" t="s">
        <v>40</v>
      </c>
      <c r="K10" s="24"/>
      <c r="L10" s="25"/>
      <c r="M10" s="38"/>
      <c r="N10" s="6" t="str">
        <f>UPPER(TEXT(Tableau2[[#This Row],[DATE D''ENTREE]],"mmmm"))</f>
        <v>AVRIL</v>
      </c>
      <c r="O10" s="6" t="str">
        <f>UPPER(TEXT(Tableau2[[#This Row],[DATE D''ENTREE]],"JJJJ"))</f>
        <v>LUNDI</v>
      </c>
      <c r="P10" s="23" t="str">
        <f>TEXT(Tableau2[[#This Row],[DATE D''ENTREE]],"AAAA")</f>
        <v>2024</v>
      </c>
      <c r="Q10" s="6" t="str">
        <f>TEXT(Tableau2[[#This Row],[DATE D''ENTREE]],"jj")</f>
        <v>08</v>
      </c>
      <c r="R10" s="6">
        <f>COUNTA(Tableau2[[#This Row],[WR]])</f>
        <v>1</v>
      </c>
      <c r="S10" s="6">
        <f>SUM(COUNTA(Tableau2[[#This Row],[CT]],Tableau2[[#This Row],[MP]]))</f>
        <v>2</v>
      </c>
      <c r="T10" s="6" t="str">
        <f>_xlfn.IFS(Tableau2[[#This Row],[Traitement]] = 2, "Traité",Tableau2[[#This Row],[Traitement]] = 1, "Traité a moitié",Tableau2[[#This Row],[Traitement]] = 0, "Pas Traité")</f>
        <v>Traité</v>
      </c>
      <c r="U10" s="26"/>
      <c r="V10" s="26"/>
      <c r="W10" s="26"/>
      <c r="X10" s="26"/>
      <c r="Y10" s="26"/>
      <c r="Z10" s="26"/>
    </row>
    <row r="11" spans="1:26" x14ac:dyDescent="0.25">
      <c r="A11" s="21">
        <v>45390</v>
      </c>
      <c r="B11" s="8"/>
      <c r="C11" s="22" t="s">
        <v>13</v>
      </c>
      <c r="D11" s="21"/>
      <c r="E11" s="3">
        <v>0.49791666666666662</v>
      </c>
      <c r="F11" s="6" t="s">
        <v>41</v>
      </c>
      <c r="G11" s="22">
        <v>37272521701</v>
      </c>
      <c r="H11" s="22" t="s">
        <v>449</v>
      </c>
      <c r="I11" s="13"/>
      <c r="J11" s="13"/>
      <c r="K11" s="22"/>
      <c r="L11" s="21"/>
      <c r="M11" s="38"/>
      <c r="N11" s="6" t="str">
        <f>UPPER(TEXT(Tableau2[[#This Row],[DATE D''ENTREE]],"mmmm"))</f>
        <v>AVRIL</v>
      </c>
      <c r="O11" s="6" t="str">
        <f>UPPER(TEXT(Tableau2[[#This Row],[DATE D''ENTREE]],"JJJJ"))</f>
        <v>LUNDI</v>
      </c>
      <c r="P11" s="6" t="str">
        <f>TEXT(Tableau2[[#This Row],[DATE D''ENTREE]],"AAAA")</f>
        <v>2024</v>
      </c>
      <c r="Q11" s="6" t="str">
        <f>TEXT(Tableau2[[#This Row],[DATE D''ENTREE]],"jj")</f>
        <v>08</v>
      </c>
      <c r="R11" s="6">
        <f>COUNTA(Tableau2[[#This Row],[WR]])</f>
        <v>1</v>
      </c>
      <c r="S11" s="6">
        <f>SUM(COUNTA(Tableau2[[#This Row],[CT]],Tableau2[[#This Row],[MP]]))</f>
        <v>0</v>
      </c>
      <c r="T11" s="6" t="str">
        <f>_xlfn.IFS(Tableau2[[#This Row],[Traitement]] = 2, "Traité",Tableau2[[#This Row],[Traitement]] = 1, "Traité a moitié",Tableau2[[#This Row],[Traitement]] = 0, "Pas Traité")</f>
        <v>Pas Traité</v>
      </c>
      <c r="U11" s="6"/>
      <c r="V11" s="6"/>
      <c r="W11" s="6"/>
      <c r="X11" s="6"/>
      <c r="Y11" s="6"/>
      <c r="Z11" s="6"/>
    </row>
    <row r="12" spans="1:26" ht="30" x14ac:dyDescent="0.25">
      <c r="A12" s="21">
        <v>45390</v>
      </c>
      <c r="B12" s="8"/>
      <c r="C12" s="22" t="s">
        <v>13</v>
      </c>
      <c r="D12" s="21"/>
      <c r="E12" s="3">
        <v>0.51250000000000007</v>
      </c>
      <c r="F12" s="6" t="s">
        <v>42</v>
      </c>
      <c r="G12" s="22">
        <v>37272675481</v>
      </c>
      <c r="H12" s="22" t="s">
        <v>693</v>
      </c>
      <c r="I12" s="13" t="s">
        <v>43</v>
      </c>
      <c r="J12" s="13" t="s">
        <v>44</v>
      </c>
      <c r="K12" s="22"/>
      <c r="L12" s="21"/>
      <c r="M12" s="38"/>
      <c r="N12" s="6" t="str">
        <f>UPPER(TEXT(Tableau2[[#This Row],[DATE D''ENTREE]],"mmmm"))</f>
        <v>AVRIL</v>
      </c>
      <c r="O12" s="6" t="str">
        <f>UPPER(TEXT(Tableau2[[#This Row],[DATE D''ENTREE]],"JJJJ"))</f>
        <v>LUNDI</v>
      </c>
      <c r="P12" s="6" t="str">
        <f>TEXT(Tableau2[[#This Row],[DATE D''ENTREE]],"AAAA")</f>
        <v>2024</v>
      </c>
      <c r="Q12" s="6" t="str">
        <f>TEXT(Tableau2[[#This Row],[DATE D''ENTREE]],"jj")</f>
        <v>08</v>
      </c>
      <c r="R12" s="6">
        <f>COUNTA(Tableau2[[#This Row],[WR]])</f>
        <v>1</v>
      </c>
      <c r="S12" s="6">
        <f>SUM(COUNTA(Tableau2[[#This Row],[CT]],Tableau2[[#This Row],[MP]]))</f>
        <v>2</v>
      </c>
      <c r="T12" s="6" t="str">
        <f>_xlfn.IFS(Tableau2[[#This Row],[Traitement]] = 2, "Traité",Tableau2[[#This Row],[Traitement]] = 1, "Traité a moitié",Tableau2[[#This Row],[Traitement]] = 0, "Pas Traité")</f>
        <v>Traité</v>
      </c>
      <c r="U12" s="6"/>
      <c r="V12" s="6"/>
      <c r="W12" s="6"/>
      <c r="X12" s="6"/>
      <c r="Y12" s="6"/>
      <c r="Z12" s="6"/>
    </row>
    <row r="13" spans="1:26" ht="30" x14ac:dyDescent="0.25">
      <c r="A13" s="21">
        <v>45390</v>
      </c>
      <c r="B13" s="8"/>
      <c r="C13" s="22" t="s">
        <v>13</v>
      </c>
      <c r="D13" s="21"/>
      <c r="E13" s="3">
        <v>0.53194444444444444</v>
      </c>
      <c r="F13" s="6" t="s">
        <v>45</v>
      </c>
      <c r="G13" s="22">
        <v>37272519630</v>
      </c>
      <c r="H13" s="22" t="s">
        <v>695</v>
      </c>
      <c r="I13" s="13" t="s">
        <v>46</v>
      </c>
      <c r="J13" s="13" t="s">
        <v>47</v>
      </c>
      <c r="K13" s="22"/>
      <c r="L13" s="21"/>
      <c r="M13" s="38"/>
      <c r="N13" s="6" t="str">
        <f>UPPER(TEXT(Tableau2[[#This Row],[DATE D''ENTREE]],"mmmm"))</f>
        <v>AVRIL</v>
      </c>
      <c r="O13" s="6" t="str">
        <f>UPPER(TEXT(Tableau2[[#This Row],[DATE D''ENTREE]],"JJJJ"))</f>
        <v>LUNDI</v>
      </c>
      <c r="P13" s="6" t="str">
        <f>TEXT(Tableau2[[#This Row],[DATE D''ENTREE]],"AAAA")</f>
        <v>2024</v>
      </c>
      <c r="Q13" s="6" t="str">
        <f>TEXT(Tableau2[[#This Row],[DATE D''ENTREE]],"jj")</f>
        <v>08</v>
      </c>
      <c r="R13" s="6">
        <f>COUNTA(Tableau2[[#This Row],[WR]])</f>
        <v>1</v>
      </c>
      <c r="S13" s="6">
        <f>SUM(COUNTA(Tableau2[[#This Row],[CT]],Tableau2[[#This Row],[MP]]))</f>
        <v>2</v>
      </c>
      <c r="T13" s="6" t="str">
        <f>_xlfn.IFS(Tableau2[[#This Row],[Traitement]] = 2, "Traité",Tableau2[[#This Row],[Traitement]] = 1, "Traité a moitié",Tableau2[[#This Row],[Traitement]] = 0, "Pas Traité")</f>
        <v>Traité</v>
      </c>
      <c r="U13" s="6"/>
      <c r="V13" s="6"/>
      <c r="W13" s="6"/>
      <c r="X13" s="6"/>
      <c r="Y13" s="6"/>
      <c r="Z13" s="6"/>
    </row>
    <row r="14" spans="1:26" ht="30" x14ac:dyDescent="0.25">
      <c r="A14" s="21">
        <v>45390</v>
      </c>
      <c r="B14" s="8"/>
      <c r="C14" s="22" t="s">
        <v>13</v>
      </c>
      <c r="D14" s="21"/>
      <c r="E14" s="3"/>
      <c r="F14" s="6" t="s">
        <v>48</v>
      </c>
      <c r="G14" s="22">
        <v>37272675093</v>
      </c>
      <c r="H14" s="22" t="s">
        <v>695</v>
      </c>
      <c r="I14" s="13" t="s">
        <v>49</v>
      </c>
      <c r="J14" s="13" t="s">
        <v>50</v>
      </c>
      <c r="K14" s="22"/>
      <c r="L14" s="21"/>
      <c r="M14" s="38"/>
      <c r="N14" s="6" t="str">
        <f>UPPER(TEXT(Tableau2[[#This Row],[DATE D''ENTREE]],"mmmm"))</f>
        <v>AVRIL</v>
      </c>
      <c r="O14" s="6" t="str">
        <f>UPPER(TEXT(Tableau2[[#This Row],[DATE D''ENTREE]],"JJJJ"))</f>
        <v>LUNDI</v>
      </c>
      <c r="P14" s="6" t="str">
        <f>TEXT(Tableau2[[#This Row],[DATE D''ENTREE]],"AAAA")</f>
        <v>2024</v>
      </c>
      <c r="Q14" s="6" t="str">
        <f>TEXT(Tableau2[[#This Row],[DATE D''ENTREE]],"jj")</f>
        <v>08</v>
      </c>
      <c r="R14" s="6">
        <f>COUNTA(Tableau2[[#This Row],[WR]])</f>
        <v>1</v>
      </c>
      <c r="S14" s="6">
        <f>SUM(COUNTA(Tableau2[[#This Row],[CT]],Tableau2[[#This Row],[MP]]))</f>
        <v>2</v>
      </c>
      <c r="T14" s="6" t="str">
        <f>_xlfn.IFS(Tableau2[[#This Row],[Traitement]] = 2, "Traité",Tableau2[[#This Row],[Traitement]] = 1, "Traité a moitié",Tableau2[[#This Row],[Traitement]] = 0, "Pas Traité")</f>
        <v>Traité</v>
      </c>
      <c r="U14" s="6"/>
      <c r="V14" s="6"/>
      <c r="W14" s="6"/>
      <c r="X14" s="6"/>
      <c r="Y14" s="6"/>
      <c r="Z14" s="6"/>
    </row>
    <row r="15" spans="1:26" ht="30" x14ac:dyDescent="0.25">
      <c r="A15" s="21">
        <v>45390</v>
      </c>
      <c r="B15" s="8"/>
      <c r="C15" s="22" t="s">
        <v>13</v>
      </c>
      <c r="D15" s="21"/>
      <c r="E15" s="3"/>
      <c r="F15" s="6" t="s">
        <v>51</v>
      </c>
      <c r="G15" s="22">
        <v>37272653082</v>
      </c>
      <c r="H15" s="22" t="s">
        <v>693</v>
      </c>
      <c r="I15" s="13" t="s">
        <v>52</v>
      </c>
      <c r="J15" s="13" t="s">
        <v>53</v>
      </c>
      <c r="K15" s="22"/>
      <c r="L15" s="21"/>
      <c r="M15" s="38"/>
      <c r="N15" s="6" t="str">
        <f>UPPER(TEXT(Tableau2[[#This Row],[DATE D''ENTREE]],"mmmm"))</f>
        <v>AVRIL</v>
      </c>
      <c r="O15" s="6" t="str">
        <f>UPPER(TEXT(Tableau2[[#This Row],[DATE D''ENTREE]],"JJJJ"))</f>
        <v>LUNDI</v>
      </c>
      <c r="P15" s="6" t="str">
        <f>TEXT(Tableau2[[#This Row],[DATE D''ENTREE]],"AAAA")</f>
        <v>2024</v>
      </c>
      <c r="Q15" s="6" t="str">
        <f>TEXT(Tableau2[[#This Row],[DATE D''ENTREE]],"jj")</f>
        <v>08</v>
      </c>
      <c r="R15" s="6">
        <f>COUNTA(Tableau2[[#This Row],[WR]])</f>
        <v>1</v>
      </c>
      <c r="S15" s="6">
        <f>SUM(COUNTA(Tableau2[[#This Row],[CT]],Tableau2[[#This Row],[MP]]))</f>
        <v>2</v>
      </c>
      <c r="T15" s="6" t="str">
        <f>_xlfn.IFS(Tableau2[[#This Row],[Traitement]] = 2, "Traité",Tableau2[[#This Row],[Traitement]] = 1, "Traité a moitié",Tableau2[[#This Row],[Traitement]] = 0, "Pas Traité")</f>
        <v>Traité</v>
      </c>
      <c r="U15" s="6"/>
      <c r="V15" s="6"/>
      <c r="W15" s="6"/>
      <c r="X15" s="6"/>
      <c r="Y15" s="6"/>
      <c r="Z15" s="6"/>
    </row>
    <row r="16" spans="1:26" ht="30" x14ac:dyDescent="0.25">
      <c r="A16" s="21">
        <v>45390</v>
      </c>
      <c r="B16" s="8"/>
      <c r="C16" s="22" t="s">
        <v>13</v>
      </c>
      <c r="D16" s="21"/>
      <c r="E16" s="3"/>
      <c r="F16" s="6" t="s">
        <v>54</v>
      </c>
      <c r="G16" s="22">
        <v>37272653116</v>
      </c>
      <c r="H16" s="22" t="s">
        <v>693</v>
      </c>
      <c r="I16" s="13" t="s">
        <v>55</v>
      </c>
      <c r="J16" s="13" t="s">
        <v>56</v>
      </c>
      <c r="K16" s="22"/>
      <c r="L16" s="21"/>
      <c r="M16" s="38"/>
      <c r="N16" s="6" t="str">
        <f>UPPER(TEXT(Tableau2[[#This Row],[DATE D''ENTREE]],"mmmm"))</f>
        <v>AVRIL</v>
      </c>
      <c r="O16" s="6" t="str">
        <f>UPPER(TEXT(Tableau2[[#This Row],[DATE D''ENTREE]],"JJJJ"))</f>
        <v>LUNDI</v>
      </c>
      <c r="P16" s="6" t="str">
        <f>TEXT(Tableau2[[#This Row],[DATE D''ENTREE]],"AAAA")</f>
        <v>2024</v>
      </c>
      <c r="Q16" s="6" t="str">
        <f>TEXT(Tableau2[[#This Row],[DATE D''ENTREE]],"jj")</f>
        <v>08</v>
      </c>
      <c r="R16" s="6">
        <f>COUNTA(Tableau2[[#This Row],[WR]])</f>
        <v>1</v>
      </c>
      <c r="S16" s="6">
        <f>SUM(COUNTA(Tableau2[[#This Row],[CT]],Tableau2[[#This Row],[MP]]))</f>
        <v>2</v>
      </c>
      <c r="T16" s="6" t="str">
        <f>_xlfn.IFS(Tableau2[[#This Row],[Traitement]] = 2, "Traité",Tableau2[[#This Row],[Traitement]] = 1, "Traité a moitié",Tableau2[[#This Row],[Traitement]] = 0, "Pas Traité")</f>
        <v>Traité</v>
      </c>
      <c r="U16" s="6"/>
      <c r="V16" s="6"/>
      <c r="W16" s="6"/>
      <c r="X16" s="6"/>
      <c r="Y16" s="6"/>
      <c r="Z16" s="6"/>
    </row>
    <row r="17" spans="1:26" ht="30" x14ac:dyDescent="0.25">
      <c r="A17" s="21">
        <v>45390</v>
      </c>
      <c r="B17" s="8"/>
      <c r="C17" s="22" t="s">
        <v>13</v>
      </c>
      <c r="D17" s="21"/>
      <c r="E17" s="3"/>
      <c r="F17" s="6" t="s">
        <v>57</v>
      </c>
      <c r="G17" s="22">
        <v>37272530447</v>
      </c>
      <c r="H17" s="22" t="s">
        <v>693</v>
      </c>
      <c r="I17" s="13" t="s">
        <v>58</v>
      </c>
      <c r="J17" s="13" t="s">
        <v>59</v>
      </c>
      <c r="K17" s="22"/>
      <c r="L17" s="21"/>
      <c r="M17" s="38"/>
      <c r="N17" s="6" t="str">
        <f>UPPER(TEXT(Tableau2[[#This Row],[DATE D''ENTREE]],"mmmm"))</f>
        <v>AVRIL</v>
      </c>
      <c r="O17" s="6" t="str">
        <f>UPPER(TEXT(Tableau2[[#This Row],[DATE D''ENTREE]],"JJJJ"))</f>
        <v>LUNDI</v>
      </c>
      <c r="P17" s="6" t="str">
        <f>TEXT(Tableau2[[#This Row],[DATE D''ENTREE]],"AAAA")</f>
        <v>2024</v>
      </c>
      <c r="Q17" s="6" t="str">
        <f>TEXT(Tableau2[[#This Row],[DATE D''ENTREE]],"jj")</f>
        <v>08</v>
      </c>
      <c r="R17" s="6">
        <f>COUNTA(Tableau2[[#This Row],[WR]])</f>
        <v>1</v>
      </c>
      <c r="S17" s="6">
        <f>SUM(COUNTA(Tableau2[[#This Row],[CT]],Tableau2[[#This Row],[MP]]))</f>
        <v>2</v>
      </c>
      <c r="T17" s="6" t="str">
        <f>_xlfn.IFS(Tableau2[[#This Row],[Traitement]] = 2, "Traité",Tableau2[[#This Row],[Traitement]] = 1, "Traité a moitié",Tableau2[[#This Row],[Traitement]] = 0, "Pas Traité")</f>
        <v>Traité</v>
      </c>
      <c r="U17" s="6"/>
      <c r="V17" s="6"/>
      <c r="W17" s="6"/>
      <c r="X17" s="6"/>
      <c r="Y17" s="6"/>
      <c r="Z17" s="6"/>
    </row>
    <row r="18" spans="1:26" ht="30" x14ac:dyDescent="0.25">
      <c r="A18" s="21">
        <v>45390</v>
      </c>
      <c r="B18" s="8"/>
      <c r="C18" s="22" t="s">
        <v>13</v>
      </c>
      <c r="D18" s="21"/>
      <c r="E18" s="3"/>
      <c r="F18" s="6" t="s">
        <v>60</v>
      </c>
      <c r="G18" s="22">
        <v>37272653041</v>
      </c>
      <c r="H18" s="22" t="s">
        <v>693</v>
      </c>
      <c r="I18" s="13" t="s">
        <v>61</v>
      </c>
      <c r="J18" s="13" t="s">
        <v>62</v>
      </c>
      <c r="K18" s="22"/>
      <c r="L18" s="21"/>
      <c r="M18" s="38"/>
      <c r="N18" s="6" t="str">
        <f>UPPER(TEXT(Tableau2[[#This Row],[DATE D''ENTREE]],"mmmm"))</f>
        <v>AVRIL</v>
      </c>
      <c r="O18" s="6" t="str">
        <f>UPPER(TEXT(Tableau2[[#This Row],[DATE D''ENTREE]],"JJJJ"))</f>
        <v>LUNDI</v>
      </c>
      <c r="P18" s="6" t="str">
        <f>TEXT(Tableau2[[#This Row],[DATE D''ENTREE]],"AAAA")</f>
        <v>2024</v>
      </c>
      <c r="Q18" s="6" t="str">
        <f>TEXT(Tableau2[[#This Row],[DATE D''ENTREE]],"jj")</f>
        <v>08</v>
      </c>
      <c r="R18" s="6">
        <f>COUNTA(Tableau2[[#This Row],[WR]])</f>
        <v>1</v>
      </c>
      <c r="S18" s="6">
        <f>SUM(COUNTA(Tableau2[[#This Row],[CT]],Tableau2[[#This Row],[MP]]))</f>
        <v>2</v>
      </c>
      <c r="T18" s="6" t="str">
        <f>_xlfn.IFS(Tableau2[[#This Row],[Traitement]] = 2, "Traité",Tableau2[[#This Row],[Traitement]] = 1, "Traité a moitié",Tableau2[[#This Row],[Traitement]] = 0, "Pas Traité")</f>
        <v>Traité</v>
      </c>
      <c r="U18" s="6"/>
      <c r="V18" s="6"/>
      <c r="W18" s="6"/>
      <c r="X18" s="6"/>
      <c r="Y18" s="6"/>
      <c r="Z18" s="6"/>
    </row>
    <row r="19" spans="1:26" ht="30" x14ac:dyDescent="0.25">
      <c r="A19" s="21">
        <v>45390</v>
      </c>
      <c r="B19" s="8"/>
      <c r="C19" s="22" t="s">
        <v>13</v>
      </c>
      <c r="D19" s="21"/>
      <c r="E19" s="3"/>
      <c r="F19" s="6" t="s">
        <v>63</v>
      </c>
      <c r="G19" s="22">
        <v>37272545494</v>
      </c>
      <c r="H19" s="22" t="s">
        <v>445</v>
      </c>
      <c r="I19" s="13" t="s">
        <v>64</v>
      </c>
      <c r="J19" s="13" t="s">
        <v>65</v>
      </c>
      <c r="K19" s="22"/>
      <c r="L19" s="21"/>
      <c r="M19" s="38"/>
      <c r="N19" s="6" t="str">
        <f>UPPER(TEXT(Tableau2[[#This Row],[DATE D''ENTREE]],"mmmm"))</f>
        <v>AVRIL</v>
      </c>
      <c r="O19" s="6" t="str">
        <f>UPPER(TEXT(Tableau2[[#This Row],[DATE D''ENTREE]],"JJJJ"))</f>
        <v>LUNDI</v>
      </c>
      <c r="P19" s="6" t="str">
        <f>TEXT(Tableau2[[#This Row],[DATE D''ENTREE]],"AAAA")</f>
        <v>2024</v>
      </c>
      <c r="Q19" s="6" t="str">
        <f>TEXT(Tableau2[[#This Row],[DATE D''ENTREE]],"jj")</f>
        <v>08</v>
      </c>
      <c r="R19" s="6">
        <f>COUNTA(Tableau2[[#This Row],[WR]])</f>
        <v>1</v>
      </c>
      <c r="S19" s="6">
        <f>SUM(COUNTA(Tableau2[[#This Row],[CT]],Tableau2[[#This Row],[MP]]))</f>
        <v>2</v>
      </c>
      <c r="T19" s="6" t="str">
        <f>_xlfn.IFS(Tableau2[[#This Row],[Traitement]] = 2, "Traité",Tableau2[[#This Row],[Traitement]] = 1, "Traité a moitié",Tableau2[[#This Row],[Traitement]] = 0, "Pas Traité")</f>
        <v>Traité</v>
      </c>
      <c r="U19" s="6"/>
      <c r="V19" s="6"/>
      <c r="W19" s="6"/>
      <c r="X19" s="6"/>
      <c r="Y19" s="6"/>
      <c r="Z19" s="6"/>
    </row>
    <row r="20" spans="1:26" ht="30" x14ac:dyDescent="0.25">
      <c r="A20" s="21">
        <v>45390</v>
      </c>
      <c r="B20" s="8"/>
      <c r="C20" s="22" t="s">
        <v>66</v>
      </c>
      <c r="D20" s="21"/>
      <c r="E20" s="3"/>
      <c r="F20" s="6" t="s">
        <v>67</v>
      </c>
      <c r="G20" s="22">
        <v>37272530108</v>
      </c>
      <c r="H20" s="22" t="s">
        <v>445</v>
      </c>
      <c r="I20" s="13" t="s">
        <v>68</v>
      </c>
      <c r="J20" s="13" t="s">
        <v>69</v>
      </c>
      <c r="K20" s="22"/>
      <c r="L20" s="21"/>
      <c r="M20" s="38"/>
      <c r="N20" s="6" t="str">
        <f>UPPER(TEXT(Tableau2[[#This Row],[DATE D''ENTREE]],"mmmm"))</f>
        <v>AVRIL</v>
      </c>
      <c r="O20" s="6" t="str">
        <f>UPPER(TEXT(Tableau2[[#This Row],[DATE D''ENTREE]],"JJJJ"))</f>
        <v>LUNDI</v>
      </c>
      <c r="P20" s="6" t="str">
        <f>TEXT(Tableau2[[#This Row],[DATE D''ENTREE]],"AAAA")</f>
        <v>2024</v>
      </c>
      <c r="Q20" s="6" t="str">
        <f>TEXT(Tableau2[[#This Row],[DATE D''ENTREE]],"jj")</f>
        <v>08</v>
      </c>
      <c r="R20" s="6">
        <f>COUNTA(Tableau2[[#This Row],[WR]])</f>
        <v>1</v>
      </c>
      <c r="S20" s="6">
        <f>SUM(COUNTA(Tableau2[[#This Row],[CT]],Tableau2[[#This Row],[MP]]))</f>
        <v>2</v>
      </c>
      <c r="T20" s="6" t="str">
        <f>_xlfn.IFS(Tableau2[[#This Row],[Traitement]] = 2, "Traité",Tableau2[[#This Row],[Traitement]] = 1, "Traité a moitié",Tableau2[[#This Row],[Traitement]] = 0, "Pas Traité")</f>
        <v>Traité</v>
      </c>
      <c r="U20" s="6"/>
      <c r="V20" s="6"/>
      <c r="W20" s="6"/>
      <c r="X20" s="6"/>
      <c r="Y20" s="6"/>
      <c r="Z20" s="6"/>
    </row>
    <row r="21" spans="1:26" ht="30" x14ac:dyDescent="0.25">
      <c r="A21" s="21">
        <v>45390</v>
      </c>
      <c r="B21" s="8"/>
      <c r="C21" s="22" t="s">
        <v>66</v>
      </c>
      <c r="D21" s="21"/>
      <c r="E21" s="3"/>
      <c r="F21" s="6" t="s">
        <v>70</v>
      </c>
      <c r="G21" s="22">
        <v>37272519606</v>
      </c>
      <c r="H21" s="22" t="s">
        <v>436</v>
      </c>
      <c r="I21" s="13" t="s">
        <v>71</v>
      </c>
      <c r="J21" s="13" t="s">
        <v>72</v>
      </c>
      <c r="K21" s="22"/>
      <c r="L21" s="21"/>
      <c r="M21" s="38"/>
      <c r="N21" s="6" t="str">
        <f>UPPER(TEXT(Tableau2[[#This Row],[DATE D''ENTREE]],"mmmm"))</f>
        <v>AVRIL</v>
      </c>
      <c r="O21" s="6" t="str">
        <f>UPPER(TEXT(Tableau2[[#This Row],[DATE D''ENTREE]],"JJJJ"))</f>
        <v>LUNDI</v>
      </c>
      <c r="P21" s="6" t="str">
        <f>TEXT(Tableau2[[#This Row],[DATE D''ENTREE]],"AAAA")</f>
        <v>2024</v>
      </c>
      <c r="Q21" s="6" t="str">
        <f>TEXT(Tableau2[[#This Row],[DATE D''ENTREE]],"jj")</f>
        <v>08</v>
      </c>
      <c r="R21" s="6">
        <f>COUNTA(Tableau2[[#This Row],[WR]])</f>
        <v>1</v>
      </c>
      <c r="S21" s="6">
        <f>SUM(COUNTA(Tableau2[[#This Row],[CT]],Tableau2[[#This Row],[MP]]))</f>
        <v>2</v>
      </c>
      <c r="T21" s="6" t="str">
        <f>_xlfn.IFS(Tableau2[[#This Row],[Traitement]] = 2, "Traité",Tableau2[[#This Row],[Traitement]] = 1, "Traité a moitié",Tableau2[[#This Row],[Traitement]] = 0, "Pas Traité")</f>
        <v>Traité</v>
      </c>
      <c r="U21" s="6"/>
      <c r="V21" s="6"/>
      <c r="W21" s="6"/>
      <c r="X21" s="6"/>
      <c r="Y21" s="6"/>
      <c r="Z21" s="6"/>
    </row>
    <row r="22" spans="1:26" ht="30" x14ac:dyDescent="0.25">
      <c r="A22" s="21">
        <v>45390</v>
      </c>
      <c r="B22" s="8"/>
      <c r="C22" s="22" t="s">
        <v>66</v>
      </c>
      <c r="D22" s="21"/>
      <c r="E22" s="3"/>
      <c r="F22" s="6" t="s">
        <v>73</v>
      </c>
      <c r="G22" s="22">
        <v>37272530587</v>
      </c>
      <c r="H22" s="22" t="s">
        <v>694</v>
      </c>
      <c r="I22" s="13" t="s">
        <v>74</v>
      </c>
      <c r="J22" s="13" t="s">
        <v>75</v>
      </c>
      <c r="K22" s="22"/>
      <c r="L22" s="21"/>
      <c r="M22" s="38"/>
      <c r="N22" s="6" t="str">
        <f>UPPER(TEXT(Tableau2[[#This Row],[DATE D''ENTREE]],"mmmm"))</f>
        <v>AVRIL</v>
      </c>
      <c r="O22" s="6" t="str">
        <f>UPPER(TEXT(Tableau2[[#This Row],[DATE D''ENTREE]],"JJJJ"))</f>
        <v>LUNDI</v>
      </c>
      <c r="P22" s="6" t="str">
        <f>TEXT(Tableau2[[#This Row],[DATE D''ENTREE]],"AAAA")</f>
        <v>2024</v>
      </c>
      <c r="Q22" s="6" t="str">
        <f>TEXT(Tableau2[[#This Row],[DATE D''ENTREE]],"jj")</f>
        <v>08</v>
      </c>
      <c r="R22" s="6">
        <f>COUNTA(Tableau2[[#This Row],[WR]])</f>
        <v>1</v>
      </c>
      <c r="S22" s="6">
        <f>SUM(COUNTA(Tableau2[[#This Row],[CT]],Tableau2[[#This Row],[MP]]))</f>
        <v>2</v>
      </c>
      <c r="T22" s="6" t="str">
        <f>_xlfn.IFS(Tableau2[[#This Row],[Traitement]] = 2, "Traité",Tableau2[[#This Row],[Traitement]] = 1, "Traité a moitié",Tableau2[[#This Row],[Traitement]] = 0, "Pas Traité")</f>
        <v>Traité</v>
      </c>
      <c r="U22" s="6"/>
      <c r="V22" s="6"/>
      <c r="W22" s="6"/>
      <c r="X22" s="6"/>
      <c r="Y22" s="6"/>
      <c r="Z22" s="6"/>
    </row>
    <row r="23" spans="1:26" x14ac:dyDescent="0.25">
      <c r="A23" s="21">
        <v>45390</v>
      </c>
      <c r="B23" s="8"/>
      <c r="C23" s="22" t="s">
        <v>66</v>
      </c>
      <c r="D23" s="21"/>
      <c r="E23" s="3"/>
      <c r="F23" s="6" t="s">
        <v>76</v>
      </c>
      <c r="G23" s="22">
        <v>37272745862</v>
      </c>
      <c r="H23" s="22" t="s">
        <v>694</v>
      </c>
      <c r="I23" s="13" t="s">
        <v>77</v>
      </c>
      <c r="J23" s="13"/>
      <c r="K23" s="22"/>
      <c r="L23" s="21"/>
      <c r="M23" s="38" t="s">
        <v>78</v>
      </c>
      <c r="N23" s="6" t="str">
        <f>UPPER(TEXT(Tableau2[[#This Row],[DATE D''ENTREE]],"mmmm"))</f>
        <v>AVRIL</v>
      </c>
      <c r="O23" s="6" t="str">
        <f>UPPER(TEXT(Tableau2[[#This Row],[DATE D''ENTREE]],"JJJJ"))</f>
        <v>LUNDI</v>
      </c>
      <c r="P23" s="6" t="str">
        <f>TEXT(Tableau2[[#This Row],[DATE D''ENTREE]],"AAAA")</f>
        <v>2024</v>
      </c>
      <c r="Q23" s="6" t="str">
        <f>TEXT(Tableau2[[#This Row],[DATE D''ENTREE]],"jj")</f>
        <v>08</v>
      </c>
      <c r="R23" s="6">
        <f>COUNTA(Tableau2[[#This Row],[WR]])</f>
        <v>1</v>
      </c>
      <c r="S23" s="6">
        <f>SUM(COUNTA(Tableau2[[#This Row],[CT]],Tableau2[[#This Row],[MP]]))</f>
        <v>1</v>
      </c>
      <c r="T23" s="6" t="str">
        <f>_xlfn.IFS(Tableau2[[#This Row],[Traitement]] = 2, "Traité",Tableau2[[#This Row],[Traitement]] = 1, "Traité a moitié",Tableau2[[#This Row],[Traitement]] = 0, "Pas Traité")</f>
        <v>Traité a moitié</v>
      </c>
      <c r="U23" s="6"/>
      <c r="V23" s="6"/>
      <c r="W23" s="6"/>
      <c r="X23" s="6"/>
      <c r="Y23" s="6"/>
      <c r="Z23" s="6"/>
    </row>
    <row r="24" spans="1:26" ht="30" x14ac:dyDescent="0.25">
      <c r="A24" s="21">
        <v>45390</v>
      </c>
      <c r="B24" s="8"/>
      <c r="C24" s="22" t="s">
        <v>79</v>
      </c>
      <c r="D24" s="21"/>
      <c r="E24" s="3"/>
      <c r="F24" s="6" t="s">
        <v>80</v>
      </c>
      <c r="G24" s="22">
        <v>37272531189</v>
      </c>
      <c r="H24" s="22" t="s">
        <v>81</v>
      </c>
      <c r="I24" s="13" t="s">
        <v>82</v>
      </c>
      <c r="J24" s="13" t="s">
        <v>83</v>
      </c>
      <c r="K24" s="27"/>
      <c r="L24" s="21"/>
      <c r="M24" s="38"/>
      <c r="N24" s="6" t="str">
        <f>UPPER(TEXT(Tableau2[[#This Row],[DATE D''ENTREE]],"mmmm"))</f>
        <v>AVRIL</v>
      </c>
      <c r="O24" s="6" t="str">
        <f>UPPER(TEXT(Tableau2[[#This Row],[DATE D''ENTREE]],"JJJJ"))</f>
        <v>LUNDI</v>
      </c>
      <c r="P24" s="6" t="str">
        <f>TEXT(Tableau2[[#This Row],[DATE D''ENTREE]],"AAAA")</f>
        <v>2024</v>
      </c>
      <c r="Q24" s="6" t="str">
        <f>TEXT(Tableau2[[#This Row],[DATE D''ENTREE]],"jj")</f>
        <v>08</v>
      </c>
      <c r="R24" s="6">
        <f>COUNTA(Tableau2[[#This Row],[WR]])</f>
        <v>1</v>
      </c>
      <c r="S24" s="6">
        <f>SUM(COUNTA(Tableau2[[#This Row],[CT]],Tableau2[[#This Row],[MP]]))</f>
        <v>2</v>
      </c>
      <c r="T24" s="6" t="str">
        <f>_xlfn.IFS(Tableau2[[#This Row],[Traitement]] = 2, "Traité",Tableau2[[#This Row],[Traitement]] = 1, "Traité a moitié",Tableau2[[#This Row],[Traitement]] = 0, "Pas Traité")</f>
        <v>Traité</v>
      </c>
      <c r="U24" s="6"/>
      <c r="V24" s="6"/>
      <c r="W24" s="6"/>
      <c r="X24" s="6"/>
      <c r="Y24" s="6"/>
      <c r="Z24" s="6"/>
    </row>
    <row r="25" spans="1:26" ht="30" x14ac:dyDescent="0.25">
      <c r="A25" s="21">
        <v>45390</v>
      </c>
      <c r="B25" s="8"/>
      <c r="C25" s="22" t="s">
        <v>79</v>
      </c>
      <c r="D25" s="21"/>
      <c r="E25" s="3"/>
      <c r="F25" s="6" t="s">
        <v>84</v>
      </c>
      <c r="G25" s="22">
        <v>37272545379</v>
      </c>
      <c r="H25" s="22" t="s">
        <v>81</v>
      </c>
      <c r="I25" s="13" t="s">
        <v>85</v>
      </c>
      <c r="J25" s="13" t="s">
        <v>86</v>
      </c>
      <c r="K25" s="27"/>
      <c r="L25" s="21"/>
      <c r="M25" s="38"/>
      <c r="N25" s="6" t="str">
        <f>UPPER(TEXT(Tableau2[[#This Row],[DATE D''ENTREE]],"mmmm"))</f>
        <v>AVRIL</v>
      </c>
      <c r="O25" s="6" t="str">
        <f>UPPER(TEXT(Tableau2[[#This Row],[DATE D''ENTREE]],"JJJJ"))</f>
        <v>LUNDI</v>
      </c>
      <c r="P25" s="6" t="str">
        <f>TEXT(Tableau2[[#This Row],[DATE D''ENTREE]],"AAAA")</f>
        <v>2024</v>
      </c>
      <c r="Q25" s="6" t="str">
        <f>TEXT(Tableau2[[#This Row],[DATE D''ENTREE]],"jj")</f>
        <v>08</v>
      </c>
      <c r="R25" s="6">
        <f>COUNTA(Tableau2[[#This Row],[WR]])</f>
        <v>1</v>
      </c>
      <c r="S25" s="6">
        <f>SUM(COUNTA(Tableau2[[#This Row],[CT]],Tableau2[[#This Row],[MP]]))</f>
        <v>2</v>
      </c>
      <c r="T25" s="6" t="str">
        <f>_xlfn.IFS(Tableau2[[#This Row],[Traitement]] = 2, "Traité",Tableau2[[#This Row],[Traitement]] = 1, "Traité a moitié",Tableau2[[#This Row],[Traitement]] = 0, "Pas Traité")</f>
        <v>Traité</v>
      </c>
      <c r="U25" s="6"/>
      <c r="V25" s="6"/>
      <c r="W25" s="6"/>
      <c r="X25" s="6"/>
      <c r="Y25" s="6"/>
      <c r="Z25" s="6"/>
    </row>
    <row r="26" spans="1:26" ht="30" x14ac:dyDescent="0.25">
      <c r="A26" s="21">
        <v>45390</v>
      </c>
      <c r="B26" s="8"/>
      <c r="C26" s="22" t="s">
        <v>79</v>
      </c>
      <c r="D26" s="21"/>
      <c r="E26" s="3"/>
      <c r="F26" s="6" t="s">
        <v>87</v>
      </c>
      <c r="G26" s="22">
        <v>37272530553</v>
      </c>
      <c r="H26" s="22" t="s">
        <v>81</v>
      </c>
      <c r="I26" s="13" t="s">
        <v>88</v>
      </c>
      <c r="J26" s="13" t="s">
        <v>89</v>
      </c>
      <c r="K26" s="27"/>
      <c r="L26" s="21"/>
      <c r="M26" s="38"/>
      <c r="N26" s="6" t="str">
        <f>UPPER(TEXT(Tableau2[[#This Row],[DATE D''ENTREE]],"mmmm"))</f>
        <v>AVRIL</v>
      </c>
      <c r="O26" s="6" t="str">
        <f>UPPER(TEXT(Tableau2[[#This Row],[DATE D''ENTREE]],"JJJJ"))</f>
        <v>LUNDI</v>
      </c>
      <c r="P26" s="6" t="str">
        <f>TEXT(Tableau2[[#This Row],[DATE D''ENTREE]],"AAAA")</f>
        <v>2024</v>
      </c>
      <c r="Q26" s="6" t="str">
        <f>TEXT(Tableau2[[#This Row],[DATE D''ENTREE]],"jj")</f>
        <v>08</v>
      </c>
      <c r="R26" s="6">
        <f>COUNTA(Tableau2[[#This Row],[WR]])</f>
        <v>1</v>
      </c>
      <c r="S26" s="6">
        <f>SUM(COUNTA(Tableau2[[#This Row],[CT]],Tableau2[[#This Row],[MP]]))</f>
        <v>2</v>
      </c>
      <c r="T26" s="6" t="str">
        <f>_xlfn.IFS(Tableau2[[#This Row],[Traitement]] = 2, "Traité",Tableau2[[#This Row],[Traitement]] = 1, "Traité a moitié",Tableau2[[#This Row],[Traitement]] = 0, "Pas Traité")</f>
        <v>Traité</v>
      </c>
      <c r="U26" s="6"/>
      <c r="V26" s="6"/>
      <c r="W26" s="6"/>
      <c r="X26" s="6"/>
      <c r="Y26" s="6"/>
      <c r="Z26" s="6"/>
    </row>
    <row r="27" spans="1:26" ht="30" x14ac:dyDescent="0.25">
      <c r="A27" s="21">
        <v>45390</v>
      </c>
      <c r="B27" s="8"/>
      <c r="C27" s="22" t="s">
        <v>79</v>
      </c>
      <c r="D27" s="21"/>
      <c r="E27" s="3"/>
      <c r="F27" s="6" t="s">
        <v>90</v>
      </c>
      <c r="G27" s="22">
        <v>37272625999</v>
      </c>
      <c r="H27" s="22" t="s">
        <v>81</v>
      </c>
      <c r="I27" s="13" t="s">
        <v>91</v>
      </c>
      <c r="J27" s="13" t="s">
        <v>92</v>
      </c>
      <c r="K27" s="27"/>
      <c r="L27" s="21"/>
      <c r="M27" s="38"/>
      <c r="N27" s="6" t="str">
        <f>UPPER(TEXT(Tableau2[[#This Row],[DATE D''ENTREE]],"mmmm"))</f>
        <v>AVRIL</v>
      </c>
      <c r="O27" s="6" t="str">
        <f>UPPER(TEXT(Tableau2[[#This Row],[DATE D''ENTREE]],"JJJJ"))</f>
        <v>LUNDI</v>
      </c>
      <c r="P27" s="6" t="str">
        <f>TEXT(Tableau2[[#This Row],[DATE D''ENTREE]],"AAAA")</f>
        <v>2024</v>
      </c>
      <c r="Q27" s="6" t="str">
        <f>TEXT(Tableau2[[#This Row],[DATE D''ENTREE]],"jj")</f>
        <v>08</v>
      </c>
      <c r="R27" s="6">
        <f>COUNTA(Tableau2[[#This Row],[WR]])</f>
        <v>1</v>
      </c>
      <c r="S27" s="6">
        <f>SUM(COUNTA(Tableau2[[#This Row],[CT]],Tableau2[[#This Row],[MP]]))</f>
        <v>2</v>
      </c>
      <c r="T27" s="6" t="str">
        <f>_xlfn.IFS(Tableau2[[#This Row],[Traitement]] = 2, "Traité",Tableau2[[#This Row],[Traitement]] = 1, "Traité a moitié",Tableau2[[#This Row],[Traitement]] = 0, "Pas Traité")</f>
        <v>Traité</v>
      </c>
      <c r="U27" s="6"/>
      <c r="V27" s="6"/>
      <c r="W27" s="6"/>
      <c r="X27" s="6"/>
      <c r="Y27" s="6"/>
      <c r="Z27" s="6"/>
    </row>
    <row r="28" spans="1:26" ht="30" x14ac:dyDescent="0.25">
      <c r="A28" s="21">
        <v>45390</v>
      </c>
      <c r="B28" s="8"/>
      <c r="C28" s="22" t="s">
        <v>79</v>
      </c>
      <c r="D28" s="21"/>
      <c r="E28" s="3"/>
      <c r="F28" s="6" t="s">
        <v>93</v>
      </c>
      <c r="G28" s="22">
        <v>37272615511</v>
      </c>
      <c r="H28" s="22" t="s">
        <v>81</v>
      </c>
      <c r="I28" s="13" t="s">
        <v>94</v>
      </c>
      <c r="J28" s="13" t="s">
        <v>95</v>
      </c>
      <c r="K28" s="27"/>
      <c r="L28" s="21"/>
      <c r="M28" s="38"/>
      <c r="N28" s="6" t="str">
        <f>UPPER(TEXT(Tableau2[[#This Row],[DATE D''ENTREE]],"mmmm"))</f>
        <v>AVRIL</v>
      </c>
      <c r="O28" s="6" t="str">
        <f>UPPER(TEXT(Tableau2[[#This Row],[DATE D''ENTREE]],"JJJJ"))</f>
        <v>LUNDI</v>
      </c>
      <c r="P28" s="6" t="str">
        <f>TEXT(Tableau2[[#This Row],[DATE D''ENTREE]],"AAAA")</f>
        <v>2024</v>
      </c>
      <c r="Q28" s="6" t="str">
        <f>TEXT(Tableau2[[#This Row],[DATE D''ENTREE]],"jj")</f>
        <v>08</v>
      </c>
      <c r="R28" s="6">
        <f>COUNTA(Tableau2[[#This Row],[WR]])</f>
        <v>1</v>
      </c>
      <c r="S28" s="6">
        <f>SUM(COUNTA(Tableau2[[#This Row],[CT]],Tableau2[[#This Row],[MP]]))</f>
        <v>2</v>
      </c>
      <c r="T28" s="6" t="str">
        <f>_xlfn.IFS(Tableau2[[#This Row],[Traitement]] = 2, "Traité",Tableau2[[#This Row],[Traitement]] = 1, "Traité a moitié",Tableau2[[#This Row],[Traitement]] = 0, "Pas Traité")</f>
        <v>Traité</v>
      </c>
      <c r="U28" s="6"/>
      <c r="V28" s="6"/>
      <c r="W28" s="6"/>
      <c r="X28" s="6"/>
      <c r="Y28" s="6"/>
      <c r="Z28" s="6"/>
    </row>
    <row r="29" spans="1:26" ht="30" x14ac:dyDescent="0.25">
      <c r="A29" s="21">
        <v>45390</v>
      </c>
      <c r="B29" s="8"/>
      <c r="C29" s="22" t="s">
        <v>79</v>
      </c>
      <c r="D29" s="21"/>
      <c r="E29" s="3"/>
      <c r="F29" s="6" t="s">
        <v>96</v>
      </c>
      <c r="G29" s="22">
        <v>37272625973</v>
      </c>
      <c r="H29" s="22" t="s">
        <v>81</v>
      </c>
      <c r="I29" s="13" t="s">
        <v>97</v>
      </c>
      <c r="J29" s="13" t="s">
        <v>98</v>
      </c>
      <c r="K29" s="27"/>
      <c r="L29" s="21"/>
      <c r="M29" s="38"/>
      <c r="N29" s="6" t="str">
        <f>UPPER(TEXT(Tableau2[[#This Row],[DATE D''ENTREE]],"mmmm"))</f>
        <v>AVRIL</v>
      </c>
      <c r="O29" s="6" t="str">
        <f>UPPER(TEXT(Tableau2[[#This Row],[DATE D''ENTREE]],"JJJJ"))</f>
        <v>LUNDI</v>
      </c>
      <c r="P29" s="6" t="str">
        <f>TEXT(Tableau2[[#This Row],[DATE D''ENTREE]],"AAAA")</f>
        <v>2024</v>
      </c>
      <c r="Q29" s="6" t="str">
        <f>TEXT(Tableau2[[#This Row],[DATE D''ENTREE]],"jj")</f>
        <v>08</v>
      </c>
      <c r="R29" s="6">
        <f>COUNTA(Tableau2[[#This Row],[WR]])</f>
        <v>1</v>
      </c>
      <c r="S29" s="6">
        <f>SUM(COUNTA(Tableau2[[#This Row],[CT]],Tableau2[[#This Row],[MP]]))</f>
        <v>2</v>
      </c>
      <c r="T29" s="6" t="str">
        <f>_xlfn.IFS(Tableau2[[#This Row],[Traitement]] = 2, "Traité",Tableau2[[#This Row],[Traitement]] = 1, "Traité a moitié",Tableau2[[#This Row],[Traitement]] = 0, "Pas Traité")</f>
        <v>Traité</v>
      </c>
      <c r="U29" s="6"/>
      <c r="V29" s="6"/>
      <c r="W29" s="6"/>
      <c r="X29" s="6"/>
      <c r="Y29" s="6"/>
      <c r="Z29" s="6"/>
    </row>
    <row r="30" spans="1:26" ht="30" x14ac:dyDescent="0.25">
      <c r="A30" s="21">
        <v>45390</v>
      </c>
      <c r="B30" s="8"/>
      <c r="C30" s="22" t="s">
        <v>79</v>
      </c>
      <c r="D30" s="21"/>
      <c r="E30" s="3"/>
      <c r="F30" s="6" t="s">
        <v>99</v>
      </c>
      <c r="G30" s="22">
        <v>37272519051</v>
      </c>
      <c r="H30" s="22" t="s">
        <v>81</v>
      </c>
      <c r="I30" s="13" t="s">
        <v>100</v>
      </c>
      <c r="J30" s="13" t="s">
        <v>101</v>
      </c>
      <c r="K30" s="27"/>
      <c r="L30" s="21"/>
      <c r="M30" s="38"/>
      <c r="N30" s="6" t="str">
        <f>UPPER(TEXT(Tableau2[[#This Row],[DATE D''ENTREE]],"mmmm"))</f>
        <v>AVRIL</v>
      </c>
      <c r="O30" s="6" t="str">
        <f>UPPER(TEXT(Tableau2[[#This Row],[DATE D''ENTREE]],"JJJJ"))</f>
        <v>LUNDI</v>
      </c>
      <c r="P30" s="6" t="str">
        <f>TEXT(Tableau2[[#This Row],[DATE D''ENTREE]],"AAAA")</f>
        <v>2024</v>
      </c>
      <c r="Q30" s="6" t="str">
        <f>TEXT(Tableau2[[#This Row],[DATE D''ENTREE]],"jj")</f>
        <v>08</v>
      </c>
      <c r="R30" s="6">
        <f>COUNTA(Tableau2[[#This Row],[WR]])</f>
        <v>1</v>
      </c>
      <c r="S30" s="6">
        <f>SUM(COUNTA(Tableau2[[#This Row],[CT]],Tableau2[[#This Row],[MP]]))</f>
        <v>2</v>
      </c>
      <c r="T30" s="6" t="str">
        <f>_xlfn.IFS(Tableau2[[#This Row],[Traitement]] = 2, "Traité",Tableau2[[#This Row],[Traitement]] = 1, "Traité a moitié",Tableau2[[#This Row],[Traitement]] = 0, "Pas Traité")</f>
        <v>Traité</v>
      </c>
      <c r="U30" s="6"/>
      <c r="V30" s="6"/>
      <c r="W30" s="6"/>
      <c r="X30" s="6"/>
      <c r="Y30" s="6"/>
      <c r="Z30" s="6"/>
    </row>
    <row r="31" spans="1:26" ht="30" x14ac:dyDescent="0.25">
      <c r="A31" s="21">
        <v>45390</v>
      </c>
      <c r="B31" s="8"/>
      <c r="C31" s="22" t="s">
        <v>79</v>
      </c>
      <c r="D31" s="21"/>
      <c r="E31" s="3"/>
      <c r="F31" s="6" t="s">
        <v>73</v>
      </c>
      <c r="G31" s="22">
        <v>37272530587</v>
      </c>
      <c r="H31" s="22" t="s">
        <v>81</v>
      </c>
      <c r="I31" s="13" t="s">
        <v>74</v>
      </c>
      <c r="J31" s="13" t="s">
        <v>75</v>
      </c>
      <c r="K31" s="27"/>
      <c r="L31" s="21"/>
      <c r="M31" s="38"/>
      <c r="N31" s="6" t="str">
        <f>UPPER(TEXT(Tableau2[[#This Row],[DATE D''ENTREE]],"mmmm"))</f>
        <v>AVRIL</v>
      </c>
      <c r="O31" s="6" t="str">
        <f>UPPER(TEXT(Tableau2[[#This Row],[DATE D''ENTREE]],"JJJJ"))</f>
        <v>LUNDI</v>
      </c>
      <c r="P31" s="6" t="str">
        <f>TEXT(Tableau2[[#This Row],[DATE D''ENTREE]],"AAAA")</f>
        <v>2024</v>
      </c>
      <c r="Q31" s="6" t="str">
        <f>TEXT(Tableau2[[#This Row],[DATE D''ENTREE]],"jj")</f>
        <v>08</v>
      </c>
      <c r="R31" s="6">
        <f>COUNTA(Tableau2[[#This Row],[WR]])</f>
        <v>1</v>
      </c>
      <c r="S31" s="6">
        <f>SUM(COUNTA(Tableau2[[#This Row],[CT]],Tableau2[[#This Row],[MP]]))</f>
        <v>2</v>
      </c>
      <c r="T31" s="6" t="str">
        <f>_xlfn.IFS(Tableau2[[#This Row],[Traitement]] = 2, "Traité",Tableau2[[#This Row],[Traitement]] = 1, "Traité a moitié",Tableau2[[#This Row],[Traitement]] = 0, "Pas Traité")</f>
        <v>Traité</v>
      </c>
      <c r="U31" s="6"/>
      <c r="V31" s="6"/>
      <c r="W31" s="6"/>
      <c r="X31" s="6"/>
      <c r="Y31" s="6"/>
      <c r="Z31" s="6"/>
    </row>
    <row r="32" spans="1:26" ht="33.75" x14ac:dyDescent="0.25">
      <c r="A32" s="21">
        <v>45390</v>
      </c>
      <c r="B32" s="8"/>
      <c r="C32" s="22" t="s">
        <v>79</v>
      </c>
      <c r="D32" s="21"/>
      <c r="E32" s="3"/>
      <c r="F32" s="6" t="s">
        <v>102</v>
      </c>
      <c r="G32" s="28" t="s">
        <v>103</v>
      </c>
      <c r="H32" s="22" t="s">
        <v>81</v>
      </c>
      <c r="I32" s="13"/>
      <c r="J32" s="13"/>
      <c r="K32" s="22"/>
      <c r="L32" s="21"/>
      <c r="M32" s="38" t="s">
        <v>104</v>
      </c>
      <c r="N32" s="6" t="str">
        <f>UPPER(TEXT(Tableau2[[#This Row],[DATE D''ENTREE]],"mmmm"))</f>
        <v>AVRIL</v>
      </c>
      <c r="O32" s="6" t="str">
        <f>UPPER(TEXT(Tableau2[[#This Row],[DATE D''ENTREE]],"JJJJ"))</f>
        <v>LUNDI</v>
      </c>
      <c r="P32" s="6" t="str">
        <f>TEXT(Tableau2[[#This Row],[DATE D''ENTREE]],"AAAA")</f>
        <v>2024</v>
      </c>
      <c r="Q32" s="6" t="str">
        <f>TEXT(Tableau2[[#This Row],[DATE D''ENTREE]],"jj")</f>
        <v>08</v>
      </c>
      <c r="R32" s="6">
        <f>COUNTA(Tableau2[[#This Row],[WR]])</f>
        <v>1</v>
      </c>
      <c r="S32" s="6">
        <f>SUM(COUNTA(Tableau2[[#This Row],[CT]],Tableau2[[#This Row],[MP]]))</f>
        <v>0</v>
      </c>
      <c r="T32" s="6" t="str">
        <f>_xlfn.IFS(Tableau2[[#This Row],[Traitement]] = 2, "Traité",Tableau2[[#This Row],[Traitement]] = 1, "Traité a moitié",Tableau2[[#This Row],[Traitement]] = 0, "Pas Traité")</f>
        <v>Pas Traité</v>
      </c>
      <c r="U32" s="6"/>
      <c r="V32" s="6"/>
      <c r="W32" s="6"/>
      <c r="X32" s="6"/>
      <c r="Y32" s="6"/>
      <c r="Z32" s="6"/>
    </row>
    <row r="33" spans="1:26" ht="30" x14ac:dyDescent="0.25">
      <c r="A33" s="21">
        <v>45390</v>
      </c>
      <c r="B33" s="8"/>
      <c r="C33" s="22" t="s">
        <v>79</v>
      </c>
      <c r="D33" s="21"/>
      <c r="E33" s="3"/>
      <c r="F33" s="6" t="s">
        <v>105</v>
      </c>
      <c r="G33" s="22">
        <v>37272675085</v>
      </c>
      <c r="H33" s="22" t="s">
        <v>81</v>
      </c>
      <c r="I33" s="13" t="s">
        <v>106</v>
      </c>
      <c r="J33" s="13" t="s">
        <v>107</v>
      </c>
      <c r="K33" s="27"/>
      <c r="L33" s="21"/>
      <c r="M33" s="38"/>
      <c r="N33" s="6" t="str">
        <f>UPPER(TEXT(Tableau2[[#This Row],[DATE D''ENTREE]],"mmmm"))</f>
        <v>AVRIL</v>
      </c>
      <c r="O33" s="6" t="str">
        <f>UPPER(TEXT(Tableau2[[#This Row],[DATE D''ENTREE]],"JJJJ"))</f>
        <v>LUNDI</v>
      </c>
      <c r="P33" s="6" t="str">
        <f>TEXT(Tableau2[[#This Row],[DATE D''ENTREE]],"AAAA")</f>
        <v>2024</v>
      </c>
      <c r="Q33" s="6" t="str">
        <f>TEXT(Tableau2[[#This Row],[DATE D''ENTREE]],"jj")</f>
        <v>08</v>
      </c>
      <c r="R33" s="6">
        <f>COUNTA(Tableau2[[#This Row],[WR]])</f>
        <v>1</v>
      </c>
      <c r="S33" s="6">
        <f>SUM(COUNTA(Tableau2[[#This Row],[CT]],Tableau2[[#This Row],[MP]]))</f>
        <v>2</v>
      </c>
      <c r="T33" s="6" t="str">
        <f>_xlfn.IFS(Tableau2[[#This Row],[Traitement]] = 2, "Traité",Tableau2[[#This Row],[Traitement]] = 1, "Traité a moitié",Tableau2[[#This Row],[Traitement]] = 0, "Pas Traité")</f>
        <v>Traité</v>
      </c>
      <c r="U33" s="6"/>
      <c r="V33" s="6"/>
      <c r="W33" s="6"/>
      <c r="X33" s="6"/>
      <c r="Y33" s="6"/>
      <c r="Z33" s="6"/>
    </row>
    <row r="34" spans="1:26" ht="30" x14ac:dyDescent="0.25">
      <c r="A34" s="21">
        <v>45390</v>
      </c>
      <c r="B34" s="8"/>
      <c r="C34" s="22" t="s">
        <v>79</v>
      </c>
      <c r="D34" s="21"/>
      <c r="E34" s="3"/>
      <c r="F34" s="6" t="s">
        <v>108</v>
      </c>
      <c r="G34" s="28" t="s">
        <v>109</v>
      </c>
      <c r="H34" s="22" t="s">
        <v>81</v>
      </c>
      <c r="I34" s="13" t="s">
        <v>110</v>
      </c>
      <c r="J34" s="13" t="s">
        <v>111</v>
      </c>
      <c r="K34" s="27"/>
      <c r="L34" s="21"/>
      <c r="M34" s="38"/>
      <c r="N34" s="6" t="str">
        <f>UPPER(TEXT(Tableau2[[#This Row],[DATE D''ENTREE]],"mmmm"))</f>
        <v>AVRIL</v>
      </c>
      <c r="O34" s="6" t="str">
        <f>UPPER(TEXT(Tableau2[[#This Row],[DATE D''ENTREE]],"JJJJ"))</f>
        <v>LUNDI</v>
      </c>
      <c r="P34" s="6" t="str">
        <f>TEXT(Tableau2[[#This Row],[DATE D''ENTREE]],"AAAA")</f>
        <v>2024</v>
      </c>
      <c r="Q34" s="6" t="str">
        <f>TEXT(Tableau2[[#This Row],[DATE D''ENTREE]],"jj")</f>
        <v>08</v>
      </c>
      <c r="R34" s="6">
        <f>COUNTA(Tableau2[[#This Row],[WR]])</f>
        <v>1</v>
      </c>
      <c r="S34" s="6">
        <f>SUM(COUNTA(Tableau2[[#This Row],[CT]],Tableau2[[#This Row],[MP]]))</f>
        <v>2</v>
      </c>
      <c r="T34" s="6" t="str">
        <f>_xlfn.IFS(Tableau2[[#This Row],[Traitement]] = 2, "Traité",Tableau2[[#This Row],[Traitement]] = 1, "Traité a moitié",Tableau2[[#This Row],[Traitement]] = 0, "Pas Traité")</f>
        <v>Traité</v>
      </c>
      <c r="U34" s="6"/>
      <c r="V34" s="6"/>
      <c r="W34" s="6"/>
      <c r="X34" s="6"/>
      <c r="Y34" s="6"/>
      <c r="Z34" s="6"/>
    </row>
    <row r="35" spans="1:26" ht="30" x14ac:dyDescent="0.25">
      <c r="A35" s="21">
        <v>45390</v>
      </c>
      <c r="B35" s="8"/>
      <c r="C35" s="22" t="s">
        <v>79</v>
      </c>
      <c r="D35" s="21"/>
      <c r="E35" s="3"/>
      <c r="F35" s="6" t="s">
        <v>112</v>
      </c>
      <c r="G35" s="22">
        <v>37272674633</v>
      </c>
      <c r="H35" s="22" t="s">
        <v>81</v>
      </c>
      <c r="I35" s="13" t="s">
        <v>113</v>
      </c>
      <c r="J35" s="13" t="s">
        <v>114</v>
      </c>
      <c r="K35" s="27"/>
      <c r="L35" s="21"/>
      <c r="M35" s="38"/>
      <c r="N35" s="6" t="str">
        <f>UPPER(TEXT(Tableau2[[#This Row],[DATE D''ENTREE]],"mmmm"))</f>
        <v>AVRIL</v>
      </c>
      <c r="O35" s="6" t="str">
        <f>UPPER(TEXT(Tableau2[[#This Row],[DATE D''ENTREE]],"JJJJ"))</f>
        <v>LUNDI</v>
      </c>
      <c r="P35" s="6" t="str">
        <f>TEXT(Tableau2[[#This Row],[DATE D''ENTREE]],"AAAA")</f>
        <v>2024</v>
      </c>
      <c r="Q35" s="6" t="str">
        <f>TEXT(Tableau2[[#This Row],[DATE D''ENTREE]],"jj")</f>
        <v>08</v>
      </c>
      <c r="R35" s="6">
        <f>COUNTA(Tableau2[[#This Row],[WR]])</f>
        <v>1</v>
      </c>
      <c r="S35" s="6">
        <f>SUM(COUNTA(Tableau2[[#This Row],[CT]],Tableau2[[#This Row],[MP]]))</f>
        <v>2</v>
      </c>
      <c r="T35" s="6" t="str">
        <f>_xlfn.IFS(Tableau2[[#This Row],[Traitement]] = 2, "Traité",Tableau2[[#This Row],[Traitement]] = 1, "Traité a moitié",Tableau2[[#This Row],[Traitement]] = 0, "Pas Traité")</f>
        <v>Traité</v>
      </c>
      <c r="U35" s="6"/>
      <c r="V35" s="6"/>
      <c r="W35" s="6"/>
      <c r="X35" s="6"/>
      <c r="Y35" s="6"/>
      <c r="Z35" s="6"/>
    </row>
    <row r="36" spans="1:26" ht="30" x14ac:dyDescent="0.25">
      <c r="A36" s="21">
        <v>45390</v>
      </c>
      <c r="B36" s="8"/>
      <c r="C36" s="22" t="s">
        <v>79</v>
      </c>
      <c r="D36" s="21"/>
      <c r="E36" s="3"/>
      <c r="F36" s="6" t="s">
        <v>115</v>
      </c>
      <c r="G36" s="22">
        <v>37272674617</v>
      </c>
      <c r="H36" s="22" t="s">
        <v>81</v>
      </c>
      <c r="I36" s="13" t="s">
        <v>116</v>
      </c>
      <c r="J36" s="13" t="s">
        <v>117</v>
      </c>
      <c r="K36" s="27"/>
      <c r="L36" s="21"/>
      <c r="M36" s="38"/>
      <c r="N36" s="6" t="str">
        <f>UPPER(TEXT(Tableau2[[#This Row],[DATE D''ENTREE]],"mmmm"))</f>
        <v>AVRIL</v>
      </c>
      <c r="O36" s="6" t="str">
        <f>UPPER(TEXT(Tableau2[[#This Row],[DATE D''ENTREE]],"JJJJ"))</f>
        <v>LUNDI</v>
      </c>
      <c r="P36" s="6" t="str">
        <f>TEXT(Tableau2[[#This Row],[DATE D''ENTREE]],"AAAA")</f>
        <v>2024</v>
      </c>
      <c r="Q36" s="6" t="str">
        <f>TEXT(Tableau2[[#This Row],[DATE D''ENTREE]],"jj")</f>
        <v>08</v>
      </c>
      <c r="R36" s="6">
        <f>COUNTA(Tableau2[[#This Row],[WR]])</f>
        <v>1</v>
      </c>
      <c r="S36" s="6">
        <f>SUM(COUNTA(Tableau2[[#This Row],[CT]],Tableau2[[#This Row],[MP]]))</f>
        <v>2</v>
      </c>
      <c r="T36" s="6" t="str">
        <f>_xlfn.IFS(Tableau2[[#This Row],[Traitement]] = 2, "Traité",Tableau2[[#This Row],[Traitement]] = 1, "Traité a moitié",Tableau2[[#This Row],[Traitement]] = 0, "Pas Traité")</f>
        <v>Traité</v>
      </c>
      <c r="U36" s="6"/>
      <c r="V36" s="6"/>
      <c r="W36" s="6"/>
      <c r="X36" s="6"/>
      <c r="Y36" s="6"/>
      <c r="Z36" s="6"/>
    </row>
    <row r="37" spans="1:26" ht="30" x14ac:dyDescent="0.25">
      <c r="A37" s="21">
        <v>45390</v>
      </c>
      <c r="B37" s="8"/>
      <c r="C37" s="22" t="s">
        <v>79</v>
      </c>
      <c r="D37" s="21"/>
      <c r="E37" s="3"/>
      <c r="F37" s="6" t="s">
        <v>118</v>
      </c>
      <c r="G37" s="22">
        <v>37272531304</v>
      </c>
      <c r="H37" s="22" t="s">
        <v>81</v>
      </c>
      <c r="I37" s="13" t="s">
        <v>119</v>
      </c>
      <c r="J37" s="13" t="s">
        <v>120</v>
      </c>
      <c r="K37" s="27"/>
      <c r="L37" s="21"/>
      <c r="M37" s="38"/>
      <c r="N37" s="6" t="str">
        <f>UPPER(TEXT(Tableau2[[#This Row],[DATE D''ENTREE]],"mmmm"))</f>
        <v>AVRIL</v>
      </c>
      <c r="O37" s="6" t="str">
        <f>UPPER(TEXT(Tableau2[[#This Row],[DATE D''ENTREE]],"JJJJ"))</f>
        <v>LUNDI</v>
      </c>
      <c r="P37" s="6" t="str">
        <f>TEXT(Tableau2[[#This Row],[DATE D''ENTREE]],"AAAA")</f>
        <v>2024</v>
      </c>
      <c r="Q37" s="6" t="str">
        <f>TEXT(Tableau2[[#This Row],[DATE D''ENTREE]],"jj")</f>
        <v>08</v>
      </c>
      <c r="R37" s="6">
        <f>COUNTA(Tableau2[[#This Row],[WR]])</f>
        <v>1</v>
      </c>
      <c r="S37" s="6">
        <f>SUM(COUNTA(Tableau2[[#This Row],[CT]],Tableau2[[#This Row],[MP]]))</f>
        <v>2</v>
      </c>
      <c r="T37" s="6" t="str">
        <f>_xlfn.IFS(Tableau2[[#This Row],[Traitement]] = 2, "Traité",Tableau2[[#This Row],[Traitement]] = 1, "Traité a moitié",Tableau2[[#This Row],[Traitement]] = 0, "Pas Traité")</f>
        <v>Traité</v>
      </c>
      <c r="U37" s="6"/>
      <c r="V37" s="6"/>
      <c r="W37" s="6"/>
      <c r="X37" s="6"/>
      <c r="Y37" s="6"/>
      <c r="Z37" s="6"/>
    </row>
    <row r="38" spans="1:26" ht="30" x14ac:dyDescent="0.25">
      <c r="A38" s="21">
        <v>45390</v>
      </c>
      <c r="B38" s="8"/>
      <c r="C38" s="22" t="s">
        <v>79</v>
      </c>
      <c r="D38" s="21"/>
      <c r="E38" s="3"/>
      <c r="F38" s="6" t="s">
        <v>121</v>
      </c>
      <c r="G38" s="22">
        <v>37272530397</v>
      </c>
      <c r="H38" s="22" t="s">
        <v>81</v>
      </c>
      <c r="I38" s="13" t="s">
        <v>122</v>
      </c>
      <c r="J38" s="13" t="s">
        <v>123</v>
      </c>
      <c r="K38" s="27"/>
      <c r="L38" s="21"/>
      <c r="M38" s="38"/>
      <c r="N38" s="6" t="str">
        <f>UPPER(TEXT(Tableau2[[#This Row],[DATE D''ENTREE]],"mmmm"))</f>
        <v>AVRIL</v>
      </c>
      <c r="O38" s="6" t="str">
        <f>UPPER(TEXT(Tableau2[[#This Row],[DATE D''ENTREE]],"JJJJ"))</f>
        <v>LUNDI</v>
      </c>
      <c r="P38" s="6" t="str">
        <f>TEXT(Tableau2[[#This Row],[DATE D''ENTREE]],"AAAA")</f>
        <v>2024</v>
      </c>
      <c r="Q38" s="6" t="str">
        <f>TEXT(Tableau2[[#This Row],[DATE D''ENTREE]],"jj")</f>
        <v>08</v>
      </c>
      <c r="R38" s="6">
        <f>COUNTA(Tableau2[[#This Row],[WR]])</f>
        <v>1</v>
      </c>
      <c r="S38" s="6">
        <f>SUM(COUNTA(Tableau2[[#This Row],[CT]],Tableau2[[#This Row],[MP]]))</f>
        <v>2</v>
      </c>
      <c r="T38" s="6" t="str">
        <f>_xlfn.IFS(Tableau2[[#This Row],[Traitement]] = 2, "Traité",Tableau2[[#This Row],[Traitement]] = 1, "Traité a moitié",Tableau2[[#This Row],[Traitement]] = 0, "Pas Traité")</f>
        <v>Traité</v>
      </c>
      <c r="U38" s="6"/>
      <c r="V38" s="6"/>
      <c r="W38" s="6"/>
      <c r="X38" s="6"/>
      <c r="Y38" s="6"/>
      <c r="Z38" s="6"/>
    </row>
    <row r="39" spans="1:26" ht="30" x14ac:dyDescent="0.25">
      <c r="A39" s="21">
        <v>45390</v>
      </c>
      <c r="B39" s="8"/>
      <c r="C39" s="22" t="s">
        <v>79</v>
      </c>
      <c r="D39" s="21"/>
      <c r="E39" s="3"/>
      <c r="F39" s="6" t="s">
        <v>124</v>
      </c>
      <c r="G39" s="22">
        <v>37272530769</v>
      </c>
      <c r="H39" s="22" t="s">
        <v>81</v>
      </c>
      <c r="I39" s="13" t="s">
        <v>125</v>
      </c>
      <c r="J39" s="13" t="s">
        <v>126</v>
      </c>
      <c r="K39" s="27"/>
      <c r="L39" s="21"/>
      <c r="M39" s="38"/>
      <c r="N39" s="6" t="str">
        <f>UPPER(TEXT(Tableau2[[#This Row],[DATE D''ENTREE]],"mmmm"))</f>
        <v>AVRIL</v>
      </c>
      <c r="O39" s="6" t="str">
        <f>UPPER(TEXT(Tableau2[[#This Row],[DATE D''ENTREE]],"JJJJ"))</f>
        <v>LUNDI</v>
      </c>
      <c r="P39" s="6" t="str">
        <f>TEXT(Tableau2[[#This Row],[DATE D''ENTREE]],"AAAA")</f>
        <v>2024</v>
      </c>
      <c r="Q39" s="6" t="str">
        <f>TEXT(Tableau2[[#This Row],[DATE D''ENTREE]],"jj")</f>
        <v>08</v>
      </c>
      <c r="R39" s="6">
        <f>COUNTA(Tableau2[[#This Row],[WR]])</f>
        <v>1</v>
      </c>
      <c r="S39" s="6">
        <f>SUM(COUNTA(Tableau2[[#This Row],[CT]],Tableau2[[#This Row],[MP]]))</f>
        <v>2</v>
      </c>
      <c r="T39" s="6" t="str">
        <f>_xlfn.IFS(Tableau2[[#This Row],[Traitement]] = 2, "Traité",Tableau2[[#This Row],[Traitement]] = 1, "Traité a moitié",Tableau2[[#This Row],[Traitement]] = 0, "Pas Traité")</f>
        <v>Traité</v>
      </c>
      <c r="U39" s="6"/>
      <c r="V39" s="6"/>
      <c r="W39" s="6"/>
      <c r="X39" s="6"/>
      <c r="Y39" s="6"/>
      <c r="Z39" s="6"/>
    </row>
    <row r="40" spans="1:26" ht="30" x14ac:dyDescent="0.25">
      <c r="A40" s="21">
        <v>45390</v>
      </c>
      <c r="B40" s="8"/>
      <c r="C40" s="22" t="s">
        <v>79</v>
      </c>
      <c r="D40" s="21"/>
      <c r="E40" s="3"/>
      <c r="F40" s="6" t="s">
        <v>127</v>
      </c>
      <c r="G40" s="22">
        <v>37272519416</v>
      </c>
      <c r="H40" s="22" t="s">
        <v>81</v>
      </c>
      <c r="I40" s="13" t="s">
        <v>128</v>
      </c>
      <c r="J40" s="13" t="s">
        <v>129</v>
      </c>
      <c r="K40" s="27"/>
      <c r="L40" s="21"/>
      <c r="M40" s="38"/>
      <c r="N40" s="6" t="str">
        <f>UPPER(TEXT(Tableau2[[#This Row],[DATE D''ENTREE]],"mmmm"))</f>
        <v>AVRIL</v>
      </c>
      <c r="O40" s="6" t="str">
        <f>UPPER(TEXT(Tableau2[[#This Row],[DATE D''ENTREE]],"JJJJ"))</f>
        <v>LUNDI</v>
      </c>
      <c r="P40" s="6" t="str">
        <f>TEXT(Tableau2[[#This Row],[DATE D''ENTREE]],"AAAA")</f>
        <v>2024</v>
      </c>
      <c r="Q40" s="6" t="str">
        <f>TEXT(Tableau2[[#This Row],[DATE D''ENTREE]],"jj")</f>
        <v>08</v>
      </c>
      <c r="R40" s="6">
        <f>COUNTA(Tableau2[[#This Row],[WR]])</f>
        <v>1</v>
      </c>
      <c r="S40" s="6">
        <f>SUM(COUNTA(Tableau2[[#This Row],[CT]],Tableau2[[#This Row],[MP]]))</f>
        <v>2</v>
      </c>
      <c r="T40" s="6" t="str">
        <f>_xlfn.IFS(Tableau2[[#This Row],[Traitement]] = 2, "Traité",Tableau2[[#This Row],[Traitement]] = 1, "Traité a moitié",Tableau2[[#This Row],[Traitement]] = 0, "Pas Traité")</f>
        <v>Traité</v>
      </c>
      <c r="U40" s="6"/>
      <c r="V40" s="6"/>
      <c r="W40" s="6"/>
      <c r="X40" s="6"/>
      <c r="Y40" s="6"/>
      <c r="Z40" s="6"/>
    </row>
    <row r="41" spans="1:26" ht="30" x14ac:dyDescent="0.25">
      <c r="A41" s="21">
        <v>45390</v>
      </c>
      <c r="B41" s="8"/>
      <c r="C41" s="22" t="s">
        <v>79</v>
      </c>
      <c r="D41" s="21"/>
      <c r="E41" s="3"/>
      <c r="F41" s="6" t="s">
        <v>102</v>
      </c>
      <c r="G41" s="22">
        <v>179000772733</v>
      </c>
      <c r="H41" s="22" t="s">
        <v>81</v>
      </c>
      <c r="I41" s="13" t="s">
        <v>130</v>
      </c>
      <c r="J41" s="13" t="s">
        <v>131</v>
      </c>
      <c r="K41" s="27"/>
      <c r="L41" s="21"/>
      <c r="M41" s="38"/>
      <c r="N41" s="6" t="str">
        <f>UPPER(TEXT(Tableau2[[#This Row],[DATE D''ENTREE]],"mmmm"))</f>
        <v>AVRIL</v>
      </c>
      <c r="O41" s="6" t="str">
        <f>UPPER(TEXT(Tableau2[[#This Row],[DATE D''ENTREE]],"JJJJ"))</f>
        <v>LUNDI</v>
      </c>
      <c r="P41" s="6" t="str">
        <f>TEXT(Tableau2[[#This Row],[DATE D''ENTREE]],"AAAA")</f>
        <v>2024</v>
      </c>
      <c r="Q41" s="6" t="str">
        <f>TEXT(Tableau2[[#This Row],[DATE D''ENTREE]],"jj")</f>
        <v>08</v>
      </c>
      <c r="R41" s="6">
        <f>COUNTA(Tableau2[[#This Row],[WR]])</f>
        <v>1</v>
      </c>
      <c r="S41" s="6">
        <f>SUM(COUNTA(Tableau2[[#This Row],[CT]],Tableau2[[#This Row],[MP]]))</f>
        <v>2</v>
      </c>
      <c r="T41" s="6" t="str">
        <f>_xlfn.IFS(Tableau2[[#This Row],[Traitement]] = 2, "Traité",Tableau2[[#This Row],[Traitement]] = 1, "Traité a moitié",Tableau2[[#This Row],[Traitement]] = 0, "Pas Traité")</f>
        <v>Traité</v>
      </c>
      <c r="U41" s="6"/>
      <c r="V41" s="6"/>
      <c r="W41" s="6"/>
      <c r="X41" s="6"/>
      <c r="Y41" s="6"/>
      <c r="Z41" s="6"/>
    </row>
    <row r="42" spans="1:26" ht="30" x14ac:dyDescent="0.25">
      <c r="A42" s="21">
        <v>45390</v>
      </c>
      <c r="B42" s="8"/>
      <c r="C42" s="22" t="s">
        <v>79</v>
      </c>
      <c r="D42" s="21"/>
      <c r="E42" s="3"/>
      <c r="F42" s="6" t="s">
        <v>132</v>
      </c>
      <c r="G42" s="22">
        <v>37272626005</v>
      </c>
      <c r="H42" s="22" t="s">
        <v>133</v>
      </c>
      <c r="I42" s="13" t="s">
        <v>134</v>
      </c>
      <c r="J42" s="13" t="s">
        <v>135</v>
      </c>
      <c r="K42" s="27"/>
      <c r="L42" s="21"/>
      <c r="M42" s="38"/>
      <c r="N42" s="6" t="str">
        <f>UPPER(TEXT(Tableau2[[#This Row],[DATE D''ENTREE]],"mmmm"))</f>
        <v>AVRIL</v>
      </c>
      <c r="O42" s="6" t="str">
        <f>UPPER(TEXT(Tableau2[[#This Row],[DATE D''ENTREE]],"JJJJ"))</f>
        <v>LUNDI</v>
      </c>
      <c r="P42" s="6" t="str">
        <f>TEXT(Tableau2[[#This Row],[DATE D''ENTREE]],"AAAA")</f>
        <v>2024</v>
      </c>
      <c r="Q42" s="6" t="str">
        <f>TEXT(Tableau2[[#This Row],[DATE D''ENTREE]],"jj")</f>
        <v>08</v>
      </c>
      <c r="R42" s="6">
        <f>COUNTA(Tableau2[[#This Row],[WR]])</f>
        <v>1</v>
      </c>
      <c r="S42" s="6">
        <f>SUM(COUNTA(Tableau2[[#This Row],[CT]],Tableau2[[#This Row],[MP]]))</f>
        <v>2</v>
      </c>
      <c r="T42" s="6" t="str">
        <f>_xlfn.IFS(Tableau2[[#This Row],[Traitement]] = 2, "Traité",Tableau2[[#This Row],[Traitement]] = 1, "Traité a moitié",Tableau2[[#This Row],[Traitement]] = 0, "Pas Traité")</f>
        <v>Traité</v>
      </c>
      <c r="U42" s="6"/>
      <c r="V42" s="6"/>
      <c r="W42" s="6"/>
      <c r="X42" s="6"/>
      <c r="Y42" s="6"/>
      <c r="Z42" s="6"/>
    </row>
    <row r="43" spans="1:26" ht="30" x14ac:dyDescent="0.25">
      <c r="A43" s="21">
        <v>45390</v>
      </c>
      <c r="B43" s="8">
        <v>0.41597222222222219</v>
      </c>
      <c r="C43" s="22" t="s">
        <v>13</v>
      </c>
      <c r="D43" s="21">
        <v>45391</v>
      </c>
      <c r="E43" s="3">
        <v>0.49791666666666662</v>
      </c>
      <c r="F43" s="6" t="s">
        <v>136</v>
      </c>
      <c r="G43" s="22">
        <v>37272520869</v>
      </c>
      <c r="H43" s="22" t="s">
        <v>449</v>
      </c>
      <c r="I43" s="14" t="s">
        <v>137</v>
      </c>
      <c r="J43" s="13" t="s">
        <v>138</v>
      </c>
      <c r="K43" s="22"/>
      <c r="L43" s="21"/>
      <c r="M43" s="38"/>
      <c r="N43" s="6" t="str">
        <f>UPPER(TEXT(Tableau2[[#This Row],[DATE D''ENTREE]],"mmmm"))</f>
        <v>AVRIL</v>
      </c>
      <c r="O43" s="6" t="str">
        <f>UPPER(TEXT(Tableau2[[#This Row],[DATE D''ENTREE]],"JJJJ"))</f>
        <v>LUNDI</v>
      </c>
      <c r="P43" s="6" t="str">
        <f>TEXT(Tableau2[[#This Row],[DATE D''ENTREE]],"AAAA")</f>
        <v>2024</v>
      </c>
      <c r="Q43" s="6" t="str">
        <f>TEXT(Tableau2[[#This Row],[DATE D''ENTREE]],"jj")</f>
        <v>08</v>
      </c>
      <c r="R43" s="6">
        <f>COUNTA(Tableau2[[#This Row],[WR]])</f>
        <v>1</v>
      </c>
      <c r="S43" s="6">
        <f>SUM(COUNTA(Tableau2[[#This Row],[CT]],Tableau2[[#This Row],[MP]]))</f>
        <v>2</v>
      </c>
      <c r="T43" s="6" t="str">
        <f>_xlfn.IFS(Tableau2[[#This Row],[Traitement]] = 2, "Traité",Tableau2[[#This Row],[Traitement]] = 1, "Traité a moitié",Tableau2[[#This Row],[Traitement]] = 0, "Pas Traité")</f>
        <v>Traité</v>
      </c>
      <c r="U43" s="6"/>
      <c r="V43" s="6"/>
      <c r="W43" s="6"/>
      <c r="X43" s="6"/>
      <c r="Y43" s="6"/>
      <c r="Z43" s="6"/>
    </row>
    <row r="44" spans="1:26" x14ac:dyDescent="0.25">
      <c r="A44" s="21">
        <v>45390</v>
      </c>
      <c r="B44" s="8">
        <v>0.41388888888888892</v>
      </c>
      <c r="C44" s="22" t="s">
        <v>13</v>
      </c>
      <c r="D44" s="21">
        <v>45391</v>
      </c>
      <c r="E44" s="3">
        <v>0.50277777777777777</v>
      </c>
      <c r="F44" s="6" t="s">
        <v>139</v>
      </c>
      <c r="G44" s="22">
        <v>37272520844</v>
      </c>
      <c r="H44" s="22" t="s">
        <v>449</v>
      </c>
      <c r="I44" s="14" t="s">
        <v>140</v>
      </c>
      <c r="J44" s="14" t="s">
        <v>141</v>
      </c>
      <c r="K44" s="22"/>
      <c r="L44" s="21"/>
      <c r="M44" s="38"/>
      <c r="N44" s="6" t="str">
        <f>UPPER(TEXT(Tableau2[[#This Row],[DATE D''ENTREE]],"mmmm"))</f>
        <v>AVRIL</v>
      </c>
      <c r="O44" s="6" t="str">
        <f>UPPER(TEXT(Tableau2[[#This Row],[DATE D''ENTREE]],"JJJJ"))</f>
        <v>LUNDI</v>
      </c>
      <c r="P44" s="6" t="str">
        <f>TEXT(Tableau2[[#This Row],[DATE D''ENTREE]],"AAAA")</f>
        <v>2024</v>
      </c>
      <c r="Q44" s="6" t="str">
        <f>TEXT(Tableau2[[#This Row],[DATE D''ENTREE]],"jj")</f>
        <v>08</v>
      </c>
      <c r="R44" s="6">
        <f>COUNTA(Tableau2[[#This Row],[WR]])</f>
        <v>1</v>
      </c>
      <c r="S44" s="6">
        <f>SUM(COUNTA(Tableau2[[#This Row],[CT]],Tableau2[[#This Row],[MP]]))</f>
        <v>2</v>
      </c>
      <c r="T44" s="6" t="str">
        <f>_xlfn.IFS(Tableau2[[#This Row],[Traitement]] = 2, "Traité",Tableau2[[#This Row],[Traitement]] = 1, "Traité a moitié",Tableau2[[#This Row],[Traitement]] = 0, "Pas Traité")</f>
        <v>Traité</v>
      </c>
      <c r="U44" s="6"/>
      <c r="V44" s="6"/>
      <c r="W44" s="6"/>
      <c r="X44" s="6"/>
      <c r="Y44" s="6"/>
      <c r="Z44" s="6"/>
    </row>
    <row r="45" spans="1:26" x14ac:dyDescent="0.25">
      <c r="A45" s="21">
        <v>45390</v>
      </c>
      <c r="B45" s="8">
        <v>0.56041666666666667</v>
      </c>
      <c r="C45" s="22" t="s">
        <v>13</v>
      </c>
      <c r="D45" s="21">
        <v>45391</v>
      </c>
      <c r="E45" s="3">
        <v>0.5131944444444444</v>
      </c>
      <c r="F45" s="6" t="s">
        <v>142</v>
      </c>
      <c r="G45" s="22">
        <v>37272531205</v>
      </c>
      <c r="H45" s="22" t="s">
        <v>693</v>
      </c>
      <c r="I45" s="14" t="s">
        <v>143</v>
      </c>
      <c r="J45" s="14" t="s">
        <v>144</v>
      </c>
      <c r="K45" s="22"/>
      <c r="L45" s="21"/>
      <c r="M45" s="38"/>
      <c r="N45" s="6" t="str">
        <f>UPPER(TEXT(Tableau2[[#This Row],[DATE D''ENTREE]],"mmmm"))</f>
        <v>AVRIL</v>
      </c>
      <c r="O45" s="6" t="str">
        <f>UPPER(TEXT(Tableau2[[#This Row],[DATE D''ENTREE]],"JJJJ"))</f>
        <v>LUNDI</v>
      </c>
      <c r="P45" s="6" t="str">
        <f>TEXT(Tableau2[[#This Row],[DATE D''ENTREE]],"AAAA")</f>
        <v>2024</v>
      </c>
      <c r="Q45" s="6" t="str">
        <f>TEXT(Tableau2[[#This Row],[DATE D''ENTREE]],"jj")</f>
        <v>08</v>
      </c>
      <c r="R45" s="6">
        <f>COUNTA(Tableau2[[#This Row],[WR]])</f>
        <v>1</v>
      </c>
      <c r="S45" s="6">
        <f>SUM(COUNTA(Tableau2[[#This Row],[CT]],Tableau2[[#This Row],[MP]]))</f>
        <v>2</v>
      </c>
      <c r="T45" s="6" t="str">
        <f>_xlfn.IFS(Tableau2[[#This Row],[Traitement]] = 2, "Traité",Tableau2[[#This Row],[Traitement]] = 1, "Traité a moitié",Tableau2[[#This Row],[Traitement]] = 0, "Pas Traité")</f>
        <v>Traité</v>
      </c>
      <c r="U45" s="6"/>
      <c r="V45" s="6"/>
      <c r="W45" s="6"/>
      <c r="X45" s="6"/>
      <c r="Y45" s="6"/>
      <c r="Z45" s="6"/>
    </row>
    <row r="46" spans="1:26" ht="30" x14ac:dyDescent="0.25">
      <c r="A46" s="21">
        <v>45390</v>
      </c>
      <c r="B46" s="8">
        <v>0.40972222222222227</v>
      </c>
      <c r="C46" s="22" t="s">
        <v>13</v>
      </c>
      <c r="D46" s="21">
        <v>45391</v>
      </c>
      <c r="E46" s="3">
        <v>0.5805555555555556</v>
      </c>
      <c r="F46" s="6" t="s">
        <v>145</v>
      </c>
      <c r="G46" s="22">
        <v>37272653264</v>
      </c>
      <c r="H46" s="22" t="s">
        <v>449</v>
      </c>
      <c r="I46" s="14" t="s">
        <v>39</v>
      </c>
      <c r="J46" s="14" t="s">
        <v>40</v>
      </c>
      <c r="K46" s="22"/>
      <c r="L46" s="21"/>
      <c r="M46" s="38"/>
      <c r="N46" s="6" t="str">
        <f>UPPER(TEXT(Tableau2[[#This Row],[DATE D''ENTREE]],"mmmm"))</f>
        <v>AVRIL</v>
      </c>
      <c r="O46" s="6" t="str">
        <f>UPPER(TEXT(Tableau2[[#This Row],[DATE D''ENTREE]],"JJJJ"))</f>
        <v>LUNDI</v>
      </c>
      <c r="P46" s="6" t="str">
        <f>TEXT(Tableau2[[#This Row],[DATE D''ENTREE]],"AAAA")</f>
        <v>2024</v>
      </c>
      <c r="Q46" s="6" t="str">
        <f>TEXT(Tableau2[[#This Row],[DATE D''ENTREE]],"jj")</f>
        <v>08</v>
      </c>
      <c r="R46" s="6">
        <f>COUNTA(Tableau2[[#This Row],[WR]])</f>
        <v>1</v>
      </c>
      <c r="S46" s="6">
        <f>SUM(COUNTA(Tableau2[[#This Row],[CT]],Tableau2[[#This Row],[MP]]))</f>
        <v>2</v>
      </c>
      <c r="T46" s="6" t="str">
        <f>_xlfn.IFS(Tableau2[[#This Row],[Traitement]] = 2, "Traité",Tableau2[[#This Row],[Traitement]] = 1, "Traité a moitié",Tableau2[[#This Row],[Traitement]] = 0, "Pas Traité")</f>
        <v>Traité</v>
      </c>
      <c r="U46" s="6"/>
      <c r="V46" s="6"/>
      <c r="W46" s="6"/>
      <c r="X46" s="6"/>
      <c r="Y46" s="6"/>
      <c r="Z46" s="6"/>
    </row>
    <row r="47" spans="1:26" x14ac:dyDescent="0.25">
      <c r="A47" s="21">
        <v>45390</v>
      </c>
      <c r="B47" s="8">
        <v>0.41180555555555554</v>
      </c>
      <c r="C47" s="22" t="s">
        <v>13</v>
      </c>
      <c r="D47" s="21">
        <v>45391</v>
      </c>
      <c r="E47" s="3">
        <v>0.5854166666666667</v>
      </c>
      <c r="F47" s="6" t="s">
        <v>41</v>
      </c>
      <c r="G47" s="22">
        <v>37272521701</v>
      </c>
      <c r="H47" s="22"/>
      <c r="I47" s="14" t="s">
        <v>146</v>
      </c>
      <c r="J47" s="14" t="s">
        <v>147</v>
      </c>
      <c r="K47" s="22"/>
      <c r="L47" s="21"/>
      <c r="M47" s="38"/>
      <c r="N47" s="6" t="str">
        <f>UPPER(TEXT(Tableau2[[#This Row],[DATE D''ENTREE]],"mmmm"))</f>
        <v>AVRIL</v>
      </c>
      <c r="O47" s="6" t="str">
        <f>UPPER(TEXT(Tableau2[[#This Row],[DATE D''ENTREE]],"JJJJ"))</f>
        <v>LUNDI</v>
      </c>
      <c r="P47" s="6" t="str">
        <f>TEXT(Tableau2[[#This Row],[DATE D''ENTREE]],"AAAA")</f>
        <v>2024</v>
      </c>
      <c r="Q47" s="6" t="str">
        <f>TEXT(Tableau2[[#This Row],[DATE D''ENTREE]],"jj")</f>
        <v>08</v>
      </c>
      <c r="R47" s="6">
        <f>COUNTA(Tableau2[[#This Row],[WR]])</f>
        <v>1</v>
      </c>
      <c r="S47" s="6">
        <f>SUM(COUNTA(Tableau2[[#This Row],[CT]],Tableau2[[#This Row],[MP]]))</f>
        <v>2</v>
      </c>
      <c r="T47" s="6" t="str">
        <f>_xlfn.IFS(Tableau2[[#This Row],[Traitement]] = 2, "Traité",Tableau2[[#This Row],[Traitement]] = 1, "Traité a moitié",Tableau2[[#This Row],[Traitement]] = 0, "Pas Traité")</f>
        <v>Traité</v>
      </c>
      <c r="U47" s="6"/>
      <c r="V47" s="6"/>
      <c r="W47" s="6"/>
      <c r="X47" s="6"/>
      <c r="Y47" s="6"/>
      <c r="Z47" s="6"/>
    </row>
    <row r="48" spans="1:26" x14ac:dyDescent="0.25">
      <c r="A48" s="21">
        <v>45386</v>
      </c>
      <c r="B48" s="8">
        <v>0.56111111111111112</v>
      </c>
      <c r="C48" s="22" t="s">
        <v>13</v>
      </c>
      <c r="D48" s="21">
        <v>45391</v>
      </c>
      <c r="E48" s="3">
        <v>0.59652777777777777</v>
      </c>
      <c r="F48" s="6" t="s">
        <v>148</v>
      </c>
      <c r="G48" s="22">
        <v>37272530470</v>
      </c>
      <c r="H48" s="22" t="s">
        <v>693</v>
      </c>
      <c r="I48" s="14" t="s">
        <v>149</v>
      </c>
      <c r="J48" s="14" t="s">
        <v>150</v>
      </c>
      <c r="K48" s="22"/>
      <c r="L48" s="21"/>
      <c r="M48" s="38"/>
      <c r="N48" s="6" t="str">
        <f>UPPER(TEXT(Tableau2[[#This Row],[DATE D''ENTREE]],"mmmm"))</f>
        <v>AVRIL</v>
      </c>
      <c r="O48" s="6" t="str">
        <f>UPPER(TEXT(Tableau2[[#This Row],[DATE D''ENTREE]],"JJJJ"))</f>
        <v>JEUDI</v>
      </c>
      <c r="P48" s="6" t="str">
        <f>TEXT(Tableau2[[#This Row],[DATE D''ENTREE]],"AAAA")</f>
        <v>2024</v>
      </c>
      <c r="Q48" s="6" t="str">
        <f>TEXT(Tableau2[[#This Row],[DATE D''ENTREE]],"jj")</f>
        <v>04</v>
      </c>
      <c r="R48" s="6">
        <f>COUNTA(Tableau2[[#This Row],[WR]])</f>
        <v>1</v>
      </c>
      <c r="S48" s="6">
        <f>SUM(COUNTA(Tableau2[[#This Row],[CT]],Tableau2[[#This Row],[MP]]))</f>
        <v>2</v>
      </c>
      <c r="T48" s="6" t="str">
        <f>_xlfn.IFS(Tableau2[[#This Row],[Traitement]] = 2, "Traité",Tableau2[[#This Row],[Traitement]] = 1, "Traité a moitié",Tableau2[[#This Row],[Traitement]] = 0, "Pas Traité")</f>
        <v>Traité</v>
      </c>
      <c r="U48" s="6"/>
      <c r="V48" s="6"/>
      <c r="W48" s="6"/>
      <c r="X48" s="6"/>
      <c r="Y48" s="6"/>
      <c r="Z48" s="6"/>
    </row>
    <row r="49" spans="1:26" x14ac:dyDescent="0.25">
      <c r="A49" s="21">
        <v>45391</v>
      </c>
      <c r="B49" s="8">
        <v>0.46875</v>
      </c>
      <c r="C49" s="22" t="s">
        <v>13</v>
      </c>
      <c r="D49" s="21">
        <v>45391</v>
      </c>
      <c r="E49" s="3">
        <v>0.6020833333333333</v>
      </c>
      <c r="F49" s="6" t="s">
        <v>151</v>
      </c>
      <c r="G49" s="22">
        <v>37272519614</v>
      </c>
      <c r="H49" s="22" t="s">
        <v>436</v>
      </c>
      <c r="I49" s="13" t="s">
        <v>152</v>
      </c>
      <c r="J49" s="14" t="s">
        <v>153</v>
      </c>
      <c r="K49" s="22"/>
      <c r="L49" s="21"/>
      <c r="M49" s="38"/>
      <c r="N49" s="6" t="str">
        <f>UPPER(TEXT(Tableau2[[#This Row],[DATE D''ENTREE]],"mmmm"))</f>
        <v>AVRIL</v>
      </c>
      <c r="O49" s="6" t="str">
        <f>UPPER(TEXT(Tableau2[[#This Row],[DATE D''ENTREE]],"JJJJ"))</f>
        <v>MARDI</v>
      </c>
      <c r="P49" s="6" t="str">
        <f>TEXT(Tableau2[[#This Row],[DATE D''ENTREE]],"AAAA")</f>
        <v>2024</v>
      </c>
      <c r="Q49" s="6" t="str">
        <f>TEXT(Tableau2[[#This Row],[DATE D''ENTREE]],"jj")</f>
        <v>09</v>
      </c>
      <c r="R49" s="6">
        <f>COUNTA(Tableau2[[#This Row],[WR]])</f>
        <v>1</v>
      </c>
      <c r="S49" s="6">
        <f>SUM(COUNTA(Tableau2[[#This Row],[CT]],Tableau2[[#This Row],[MP]]))</f>
        <v>2</v>
      </c>
      <c r="T49" s="6" t="str">
        <f>_xlfn.IFS(Tableau2[[#This Row],[Traitement]] = 2, "Traité",Tableau2[[#This Row],[Traitement]] = 1, "Traité a moitié",Tableau2[[#This Row],[Traitement]] = 0, "Pas Traité")</f>
        <v>Traité</v>
      </c>
      <c r="U49" s="6"/>
      <c r="V49" s="6"/>
      <c r="W49" s="6"/>
      <c r="X49" s="6"/>
      <c r="Y49" s="6"/>
      <c r="Z49" s="6"/>
    </row>
    <row r="50" spans="1:26" x14ac:dyDescent="0.25">
      <c r="A50" s="21">
        <v>45391</v>
      </c>
      <c r="B50" s="8">
        <v>0.48472222222222222</v>
      </c>
      <c r="C50" s="22" t="s">
        <v>13</v>
      </c>
      <c r="D50" s="21">
        <v>45391</v>
      </c>
      <c r="E50" s="3">
        <v>0.61041666666666672</v>
      </c>
      <c r="F50" s="6" t="s">
        <v>154</v>
      </c>
      <c r="G50" s="22">
        <v>37272674153</v>
      </c>
      <c r="H50" s="22" t="s">
        <v>695</v>
      </c>
      <c r="I50" s="14" t="s">
        <v>155</v>
      </c>
      <c r="J50" s="14" t="s">
        <v>156</v>
      </c>
      <c r="K50" s="22"/>
      <c r="L50" s="21"/>
      <c r="M50" s="38"/>
      <c r="N50" s="6" t="str">
        <f>UPPER(TEXT(Tableau2[[#This Row],[DATE D''ENTREE]],"mmmm"))</f>
        <v>AVRIL</v>
      </c>
      <c r="O50" s="6" t="str">
        <f>UPPER(TEXT(Tableau2[[#This Row],[DATE D''ENTREE]],"JJJJ"))</f>
        <v>MARDI</v>
      </c>
      <c r="P50" s="6" t="str">
        <f>TEXT(Tableau2[[#This Row],[DATE D''ENTREE]],"AAAA")</f>
        <v>2024</v>
      </c>
      <c r="Q50" s="6" t="str">
        <f>TEXT(Tableau2[[#This Row],[DATE D''ENTREE]],"jj")</f>
        <v>09</v>
      </c>
      <c r="R50" s="6">
        <f>COUNTA(Tableau2[[#This Row],[WR]])</f>
        <v>1</v>
      </c>
      <c r="S50" s="6">
        <f>SUM(COUNTA(Tableau2[[#This Row],[CT]],Tableau2[[#This Row],[MP]]))</f>
        <v>2</v>
      </c>
      <c r="T50" s="6" t="str">
        <f>_xlfn.IFS(Tableau2[[#This Row],[Traitement]] = 2, "Traité",Tableau2[[#This Row],[Traitement]] = 1, "Traité a moitié",Tableau2[[#This Row],[Traitement]] = 0, "Pas Traité")</f>
        <v>Traité</v>
      </c>
      <c r="U50" s="6"/>
      <c r="V50" s="6"/>
      <c r="W50" s="6"/>
      <c r="X50" s="6"/>
      <c r="Y50" s="6"/>
      <c r="Z50" s="6"/>
    </row>
    <row r="51" spans="1:26" x14ac:dyDescent="0.25">
      <c r="A51" s="21">
        <v>45391</v>
      </c>
      <c r="B51" s="8">
        <v>0.50069444444444444</v>
      </c>
      <c r="C51" s="22" t="s">
        <v>13</v>
      </c>
      <c r="D51" s="21">
        <v>45391</v>
      </c>
      <c r="E51" s="3">
        <v>0.61597222222222225</v>
      </c>
      <c r="F51" s="6" t="s">
        <v>157</v>
      </c>
      <c r="G51" s="22">
        <v>37272545601</v>
      </c>
      <c r="H51" s="22" t="s">
        <v>445</v>
      </c>
      <c r="I51" s="13"/>
      <c r="J51" s="13"/>
      <c r="K51" s="22"/>
      <c r="L51" s="21"/>
      <c r="M51" s="38" t="s">
        <v>158</v>
      </c>
      <c r="N51" s="6" t="str">
        <f>UPPER(TEXT(Tableau2[[#This Row],[DATE D''ENTREE]],"mmmm"))</f>
        <v>AVRIL</v>
      </c>
      <c r="O51" s="6" t="str">
        <f>UPPER(TEXT(Tableau2[[#This Row],[DATE D''ENTREE]],"JJJJ"))</f>
        <v>MARDI</v>
      </c>
      <c r="P51" s="6" t="str">
        <f>TEXT(Tableau2[[#This Row],[DATE D''ENTREE]],"AAAA")</f>
        <v>2024</v>
      </c>
      <c r="Q51" s="6" t="str">
        <f>TEXT(Tableau2[[#This Row],[DATE D''ENTREE]],"jj")</f>
        <v>09</v>
      </c>
      <c r="R51" s="6">
        <f>COUNTA(Tableau2[[#This Row],[WR]])</f>
        <v>1</v>
      </c>
      <c r="S51" s="6">
        <f>SUM(COUNTA(Tableau2[[#This Row],[CT]],Tableau2[[#This Row],[MP]]))</f>
        <v>0</v>
      </c>
      <c r="T51" s="6" t="str">
        <f>_xlfn.IFS(Tableau2[[#This Row],[Traitement]] = 2, "Traité",Tableau2[[#This Row],[Traitement]] = 1, "Traité a moitié",Tableau2[[#This Row],[Traitement]] = 0, "Pas Traité")</f>
        <v>Pas Traité</v>
      </c>
      <c r="U51" s="6"/>
      <c r="V51" s="6"/>
      <c r="W51" s="6"/>
      <c r="X51" s="6"/>
      <c r="Y51" s="6"/>
      <c r="Z51" s="6"/>
    </row>
    <row r="52" spans="1:26" x14ac:dyDescent="0.25">
      <c r="A52" s="21">
        <v>45391</v>
      </c>
      <c r="B52" s="8">
        <v>0.50486111111111109</v>
      </c>
      <c r="C52" s="22" t="s">
        <v>13</v>
      </c>
      <c r="D52" s="21">
        <v>45391</v>
      </c>
      <c r="E52" s="3">
        <v>0.61805555555555558</v>
      </c>
      <c r="F52" s="6" t="s">
        <v>159</v>
      </c>
      <c r="G52" s="22">
        <v>37272820608</v>
      </c>
      <c r="H52" s="22" t="s">
        <v>693</v>
      </c>
      <c r="I52" s="14" t="s">
        <v>160</v>
      </c>
      <c r="J52" s="14" t="s">
        <v>161</v>
      </c>
      <c r="K52" s="22"/>
      <c r="L52" s="21"/>
      <c r="M52" s="38"/>
      <c r="N52" s="6" t="str">
        <f>UPPER(TEXT(Tableau2[[#This Row],[DATE D''ENTREE]],"mmmm"))</f>
        <v>AVRIL</v>
      </c>
      <c r="O52" s="6" t="str">
        <f>UPPER(TEXT(Tableau2[[#This Row],[DATE D''ENTREE]],"JJJJ"))</f>
        <v>MARDI</v>
      </c>
      <c r="P52" s="6" t="str">
        <f>TEXT(Tableau2[[#This Row],[DATE D''ENTREE]],"AAAA")</f>
        <v>2024</v>
      </c>
      <c r="Q52" s="6" t="str">
        <f>TEXT(Tableau2[[#This Row],[DATE D''ENTREE]],"jj")</f>
        <v>09</v>
      </c>
      <c r="R52" s="6">
        <f>COUNTA(Tableau2[[#This Row],[WR]])</f>
        <v>1</v>
      </c>
      <c r="S52" s="6">
        <f>SUM(COUNTA(Tableau2[[#This Row],[CT]],Tableau2[[#This Row],[MP]]))</f>
        <v>2</v>
      </c>
      <c r="T52" s="6" t="str">
        <f>_xlfn.IFS(Tableau2[[#This Row],[Traitement]] = 2, "Traité",Tableau2[[#This Row],[Traitement]] = 1, "Traité a moitié",Tableau2[[#This Row],[Traitement]] = 0, "Pas Traité")</f>
        <v>Traité</v>
      </c>
      <c r="U52" s="6"/>
      <c r="V52" s="6"/>
      <c r="W52" s="6"/>
      <c r="X52" s="6"/>
      <c r="Y52" s="6"/>
      <c r="Z52" s="6"/>
    </row>
    <row r="53" spans="1:26" x14ac:dyDescent="0.25">
      <c r="A53" s="21">
        <v>45391</v>
      </c>
      <c r="B53" s="8">
        <v>0.51527777777777783</v>
      </c>
      <c r="C53" s="22" t="s">
        <v>13</v>
      </c>
      <c r="D53" s="21">
        <v>45391</v>
      </c>
      <c r="E53" s="3">
        <v>0.62361111111111112</v>
      </c>
      <c r="F53" s="6" t="s">
        <v>162</v>
      </c>
      <c r="G53" s="22">
        <v>37272520117</v>
      </c>
      <c r="H53" s="22" t="s">
        <v>694</v>
      </c>
      <c r="I53" s="14" t="s">
        <v>163</v>
      </c>
      <c r="J53" s="14" t="s">
        <v>164</v>
      </c>
      <c r="K53" s="22"/>
      <c r="L53" s="21"/>
      <c r="M53" s="38"/>
      <c r="N53" s="6" t="str">
        <f>UPPER(TEXT(Tableau2[[#This Row],[DATE D''ENTREE]],"mmmm"))</f>
        <v>AVRIL</v>
      </c>
      <c r="O53" s="6" t="str">
        <f>UPPER(TEXT(Tableau2[[#This Row],[DATE D''ENTREE]],"JJJJ"))</f>
        <v>MARDI</v>
      </c>
      <c r="P53" s="6" t="str">
        <f>TEXT(Tableau2[[#This Row],[DATE D''ENTREE]],"AAAA")</f>
        <v>2024</v>
      </c>
      <c r="Q53" s="6" t="str">
        <f>TEXT(Tableau2[[#This Row],[DATE D''ENTREE]],"jj")</f>
        <v>09</v>
      </c>
      <c r="R53" s="6">
        <f>COUNTA(Tableau2[[#This Row],[WR]])</f>
        <v>1</v>
      </c>
      <c r="S53" s="6">
        <f>SUM(COUNTA(Tableau2[[#This Row],[CT]],Tableau2[[#This Row],[MP]]))</f>
        <v>2</v>
      </c>
      <c r="T53" s="6" t="str">
        <f>_xlfn.IFS(Tableau2[[#This Row],[Traitement]] = 2, "Traité",Tableau2[[#This Row],[Traitement]] = 1, "Traité a moitié",Tableau2[[#This Row],[Traitement]] = 0, "Pas Traité")</f>
        <v>Traité</v>
      </c>
      <c r="U53" s="6"/>
      <c r="V53" s="6"/>
      <c r="W53" s="6"/>
      <c r="X53" s="6"/>
      <c r="Y53" s="6"/>
      <c r="Z53" s="6"/>
    </row>
    <row r="54" spans="1:26" x14ac:dyDescent="0.25">
      <c r="A54" s="21">
        <v>45391</v>
      </c>
      <c r="B54" s="8">
        <v>0.5180555555555556</v>
      </c>
      <c r="C54" s="22" t="s">
        <v>13</v>
      </c>
      <c r="D54" s="21">
        <v>45391</v>
      </c>
      <c r="E54" s="3">
        <v>0.62777777777777777</v>
      </c>
      <c r="F54" s="6" t="s">
        <v>165</v>
      </c>
      <c r="G54" s="22">
        <v>37272520091</v>
      </c>
      <c r="H54" s="22" t="s">
        <v>694</v>
      </c>
      <c r="I54" s="14" t="s">
        <v>166</v>
      </c>
      <c r="J54" s="14" t="s">
        <v>167</v>
      </c>
      <c r="K54" s="22"/>
      <c r="L54" s="21"/>
      <c r="M54" s="38"/>
      <c r="N54" s="6" t="str">
        <f>UPPER(TEXT(Tableau2[[#This Row],[DATE D''ENTREE]],"mmmm"))</f>
        <v>AVRIL</v>
      </c>
      <c r="O54" s="6" t="str">
        <f>UPPER(TEXT(Tableau2[[#This Row],[DATE D''ENTREE]],"JJJJ"))</f>
        <v>MARDI</v>
      </c>
      <c r="P54" s="6" t="str">
        <f>TEXT(Tableau2[[#This Row],[DATE D''ENTREE]],"AAAA")</f>
        <v>2024</v>
      </c>
      <c r="Q54" s="6" t="str">
        <f>TEXT(Tableau2[[#This Row],[DATE D''ENTREE]],"jj")</f>
        <v>09</v>
      </c>
      <c r="R54" s="6">
        <f>COUNTA(Tableau2[[#This Row],[WR]])</f>
        <v>1</v>
      </c>
      <c r="S54" s="6">
        <f>SUM(COUNTA(Tableau2[[#This Row],[CT]],Tableau2[[#This Row],[MP]]))</f>
        <v>2</v>
      </c>
      <c r="T54" s="6" t="str">
        <f>_xlfn.IFS(Tableau2[[#This Row],[Traitement]] = 2, "Traité",Tableau2[[#This Row],[Traitement]] = 1, "Traité a moitié",Tableau2[[#This Row],[Traitement]] = 0, "Pas Traité")</f>
        <v>Traité</v>
      </c>
      <c r="U54" s="6"/>
      <c r="V54" s="6"/>
      <c r="W54" s="6"/>
      <c r="X54" s="6"/>
      <c r="Y54" s="6"/>
      <c r="Z54" s="6"/>
    </row>
    <row r="55" spans="1:26" x14ac:dyDescent="0.25">
      <c r="A55" s="21">
        <v>45391</v>
      </c>
      <c r="B55" s="8">
        <v>0.51944444444444449</v>
      </c>
      <c r="C55" s="22" t="s">
        <v>13</v>
      </c>
      <c r="D55" s="21">
        <v>45391</v>
      </c>
      <c r="E55" s="3">
        <v>0.63194444444444442</v>
      </c>
      <c r="F55" s="6" t="s">
        <v>168</v>
      </c>
      <c r="G55" s="22">
        <v>37272520141</v>
      </c>
      <c r="H55" s="22" t="s">
        <v>694</v>
      </c>
      <c r="I55" s="13"/>
      <c r="J55" s="13"/>
      <c r="K55" s="22"/>
      <c r="L55" s="21"/>
      <c r="M55" s="38" t="s">
        <v>169</v>
      </c>
      <c r="N55" s="6" t="str">
        <f>UPPER(TEXT(Tableau2[[#This Row],[DATE D''ENTREE]],"mmmm"))</f>
        <v>AVRIL</v>
      </c>
      <c r="O55" s="6" t="str">
        <f>UPPER(TEXT(Tableau2[[#This Row],[DATE D''ENTREE]],"JJJJ"))</f>
        <v>MARDI</v>
      </c>
      <c r="P55" s="6" t="str">
        <f>TEXT(Tableau2[[#This Row],[DATE D''ENTREE]],"AAAA")</f>
        <v>2024</v>
      </c>
      <c r="Q55" s="6" t="str">
        <f>TEXT(Tableau2[[#This Row],[DATE D''ENTREE]],"jj")</f>
        <v>09</v>
      </c>
      <c r="R55" s="6">
        <f>COUNTA(Tableau2[[#This Row],[WR]])</f>
        <v>1</v>
      </c>
      <c r="S55" s="6">
        <f>SUM(COUNTA(Tableau2[[#This Row],[CT]],Tableau2[[#This Row],[MP]]))</f>
        <v>0</v>
      </c>
      <c r="T55" s="6" t="str">
        <f>_xlfn.IFS(Tableau2[[#This Row],[Traitement]] = 2, "Traité",Tableau2[[#This Row],[Traitement]] = 1, "Traité a moitié",Tableau2[[#This Row],[Traitement]] = 0, "Pas Traité")</f>
        <v>Pas Traité</v>
      </c>
      <c r="U55" s="6"/>
      <c r="V55" s="6"/>
      <c r="W55" s="6"/>
      <c r="X55" s="6"/>
      <c r="Y55" s="6"/>
      <c r="Z55" s="6"/>
    </row>
    <row r="56" spans="1:26" ht="30" x14ac:dyDescent="0.25">
      <c r="A56" s="29">
        <v>45391</v>
      </c>
      <c r="B56" s="10">
        <v>0.41736111111111113</v>
      </c>
      <c r="C56" s="30" t="s">
        <v>79</v>
      </c>
      <c r="D56" s="21">
        <v>45391</v>
      </c>
      <c r="E56" s="4">
        <v>0.48958333333333331</v>
      </c>
      <c r="F56" s="7" t="s">
        <v>170</v>
      </c>
      <c r="G56" s="31" t="s">
        <v>171</v>
      </c>
      <c r="H56" s="30" t="s">
        <v>133</v>
      </c>
      <c r="I56" s="13" t="s">
        <v>172</v>
      </c>
      <c r="J56" s="13" t="s">
        <v>173</v>
      </c>
      <c r="K56" s="30"/>
      <c r="L56" s="29"/>
      <c r="M56" s="38"/>
      <c r="N56" s="6" t="str">
        <f>UPPER(TEXT(Tableau2[[#This Row],[DATE D''ENTREE]],"mmmm"))</f>
        <v>AVRIL</v>
      </c>
      <c r="O56" s="6" t="str">
        <f>UPPER(TEXT(Tableau2[[#This Row],[DATE D''ENTREE]],"JJJJ"))</f>
        <v>MARDI</v>
      </c>
      <c r="P56" s="6" t="str">
        <f>TEXT(Tableau2[[#This Row],[DATE D''ENTREE]],"AAAA")</f>
        <v>2024</v>
      </c>
      <c r="Q56" s="6" t="str">
        <f>TEXT(Tableau2[[#This Row],[DATE D''ENTREE]],"jj")</f>
        <v>09</v>
      </c>
      <c r="R56" s="6">
        <f>COUNTA(Tableau2[[#This Row],[WR]])</f>
        <v>1</v>
      </c>
      <c r="S56" s="6">
        <f>SUM(COUNTA(Tableau2[[#This Row],[CT]],Tableau2[[#This Row],[MP]]))</f>
        <v>2</v>
      </c>
      <c r="T56" s="6" t="str">
        <f>_xlfn.IFS(Tableau2[[#This Row],[Traitement]] = 2, "Traité",Tableau2[[#This Row],[Traitement]] = 1, "Traité a moitié",Tableau2[[#This Row],[Traitement]] = 0, "Pas Traité")</f>
        <v>Traité</v>
      </c>
      <c r="U56" s="7"/>
      <c r="V56" s="7"/>
      <c r="W56" s="7"/>
      <c r="X56" s="7"/>
      <c r="Y56" s="7"/>
      <c r="Z56" s="7"/>
    </row>
    <row r="57" spans="1:26" ht="22.5" x14ac:dyDescent="0.25">
      <c r="A57" s="29">
        <v>45391</v>
      </c>
      <c r="B57" s="10">
        <v>0.4201388888888889</v>
      </c>
      <c r="C57" s="30" t="s">
        <v>79</v>
      </c>
      <c r="D57" s="21">
        <v>45391</v>
      </c>
      <c r="E57" s="4"/>
      <c r="F57" s="7" t="s">
        <v>157</v>
      </c>
      <c r="G57" s="30">
        <v>37272545601</v>
      </c>
      <c r="H57" s="30" t="s">
        <v>133</v>
      </c>
      <c r="I57" s="14" t="s">
        <v>174</v>
      </c>
      <c r="J57" s="13"/>
      <c r="K57" s="30"/>
      <c r="L57" s="29"/>
      <c r="M57" s="38" t="s">
        <v>175</v>
      </c>
      <c r="N57" s="6" t="str">
        <f>UPPER(TEXT(Tableau2[[#This Row],[DATE D''ENTREE]],"mmmm"))</f>
        <v>AVRIL</v>
      </c>
      <c r="O57" s="6" t="str">
        <f>UPPER(TEXT(Tableau2[[#This Row],[DATE D''ENTREE]],"JJJJ"))</f>
        <v>MARDI</v>
      </c>
      <c r="P57" s="6" t="str">
        <f>TEXT(Tableau2[[#This Row],[DATE D''ENTREE]],"AAAA")</f>
        <v>2024</v>
      </c>
      <c r="Q57" s="6" t="str">
        <f>TEXT(Tableau2[[#This Row],[DATE D''ENTREE]],"jj")</f>
        <v>09</v>
      </c>
      <c r="R57" s="6">
        <f>COUNTA(Tableau2[[#This Row],[WR]])</f>
        <v>1</v>
      </c>
      <c r="S57" s="6">
        <f>SUM(COUNTA(Tableau2[[#This Row],[CT]],Tableau2[[#This Row],[MP]]))</f>
        <v>1</v>
      </c>
      <c r="T57" s="6" t="str">
        <f>_xlfn.IFS(Tableau2[[#This Row],[Traitement]] = 2, "Traité",Tableau2[[#This Row],[Traitement]] = 1, "Traité a moitié",Tableau2[[#This Row],[Traitement]] = 0, "Pas Traité")</f>
        <v>Traité a moitié</v>
      </c>
      <c r="U57" s="7"/>
      <c r="V57" s="7"/>
      <c r="W57" s="7"/>
      <c r="X57" s="7"/>
      <c r="Y57" s="7"/>
      <c r="Z57" s="7"/>
    </row>
    <row r="58" spans="1:26" ht="30" x14ac:dyDescent="0.25">
      <c r="A58" s="29">
        <v>45386</v>
      </c>
      <c r="B58" s="10">
        <v>0.54999999999999993</v>
      </c>
      <c r="C58" s="30" t="s">
        <v>79</v>
      </c>
      <c r="D58" s="21">
        <v>45391</v>
      </c>
      <c r="E58" s="4">
        <v>0.49791666666666662</v>
      </c>
      <c r="F58" s="7" t="s">
        <v>176</v>
      </c>
      <c r="G58" s="30">
        <v>37272519390</v>
      </c>
      <c r="H58" s="30" t="s">
        <v>133</v>
      </c>
      <c r="I58" s="13" t="s">
        <v>177</v>
      </c>
      <c r="J58" s="13" t="s">
        <v>178</v>
      </c>
      <c r="K58" s="30"/>
      <c r="L58" s="29"/>
      <c r="M58" s="38"/>
      <c r="N58" s="6" t="str">
        <f>UPPER(TEXT(Tableau2[[#This Row],[DATE D''ENTREE]],"mmmm"))</f>
        <v>AVRIL</v>
      </c>
      <c r="O58" s="6" t="str">
        <f>UPPER(TEXT(Tableau2[[#This Row],[DATE D''ENTREE]],"JJJJ"))</f>
        <v>JEUDI</v>
      </c>
      <c r="P58" s="6" t="str">
        <f>TEXT(Tableau2[[#This Row],[DATE D''ENTREE]],"AAAA")</f>
        <v>2024</v>
      </c>
      <c r="Q58" s="6" t="str">
        <f>TEXT(Tableau2[[#This Row],[DATE D''ENTREE]],"jj")</f>
        <v>04</v>
      </c>
      <c r="R58" s="6">
        <f>COUNTA(Tableau2[[#This Row],[WR]])</f>
        <v>1</v>
      </c>
      <c r="S58" s="6">
        <f>SUM(COUNTA(Tableau2[[#This Row],[CT]],Tableau2[[#This Row],[MP]]))</f>
        <v>2</v>
      </c>
      <c r="T58" s="6" t="str">
        <f>_xlfn.IFS(Tableau2[[#This Row],[Traitement]] = 2, "Traité",Tableau2[[#This Row],[Traitement]] = 1, "Traité a moitié",Tableau2[[#This Row],[Traitement]] = 0, "Pas Traité")</f>
        <v>Traité</v>
      </c>
      <c r="U58" s="7"/>
      <c r="V58" s="7"/>
      <c r="W58" s="7"/>
      <c r="X58" s="7"/>
      <c r="Y58" s="7"/>
      <c r="Z58" s="7"/>
    </row>
    <row r="59" spans="1:26" ht="30" x14ac:dyDescent="0.25">
      <c r="A59" s="29">
        <v>45391</v>
      </c>
      <c r="B59" s="10">
        <v>0.5756944444444444</v>
      </c>
      <c r="C59" s="30" t="s">
        <v>79</v>
      </c>
      <c r="D59" s="21">
        <v>45391</v>
      </c>
      <c r="E59" s="4">
        <v>0.59722222222222221</v>
      </c>
      <c r="F59" s="7" t="s">
        <v>179</v>
      </c>
      <c r="G59" s="30">
        <v>37272625569</v>
      </c>
      <c r="H59" s="30" t="s">
        <v>133</v>
      </c>
      <c r="I59" s="13" t="s">
        <v>180</v>
      </c>
      <c r="J59" s="13" t="s">
        <v>181</v>
      </c>
      <c r="K59" s="30"/>
      <c r="L59" s="29"/>
      <c r="M59" s="38" t="s">
        <v>182</v>
      </c>
      <c r="N59" s="6" t="str">
        <f>UPPER(TEXT(Tableau2[[#This Row],[DATE D''ENTREE]],"mmmm"))</f>
        <v>AVRIL</v>
      </c>
      <c r="O59" s="6" t="str">
        <f>UPPER(TEXT(Tableau2[[#This Row],[DATE D''ENTREE]],"JJJJ"))</f>
        <v>MARDI</v>
      </c>
      <c r="P59" s="6" t="str">
        <f>TEXT(Tableau2[[#This Row],[DATE D''ENTREE]],"AAAA")</f>
        <v>2024</v>
      </c>
      <c r="Q59" s="6" t="str">
        <f>TEXT(Tableau2[[#This Row],[DATE D''ENTREE]],"jj")</f>
        <v>09</v>
      </c>
      <c r="R59" s="6">
        <f>COUNTA(Tableau2[[#This Row],[WR]])</f>
        <v>1</v>
      </c>
      <c r="S59" s="6">
        <f>SUM(COUNTA(Tableau2[[#This Row],[CT]],Tableau2[[#This Row],[MP]]))</f>
        <v>2</v>
      </c>
      <c r="T59" s="6" t="str">
        <f>_xlfn.IFS(Tableau2[[#This Row],[Traitement]] = 2, "Traité",Tableau2[[#This Row],[Traitement]] = 1, "Traité a moitié",Tableau2[[#This Row],[Traitement]] = 0, "Pas Traité")</f>
        <v>Traité</v>
      </c>
      <c r="U59" s="7"/>
      <c r="V59" s="7"/>
      <c r="W59" s="7"/>
      <c r="X59" s="7"/>
      <c r="Y59" s="7"/>
      <c r="Z59" s="7"/>
    </row>
    <row r="60" spans="1:26" x14ac:dyDescent="0.25">
      <c r="A60" s="29">
        <v>45391</v>
      </c>
      <c r="B60" s="10">
        <v>0.53819444444444442</v>
      </c>
      <c r="C60" s="30" t="s">
        <v>79</v>
      </c>
      <c r="D60" s="21">
        <v>45391</v>
      </c>
      <c r="E60" s="4">
        <v>0.58263888888888882</v>
      </c>
      <c r="F60" s="7" t="s">
        <v>183</v>
      </c>
      <c r="G60" s="30">
        <v>37272531312</v>
      </c>
      <c r="H60" s="30" t="s">
        <v>133</v>
      </c>
      <c r="I60" s="14" t="s">
        <v>184</v>
      </c>
      <c r="J60" s="14" t="s">
        <v>185</v>
      </c>
      <c r="K60" s="30"/>
      <c r="L60" s="29"/>
      <c r="M60" s="38"/>
      <c r="N60" s="6" t="str">
        <f>UPPER(TEXT(Tableau2[[#This Row],[DATE D''ENTREE]],"mmmm"))</f>
        <v>AVRIL</v>
      </c>
      <c r="O60" s="6" t="str">
        <f>UPPER(TEXT(Tableau2[[#This Row],[DATE D''ENTREE]],"JJJJ"))</f>
        <v>MARDI</v>
      </c>
      <c r="P60" s="6" t="str">
        <f>TEXT(Tableau2[[#This Row],[DATE D''ENTREE]],"AAAA")</f>
        <v>2024</v>
      </c>
      <c r="Q60" s="6" t="str">
        <f>TEXT(Tableau2[[#This Row],[DATE D''ENTREE]],"jj")</f>
        <v>09</v>
      </c>
      <c r="R60" s="6">
        <f>COUNTA(Tableau2[[#This Row],[WR]])</f>
        <v>1</v>
      </c>
      <c r="S60" s="6">
        <f>SUM(COUNTA(Tableau2[[#This Row],[CT]],Tableau2[[#This Row],[MP]]))</f>
        <v>2</v>
      </c>
      <c r="T60" s="6" t="str">
        <f>_xlfn.IFS(Tableau2[[#This Row],[Traitement]] = 2, "Traité",Tableau2[[#This Row],[Traitement]] = 1, "Traité a moitié",Tableau2[[#This Row],[Traitement]] = 0, "Pas Traité")</f>
        <v>Traité</v>
      </c>
      <c r="U60" s="7"/>
      <c r="V60" s="7"/>
      <c r="W60" s="7"/>
      <c r="X60" s="7"/>
      <c r="Y60" s="7"/>
      <c r="Z60" s="7"/>
    </row>
    <row r="61" spans="1:26" x14ac:dyDescent="0.25">
      <c r="A61" s="29">
        <v>45391</v>
      </c>
      <c r="B61" s="10">
        <v>0.53333333333333333</v>
      </c>
      <c r="C61" s="30" t="s">
        <v>79</v>
      </c>
      <c r="D61" s="21">
        <v>45391</v>
      </c>
      <c r="E61" s="4">
        <v>0.58611111111111114</v>
      </c>
      <c r="F61" s="7" t="s">
        <v>186</v>
      </c>
      <c r="G61" s="30">
        <v>37272626161</v>
      </c>
      <c r="H61" s="30" t="s">
        <v>81</v>
      </c>
      <c r="I61" s="13" t="s">
        <v>187</v>
      </c>
      <c r="J61" s="14" t="s">
        <v>188</v>
      </c>
      <c r="K61" s="30"/>
      <c r="L61" s="29"/>
      <c r="M61" s="38"/>
      <c r="N61" s="6" t="str">
        <f>UPPER(TEXT(Tableau2[[#This Row],[DATE D''ENTREE]],"mmmm"))</f>
        <v>AVRIL</v>
      </c>
      <c r="O61" s="6" t="str">
        <f>UPPER(TEXT(Tableau2[[#This Row],[DATE D''ENTREE]],"JJJJ"))</f>
        <v>MARDI</v>
      </c>
      <c r="P61" s="6" t="str">
        <f>TEXT(Tableau2[[#This Row],[DATE D''ENTREE]],"AAAA")</f>
        <v>2024</v>
      </c>
      <c r="Q61" s="6" t="str">
        <f>TEXT(Tableau2[[#This Row],[DATE D''ENTREE]],"jj")</f>
        <v>09</v>
      </c>
      <c r="R61" s="6">
        <f>COUNTA(Tableau2[[#This Row],[WR]])</f>
        <v>1</v>
      </c>
      <c r="S61" s="6">
        <f>SUM(COUNTA(Tableau2[[#This Row],[CT]],Tableau2[[#This Row],[MP]]))</f>
        <v>2</v>
      </c>
      <c r="T61" s="6" t="str">
        <f>_xlfn.IFS(Tableau2[[#This Row],[Traitement]] = 2, "Traité",Tableau2[[#This Row],[Traitement]] = 1, "Traité a moitié",Tableau2[[#This Row],[Traitement]] = 0, "Pas Traité")</f>
        <v>Traité</v>
      </c>
      <c r="U61" s="7"/>
      <c r="V61" s="7"/>
      <c r="W61" s="7"/>
      <c r="X61" s="7"/>
      <c r="Y61" s="7"/>
      <c r="Z61" s="7"/>
    </row>
    <row r="62" spans="1:26" x14ac:dyDescent="0.25">
      <c r="A62" s="29">
        <v>45378</v>
      </c>
      <c r="B62" s="10">
        <v>0.59236111111111112</v>
      </c>
      <c r="C62" s="30" t="s">
        <v>79</v>
      </c>
      <c r="D62" s="21">
        <v>45391</v>
      </c>
      <c r="E62" s="4">
        <v>0.60416666666666663</v>
      </c>
      <c r="F62" s="7" t="s">
        <v>189</v>
      </c>
      <c r="G62" s="30">
        <v>37272530546</v>
      </c>
      <c r="H62" s="30" t="s">
        <v>81</v>
      </c>
      <c r="I62" s="14" t="s">
        <v>190</v>
      </c>
      <c r="J62" s="14" t="s">
        <v>191</v>
      </c>
      <c r="K62" s="30" t="s">
        <v>192</v>
      </c>
      <c r="L62" s="29">
        <v>45393</v>
      </c>
      <c r="M62" s="38"/>
      <c r="N62" s="6" t="str">
        <f>UPPER(TEXT(Tableau2[[#This Row],[DATE D''ENTREE]],"mmmm"))</f>
        <v>MARS</v>
      </c>
      <c r="O62" s="6" t="str">
        <f>UPPER(TEXT(Tableau2[[#This Row],[DATE D''ENTREE]],"JJJJ"))</f>
        <v>MERCREDI</v>
      </c>
      <c r="P62" s="6" t="str">
        <f>TEXT(Tableau2[[#This Row],[DATE D''ENTREE]],"AAAA")</f>
        <v>2024</v>
      </c>
      <c r="Q62" s="6" t="str">
        <f>TEXT(Tableau2[[#This Row],[DATE D''ENTREE]],"jj")</f>
        <v>27</v>
      </c>
      <c r="R62" s="6">
        <f>COUNTA(Tableau2[[#This Row],[WR]])</f>
        <v>1</v>
      </c>
      <c r="S62" s="6">
        <f>SUM(COUNTA(Tableau2[[#This Row],[CT]],Tableau2[[#This Row],[MP]]))</f>
        <v>2</v>
      </c>
      <c r="T62" s="6" t="str">
        <f>_xlfn.IFS(Tableau2[[#This Row],[Traitement]] = 2, "Traité",Tableau2[[#This Row],[Traitement]] = 1, "Traité a moitié",Tableau2[[#This Row],[Traitement]] = 0, "Pas Traité")</f>
        <v>Traité</v>
      </c>
      <c r="U62" s="7"/>
      <c r="V62" s="7"/>
      <c r="W62" s="7"/>
      <c r="X62" s="7"/>
      <c r="Y62" s="7"/>
      <c r="Z62" s="7"/>
    </row>
    <row r="63" spans="1:26" x14ac:dyDescent="0.25">
      <c r="A63" s="29">
        <v>45391</v>
      </c>
      <c r="B63" s="10">
        <v>0.52916666666666667</v>
      </c>
      <c r="C63" s="30" t="s">
        <v>79</v>
      </c>
      <c r="D63" s="21">
        <v>45391</v>
      </c>
      <c r="E63" s="4">
        <v>0.60763888888888895</v>
      </c>
      <c r="F63" s="7" t="s">
        <v>193</v>
      </c>
      <c r="G63" s="30">
        <v>37272545619</v>
      </c>
      <c r="H63" s="30" t="s">
        <v>81</v>
      </c>
      <c r="I63" s="13" t="s">
        <v>194</v>
      </c>
      <c r="J63" s="14" t="s">
        <v>195</v>
      </c>
      <c r="K63" s="30"/>
      <c r="L63" s="29"/>
      <c r="M63" s="38"/>
      <c r="N63" s="6" t="str">
        <f>UPPER(TEXT(Tableau2[[#This Row],[DATE D''ENTREE]],"mmmm"))</f>
        <v>AVRIL</v>
      </c>
      <c r="O63" s="6" t="str">
        <f>UPPER(TEXT(Tableau2[[#This Row],[DATE D''ENTREE]],"JJJJ"))</f>
        <v>MARDI</v>
      </c>
      <c r="P63" s="6" t="str">
        <f>TEXT(Tableau2[[#This Row],[DATE D''ENTREE]],"AAAA")</f>
        <v>2024</v>
      </c>
      <c r="Q63" s="6" t="str">
        <f>TEXT(Tableau2[[#This Row],[DATE D''ENTREE]],"jj")</f>
        <v>09</v>
      </c>
      <c r="R63" s="6">
        <f>COUNTA(Tableau2[[#This Row],[WR]])</f>
        <v>1</v>
      </c>
      <c r="S63" s="6">
        <f>SUM(COUNTA(Tableau2[[#This Row],[CT]],Tableau2[[#This Row],[MP]]))</f>
        <v>2</v>
      </c>
      <c r="T63" s="6" t="str">
        <f>_xlfn.IFS(Tableau2[[#This Row],[Traitement]] = 2, "Traité",Tableau2[[#This Row],[Traitement]] = 1, "Traité a moitié",Tableau2[[#This Row],[Traitement]] = 0, "Pas Traité")</f>
        <v>Traité</v>
      </c>
      <c r="U63" s="7"/>
      <c r="V63" s="7"/>
      <c r="W63" s="7"/>
      <c r="X63" s="7"/>
      <c r="Y63" s="7"/>
      <c r="Z63" s="7"/>
    </row>
    <row r="64" spans="1:26" x14ac:dyDescent="0.25">
      <c r="A64" s="29">
        <v>45391</v>
      </c>
      <c r="B64" s="10">
        <v>0.52708333333333335</v>
      </c>
      <c r="C64" s="30" t="s">
        <v>79</v>
      </c>
      <c r="D64" s="21">
        <v>45391</v>
      </c>
      <c r="E64" s="4">
        <v>0.61111111111111105</v>
      </c>
      <c r="F64" s="7" t="s">
        <v>196</v>
      </c>
      <c r="G64" s="30">
        <v>37272545585</v>
      </c>
      <c r="H64" s="30" t="s">
        <v>81</v>
      </c>
      <c r="I64" s="13" t="s">
        <v>197</v>
      </c>
      <c r="J64" s="14" t="s">
        <v>198</v>
      </c>
      <c r="K64" s="30"/>
      <c r="L64" s="29"/>
      <c r="M64" s="38"/>
      <c r="N64" s="6" t="str">
        <f>UPPER(TEXT(Tableau2[[#This Row],[DATE D''ENTREE]],"mmmm"))</f>
        <v>AVRIL</v>
      </c>
      <c r="O64" s="6" t="str">
        <f>UPPER(TEXT(Tableau2[[#This Row],[DATE D''ENTREE]],"JJJJ"))</f>
        <v>MARDI</v>
      </c>
      <c r="P64" s="6" t="str">
        <f>TEXT(Tableau2[[#This Row],[DATE D''ENTREE]],"AAAA")</f>
        <v>2024</v>
      </c>
      <c r="Q64" s="6" t="str">
        <f>TEXT(Tableau2[[#This Row],[DATE D''ENTREE]],"jj")</f>
        <v>09</v>
      </c>
      <c r="R64" s="6">
        <f>COUNTA(Tableau2[[#This Row],[WR]])</f>
        <v>1</v>
      </c>
      <c r="S64" s="6">
        <f>SUM(COUNTA(Tableau2[[#This Row],[CT]],Tableau2[[#This Row],[MP]]))</f>
        <v>2</v>
      </c>
      <c r="T64" s="6" t="str">
        <f>_xlfn.IFS(Tableau2[[#This Row],[Traitement]] = 2, "Traité",Tableau2[[#This Row],[Traitement]] = 1, "Traité a moitié",Tableau2[[#This Row],[Traitement]] = 0, "Pas Traité")</f>
        <v>Traité</v>
      </c>
      <c r="U64" s="7"/>
      <c r="V64" s="7"/>
      <c r="W64" s="7"/>
      <c r="X64" s="7"/>
      <c r="Y64" s="7"/>
      <c r="Z64" s="7"/>
    </row>
    <row r="65" spans="1:26" x14ac:dyDescent="0.25">
      <c r="A65" s="29">
        <v>45391</v>
      </c>
      <c r="B65" s="10">
        <v>0.52569444444444446</v>
      </c>
      <c r="C65" s="30" t="s">
        <v>79</v>
      </c>
      <c r="D65" s="21">
        <v>45391</v>
      </c>
      <c r="E65" s="4">
        <v>0.61527777777777781</v>
      </c>
      <c r="F65" s="7" t="s">
        <v>199</v>
      </c>
      <c r="G65" s="30">
        <v>37272545452</v>
      </c>
      <c r="H65" s="30" t="s">
        <v>81</v>
      </c>
      <c r="I65" s="14" t="s">
        <v>200</v>
      </c>
      <c r="J65" s="14" t="s">
        <v>201</v>
      </c>
      <c r="K65" s="30"/>
      <c r="L65" s="29"/>
      <c r="M65" s="38"/>
      <c r="N65" s="6" t="str">
        <f>UPPER(TEXT(Tableau2[[#This Row],[DATE D''ENTREE]],"mmmm"))</f>
        <v>AVRIL</v>
      </c>
      <c r="O65" s="6" t="str">
        <f>UPPER(TEXT(Tableau2[[#This Row],[DATE D''ENTREE]],"JJJJ"))</f>
        <v>MARDI</v>
      </c>
      <c r="P65" s="6" t="str">
        <f>TEXT(Tableau2[[#This Row],[DATE D''ENTREE]],"AAAA")</f>
        <v>2024</v>
      </c>
      <c r="Q65" s="6" t="str">
        <f>TEXT(Tableau2[[#This Row],[DATE D''ENTREE]],"jj")</f>
        <v>09</v>
      </c>
      <c r="R65" s="6">
        <f>COUNTA(Tableau2[[#This Row],[WR]])</f>
        <v>1</v>
      </c>
      <c r="S65" s="6">
        <f>SUM(COUNTA(Tableau2[[#This Row],[CT]],Tableau2[[#This Row],[MP]]))</f>
        <v>2</v>
      </c>
      <c r="T65" s="6" t="str">
        <f>_xlfn.IFS(Tableau2[[#This Row],[Traitement]] = 2, "Traité",Tableau2[[#This Row],[Traitement]] = 1, "Traité a moitié",Tableau2[[#This Row],[Traitement]] = 0, "Pas Traité")</f>
        <v>Traité</v>
      </c>
      <c r="U65" s="7"/>
      <c r="V65" s="7"/>
      <c r="W65" s="7"/>
      <c r="X65" s="7"/>
      <c r="Y65" s="7"/>
      <c r="Z65" s="7"/>
    </row>
    <row r="66" spans="1:26" ht="30" x14ac:dyDescent="0.25">
      <c r="A66" s="29">
        <v>45391</v>
      </c>
      <c r="B66" s="10">
        <v>0.52430555555555558</v>
      </c>
      <c r="C66" s="30" t="s">
        <v>79</v>
      </c>
      <c r="D66" s="21">
        <v>45391</v>
      </c>
      <c r="E66" s="4">
        <v>0.61875000000000002</v>
      </c>
      <c r="F66" s="7" t="s">
        <v>202</v>
      </c>
      <c r="G66" s="30">
        <v>37272520133</v>
      </c>
      <c r="H66" s="30" t="s">
        <v>81</v>
      </c>
      <c r="I66" s="13" t="s">
        <v>203</v>
      </c>
      <c r="J66" s="13" t="s">
        <v>204</v>
      </c>
      <c r="K66" s="30"/>
      <c r="L66" s="29"/>
      <c r="M66" s="38"/>
      <c r="N66" s="6" t="str">
        <f>UPPER(TEXT(Tableau2[[#This Row],[DATE D''ENTREE]],"mmmm"))</f>
        <v>AVRIL</v>
      </c>
      <c r="O66" s="6" t="str">
        <f>UPPER(TEXT(Tableau2[[#This Row],[DATE D''ENTREE]],"JJJJ"))</f>
        <v>MARDI</v>
      </c>
      <c r="P66" s="6" t="str">
        <f>TEXT(Tableau2[[#This Row],[DATE D''ENTREE]],"AAAA")</f>
        <v>2024</v>
      </c>
      <c r="Q66" s="6" t="str">
        <f>TEXT(Tableau2[[#This Row],[DATE D''ENTREE]],"jj")</f>
        <v>09</v>
      </c>
      <c r="R66" s="6">
        <f>COUNTA(Tableau2[[#This Row],[WR]])</f>
        <v>1</v>
      </c>
      <c r="S66" s="6">
        <f>SUM(COUNTA(Tableau2[[#This Row],[CT]],Tableau2[[#This Row],[MP]]))</f>
        <v>2</v>
      </c>
      <c r="T66" s="6" t="str">
        <f>_xlfn.IFS(Tableau2[[#This Row],[Traitement]] = 2, "Traité",Tableau2[[#This Row],[Traitement]] = 1, "Traité a moitié",Tableau2[[#This Row],[Traitement]] = 0, "Pas Traité")</f>
        <v>Traité</v>
      </c>
      <c r="U66" s="7"/>
      <c r="V66" s="7"/>
      <c r="W66" s="7"/>
      <c r="X66" s="7"/>
      <c r="Y66" s="7"/>
      <c r="Z66" s="7"/>
    </row>
    <row r="67" spans="1:26" x14ac:dyDescent="0.25">
      <c r="A67" s="29">
        <v>45391</v>
      </c>
      <c r="B67" s="10">
        <v>0.51944444444444449</v>
      </c>
      <c r="C67" s="30" t="s">
        <v>79</v>
      </c>
      <c r="D67" s="21">
        <v>45391</v>
      </c>
      <c r="E67" s="4">
        <v>0.62152777777777779</v>
      </c>
      <c r="F67" s="7" t="s">
        <v>205</v>
      </c>
      <c r="G67" s="30">
        <v>37272530389</v>
      </c>
      <c r="H67" s="30" t="s">
        <v>81</v>
      </c>
      <c r="I67" s="14" t="s">
        <v>206</v>
      </c>
      <c r="J67" s="14" t="s">
        <v>207</v>
      </c>
      <c r="K67" s="30"/>
      <c r="L67" s="29"/>
      <c r="M67" s="38"/>
      <c r="N67" s="6" t="str">
        <f>UPPER(TEXT(Tableau2[[#This Row],[DATE D''ENTREE]],"mmmm"))</f>
        <v>AVRIL</v>
      </c>
      <c r="O67" s="6" t="str">
        <f>UPPER(TEXT(Tableau2[[#This Row],[DATE D''ENTREE]],"JJJJ"))</f>
        <v>MARDI</v>
      </c>
      <c r="P67" s="6" t="str">
        <f>TEXT(Tableau2[[#This Row],[DATE D''ENTREE]],"AAAA")</f>
        <v>2024</v>
      </c>
      <c r="Q67" s="6" t="str">
        <f>TEXT(Tableau2[[#This Row],[DATE D''ENTREE]],"jj")</f>
        <v>09</v>
      </c>
      <c r="R67" s="6">
        <f>COUNTA(Tableau2[[#This Row],[WR]])</f>
        <v>1</v>
      </c>
      <c r="S67" s="6">
        <f>SUM(COUNTA(Tableau2[[#This Row],[CT]],Tableau2[[#This Row],[MP]]))</f>
        <v>2</v>
      </c>
      <c r="T67" s="6" t="str">
        <f>_xlfn.IFS(Tableau2[[#This Row],[Traitement]] = 2, "Traité",Tableau2[[#This Row],[Traitement]] = 1, "Traité a moitié",Tableau2[[#This Row],[Traitement]] = 0, "Pas Traité")</f>
        <v>Traité</v>
      </c>
      <c r="U67" s="7"/>
      <c r="V67" s="7"/>
      <c r="W67" s="7"/>
      <c r="X67" s="7"/>
      <c r="Y67" s="7"/>
      <c r="Z67" s="7"/>
    </row>
    <row r="68" spans="1:26" x14ac:dyDescent="0.25">
      <c r="A68" s="29">
        <v>45391</v>
      </c>
      <c r="B68" s="10">
        <v>0.51944444444444449</v>
      </c>
      <c r="C68" s="30" t="s">
        <v>79</v>
      </c>
      <c r="D68" s="21">
        <v>45391</v>
      </c>
      <c r="E68" s="4">
        <v>0.625</v>
      </c>
      <c r="F68" s="7" t="s">
        <v>208</v>
      </c>
      <c r="G68" s="30">
        <v>37272615388</v>
      </c>
      <c r="H68" s="30" t="s">
        <v>133</v>
      </c>
      <c r="I68" s="14" t="s">
        <v>209</v>
      </c>
      <c r="J68" s="14" t="s">
        <v>210</v>
      </c>
      <c r="K68" s="30"/>
      <c r="L68" s="29"/>
      <c r="M68" s="38"/>
      <c r="N68" s="6" t="str">
        <f>UPPER(TEXT(Tableau2[[#This Row],[DATE D''ENTREE]],"mmmm"))</f>
        <v>AVRIL</v>
      </c>
      <c r="O68" s="6" t="str">
        <f>UPPER(TEXT(Tableau2[[#This Row],[DATE D''ENTREE]],"JJJJ"))</f>
        <v>MARDI</v>
      </c>
      <c r="P68" s="6" t="str">
        <f>TEXT(Tableau2[[#This Row],[DATE D''ENTREE]],"AAAA")</f>
        <v>2024</v>
      </c>
      <c r="Q68" s="6" t="str">
        <f>TEXT(Tableau2[[#This Row],[DATE D''ENTREE]],"jj")</f>
        <v>09</v>
      </c>
      <c r="R68" s="6">
        <f>COUNTA(Tableau2[[#This Row],[WR]])</f>
        <v>1</v>
      </c>
      <c r="S68" s="6">
        <f>SUM(COUNTA(Tableau2[[#This Row],[CT]],Tableau2[[#This Row],[MP]]))</f>
        <v>2</v>
      </c>
      <c r="T68" s="6" t="str">
        <f>_xlfn.IFS(Tableau2[[#This Row],[Traitement]] = 2, "Traité",Tableau2[[#This Row],[Traitement]] = 1, "Traité a moitié",Tableau2[[#This Row],[Traitement]] = 0, "Pas Traité")</f>
        <v>Traité</v>
      </c>
      <c r="U68" s="7"/>
      <c r="V68" s="7"/>
      <c r="W68" s="7"/>
      <c r="X68" s="7"/>
      <c r="Y68" s="7"/>
      <c r="Z68" s="7"/>
    </row>
    <row r="69" spans="1:26" ht="30" x14ac:dyDescent="0.25">
      <c r="A69" s="29">
        <v>45391</v>
      </c>
      <c r="B69" s="10">
        <v>0.51874999999999993</v>
      </c>
      <c r="C69" s="30" t="s">
        <v>79</v>
      </c>
      <c r="D69" s="21">
        <v>45391</v>
      </c>
      <c r="E69" s="4">
        <v>0.62847222222222221</v>
      </c>
      <c r="F69" s="7" t="s">
        <v>168</v>
      </c>
      <c r="G69" s="30">
        <v>37272520141</v>
      </c>
      <c r="H69" s="30" t="s">
        <v>81</v>
      </c>
      <c r="I69" s="14" t="s">
        <v>211</v>
      </c>
      <c r="J69" s="13" t="s">
        <v>212</v>
      </c>
      <c r="K69" s="30"/>
      <c r="L69" s="29"/>
      <c r="M69" s="38"/>
      <c r="N69" s="6" t="str">
        <f>UPPER(TEXT(Tableau2[[#This Row],[DATE D''ENTREE]],"mmmm"))</f>
        <v>AVRIL</v>
      </c>
      <c r="O69" s="6" t="str">
        <f>UPPER(TEXT(Tableau2[[#This Row],[DATE D''ENTREE]],"JJJJ"))</f>
        <v>MARDI</v>
      </c>
      <c r="P69" s="6" t="str">
        <f>TEXT(Tableau2[[#This Row],[DATE D''ENTREE]],"AAAA")</f>
        <v>2024</v>
      </c>
      <c r="Q69" s="6" t="str">
        <f>TEXT(Tableau2[[#This Row],[DATE D''ENTREE]],"jj")</f>
        <v>09</v>
      </c>
      <c r="R69" s="6">
        <f>COUNTA(Tableau2[[#This Row],[WR]])</f>
        <v>1</v>
      </c>
      <c r="S69" s="6">
        <f>SUM(COUNTA(Tableau2[[#This Row],[CT]],Tableau2[[#This Row],[MP]]))</f>
        <v>2</v>
      </c>
      <c r="T69" s="6" t="str">
        <f>_xlfn.IFS(Tableau2[[#This Row],[Traitement]] = 2, "Traité",Tableau2[[#This Row],[Traitement]] = 1, "Traité a moitié",Tableau2[[#This Row],[Traitement]] = 0, "Pas Traité")</f>
        <v>Traité</v>
      </c>
      <c r="U69" s="7"/>
      <c r="V69" s="7"/>
      <c r="W69" s="7"/>
      <c r="X69" s="7"/>
      <c r="Y69" s="7"/>
      <c r="Z69" s="7"/>
    </row>
    <row r="70" spans="1:26" ht="22.5" x14ac:dyDescent="0.25">
      <c r="A70" s="29">
        <v>45391</v>
      </c>
      <c r="B70" s="10">
        <v>0.50624999999999998</v>
      </c>
      <c r="C70" s="30" t="s">
        <v>79</v>
      </c>
      <c r="D70" s="21">
        <v>45391</v>
      </c>
      <c r="E70" s="4"/>
      <c r="F70" s="7" t="s">
        <v>213</v>
      </c>
      <c r="G70" s="30">
        <v>37272746324</v>
      </c>
      <c r="H70" s="30" t="s">
        <v>81</v>
      </c>
      <c r="I70" s="14"/>
      <c r="J70" s="13"/>
      <c r="K70" s="30"/>
      <c r="L70" s="29"/>
      <c r="M70" s="38" t="s">
        <v>214</v>
      </c>
      <c r="N70" s="6" t="str">
        <f>UPPER(TEXT(Tableau2[[#This Row],[DATE D''ENTREE]],"mmmm"))</f>
        <v>AVRIL</v>
      </c>
      <c r="O70" s="6" t="str">
        <f>UPPER(TEXT(Tableau2[[#This Row],[DATE D''ENTREE]],"JJJJ"))</f>
        <v>MARDI</v>
      </c>
      <c r="P70" s="6" t="str">
        <f>TEXT(Tableau2[[#This Row],[DATE D''ENTREE]],"AAAA")</f>
        <v>2024</v>
      </c>
      <c r="Q70" s="6" t="str">
        <f>TEXT(Tableau2[[#This Row],[DATE D''ENTREE]],"jj")</f>
        <v>09</v>
      </c>
      <c r="R70" s="6">
        <f>COUNTA(Tableau2[[#This Row],[WR]])</f>
        <v>1</v>
      </c>
      <c r="S70" s="6">
        <f>SUM(COUNTA(Tableau2[[#This Row],[CT]],Tableau2[[#This Row],[MP]]))</f>
        <v>0</v>
      </c>
      <c r="T70" s="6" t="str">
        <f>_xlfn.IFS(Tableau2[[#This Row],[Traitement]] = 2, "Traité",Tableau2[[#This Row],[Traitement]] = 1, "Traité a moitié",Tableau2[[#This Row],[Traitement]] = 0, "Pas Traité")</f>
        <v>Pas Traité</v>
      </c>
      <c r="U70" s="7"/>
      <c r="V70" s="7"/>
      <c r="W70" s="7"/>
      <c r="X70" s="7"/>
      <c r="Y70" s="7"/>
      <c r="Z70" s="7"/>
    </row>
    <row r="71" spans="1:26" ht="30" x14ac:dyDescent="0.25">
      <c r="A71" s="29">
        <v>45391</v>
      </c>
      <c r="B71" s="10">
        <v>0.63958333333333328</v>
      </c>
      <c r="C71" s="30" t="s">
        <v>79</v>
      </c>
      <c r="D71" s="21">
        <v>45391</v>
      </c>
      <c r="E71" s="4">
        <v>0.65625</v>
      </c>
      <c r="F71" s="7" t="s">
        <v>215</v>
      </c>
      <c r="G71" s="30">
        <v>37272674708</v>
      </c>
      <c r="H71" s="30" t="s">
        <v>133</v>
      </c>
      <c r="I71" s="13" t="s">
        <v>216</v>
      </c>
      <c r="J71" s="13" t="s">
        <v>217</v>
      </c>
      <c r="K71" s="30"/>
      <c r="L71" s="29"/>
      <c r="M71" s="38"/>
      <c r="N71" s="6" t="str">
        <f>UPPER(TEXT(Tableau2[[#This Row],[DATE D''ENTREE]],"mmmm"))</f>
        <v>AVRIL</v>
      </c>
      <c r="O71" s="6" t="str">
        <f>UPPER(TEXT(Tableau2[[#This Row],[DATE D''ENTREE]],"JJJJ"))</f>
        <v>MARDI</v>
      </c>
      <c r="P71" s="6" t="str">
        <f>TEXT(Tableau2[[#This Row],[DATE D''ENTREE]],"AAAA")</f>
        <v>2024</v>
      </c>
      <c r="Q71" s="6" t="str">
        <f>TEXT(Tableau2[[#This Row],[DATE D''ENTREE]],"jj")</f>
        <v>09</v>
      </c>
      <c r="R71" s="6">
        <f>COUNTA(Tableau2[[#This Row],[WR]])</f>
        <v>1</v>
      </c>
      <c r="S71" s="6">
        <f>SUM(COUNTA(Tableau2[[#This Row],[CT]],Tableau2[[#This Row],[MP]]))</f>
        <v>2</v>
      </c>
      <c r="T71" s="6" t="str">
        <f>_xlfn.IFS(Tableau2[[#This Row],[Traitement]] = 2, "Traité",Tableau2[[#This Row],[Traitement]] = 1, "Traité a moitié",Tableau2[[#This Row],[Traitement]] = 0, "Pas Traité")</f>
        <v>Traité</v>
      </c>
      <c r="U71" s="7"/>
      <c r="V71" s="7"/>
      <c r="W71" s="7"/>
      <c r="X71" s="7"/>
      <c r="Y71" s="7"/>
      <c r="Z71" s="7"/>
    </row>
    <row r="72" spans="1:26" x14ac:dyDescent="0.25">
      <c r="A72" s="29">
        <v>45391</v>
      </c>
      <c r="B72" s="10">
        <v>0.63958333333333328</v>
      </c>
      <c r="C72" s="30" t="s">
        <v>79</v>
      </c>
      <c r="D72" s="21">
        <v>45391</v>
      </c>
      <c r="E72" s="4">
        <v>0.65972222222222221</v>
      </c>
      <c r="F72" s="7" t="s">
        <v>218</v>
      </c>
      <c r="G72" s="30">
        <v>37272615297</v>
      </c>
      <c r="H72" s="30" t="s">
        <v>133</v>
      </c>
      <c r="I72" s="14" t="s">
        <v>219</v>
      </c>
      <c r="J72" s="14" t="s">
        <v>220</v>
      </c>
      <c r="K72" s="30"/>
      <c r="L72" s="29"/>
      <c r="M72" s="38"/>
      <c r="N72" s="6" t="str">
        <f>UPPER(TEXT(Tableau2[[#This Row],[DATE D''ENTREE]],"mmmm"))</f>
        <v>AVRIL</v>
      </c>
      <c r="O72" s="6" t="str">
        <f>UPPER(TEXT(Tableau2[[#This Row],[DATE D''ENTREE]],"JJJJ"))</f>
        <v>MARDI</v>
      </c>
      <c r="P72" s="6" t="str">
        <f>TEXT(Tableau2[[#This Row],[DATE D''ENTREE]],"AAAA")</f>
        <v>2024</v>
      </c>
      <c r="Q72" s="6" t="str">
        <f>TEXT(Tableau2[[#This Row],[DATE D''ENTREE]],"jj")</f>
        <v>09</v>
      </c>
      <c r="R72" s="6">
        <f>COUNTA(Tableau2[[#This Row],[WR]])</f>
        <v>1</v>
      </c>
      <c r="S72" s="6">
        <f>SUM(COUNTA(Tableau2[[#This Row],[CT]],Tableau2[[#This Row],[MP]]))</f>
        <v>2</v>
      </c>
      <c r="T72" s="6" t="str">
        <f>_xlfn.IFS(Tableau2[[#This Row],[Traitement]] = 2, "Traité",Tableau2[[#This Row],[Traitement]] = 1, "Traité a moitié",Tableau2[[#This Row],[Traitement]] = 0, "Pas Traité")</f>
        <v>Traité</v>
      </c>
      <c r="U72" s="7"/>
      <c r="V72" s="7"/>
      <c r="W72" s="7"/>
      <c r="X72" s="7"/>
      <c r="Y72" s="7"/>
      <c r="Z72" s="7"/>
    </row>
    <row r="73" spans="1:26" ht="30" x14ac:dyDescent="0.25">
      <c r="A73" s="29">
        <v>45391</v>
      </c>
      <c r="B73" s="10">
        <v>0.65902777777777777</v>
      </c>
      <c r="C73" s="30" t="s">
        <v>79</v>
      </c>
      <c r="D73" s="21">
        <v>45391</v>
      </c>
      <c r="E73" s="4">
        <v>0.66319444444444442</v>
      </c>
      <c r="F73" s="7" t="s">
        <v>221</v>
      </c>
      <c r="G73" s="30">
        <v>37272544836</v>
      </c>
      <c r="H73" s="30" t="s">
        <v>133</v>
      </c>
      <c r="I73" s="14" t="s">
        <v>222</v>
      </c>
      <c r="J73" s="13" t="s">
        <v>223</v>
      </c>
      <c r="K73" s="30"/>
      <c r="L73" s="29"/>
      <c r="M73" s="38"/>
      <c r="N73" s="6" t="str">
        <f>UPPER(TEXT(Tableau2[[#This Row],[DATE D''ENTREE]],"mmmm"))</f>
        <v>AVRIL</v>
      </c>
      <c r="O73" s="6" t="str">
        <f>UPPER(TEXT(Tableau2[[#This Row],[DATE D''ENTREE]],"JJJJ"))</f>
        <v>MARDI</v>
      </c>
      <c r="P73" s="6" t="str">
        <f>TEXT(Tableau2[[#This Row],[DATE D''ENTREE]],"AAAA")</f>
        <v>2024</v>
      </c>
      <c r="Q73" s="6" t="str">
        <f>TEXT(Tableau2[[#This Row],[DATE D''ENTREE]],"jj")</f>
        <v>09</v>
      </c>
      <c r="R73" s="6">
        <f>COUNTA(Tableau2[[#This Row],[WR]])</f>
        <v>1</v>
      </c>
      <c r="S73" s="6">
        <f>SUM(COUNTA(Tableau2[[#This Row],[CT]],Tableau2[[#This Row],[MP]]))</f>
        <v>2</v>
      </c>
      <c r="T73" s="6" t="str">
        <f>_xlfn.IFS(Tableau2[[#This Row],[Traitement]] = 2, "Traité",Tableau2[[#This Row],[Traitement]] = 1, "Traité a moitié",Tableau2[[#This Row],[Traitement]] = 0, "Pas Traité")</f>
        <v>Traité</v>
      </c>
      <c r="U73" s="7"/>
      <c r="V73" s="7"/>
      <c r="W73" s="7"/>
      <c r="X73" s="7"/>
      <c r="Y73" s="7"/>
      <c r="Z73" s="7"/>
    </row>
    <row r="74" spans="1:26" x14ac:dyDescent="0.25">
      <c r="A74" s="29">
        <v>45391</v>
      </c>
      <c r="B74" s="10">
        <v>0.66527777777777775</v>
      </c>
      <c r="C74" s="30" t="s">
        <v>79</v>
      </c>
      <c r="D74" s="21">
        <v>45391</v>
      </c>
      <c r="E74" s="4">
        <v>0.66875000000000007</v>
      </c>
      <c r="F74" s="7" t="s">
        <v>224</v>
      </c>
      <c r="G74" s="30">
        <v>37272545676</v>
      </c>
      <c r="H74" s="30" t="s">
        <v>133</v>
      </c>
      <c r="I74" s="14" t="s">
        <v>225</v>
      </c>
      <c r="J74" s="14" t="s">
        <v>226</v>
      </c>
      <c r="K74" s="30"/>
      <c r="L74" s="29"/>
      <c r="M74" s="38"/>
      <c r="N74" s="6" t="str">
        <f>UPPER(TEXT(Tableau2[[#This Row],[DATE D''ENTREE]],"mmmm"))</f>
        <v>AVRIL</v>
      </c>
      <c r="O74" s="6" t="str">
        <f>UPPER(TEXT(Tableau2[[#This Row],[DATE D''ENTREE]],"JJJJ"))</f>
        <v>MARDI</v>
      </c>
      <c r="P74" s="6" t="str">
        <f>TEXT(Tableau2[[#This Row],[DATE D''ENTREE]],"AAAA")</f>
        <v>2024</v>
      </c>
      <c r="Q74" s="6" t="str">
        <f>TEXT(Tableau2[[#This Row],[DATE D''ENTREE]],"jj")</f>
        <v>09</v>
      </c>
      <c r="R74" s="6">
        <f>COUNTA(Tableau2[[#This Row],[WR]])</f>
        <v>1</v>
      </c>
      <c r="S74" s="6">
        <f>SUM(COUNTA(Tableau2[[#This Row],[CT]],Tableau2[[#This Row],[MP]]))</f>
        <v>2</v>
      </c>
      <c r="T74" s="6" t="str">
        <f>_xlfn.IFS(Tableau2[[#This Row],[Traitement]] = 2, "Traité",Tableau2[[#This Row],[Traitement]] = 1, "Traité a moitié",Tableau2[[#This Row],[Traitement]] = 0, "Pas Traité")</f>
        <v>Traité</v>
      </c>
      <c r="U74" s="7"/>
      <c r="V74" s="7"/>
      <c r="W74" s="7"/>
      <c r="X74" s="7"/>
      <c r="Y74" s="7"/>
      <c r="Z74" s="7"/>
    </row>
    <row r="75" spans="1:26" ht="30" x14ac:dyDescent="0.25">
      <c r="A75" s="29">
        <v>45391</v>
      </c>
      <c r="B75" s="10">
        <v>0.66875000000000007</v>
      </c>
      <c r="C75" s="30" t="s">
        <v>79</v>
      </c>
      <c r="D75" s="21">
        <v>45391</v>
      </c>
      <c r="E75" s="4">
        <v>0.67013888888888884</v>
      </c>
      <c r="F75" s="7" t="s">
        <v>227</v>
      </c>
      <c r="G75" s="30">
        <v>37272545684</v>
      </c>
      <c r="H75" s="30" t="s">
        <v>133</v>
      </c>
      <c r="I75" s="14" t="s">
        <v>228</v>
      </c>
      <c r="J75" s="13" t="s">
        <v>229</v>
      </c>
      <c r="K75" s="30"/>
      <c r="L75" s="29"/>
      <c r="M75" s="38"/>
      <c r="N75" s="6" t="str">
        <f>UPPER(TEXT(Tableau2[[#This Row],[DATE D''ENTREE]],"mmmm"))</f>
        <v>AVRIL</v>
      </c>
      <c r="O75" s="6" t="str">
        <f>UPPER(TEXT(Tableau2[[#This Row],[DATE D''ENTREE]],"JJJJ"))</f>
        <v>MARDI</v>
      </c>
      <c r="P75" s="6" t="str">
        <f>TEXT(Tableau2[[#This Row],[DATE D''ENTREE]],"AAAA")</f>
        <v>2024</v>
      </c>
      <c r="Q75" s="6" t="str">
        <f>TEXT(Tableau2[[#This Row],[DATE D''ENTREE]],"jj")</f>
        <v>09</v>
      </c>
      <c r="R75" s="6">
        <f>COUNTA(Tableau2[[#This Row],[WR]])</f>
        <v>1</v>
      </c>
      <c r="S75" s="6">
        <f>SUM(COUNTA(Tableau2[[#This Row],[CT]],Tableau2[[#This Row],[MP]]))</f>
        <v>2</v>
      </c>
      <c r="T75" s="6" t="str">
        <f>_xlfn.IFS(Tableau2[[#This Row],[Traitement]] = 2, "Traité",Tableau2[[#This Row],[Traitement]] = 1, "Traité a moitié",Tableau2[[#This Row],[Traitement]] = 0, "Pas Traité")</f>
        <v>Traité</v>
      </c>
      <c r="U75" s="7"/>
      <c r="V75" s="7"/>
      <c r="W75" s="7"/>
      <c r="X75" s="7"/>
      <c r="Y75" s="7"/>
      <c r="Z75" s="7"/>
    </row>
    <row r="76" spans="1:26" ht="30" x14ac:dyDescent="0.25">
      <c r="A76" s="29">
        <v>45391</v>
      </c>
      <c r="B76" s="8"/>
      <c r="C76" s="22" t="s">
        <v>230</v>
      </c>
      <c r="D76" s="21">
        <v>45391</v>
      </c>
      <c r="E76" s="3">
        <v>0.4777777777777778</v>
      </c>
      <c r="F76" s="7" t="s">
        <v>231</v>
      </c>
      <c r="G76" s="30" t="s">
        <v>232</v>
      </c>
      <c r="H76" s="22" t="s">
        <v>445</v>
      </c>
      <c r="I76" s="13" t="s">
        <v>233</v>
      </c>
      <c r="J76" s="13" t="s">
        <v>234</v>
      </c>
      <c r="K76" s="27"/>
      <c r="L76" s="21"/>
      <c r="M76" s="38"/>
      <c r="N76" s="6" t="str">
        <f>UPPER(TEXT(Tableau2[[#This Row],[DATE D''ENTREE]],"mmmm"))</f>
        <v>AVRIL</v>
      </c>
      <c r="O76" s="6" t="str">
        <f>UPPER(TEXT(Tableau2[[#This Row],[DATE D''ENTREE]],"JJJJ"))</f>
        <v>MARDI</v>
      </c>
      <c r="P76" s="6" t="str">
        <f>TEXT(Tableau2[[#This Row],[DATE D''ENTREE]],"AAAA")</f>
        <v>2024</v>
      </c>
      <c r="Q76" s="6" t="str">
        <f>TEXT(Tableau2[[#This Row],[DATE D''ENTREE]],"jj")</f>
        <v>09</v>
      </c>
      <c r="R76" s="6">
        <f>COUNTA(Tableau2[[#This Row],[WR]])</f>
        <v>1</v>
      </c>
      <c r="S76" s="6">
        <f>SUM(COUNTA(Tableau2[[#This Row],[CT]],Tableau2[[#This Row],[MP]]))</f>
        <v>2</v>
      </c>
      <c r="T76" s="6" t="str">
        <f>_xlfn.IFS(Tableau2[[#This Row],[Traitement]] = 2, "Traité",Tableau2[[#This Row],[Traitement]] = 1, "Traité a moitié",Tableau2[[#This Row],[Traitement]] = 0, "Pas Traité")</f>
        <v>Traité</v>
      </c>
      <c r="U76" s="6"/>
      <c r="V76" s="6"/>
      <c r="W76" s="6"/>
      <c r="X76" s="6"/>
      <c r="Y76" s="6"/>
      <c r="Z76" s="6"/>
    </row>
    <row r="77" spans="1:26" ht="30" x14ac:dyDescent="0.25">
      <c r="A77" s="29">
        <v>45391</v>
      </c>
      <c r="B77" s="8"/>
      <c r="C77" s="22" t="s">
        <v>230</v>
      </c>
      <c r="D77" s="21">
        <v>45391</v>
      </c>
      <c r="E77" s="3">
        <v>0.48194444444444445</v>
      </c>
      <c r="F77" s="7" t="s">
        <v>235</v>
      </c>
      <c r="G77" s="30" t="s">
        <v>236</v>
      </c>
      <c r="H77" s="22" t="s">
        <v>693</v>
      </c>
      <c r="I77" s="13" t="s">
        <v>237</v>
      </c>
      <c r="J77" s="13" t="s">
        <v>238</v>
      </c>
      <c r="K77" s="27"/>
      <c r="L77" s="21"/>
      <c r="M77" s="38"/>
      <c r="N77" s="6" t="str">
        <f>UPPER(TEXT(Tableau2[[#This Row],[DATE D''ENTREE]],"mmmm"))</f>
        <v>AVRIL</v>
      </c>
      <c r="O77" s="6" t="str">
        <f>UPPER(TEXT(Tableau2[[#This Row],[DATE D''ENTREE]],"JJJJ"))</f>
        <v>MARDI</v>
      </c>
      <c r="P77" s="6" t="str">
        <f>TEXT(Tableau2[[#This Row],[DATE D''ENTREE]],"AAAA")</f>
        <v>2024</v>
      </c>
      <c r="Q77" s="6" t="str">
        <f>TEXT(Tableau2[[#This Row],[DATE D''ENTREE]],"jj")</f>
        <v>09</v>
      </c>
      <c r="R77" s="6">
        <f>COUNTA(Tableau2[[#This Row],[WR]])</f>
        <v>1</v>
      </c>
      <c r="S77" s="6">
        <f>SUM(COUNTA(Tableau2[[#This Row],[CT]],Tableau2[[#This Row],[MP]]))</f>
        <v>2</v>
      </c>
      <c r="T77" s="6" t="str">
        <f>_xlfn.IFS(Tableau2[[#This Row],[Traitement]] = 2, "Traité",Tableau2[[#This Row],[Traitement]] = 1, "Traité a moitié",Tableau2[[#This Row],[Traitement]] = 0, "Pas Traité")</f>
        <v>Traité</v>
      </c>
      <c r="U77" s="6"/>
      <c r="V77" s="6"/>
      <c r="W77" s="6"/>
      <c r="X77" s="6"/>
      <c r="Y77" s="6"/>
      <c r="Z77" s="6"/>
    </row>
    <row r="78" spans="1:26" ht="30" x14ac:dyDescent="0.25">
      <c r="A78" s="29">
        <v>45391</v>
      </c>
      <c r="B78" s="8"/>
      <c r="C78" s="22" t="s">
        <v>230</v>
      </c>
      <c r="D78" s="21">
        <v>45391</v>
      </c>
      <c r="E78" s="3">
        <v>0.49652777777777773</v>
      </c>
      <c r="F78" s="7" t="s">
        <v>239</v>
      </c>
      <c r="G78" s="30" t="s">
        <v>240</v>
      </c>
      <c r="H78" s="22" t="s">
        <v>436</v>
      </c>
      <c r="I78" s="13" t="s">
        <v>241</v>
      </c>
      <c r="J78" s="13" t="s">
        <v>242</v>
      </c>
      <c r="K78" s="27"/>
      <c r="L78" s="21"/>
      <c r="M78" s="38"/>
      <c r="N78" s="6" t="str">
        <f>UPPER(TEXT(Tableau2[[#This Row],[DATE D''ENTREE]],"mmmm"))</f>
        <v>AVRIL</v>
      </c>
      <c r="O78" s="6" t="str">
        <f>UPPER(TEXT(Tableau2[[#This Row],[DATE D''ENTREE]],"JJJJ"))</f>
        <v>MARDI</v>
      </c>
      <c r="P78" s="6" t="str">
        <f>TEXT(Tableau2[[#This Row],[DATE D''ENTREE]],"AAAA")</f>
        <v>2024</v>
      </c>
      <c r="Q78" s="6" t="str">
        <f>TEXT(Tableau2[[#This Row],[DATE D''ENTREE]],"jj")</f>
        <v>09</v>
      </c>
      <c r="R78" s="6">
        <f>COUNTA(Tableau2[[#This Row],[WR]])</f>
        <v>1</v>
      </c>
      <c r="S78" s="6">
        <f>SUM(COUNTA(Tableau2[[#This Row],[CT]],Tableau2[[#This Row],[MP]]))</f>
        <v>2</v>
      </c>
      <c r="T78" s="6" t="str">
        <f>_xlfn.IFS(Tableau2[[#This Row],[Traitement]] = 2, "Traité",Tableau2[[#This Row],[Traitement]] = 1, "Traité a moitié",Tableau2[[#This Row],[Traitement]] = 0, "Pas Traité")</f>
        <v>Traité</v>
      </c>
      <c r="U78" s="6"/>
      <c r="V78" s="6"/>
      <c r="W78" s="6"/>
      <c r="X78" s="6"/>
      <c r="Y78" s="6"/>
      <c r="Z78" s="6"/>
    </row>
    <row r="79" spans="1:26" ht="30" x14ac:dyDescent="0.25">
      <c r="A79" s="29">
        <v>45391</v>
      </c>
      <c r="B79" s="8"/>
      <c r="C79" s="22" t="s">
        <v>230</v>
      </c>
      <c r="D79" s="21">
        <v>45391</v>
      </c>
      <c r="E79" s="3">
        <v>0.50208333333333333</v>
      </c>
      <c r="F79" s="7" t="s">
        <v>243</v>
      </c>
      <c r="G79" s="30" t="s">
        <v>244</v>
      </c>
      <c r="H79" s="22" t="s">
        <v>693</v>
      </c>
      <c r="I79" s="13" t="s">
        <v>245</v>
      </c>
      <c r="J79" s="13" t="s">
        <v>246</v>
      </c>
      <c r="K79" s="27"/>
      <c r="L79" s="21"/>
      <c r="M79" s="38"/>
      <c r="N79" s="6" t="str">
        <f>UPPER(TEXT(Tableau2[[#This Row],[DATE D''ENTREE]],"mmmm"))</f>
        <v>AVRIL</v>
      </c>
      <c r="O79" s="6" t="str">
        <f>UPPER(TEXT(Tableau2[[#This Row],[DATE D''ENTREE]],"JJJJ"))</f>
        <v>MARDI</v>
      </c>
      <c r="P79" s="6" t="str">
        <f>TEXT(Tableau2[[#This Row],[DATE D''ENTREE]],"AAAA")</f>
        <v>2024</v>
      </c>
      <c r="Q79" s="6" t="str">
        <f>TEXT(Tableau2[[#This Row],[DATE D''ENTREE]],"jj")</f>
        <v>09</v>
      </c>
      <c r="R79" s="6">
        <f>COUNTA(Tableau2[[#This Row],[WR]])</f>
        <v>1</v>
      </c>
      <c r="S79" s="6">
        <f>SUM(COUNTA(Tableau2[[#This Row],[CT]],Tableau2[[#This Row],[MP]]))</f>
        <v>2</v>
      </c>
      <c r="T79" s="6" t="str">
        <f>_xlfn.IFS(Tableau2[[#This Row],[Traitement]] = 2, "Traité",Tableau2[[#This Row],[Traitement]] = 1, "Traité a moitié",Tableau2[[#This Row],[Traitement]] = 0, "Pas Traité")</f>
        <v>Traité</v>
      </c>
      <c r="U79" s="6"/>
      <c r="V79" s="6"/>
      <c r="W79" s="6"/>
      <c r="X79" s="6"/>
      <c r="Y79" s="6"/>
      <c r="Z79" s="6"/>
    </row>
    <row r="80" spans="1:26" ht="30" x14ac:dyDescent="0.25">
      <c r="A80" s="29">
        <v>45391</v>
      </c>
      <c r="B80" s="8"/>
      <c r="C80" s="22" t="s">
        <v>230</v>
      </c>
      <c r="D80" s="21">
        <v>45391</v>
      </c>
      <c r="E80" s="3">
        <v>0.51597222222222217</v>
      </c>
      <c r="F80" s="7" t="s">
        <v>247</v>
      </c>
      <c r="G80" s="30" t="s">
        <v>248</v>
      </c>
      <c r="H80" s="22" t="s">
        <v>696</v>
      </c>
      <c r="I80" s="13" t="s">
        <v>249</v>
      </c>
      <c r="J80" s="13" t="s">
        <v>250</v>
      </c>
      <c r="K80" s="27"/>
      <c r="L80" s="21"/>
      <c r="M80" s="38"/>
      <c r="N80" s="6" t="str">
        <f>UPPER(TEXT(Tableau2[[#This Row],[DATE D''ENTREE]],"mmmm"))</f>
        <v>AVRIL</v>
      </c>
      <c r="O80" s="6" t="str">
        <f>UPPER(TEXT(Tableau2[[#This Row],[DATE D''ENTREE]],"JJJJ"))</f>
        <v>MARDI</v>
      </c>
      <c r="P80" s="6" t="str">
        <f>TEXT(Tableau2[[#This Row],[DATE D''ENTREE]],"AAAA")</f>
        <v>2024</v>
      </c>
      <c r="Q80" s="6" t="str">
        <f>TEXT(Tableau2[[#This Row],[DATE D''ENTREE]],"jj")</f>
        <v>09</v>
      </c>
      <c r="R80" s="6">
        <f>COUNTA(Tableau2[[#This Row],[WR]])</f>
        <v>1</v>
      </c>
      <c r="S80" s="6">
        <f>SUM(COUNTA(Tableau2[[#This Row],[CT]],Tableau2[[#This Row],[MP]]))</f>
        <v>2</v>
      </c>
      <c r="T80" s="6" t="str">
        <f>_xlfn.IFS(Tableau2[[#This Row],[Traitement]] = 2, "Traité",Tableau2[[#This Row],[Traitement]] = 1, "Traité a moitié",Tableau2[[#This Row],[Traitement]] = 0, "Pas Traité")</f>
        <v>Traité</v>
      </c>
      <c r="U80" s="6"/>
      <c r="V80" s="6"/>
      <c r="W80" s="6"/>
      <c r="X80" s="6"/>
      <c r="Y80" s="6"/>
      <c r="Z80" s="6"/>
    </row>
    <row r="81" spans="1:26" ht="30" x14ac:dyDescent="0.25">
      <c r="A81" s="29">
        <v>45391</v>
      </c>
      <c r="B81" s="8"/>
      <c r="C81" s="22" t="s">
        <v>230</v>
      </c>
      <c r="D81" s="21">
        <v>45391</v>
      </c>
      <c r="E81" s="3">
        <v>0.58333333333333337</v>
      </c>
      <c r="F81" s="7" t="s">
        <v>157</v>
      </c>
      <c r="G81" s="30" t="s">
        <v>251</v>
      </c>
      <c r="H81" s="22" t="s">
        <v>445</v>
      </c>
      <c r="I81" s="13" t="s">
        <v>252</v>
      </c>
      <c r="J81" s="13" t="s">
        <v>253</v>
      </c>
      <c r="K81" s="27"/>
      <c r="L81" s="21"/>
      <c r="M81" s="38"/>
      <c r="N81" s="6" t="str">
        <f>UPPER(TEXT(Tableau2[[#This Row],[DATE D''ENTREE]],"mmmm"))</f>
        <v>AVRIL</v>
      </c>
      <c r="O81" s="6" t="str">
        <f>UPPER(TEXT(Tableau2[[#This Row],[DATE D''ENTREE]],"JJJJ"))</f>
        <v>MARDI</v>
      </c>
      <c r="P81" s="6" t="str">
        <f>TEXT(Tableau2[[#This Row],[DATE D''ENTREE]],"AAAA")</f>
        <v>2024</v>
      </c>
      <c r="Q81" s="6" t="str">
        <f>TEXT(Tableau2[[#This Row],[DATE D''ENTREE]],"jj")</f>
        <v>09</v>
      </c>
      <c r="R81" s="6">
        <f>COUNTA(Tableau2[[#This Row],[WR]])</f>
        <v>1</v>
      </c>
      <c r="S81" s="6">
        <f>SUM(COUNTA(Tableau2[[#This Row],[CT]],Tableau2[[#This Row],[MP]]))</f>
        <v>2</v>
      </c>
      <c r="T81" s="6" t="str">
        <f>_xlfn.IFS(Tableau2[[#This Row],[Traitement]] = 2, "Traité",Tableau2[[#This Row],[Traitement]] = 1, "Traité a moitié",Tableau2[[#This Row],[Traitement]] = 0, "Pas Traité")</f>
        <v>Traité</v>
      </c>
      <c r="U81" s="6"/>
      <c r="V81" s="6"/>
      <c r="W81" s="6"/>
      <c r="X81" s="6"/>
      <c r="Y81" s="6"/>
      <c r="Z81" s="6"/>
    </row>
    <row r="82" spans="1:26" ht="30" x14ac:dyDescent="0.25">
      <c r="A82" s="29">
        <v>45391</v>
      </c>
      <c r="B82" s="8"/>
      <c r="C82" s="22" t="s">
        <v>230</v>
      </c>
      <c r="D82" s="21">
        <v>45391</v>
      </c>
      <c r="E82" s="3">
        <v>0.625</v>
      </c>
      <c r="F82" s="7" t="s">
        <v>254</v>
      </c>
      <c r="G82" s="30" t="s">
        <v>255</v>
      </c>
      <c r="H82" s="22" t="s">
        <v>693</v>
      </c>
      <c r="I82" s="13" t="s">
        <v>256</v>
      </c>
      <c r="J82" s="13" t="s">
        <v>257</v>
      </c>
      <c r="K82" s="27"/>
      <c r="L82" s="21"/>
      <c r="M82" s="38"/>
      <c r="N82" s="6" t="str">
        <f>UPPER(TEXT(Tableau2[[#This Row],[DATE D''ENTREE]],"mmmm"))</f>
        <v>AVRIL</v>
      </c>
      <c r="O82" s="6" t="str">
        <f>UPPER(TEXT(Tableau2[[#This Row],[DATE D''ENTREE]],"JJJJ"))</f>
        <v>MARDI</v>
      </c>
      <c r="P82" s="6" t="str">
        <f>TEXT(Tableau2[[#This Row],[DATE D''ENTREE]],"AAAA")</f>
        <v>2024</v>
      </c>
      <c r="Q82" s="6" t="str">
        <f>TEXT(Tableau2[[#This Row],[DATE D''ENTREE]],"jj")</f>
        <v>09</v>
      </c>
      <c r="R82" s="6">
        <f>COUNTA(Tableau2[[#This Row],[WR]])</f>
        <v>1</v>
      </c>
      <c r="S82" s="6">
        <f>SUM(COUNTA(Tableau2[[#This Row],[CT]],Tableau2[[#This Row],[MP]]))</f>
        <v>2</v>
      </c>
      <c r="T82" s="6" t="str">
        <f>_xlfn.IFS(Tableau2[[#This Row],[Traitement]] = 2, "Traité",Tableau2[[#This Row],[Traitement]] = 1, "Traité a moitié",Tableau2[[#This Row],[Traitement]] = 0, "Pas Traité")</f>
        <v>Traité</v>
      </c>
      <c r="U82" s="6"/>
      <c r="V82" s="6"/>
      <c r="W82" s="6"/>
      <c r="X82" s="6"/>
      <c r="Y82" s="6"/>
      <c r="Z82" s="6"/>
    </row>
    <row r="83" spans="1:26" ht="30" x14ac:dyDescent="0.25">
      <c r="A83" s="29">
        <v>45391</v>
      </c>
      <c r="B83" s="8"/>
      <c r="C83" s="22" t="s">
        <v>230</v>
      </c>
      <c r="D83" s="21">
        <v>45391</v>
      </c>
      <c r="E83" s="3">
        <v>0.63680555555555551</v>
      </c>
      <c r="F83" s="7" t="s">
        <v>258</v>
      </c>
      <c r="G83" s="30" t="s">
        <v>259</v>
      </c>
      <c r="H83" s="22" t="s">
        <v>445</v>
      </c>
      <c r="I83" s="13" t="s">
        <v>260</v>
      </c>
      <c r="J83" s="13" t="s">
        <v>261</v>
      </c>
      <c r="K83" s="27"/>
      <c r="L83" s="21"/>
      <c r="M83" s="38"/>
      <c r="N83" s="6" t="str">
        <f>UPPER(TEXT(Tableau2[[#This Row],[DATE D''ENTREE]],"mmmm"))</f>
        <v>AVRIL</v>
      </c>
      <c r="O83" s="6" t="str">
        <f>UPPER(TEXT(Tableau2[[#This Row],[DATE D''ENTREE]],"JJJJ"))</f>
        <v>MARDI</v>
      </c>
      <c r="P83" s="6" t="str">
        <f>TEXT(Tableau2[[#This Row],[DATE D''ENTREE]],"AAAA")</f>
        <v>2024</v>
      </c>
      <c r="Q83" s="6" t="str">
        <f>TEXT(Tableau2[[#This Row],[DATE D''ENTREE]],"jj")</f>
        <v>09</v>
      </c>
      <c r="R83" s="6">
        <f>COUNTA(Tableau2[[#This Row],[WR]])</f>
        <v>1</v>
      </c>
      <c r="S83" s="6">
        <f>SUM(COUNTA(Tableau2[[#This Row],[CT]],Tableau2[[#This Row],[MP]]))</f>
        <v>2</v>
      </c>
      <c r="T83" s="6" t="str">
        <f>_xlfn.IFS(Tableau2[[#This Row],[Traitement]] = 2, "Traité",Tableau2[[#This Row],[Traitement]] = 1, "Traité a moitié",Tableau2[[#This Row],[Traitement]] = 0, "Pas Traité")</f>
        <v>Traité</v>
      </c>
      <c r="U83" s="6"/>
      <c r="V83" s="6"/>
      <c r="W83" s="6"/>
      <c r="X83" s="6"/>
      <c r="Y83" s="6"/>
      <c r="Z83" s="6"/>
    </row>
    <row r="84" spans="1:26" x14ac:dyDescent="0.25">
      <c r="A84" s="29">
        <v>45392</v>
      </c>
      <c r="B84" s="11">
        <v>0.39097222222222222</v>
      </c>
      <c r="C84" s="32" t="s">
        <v>230</v>
      </c>
      <c r="D84" s="21">
        <v>45379</v>
      </c>
      <c r="E84" s="4">
        <v>0.59513888888888888</v>
      </c>
      <c r="F84" s="7" t="s">
        <v>262</v>
      </c>
      <c r="G84" s="30" t="s">
        <v>263</v>
      </c>
      <c r="H84" s="32"/>
      <c r="I84" s="14" t="s">
        <v>264</v>
      </c>
      <c r="J84" s="14" t="s">
        <v>265</v>
      </c>
      <c r="K84" s="33"/>
      <c r="L84" s="34"/>
      <c r="M84" s="38"/>
      <c r="N84" s="6" t="str">
        <f>UPPER(TEXT(Tableau2[[#This Row],[DATE D''ENTREE]],"mmmm"))</f>
        <v>AVRIL</v>
      </c>
      <c r="O84" s="6" t="str">
        <f>UPPER(TEXT(Tableau2[[#This Row],[DATE D''ENTREE]],"JJJJ"))</f>
        <v>MERCREDI</v>
      </c>
      <c r="P84" s="6" t="str">
        <f>TEXT(Tableau2[[#This Row],[DATE D''ENTREE]],"AAAA")</f>
        <v>2024</v>
      </c>
      <c r="Q84" s="6" t="str">
        <f>TEXT(Tableau2[[#This Row],[DATE D''ENTREE]],"jj")</f>
        <v>10</v>
      </c>
      <c r="R84" s="6">
        <f>COUNTA(Tableau2[[#This Row],[WR]])</f>
        <v>1</v>
      </c>
      <c r="S84" s="6">
        <f>SUM(COUNTA(Tableau2[[#This Row],[CT]],Tableau2[[#This Row],[MP]]))</f>
        <v>2</v>
      </c>
      <c r="T84" s="6" t="str">
        <f>_xlfn.IFS(Tableau2[[#This Row],[Traitement]] = 2, "Traité",Tableau2[[#This Row],[Traitement]] = 1, "Traité a moitié",Tableau2[[#This Row],[Traitement]] = 0, "Pas Traité")</f>
        <v>Traité</v>
      </c>
      <c r="U84" s="6"/>
      <c r="V84" s="6"/>
      <c r="W84" s="6"/>
      <c r="X84" s="6"/>
      <c r="Y84" s="6"/>
      <c r="Z84" s="6"/>
    </row>
    <row r="85" spans="1:26" x14ac:dyDescent="0.25">
      <c r="A85" s="29">
        <v>45393</v>
      </c>
      <c r="B85" s="11">
        <v>0.35833333333333334</v>
      </c>
      <c r="C85" s="32" t="s">
        <v>230</v>
      </c>
      <c r="D85" s="21">
        <v>45393</v>
      </c>
      <c r="E85" s="4">
        <v>0.47500000000000003</v>
      </c>
      <c r="F85" s="7" t="s">
        <v>266</v>
      </c>
      <c r="G85" s="30" t="s">
        <v>267</v>
      </c>
      <c r="H85" s="32" t="s">
        <v>445</v>
      </c>
      <c r="I85" s="14" t="s">
        <v>268</v>
      </c>
      <c r="J85" s="14" t="s">
        <v>269</v>
      </c>
      <c r="K85" s="32"/>
      <c r="L85" s="34"/>
      <c r="M85" s="38"/>
      <c r="N85" s="6" t="str">
        <f>UPPER(TEXT(Tableau2[[#This Row],[DATE D''ENTREE]],"mmmm"))</f>
        <v>AVRIL</v>
      </c>
      <c r="O85" s="6" t="str">
        <f>UPPER(TEXT(Tableau2[[#This Row],[DATE D''ENTREE]],"JJJJ"))</f>
        <v>JEUDI</v>
      </c>
      <c r="P85" s="6" t="str">
        <f>TEXT(Tableau2[[#This Row],[DATE D''ENTREE]],"AAAA")</f>
        <v>2024</v>
      </c>
      <c r="Q85" s="6" t="str">
        <f>TEXT(Tableau2[[#This Row],[DATE D''ENTREE]],"jj")</f>
        <v>11</v>
      </c>
      <c r="R85" s="6">
        <f>COUNTA(Tableau2[[#This Row],[WR]])</f>
        <v>1</v>
      </c>
      <c r="S85" s="6">
        <f>SUM(COUNTA(Tableau2[[#This Row],[CT]],Tableau2[[#This Row],[MP]]))</f>
        <v>2</v>
      </c>
      <c r="T85" s="6" t="str">
        <f>_xlfn.IFS(Tableau2[[#This Row],[Traitement]] = 2, "Traité",Tableau2[[#This Row],[Traitement]] = 1, "Traité a moitié",Tableau2[[#This Row],[Traitement]] = 0, "Pas Traité")</f>
        <v>Traité</v>
      </c>
      <c r="U85" s="6"/>
      <c r="V85" s="6"/>
      <c r="W85" s="6"/>
      <c r="X85" s="6"/>
      <c r="Y85" s="6"/>
      <c r="Z85" s="6"/>
    </row>
    <row r="86" spans="1:26" x14ac:dyDescent="0.25">
      <c r="A86" s="29">
        <v>45393</v>
      </c>
      <c r="B86" s="11"/>
      <c r="C86" s="32"/>
      <c r="D86" s="21"/>
      <c r="E86" s="4"/>
      <c r="F86" s="7" t="s">
        <v>270</v>
      </c>
      <c r="G86" s="30"/>
      <c r="H86" s="32"/>
      <c r="I86" s="14"/>
      <c r="J86" s="14"/>
      <c r="K86" s="32"/>
      <c r="L86" s="34"/>
      <c r="M86" s="38"/>
      <c r="N86" s="6" t="str">
        <f>UPPER(TEXT(Tableau2[[#This Row],[DATE D''ENTREE]],"mmmm"))</f>
        <v>AVRIL</v>
      </c>
      <c r="O86" s="6" t="str">
        <f>UPPER(TEXT(Tableau2[[#This Row],[DATE D''ENTREE]],"JJJJ"))</f>
        <v>JEUDI</v>
      </c>
      <c r="P86" s="6" t="str">
        <f>TEXT(Tableau2[[#This Row],[DATE D''ENTREE]],"AAAA")</f>
        <v>2024</v>
      </c>
      <c r="Q86" s="6" t="str">
        <f>TEXT(Tableau2[[#This Row],[DATE D''ENTREE]],"jj")</f>
        <v>11</v>
      </c>
      <c r="R86" s="6">
        <f>COUNTA(Tableau2[[#This Row],[WR]])</f>
        <v>1</v>
      </c>
      <c r="S86" s="6">
        <f>SUM(COUNTA(Tableau2[[#This Row],[CT]],Tableau2[[#This Row],[MP]]))</f>
        <v>0</v>
      </c>
      <c r="T86" s="6" t="str">
        <f>_xlfn.IFS(Tableau2[[#This Row],[Traitement]] = 2, "Traité",Tableau2[[#This Row],[Traitement]] = 1, "Traité a moitié",Tableau2[[#This Row],[Traitement]] = 0, "Pas Traité")</f>
        <v>Pas Traité</v>
      </c>
      <c r="U86" s="6"/>
      <c r="V86" s="6"/>
      <c r="W86" s="6"/>
      <c r="X86" s="6"/>
      <c r="Y86" s="6"/>
      <c r="Z86" s="6"/>
    </row>
    <row r="87" spans="1:26" x14ac:dyDescent="0.25">
      <c r="A87" s="29">
        <v>45393</v>
      </c>
      <c r="B87" s="11">
        <v>0.42777777777777781</v>
      </c>
      <c r="C87" s="32" t="s">
        <v>230</v>
      </c>
      <c r="D87" s="21"/>
      <c r="E87" s="4">
        <v>0.48194444444444445</v>
      </c>
      <c r="F87" s="7" t="s">
        <v>271</v>
      </c>
      <c r="G87" s="30" t="s">
        <v>272</v>
      </c>
      <c r="H87" s="32" t="s">
        <v>693</v>
      </c>
      <c r="I87" s="14" t="s">
        <v>273</v>
      </c>
      <c r="J87" s="14" t="s">
        <v>274</v>
      </c>
      <c r="K87" s="32" t="s">
        <v>192</v>
      </c>
      <c r="L87" s="21">
        <v>45393</v>
      </c>
      <c r="M87" s="38"/>
      <c r="N87" s="6" t="str">
        <f>UPPER(TEXT(Tableau2[[#This Row],[DATE D''ENTREE]],"mmmm"))</f>
        <v>AVRIL</v>
      </c>
      <c r="O87" s="6" t="str">
        <f>UPPER(TEXT(Tableau2[[#This Row],[DATE D''ENTREE]],"JJJJ"))</f>
        <v>JEUDI</v>
      </c>
      <c r="P87" s="6" t="str">
        <f>TEXT(Tableau2[[#This Row],[DATE D''ENTREE]],"AAAA")</f>
        <v>2024</v>
      </c>
      <c r="Q87" s="6" t="str">
        <f>TEXT(Tableau2[[#This Row],[DATE D''ENTREE]],"jj")</f>
        <v>11</v>
      </c>
      <c r="R87" s="6">
        <f>COUNTA(Tableau2[[#This Row],[WR]])</f>
        <v>1</v>
      </c>
      <c r="S87" s="6">
        <f>SUM(COUNTA(Tableau2[[#This Row],[CT]],Tableau2[[#This Row],[MP]]))</f>
        <v>2</v>
      </c>
      <c r="T87" s="6" t="str">
        <f>_xlfn.IFS(Tableau2[[#This Row],[Traitement]] = 2, "Traité",Tableau2[[#This Row],[Traitement]] = 1, "Traité a moitié",Tableau2[[#This Row],[Traitement]] = 0, "Pas Traité")</f>
        <v>Traité</v>
      </c>
      <c r="U87" s="6"/>
      <c r="V87" s="6"/>
      <c r="W87" s="6"/>
      <c r="X87" s="6"/>
      <c r="Y87" s="6"/>
      <c r="Z87" s="6"/>
    </row>
    <row r="88" spans="1:26" x14ac:dyDescent="0.25">
      <c r="A88" s="29">
        <v>45377</v>
      </c>
      <c r="B88" s="11">
        <v>0.55972222222222223</v>
      </c>
      <c r="C88" s="32" t="s">
        <v>13</v>
      </c>
      <c r="D88" s="21">
        <v>45393</v>
      </c>
      <c r="E88" s="4">
        <v>0.47291666666666665</v>
      </c>
      <c r="F88" s="7" t="s">
        <v>275</v>
      </c>
      <c r="G88" s="30" t="s">
        <v>276</v>
      </c>
      <c r="H88" s="32" t="s">
        <v>693</v>
      </c>
      <c r="I88" s="14" t="s">
        <v>277</v>
      </c>
      <c r="J88" s="14" t="s">
        <v>278</v>
      </c>
      <c r="K88" s="32"/>
      <c r="L88" s="34"/>
      <c r="M88" s="38"/>
      <c r="N88" s="6" t="str">
        <f>UPPER(TEXT(Tableau2[[#This Row],[DATE D''ENTREE]],"mmmm"))</f>
        <v>MARS</v>
      </c>
      <c r="O88" s="6" t="str">
        <f>UPPER(TEXT(Tableau2[[#This Row],[DATE D''ENTREE]],"JJJJ"))</f>
        <v>MARDI</v>
      </c>
      <c r="P88" s="6" t="str">
        <f>TEXT(Tableau2[[#This Row],[DATE D''ENTREE]],"AAAA")</f>
        <v>2024</v>
      </c>
      <c r="Q88" s="6" t="str">
        <f>TEXT(Tableau2[[#This Row],[DATE D''ENTREE]],"jj")</f>
        <v>26</v>
      </c>
      <c r="R88" s="6">
        <f>COUNTA(Tableau2[[#This Row],[WR]])</f>
        <v>1</v>
      </c>
      <c r="S88" s="6">
        <f>SUM(COUNTA(Tableau2[[#This Row],[CT]],Tableau2[[#This Row],[MP]]))</f>
        <v>2</v>
      </c>
      <c r="T88" s="6" t="str">
        <f>_xlfn.IFS(Tableau2[[#This Row],[Traitement]] = 2, "Traité",Tableau2[[#This Row],[Traitement]] = 1, "Traité a moitié",Tableau2[[#This Row],[Traitement]] = 0, "Pas Traité")</f>
        <v>Traité</v>
      </c>
      <c r="U88" s="6"/>
      <c r="V88" s="6"/>
      <c r="W88" s="6"/>
      <c r="X88" s="6"/>
      <c r="Y88" s="6"/>
      <c r="Z88" s="6"/>
    </row>
    <row r="89" spans="1:26" ht="30" x14ac:dyDescent="0.25">
      <c r="A89" s="29">
        <v>45392</v>
      </c>
      <c r="B89" s="11">
        <v>0.3923611111111111</v>
      </c>
      <c r="C89" s="32" t="s">
        <v>13</v>
      </c>
      <c r="D89" s="21">
        <v>45393</v>
      </c>
      <c r="E89" s="4">
        <v>0.47916666666666669</v>
      </c>
      <c r="F89" s="7" t="s">
        <v>279</v>
      </c>
      <c r="G89" s="30" t="s">
        <v>280</v>
      </c>
      <c r="H89" s="32" t="s">
        <v>695</v>
      </c>
      <c r="I89" s="16" t="s">
        <v>281</v>
      </c>
      <c r="J89" s="16" t="s">
        <v>282</v>
      </c>
      <c r="K89" s="32"/>
      <c r="L89" s="34"/>
      <c r="M89" s="38"/>
      <c r="N89" s="6" t="str">
        <f>UPPER(TEXT(Tableau2[[#This Row],[DATE D''ENTREE]],"mmmm"))</f>
        <v>AVRIL</v>
      </c>
      <c r="O89" s="6" t="str">
        <f>UPPER(TEXT(Tableau2[[#This Row],[DATE D''ENTREE]],"JJJJ"))</f>
        <v>MERCREDI</v>
      </c>
      <c r="P89" s="6" t="str">
        <f>TEXT(Tableau2[[#This Row],[DATE D''ENTREE]],"AAAA")</f>
        <v>2024</v>
      </c>
      <c r="Q89" s="6" t="str">
        <f>TEXT(Tableau2[[#This Row],[DATE D''ENTREE]],"jj")</f>
        <v>10</v>
      </c>
      <c r="R89" s="6">
        <f>COUNTA(Tableau2[[#This Row],[WR]])</f>
        <v>1</v>
      </c>
      <c r="S89" s="6">
        <f>SUM(COUNTA(Tableau2[[#This Row],[CT]],Tableau2[[#This Row],[MP]]))</f>
        <v>2</v>
      </c>
      <c r="T89" s="6" t="str">
        <f>_xlfn.IFS(Tableau2[[#This Row],[Traitement]] = 2, "Traité",Tableau2[[#This Row],[Traitement]] = 1, "Traité a moitié",Tableau2[[#This Row],[Traitement]] = 0, "Pas Traité")</f>
        <v>Traité</v>
      </c>
      <c r="U89" s="6"/>
      <c r="V89" s="6"/>
      <c r="W89" s="6"/>
      <c r="X89" s="6"/>
      <c r="Y89" s="6"/>
      <c r="Z89" s="6"/>
    </row>
    <row r="90" spans="1:26" ht="30" x14ac:dyDescent="0.25">
      <c r="A90" s="21">
        <v>45393</v>
      </c>
      <c r="B90" s="8">
        <v>0.4548611111111111</v>
      </c>
      <c r="C90" s="22" t="s">
        <v>230</v>
      </c>
      <c r="D90" s="21">
        <v>45393</v>
      </c>
      <c r="E90" s="3"/>
      <c r="F90" s="6" t="s">
        <v>283</v>
      </c>
      <c r="G90" s="22" t="s">
        <v>284</v>
      </c>
      <c r="H90" s="22" t="s">
        <v>693</v>
      </c>
      <c r="I90" s="16" t="s">
        <v>285</v>
      </c>
      <c r="J90" s="16" t="s">
        <v>286</v>
      </c>
      <c r="K90" s="22" t="s">
        <v>192</v>
      </c>
      <c r="L90" s="21">
        <v>45393</v>
      </c>
      <c r="M90" s="38"/>
      <c r="N90" s="6" t="str">
        <f>UPPER(TEXT(Tableau2[[#This Row],[DATE D''ENTREE]],"mmmm"))</f>
        <v>AVRIL</v>
      </c>
      <c r="O90" s="6" t="str">
        <f>UPPER(TEXT(Tableau2[[#This Row],[DATE D''ENTREE]],"JJJJ"))</f>
        <v>JEUDI</v>
      </c>
      <c r="P90" s="6" t="str">
        <f>TEXT(Tableau2[[#This Row],[DATE D''ENTREE]],"AAAA")</f>
        <v>2024</v>
      </c>
      <c r="Q90" s="6" t="str">
        <f>TEXT(Tableau2[[#This Row],[DATE D''ENTREE]],"jj")</f>
        <v>11</v>
      </c>
      <c r="R90" s="6">
        <f>COUNTA(Tableau2[[#This Row],[WR]])</f>
        <v>1</v>
      </c>
      <c r="S90" s="6">
        <f>SUM(COUNTA(Tableau2[[#This Row],[CT]],Tableau2[[#This Row],[MP]]))</f>
        <v>2</v>
      </c>
      <c r="T90" s="6" t="str">
        <f>_xlfn.IFS(Tableau2[[#This Row],[Traitement]] = 2, "Traité",Tableau2[[#This Row],[Traitement]] = 1, "Traité a moitié",Tableau2[[#This Row],[Traitement]] = 0, "Pas Traité")</f>
        <v>Traité</v>
      </c>
      <c r="U90" s="6"/>
      <c r="V90" s="6"/>
      <c r="W90" s="6"/>
      <c r="X90" s="6"/>
      <c r="Y90" s="6"/>
      <c r="Z90" s="6"/>
    </row>
    <row r="91" spans="1:26" ht="30" x14ac:dyDescent="0.25">
      <c r="A91" s="21">
        <v>45393</v>
      </c>
      <c r="B91" s="8">
        <v>0.45833333333333331</v>
      </c>
      <c r="C91" s="22" t="s">
        <v>287</v>
      </c>
      <c r="D91" s="21">
        <v>45393</v>
      </c>
      <c r="E91" s="3">
        <v>0.48888888888888887</v>
      </c>
      <c r="F91" s="6" t="s">
        <v>288</v>
      </c>
      <c r="G91" s="22" t="s">
        <v>289</v>
      </c>
      <c r="H91" s="22" t="s">
        <v>445</v>
      </c>
      <c r="I91" s="16" t="s">
        <v>290</v>
      </c>
      <c r="J91" s="16" t="s">
        <v>291</v>
      </c>
      <c r="K91" s="22"/>
      <c r="L91" s="21"/>
      <c r="M91" s="38"/>
      <c r="N91" s="6" t="str">
        <f>UPPER(TEXT(Tableau2[[#This Row],[DATE D''ENTREE]],"mmmm"))</f>
        <v>AVRIL</v>
      </c>
      <c r="O91" s="6" t="str">
        <f>UPPER(TEXT(Tableau2[[#This Row],[DATE D''ENTREE]],"JJJJ"))</f>
        <v>JEUDI</v>
      </c>
      <c r="P91" s="6" t="str">
        <f>TEXT(Tableau2[[#This Row],[DATE D''ENTREE]],"AAAA")</f>
        <v>2024</v>
      </c>
      <c r="Q91" s="6" t="str">
        <f>TEXT(Tableau2[[#This Row],[DATE D''ENTREE]],"jj")</f>
        <v>11</v>
      </c>
      <c r="R91" s="6">
        <f>COUNTA(Tableau2[[#This Row],[WR]])</f>
        <v>1</v>
      </c>
      <c r="S91" s="6">
        <f>SUM(COUNTA(Tableau2[[#This Row],[CT]],Tableau2[[#This Row],[MP]]))</f>
        <v>2</v>
      </c>
      <c r="T91" s="6" t="str">
        <f>_xlfn.IFS(Tableau2[[#This Row],[Traitement]] = 2, "Traité",Tableau2[[#This Row],[Traitement]] = 1, "Traité a moitié",Tableau2[[#This Row],[Traitement]] = 0, "Pas Traité")</f>
        <v>Traité</v>
      </c>
      <c r="U91" s="6"/>
      <c r="V91" s="6"/>
      <c r="W91" s="6"/>
      <c r="X91" s="6"/>
      <c r="Y91" s="6"/>
      <c r="Z91" s="6"/>
    </row>
    <row r="92" spans="1:26" ht="30" x14ac:dyDescent="0.25">
      <c r="A92" s="21">
        <v>45393</v>
      </c>
      <c r="B92" s="8">
        <v>0.70972222222222225</v>
      </c>
      <c r="C92" s="22" t="s">
        <v>287</v>
      </c>
      <c r="D92" s="21">
        <v>45393</v>
      </c>
      <c r="E92" s="3">
        <v>0.49652777777777779</v>
      </c>
      <c r="F92" s="6" t="s">
        <v>292</v>
      </c>
      <c r="G92" s="22" t="s">
        <v>293</v>
      </c>
      <c r="H92" s="22" t="s">
        <v>693</v>
      </c>
      <c r="I92" s="16" t="s">
        <v>294</v>
      </c>
      <c r="J92" s="16" t="s">
        <v>295</v>
      </c>
      <c r="K92" s="22" t="s">
        <v>192</v>
      </c>
      <c r="L92" s="21">
        <v>45393</v>
      </c>
      <c r="M92" s="38"/>
      <c r="N92" s="6" t="str">
        <f>UPPER(TEXT(Tableau2[[#This Row],[DATE D''ENTREE]],"mmmm"))</f>
        <v>AVRIL</v>
      </c>
      <c r="O92" s="6" t="str">
        <f>UPPER(TEXT(Tableau2[[#This Row],[DATE D''ENTREE]],"JJJJ"))</f>
        <v>JEUDI</v>
      </c>
      <c r="P92" s="6" t="str">
        <f>TEXT(Tableau2[[#This Row],[DATE D''ENTREE]],"AAAA")</f>
        <v>2024</v>
      </c>
      <c r="Q92" s="6" t="str">
        <f>TEXT(Tableau2[[#This Row],[DATE D''ENTREE]],"jj")</f>
        <v>11</v>
      </c>
      <c r="R92" s="6">
        <f>COUNTA(Tableau2[[#This Row],[WR]])</f>
        <v>1</v>
      </c>
      <c r="S92" s="6">
        <f>SUM(COUNTA(Tableau2[[#This Row],[CT]],Tableau2[[#This Row],[MP]]))</f>
        <v>2</v>
      </c>
      <c r="T92" s="6" t="str">
        <f>_xlfn.IFS(Tableau2[[#This Row],[Traitement]] = 2, "Traité",Tableau2[[#This Row],[Traitement]] = 1, "Traité a moitié",Tableau2[[#This Row],[Traitement]] = 0, "Pas Traité")</f>
        <v>Traité</v>
      </c>
      <c r="U92" s="6"/>
      <c r="V92" s="6"/>
      <c r="W92" s="6"/>
      <c r="X92" s="6"/>
      <c r="Y92" s="6"/>
      <c r="Z92" s="6"/>
    </row>
    <row r="93" spans="1:26" ht="30" x14ac:dyDescent="0.25">
      <c r="A93" s="21">
        <v>45393</v>
      </c>
      <c r="B93" s="8">
        <v>0.49722222222222223</v>
      </c>
      <c r="C93" s="22" t="s">
        <v>79</v>
      </c>
      <c r="D93" s="21">
        <v>45349</v>
      </c>
      <c r="E93" s="3">
        <v>0.57499999999999996</v>
      </c>
      <c r="F93" s="6" t="s">
        <v>296</v>
      </c>
      <c r="G93" s="22" t="s">
        <v>297</v>
      </c>
      <c r="H93" s="22" t="s">
        <v>81</v>
      </c>
      <c r="I93" s="16" t="s">
        <v>298</v>
      </c>
      <c r="J93" s="16" t="s">
        <v>299</v>
      </c>
      <c r="K93" s="22"/>
      <c r="L93" s="21"/>
      <c r="M93" s="38" t="s">
        <v>300</v>
      </c>
      <c r="N93" s="6" t="str">
        <f>UPPER(TEXT(Tableau2[[#This Row],[DATE D''ENTREE]],"mmmm"))</f>
        <v>AVRIL</v>
      </c>
      <c r="O93" s="6" t="str">
        <f>UPPER(TEXT(Tableau2[[#This Row],[DATE D''ENTREE]],"JJJJ"))</f>
        <v>JEUDI</v>
      </c>
      <c r="P93" s="6" t="str">
        <f>TEXT(Tableau2[[#This Row],[DATE D''ENTREE]],"AAAA")</f>
        <v>2024</v>
      </c>
      <c r="Q93" s="6" t="str">
        <f>TEXT(Tableau2[[#This Row],[DATE D''ENTREE]],"jj")</f>
        <v>11</v>
      </c>
      <c r="R93" s="6">
        <f>COUNTA(Tableau2[[#This Row],[WR]])</f>
        <v>1</v>
      </c>
      <c r="S93" s="6">
        <f>SUM(COUNTA(Tableau2[[#This Row],[CT]],Tableau2[[#This Row],[MP]]))</f>
        <v>2</v>
      </c>
      <c r="T93" s="6" t="str">
        <f>_xlfn.IFS(Tableau2[[#This Row],[Traitement]] = 2, "Traité",Tableau2[[#This Row],[Traitement]] = 1, "Traité a moitié",Tableau2[[#This Row],[Traitement]] = 0, "Pas Traité")</f>
        <v>Traité</v>
      </c>
      <c r="U93" s="6"/>
      <c r="V93" s="6"/>
      <c r="W93" s="6"/>
      <c r="X93" s="6"/>
      <c r="Y93" s="6"/>
      <c r="Z93" s="6"/>
    </row>
    <row r="94" spans="1:26" ht="30" x14ac:dyDescent="0.25">
      <c r="A94" s="21">
        <v>45393</v>
      </c>
      <c r="B94" s="8">
        <v>0.5</v>
      </c>
      <c r="C94" s="22" t="s">
        <v>79</v>
      </c>
      <c r="D94" s="21">
        <v>45393</v>
      </c>
      <c r="E94" s="3">
        <v>0.5625</v>
      </c>
      <c r="F94" s="6" t="s">
        <v>301</v>
      </c>
      <c r="G94" s="22" t="s">
        <v>302</v>
      </c>
      <c r="H94" s="22" t="s">
        <v>81</v>
      </c>
      <c r="I94" s="16" t="s">
        <v>303</v>
      </c>
      <c r="J94" s="16" t="s">
        <v>304</v>
      </c>
      <c r="K94" s="22" t="s">
        <v>192</v>
      </c>
      <c r="L94" s="21">
        <v>45393</v>
      </c>
      <c r="M94" s="38"/>
      <c r="N94" s="6" t="str">
        <f>UPPER(TEXT(Tableau2[[#This Row],[DATE D''ENTREE]],"mmmm"))</f>
        <v>AVRIL</v>
      </c>
      <c r="O94" s="6" t="str">
        <f>UPPER(TEXT(Tableau2[[#This Row],[DATE D''ENTREE]],"JJJJ"))</f>
        <v>JEUDI</v>
      </c>
      <c r="P94" s="6" t="str">
        <f>TEXT(Tableau2[[#This Row],[DATE D''ENTREE]],"AAAA")</f>
        <v>2024</v>
      </c>
      <c r="Q94" s="6" t="str">
        <f>TEXT(Tableau2[[#This Row],[DATE D''ENTREE]],"jj")</f>
        <v>11</v>
      </c>
      <c r="R94" s="6">
        <f>COUNTA(Tableau2[[#This Row],[WR]])</f>
        <v>1</v>
      </c>
      <c r="S94" s="6">
        <f>SUM(COUNTA(Tableau2[[#This Row],[CT]],Tableau2[[#This Row],[MP]]))</f>
        <v>2</v>
      </c>
      <c r="T94" s="6" t="str">
        <f>_xlfn.IFS(Tableau2[[#This Row],[Traitement]] = 2, "Traité",Tableau2[[#This Row],[Traitement]] = 1, "Traité a moitié",Tableau2[[#This Row],[Traitement]] = 0, "Pas Traité")</f>
        <v>Traité</v>
      </c>
      <c r="U94" s="6"/>
      <c r="V94" s="6"/>
      <c r="W94" s="6"/>
      <c r="X94" s="6"/>
      <c r="Y94" s="6"/>
      <c r="Z94" s="6"/>
    </row>
    <row r="95" spans="1:26" ht="30" x14ac:dyDescent="0.25">
      <c r="A95" s="21">
        <v>45393</v>
      </c>
      <c r="B95" s="8">
        <v>0.51041666666666663</v>
      </c>
      <c r="C95" s="22" t="s">
        <v>79</v>
      </c>
      <c r="D95" s="21">
        <v>45393</v>
      </c>
      <c r="E95" s="3">
        <v>0.56805555555555554</v>
      </c>
      <c r="F95" s="6" t="s">
        <v>305</v>
      </c>
      <c r="G95" s="22" t="s">
        <v>306</v>
      </c>
      <c r="H95" s="22" t="s">
        <v>81</v>
      </c>
      <c r="I95" s="16" t="s">
        <v>307</v>
      </c>
      <c r="J95" s="16" t="s">
        <v>308</v>
      </c>
      <c r="K95" s="22"/>
      <c r="L95" s="21"/>
      <c r="M95" s="38"/>
      <c r="N95" s="6" t="str">
        <f>UPPER(TEXT(Tableau2[[#This Row],[DATE D''ENTREE]],"mmmm"))</f>
        <v>AVRIL</v>
      </c>
      <c r="O95" s="6" t="str">
        <f>UPPER(TEXT(Tableau2[[#This Row],[DATE D''ENTREE]],"JJJJ"))</f>
        <v>JEUDI</v>
      </c>
      <c r="P95" s="6" t="str">
        <f>TEXT(Tableau2[[#This Row],[DATE D''ENTREE]],"AAAA")</f>
        <v>2024</v>
      </c>
      <c r="Q95" s="6" t="str">
        <f>TEXT(Tableau2[[#This Row],[DATE D''ENTREE]],"jj")</f>
        <v>11</v>
      </c>
      <c r="R95" s="6">
        <f>COUNTA(Tableau2[[#This Row],[WR]])</f>
        <v>1</v>
      </c>
      <c r="S95" s="6">
        <f>SUM(COUNTA(Tableau2[[#This Row],[CT]],Tableau2[[#This Row],[MP]]))</f>
        <v>2</v>
      </c>
      <c r="T95" s="6" t="str">
        <f>_xlfn.IFS(Tableau2[[#This Row],[Traitement]] = 2, "Traité",Tableau2[[#This Row],[Traitement]] = 1, "Traité a moitié",Tableau2[[#This Row],[Traitement]] = 0, "Pas Traité")</f>
        <v>Traité</v>
      </c>
      <c r="U95" s="6"/>
      <c r="V95" s="6"/>
      <c r="W95" s="6"/>
      <c r="X95" s="6"/>
      <c r="Y95" s="6"/>
      <c r="Z95" s="6"/>
    </row>
    <row r="96" spans="1:26" ht="30" x14ac:dyDescent="0.25">
      <c r="A96" s="21">
        <v>45393</v>
      </c>
      <c r="B96" s="8">
        <v>0.53680555555555554</v>
      </c>
      <c r="C96" s="22" t="s">
        <v>79</v>
      </c>
      <c r="D96" s="21">
        <v>45393</v>
      </c>
      <c r="E96" s="3">
        <v>0.57222222222222219</v>
      </c>
      <c r="F96" s="6" t="s">
        <v>309</v>
      </c>
      <c r="G96" s="22" t="s">
        <v>310</v>
      </c>
      <c r="H96" s="22" t="s">
        <v>133</v>
      </c>
      <c r="I96" s="16" t="s">
        <v>311</v>
      </c>
      <c r="J96" s="16" t="s">
        <v>312</v>
      </c>
      <c r="K96" s="22" t="s">
        <v>192</v>
      </c>
      <c r="L96" s="21"/>
      <c r="M96" s="38"/>
      <c r="N96" s="6" t="str">
        <f>UPPER(TEXT(Tableau2[[#This Row],[DATE D''ENTREE]],"mmmm"))</f>
        <v>AVRIL</v>
      </c>
      <c r="O96" s="6" t="str">
        <f>UPPER(TEXT(Tableau2[[#This Row],[DATE D''ENTREE]],"JJJJ"))</f>
        <v>JEUDI</v>
      </c>
      <c r="P96" s="6" t="str">
        <f>TEXT(Tableau2[[#This Row],[DATE D''ENTREE]],"AAAA")</f>
        <v>2024</v>
      </c>
      <c r="Q96" s="6" t="str">
        <f>TEXT(Tableau2[[#This Row],[DATE D''ENTREE]],"jj")</f>
        <v>11</v>
      </c>
      <c r="R96" s="6">
        <f>COUNTA(Tableau2[[#This Row],[WR]])</f>
        <v>1</v>
      </c>
      <c r="S96" s="6">
        <f>SUM(COUNTA(Tableau2[[#This Row],[CT]],Tableau2[[#This Row],[MP]]))</f>
        <v>2</v>
      </c>
      <c r="T96" s="6" t="str">
        <f>_xlfn.IFS(Tableau2[[#This Row],[Traitement]] = 2, "Traité",Tableau2[[#This Row],[Traitement]] = 1, "Traité a moitié",Tableau2[[#This Row],[Traitement]] = 0, "Pas Traité")</f>
        <v>Traité</v>
      </c>
      <c r="U96" s="6"/>
      <c r="V96" s="6"/>
      <c r="W96" s="6"/>
      <c r="X96" s="6"/>
      <c r="Y96" s="6"/>
      <c r="Z96" s="6"/>
    </row>
    <row r="97" spans="1:26" ht="30" x14ac:dyDescent="0.25">
      <c r="A97" s="21">
        <v>45393</v>
      </c>
      <c r="B97" s="8">
        <v>0.5444444444444444</v>
      </c>
      <c r="C97" s="22" t="s">
        <v>79</v>
      </c>
      <c r="D97" s="21">
        <v>45393</v>
      </c>
      <c r="E97" s="3">
        <v>0.57986111111111116</v>
      </c>
      <c r="F97" s="6" t="s">
        <v>313</v>
      </c>
      <c r="G97" s="22" t="s">
        <v>314</v>
      </c>
      <c r="H97" s="22" t="s">
        <v>81</v>
      </c>
      <c r="I97" s="16" t="s">
        <v>315</v>
      </c>
      <c r="J97" s="16" t="s">
        <v>316</v>
      </c>
      <c r="K97" s="22"/>
      <c r="L97" s="21"/>
      <c r="M97" s="38"/>
      <c r="N97" s="6" t="str">
        <f>UPPER(TEXT(Tableau2[[#This Row],[DATE D''ENTREE]],"mmmm"))</f>
        <v>AVRIL</v>
      </c>
      <c r="O97" s="6" t="str">
        <f>UPPER(TEXT(Tableau2[[#This Row],[DATE D''ENTREE]],"JJJJ"))</f>
        <v>JEUDI</v>
      </c>
      <c r="P97" s="6" t="str">
        <f>TEXT(Tableau2[[#This Row],[DATE D''ENTREE]],"AAAA")</f>
        <v>2024</v>
      </c>
      <c r="Q97" s="6" t="str">
        <f>TEXT(Tableau2[[#This Row],[DATE D''ENTREE]],"jj")</f>
        <v>11</v>
      </c>
      <c r="R97" s="6">
        <f>COUNTA(Tableau2[[#This Row],[WR]])</f>
        <v>1</v>
      </c>
      <c r="S97" s="6">
        <f>SUM(COUNTA(Tableau2[[#This Row],[CT]],Tableau2[[#This Row],[MP]]))</f>
        <v>2</v>
      </c>
      <c r="T97" s="6" t="str">
        <f>_xlfn.IFS(Tableau2[[#This Row],[Traitement]] = 2, "Traité",Tableau2[[#This Row],[Traitement]] = 1, "Traité a moitié",Tableau2[[#This Row],[Traitement]] = 0, "Pas Traité")</f>
        <v>Traité</v>
      </c>
      <c r="U97" s="6"/>
      <c r="V97" s="6"/>
      <c r="W97" s="6"/>
      <c r="X97" s="6"/>
      <c r="Y97" s="6"/>
      <c r="Z97" s="6"/>
    </row>
    <row r="98" spans="1:26" ht="22.5" x14ac:dyDescent="0.25">
      <c r="A98" s="21">
        <v>45393</v>
      </c>
      <c r="B98" s="8">
        <v>0.5756944444444444</v>
      </c>
      <c r="C98" s="22" t="s">
        <v>79</v>
      </c>
      <c r="D98" s="21">
        <v>45393</v>
      </c>
      <c r="E98" s="3"/>
      <c r="F98" s="6" t="s">
        <v>317</v>
      </c>
      <c r="G98" s="22" t="s">
        <v>318</v>
      </c>
      <c r="H98" s="22" t="s">
        <v>81</v>
      </c>
      <c r="I98" s="16"/>
      <c r="J98" s="16"/>
      <c r="K98" s="22"/>
      <c r="L98" s="21"/>
      <c r="M98" s="38" t="s">
        <v>319</v>
      </c>
      <c r="N98" s="6" t="str">
        <f>UPPER(TEXT(Tableau2[[#This Row],[DATE D''ENTREE]],"mmmm"))</f>
        <v>AVRIL</v>
      </c>
      <c r="O98" s="6" t="str">
        <f>UPPER(TEXT(Tableau2[[#This Row],[DATE D''ENTREE]],"JJJJ"))</f>
        <v>JEUDI</v>
      </c>
      <c r="P98" s="6" t="str">
        <f>TEXT(Tableau2[[#This Row],[DATE D''ENTREE]],"AAAA")</f>
        <v>2024</v>
      </c>
      <c r="Q98" s="6" t="str">
        <f>TEXT(Tableau2[[#This Row],[DATE D''ENTREE]],"jj")</f>
        <v>11</v>
      </c>
      <c r="R98" s="6">
        <f>COUNTA(Tableau2[[#This Row],[WR]])</f>
        <v>1</v>
      </c>
      <c r="S98" s="6">
        <f>SUM(COUNTA(Tableau2[[#This Row],[CT]],Tableau2[[#This Row],[MP]]))</f>
        <v>0</v>
      </c>
      <c r="T98" s="6" t="str">
        <f>_xlfn.IFS(Tableau2[[#This Row],[Traitement]] = 2, "Traité",Tableau2[[#This Row],[Traitement]] = 1, "Traité a moitié",Tableau2[[#This Row],[Traitement]] = 0, "Pas Traité")</f>
        <v>Pas Traité</v>
      </c>
      <c r="U98" s="6"/>
      <c r="V98" s="6"/>
      <c r="W98" s="6"/>
      <c r="X98" s="6"/>
      <c r="Y98" s="6"/>
      <c r="Z98" s="6"/>
    </row>
    <row r="99" spans="1:26" ht="30" x14ac:dyDescent="0.25">
      <c r="A99" s="21">
        <v>45393</v>
      </c>
      <c r="B99" s="8">
        <v>0.67569444444444438</v>
      </c>
      <c r="C99" s="22" t="s">
        <v>230</v>
      </c>
      <c r="D99" s="21">
        <v>45394</v>
      </c>
      <c r="E99" s="3">
        <v>0.43472222222222223</v>
      </c>
      <c r="F99" s="6" t="s">
        <v>320</v>
      </c>
      <c r="G99" s="22" t="s">
        <v>321</v>
      </c>
      <c r="H99" s="22" t="s">
        <v>436</v>
      </c>
      <c r="I99" s="16" t="s">
        <v>322</v>
      </c>
      <c r="J99" s="16" t="s">
        <v>323</v>
      </c>
      <c r="K99" s="22"/>
      <c r="L99" s="21"/>
      <c r="M99" s="38"/>
      <c r="N99" s="6" t="str">
        <f>UPPER(TEXT(Tableau2[[#This Row],[DATE D''ENTREE]],"mmmm"))</f>
        <v>AVRIL</v>
      </c>
      <c r="O99" s="6" t="str">
        <f>UPPER(TEXT(Tableau2[[#This Row],[DATE D''ENTREE]],"JJJJ"))</f>
        <v>JEUDI</v>
      </c>
      <c r="P99" s="6" t="str">
        <f>TEXT(Tableau2[[#This Row],[DATE D''ENTREE]],"AAAA")</f>
        <v>2024</v>
      </c>
      <c r="Q99" s="6" t="str">
        <f>TEXT(Tableau2[[#This Row],[DATE D''ENTREE]],"jj")</f>
        <v>11</v>
      </c>
      <c r="R99" s="6">
        <f>COUNTA(Tableau2[[#This Row],[WR]])</f>
        <v>1</v>
      </c>
      <c r="S99" s="6">
        <f>SUM(COUNTA(Tableau2[[#This Row],[CT]],Tableau2[[#This Row],[MP]]))</f>
        <v>2</v>
      </c>
      <c r="T99" s="6" t="str">
        <f>_xlfn.IFS(Tableau2[[#This Row],[Traitement]] = 2, "Traité",Tableau2[[#This Row],[Traitement]] = 1, "Traité a moitié",Tableau2[[#This Row],[Traitement]] = 0, "Pas Traité")</f>
        <v>Traité</v>
      </c>
      <c r="U99" s="6"/>
      <c r="V99" s="6"/>
      <c r="W99" s="6"/>
      <c r="X99" s="6"/>
      <c r="Y99" s="6"/>
      <c r="Z99" s="6"/>
    </row>
    <row r="100" spans="1:26" ht="30" x14ac:dyDescent="0.25">
      <c r="A100" s="21">
        <v>45390</v>
      </c>
      <c r="B100" s="8">
        <v>0.71527777777777779</v>
      </c>
      <c r="C100" s="22" t="s">
        <v>230</v>
      </c>
      <c r="D100" s="21">
        <v>45394</v>
      </c>
      <c r="E100" s="3"/>
      <c r="F100" s="6" t="s">
        <v>324</v>
      </c>
      <c r="G100" s="22" t="s">
        <v>325</v>
      </c>
      <c r="H100" s="22" t="s">
        <v>693</v>
      </c>
      <c r="I100" s="16" t="s">
        <v>326</v>
      </c>
      <c r="J100" s="16" t="s">
        <v>327</v>
      </c>
      <c r="K100" s="22"/>
      <c r="L100" s="21"/>
      <c r="M100" s="38"/>
      <c r="N100" s="6" t="str">
        <f>UPPER(TEXT(Tableau2[[#This Row],[DATE D''ENTREE]],"mmmm"))</f>
        <v>AVRIL</v>
      </c>
      <c r="O100" s="6" t="str">
        <f>UPPER(TEXT(Tableau2[[#This Row],[DATE D''ENTREE]],"JJJJ"))</f>
        <v>LUNDI</v>
      </c>
      <c r="P100" s="6" t="str">
        <f>TEXT(Tableau2[[#This Row],[DATE D''ENTREE]],"AAAA")</f>
        <v>2024</v>
      </c>
      <c r="Q100" s="6" t="str">
        <f>TEXT(Tableau2[[#This Row],[DATE D''ENTREE]],"jj")</f>
        <v>08</v>
      </c>
      <c r="R100" s="6">
        <f>COUNTA(Tableau2[[#This Row],[WR]])</f>
        <v>1</v>
      </c>
      <c r="S100" s="6">
        <f>SUM(COUNTA(Tableau2[[#This Row],[CT]],Tableau2[[#This Row],[MP]]))</f>
        <v>2</v>
      </c>
      <c r="T100" s="6" t="str">
        <f>_xlfn.IFS(Tableau2[[#This Row],[Traitement]] = 2, "Traité",Tableau2[[#This Row],[Traitement]] = 1, "Traité a moitié",Tableau2[[#This Row],[Traitement]] = 0, "Pas Traité")</f>
        <v>Traité</v>
      </c>
      <c r="U100" s="6"/>
      <c r="V100" s="6"/>
      <c r="W100" s="6"/>
      <c r="X100" s="6"/>
      <c r="Y100" s="6"/>
      <c r="Z100" s="6"/>
    </row>
    <row r="101" spans="1:26" x14ac:dyDescent="0.25">
      <c r="A101" s="21">
        <v>45393</v>
      </c>
      <c r="B101" s="8"/>
      <c r="C101" s="22" t="s">
        <v>66</v>
      </c>
      <c r="D101" s="21">
        <v>45393</v>
      </c>
      <c r="E101" s="3"/>
      <c r="F101" s="6" t="s">
        <v>328</v>
      </c>
      <c r="G101" s="22" t="s">
        <v>329</v>
      </c>
      <c r="H101" s="22" t="s">
        <v>695</v>
      </c>
      <c r="I101" s="16"/>
      <c r="J101" s="16"/>
      <c r="K101" s="22"/>
      <c r="L101" s="21"/>
      <c r="M101" s="38"/>
      <c r="N101" s="6" t="str">
        <f>UPPER(TEXT(Tableau2[[#This Row],[DATE D''ENTREE]],"mmmm"))</f>
        <v>AVRIL</v>
      </c>
      <c r="O101" s="6" t="str">
        <f>UPPER(TEXT(Tableau2[[#This Row],[DATE D''ENTREE]],"JJJJ"))</f>
        <v>JEUDI</v>
      </c>
      <c r="P101" s="6" t="str">
        <f>TEXT(Tableau2[[#This Row],[DATE D''ENTREE]],"AAAA")</f>
        <v>2024</v>
      </c>
      <c r="Q101" s="6" t="str">
        <f>TEXT(Tableau2[[#This Row],[DATE D''ENTREE]],"jj")</f>
        <v>11</v>
      </c>
      <c r="R101" s="6">
        <f>COUNTA(Tableau2[[#This Row],[WR]])</f>
        <v>1</v>
      </c>
      <c r="S101" s="6">
        <f>SUM(COUNTA(Tableau2[[#This Row],[CT]],Tableau2[[#This Row],[MP]]))</f>
        <v>0</v>
      </c>
      <c r="T101" s="6" t="str">
        <f>_xlfn.IFS(Tableau2[[#This Row],[Traitement]] = 2, "Traité",Tableau2[[#This Row],[Traitement]] = 1, "Traité a moitié",Tableau2[[#This Row],[Traitement]] = 0, "Pas Traité")</f>
        <v>Pas Traité</v>
      </c>
      <c r="U101" s="6"/>
      <c r="V101" s="6"/>
      <c r="W101" s="6"/>
      <c r="X101" s="6"/>
      <c r="Y101" s="6"/>
      <c r="Z101" s="6"/>
    </row>
    <row r="102" spans="1:26" ht="30" x14ac:dyDescent="0.25">
      <c r="A102" s="21">
        <v>45377</v>
      </c>
      <c r="B102" s="8">
        <v>0.55763888888888891</v>
      </c>
      <c r="C102" s="22" t="s">
        <v>230</v>
      </c>
      <c r="D102" s="21">
        <v>45394</v>
      </c>
      <c r="E102" s="3">
        <v>0.60902777777777783</v>
      </c>
      <c r="F102" s="6" t="s">
        <v>330</v>
      </c>
      <c r="G102" s="22" t="s">
        <v>331</v>
      </c>
      <c r="H102" s="22" t="s">
        <v>693</v>
      </c>
      <c r="I102" s="16" t="s">
        <v>332</v>
      </c>
      <c r="J102" s="16" t="s">
        <v>333</v>
      </c>
      <c r="K102" s="22"/>
      <c r="L102" s="21"/>
      <c r="M102" s="38"/>
      <c r="N102" s="6" t="str">
        <f>UPPER(TEXT(Tableau2[[#This Row],[DATE D''ENTREE]],"mmmm"))</f>
        <v>MARS</v>
      </c>
      <c r="O102" s="6" t="str">
        <f>UPPER(TEXT(Tableau2[[#This Row],[DATE D''ENTREE]],"JJJJ"))</f>
        <v>MARDI</v>
      </c>
      <c r="P102" s="6" t="str">
        <f>TEXT(Tableau2[[#This Row],[DATE D''ENTREE]],"AAAA")</f>
        <v>2024</v>
      </c>
      <c r="Q102" s="6" t="str">
        <f>TEXT(Tableau2[[#This Row],[DATE D''ENTREE]],"jj")</f>
        <v>26</v>
      </c>
      <c r="R102" s="6">
        <f>COUNTA(Tableau2[[#This Row],[WR]])</f>
        <v>1</v>
      </c>
      <c r="S102" s="6">
        <f>SUM(COUNTA(Tableau2[[#This Row],[CT]],Tableau2[[#This Row],[MP]]))</f>
        <v>2</v>
      </c>
      <c r="T102" s="6" t="str">
        <f>_xlfn.IFS(Tableau2[[#This Row],[Traitement]] = 2, "Traité",Tableau2[[#This Row],[Traitement]] = 1, "Traité a moitié",Tableau2[[#This Row],[Traitement]] = 0, "Pas Traité")</f>
        <v>Traité</v>
      </c>
      <c r="U102" s="6"/>
      <c r="V102" s="6"/>
      <c r="W102" s="6"/>
      <c r="X102" s="6"/>
      <c r="Y102" s="6"/>
      <c r="Z102" s="6"/>
    </row>
    <row r="103" spans="1:26" ht="30" x14ac:dyDescent="0.25">
      <c r="A103" s="21">
        <v>45394</v>
      </c>
      <c r="B103" s="8">
        <v>0.54236111111111118</v>
      </c>
      <c r="C103" s="22" t="s">
        <v>230</v>
      </c>
      <c r="D103" s="21">
        <v>45394</v>
      </c>
      <c r="E103" s="3"/>
      <c r="F103" s="6">
        <v>203584427</v>
      </c>
      <c r="G103" s="22" t="s">
        <v>334</v>
      </c>
      <c r="H103" s="22" t="s">
        <v>445</v>
      </c>
      <c r="I103" s="16" t="s">
        <v>335</v>
      </c>
      <c r="J103" s="16" t="s">
        <v>336</v>
      </c>
      <c r="K103" s="22"/>
      <c r="L103" s="21"/>
      <c r="M103" s="38"/>
      <c r="N103" s="6" t="str">
        <f>UPPER(TEXT(Tableau2[[#This Row],[DATE D''ENTREE]],"mmmm"))</f>
        <v>AVRIL</v>
      </c>
      <c r="O103" s="6" t="str">
        <f>UPPER(TEXT(Tableau2[[#This Row],[DATE D''ENTREE]],"JJJJ"))</f>
        <v>VENDREDI</v>
      </c>
      <c r="P103" s="6" t="str">
        <f>TEXT(Tableau2[[#This Row],[DATE D''ENTREE]],"AAAA")</f>
        <v>2024</v>
      </c>
      <c r="Q103" s="6" t="str">
        <f>TEXT(Tableau2[[#This Row],[DATE D''ENTREE]],"jj")</f>
        <v>12</v>
      </c>
      <c r="R103" s="6">
        <f>COUNTA(Tableau2[[#This Row],[WR]])</f>
        <v>1</v>
      </c>
      <c r="S103" s="6">
        <f>SUM(COUNTA(Tableau2[[#This Row],[CT]],Tableau2[[#This Row],[MP]]))</f>
        <v>2</v>
      </c>
      <c r="T103" s="6" t="str">
        <f>_xlfn.IFS(Tableau2[[#This Row],[Traitement]] = 2, "Traité",Tableau2[[#This Row],[Traitement]] = 1, "Traité a moitié",Tableau2[[#This Row],[Traitement]] = 0, "Pas Traité")</f>
        <v>Traité</v>
      </c>
      <c r="U103" s="6"/>
      <c r="V103" s="6"/>
      <c r="W103" s="6"/>
      <c r="X103" s="6"/>
      <c r="Y103" s="6"/>
      <c r="Z103" s="6"/>
    </row>
    <row r="104" spans="1:26" ht="30" x14ac:dyDescent="0.25">
      <c r="A104" s="21">
        <v>45394</v>
      </c>
      <c r="B104" s="8">
        <v>0.54722222222222217</v>
      </c>
      <c r="C104" s="22" t="s">
        <v>230</v>
      </c>
      <c r="D104" s="21">
        <v>45394</v>
      </c>
      <c r="E104" s="3"/>
      <c r="F104" s="6">
        <v>204252995</v>
      </c>
      <c r="G104" s="22" t="s">
        <v>337</v>
      </c>
      <c r="H104" s="22" t="s">
        <v>436</v>
      </c>
      <c r="I104" s="16"/>
      <c r="J104" s="16"/>
      <c r="K104" s="22"/>
      <c r="L104" s="21"/>
      <c r="M104" s="38"/>
      <c r="N104" s="6" t="str">
        <f>UPPER(TEXT(Tableau2[[#This Row],[DATE D''ENTREE]],"mmmm"))</f>
        <v>AVRIL</v>
      </c>
      <c r="O104" s="6" t="str">
        <f>UPPER(TEXT(Tableau2[[#This Row],[DATE D''ENTREE]],"JJJJ"))</f>
        <v>VENDREDI</v>
      </c>
      <c r="P104" s="6" t="str">
        <f>TEXT(Tableau2[[#This Row],[DATE D''ENTREE]],"AAAA")</f>
        <v>2024</v>
      </c>
      <c r="Q104" s="6" t="str">
        <f>TEXT(Tableau2[[#This Row],[DATE D''ENTREE]],"jj")</f>
        <v>12</v>
      </c>
      <c r="R104" s="6">
        <f>COUNTA(Tableau2[[#This Row],[WR]])</f>
        <v>1</v>
      </c>
      <c r="S104" s="6">
        <f>SUM(COUNTA(Tableau2[[#This Row],[CT]],Tableau2[[#This Row],[MP]]))</f>
        <v>0</v>
      </c>
      <c r="T104" s="6" t="str">
        <f>_xlfn.IFS(Tableau2[[#This Row],[Traitement]] = 2, "Traité",Tableau2[[#This Row],[Traitement]] = 1, "Traité a moitié",Tableau2[[#This Row],[Traitement]] = 0, "Pas Traité")</f>
        <v>Pas Traité</v>
      </c>
      <c r="U104" s="6"/>
      <c r="V104" s="6"/>
      <c r="W104" s="6"/>
      <c r="X104" s="6"/>
      <c r="Y104" s="6"/>
      <c r="Z104" s="6"/>
    </row>
    <row r="105" spans="1:26" ht="30" x14ac:dyDescent="0.25">
      <c r="A105" s="21">
        <v>45394</v>
      </c>
      <c r="B105" s="8">
        <v>0.58124999999999993</v>
      </c>
      <c r="C105" s="22" t="s">
        <v>230</v>
      </c>
      <c r="D105" s="21">
        <v>45397</v>
      </c>
      <c r="E105" s="3">
        <v>0.44166666666666665</v>
      </c>
      <c r="F105" s="6" t="s">
        <v>338</v>
      </c>
      <c r="G105" s="22" t="s">
        <v>339</v>
      </c>
      <c r="H105" s="22" t="s">
        <v>436</v>
      </c>
      <c r="I105" s="16" t="s">
        <v>340</v>
      </c>
      <c r="J105" s="16" t="s">
        <v>341</v>
      </c>
      <c r="K105" s="22"/>
      <c r="L105" s="21"/>
      <c r="M105" s="38"/>
      <c r="N105" s="6" t="str">
        <f>UPPER(TEXT(Tableau2[[#This Row],[DATE D''ENTREE]],"mmmm"))</f>
        <v>AVRIL</v>
      </c>
      <c r="O105" s="6" t="str">
        <f>UPPER(TEXT(Tableau2[[#This Row],[DATE D''ENTREE]],"JJJJ"))</f>
        <v>VENDREDI</v>
      </c>
      <c r="P105" s="6" t="str">
        <f>TEXT(Tableau2[[#This Row],[DATE D''ENTREE]],"AAAA")</f>
        <v>2024</v>
      </c>
      <c r="Q105" s="6" t="str">
        <f>TEXT(Tableau2[[#This Row],[DATE D''ENTREE]],"jj")</f>
        <v>12</v>
      </c>
      <c r="R105" s="6">
        <f>COUNTA(Tableau2[[#This Row],[WR]])</f>
        <v>1</v>
      </c>
      <c r="S105" s="6">
        <f>SUM(COUNTA(Tableau2[[#This Row],[CT]],Tableau2[[#This Row],[MP]]))</f>
        <v>2</v>
      </c>
      <c r="T105" s="6" t="str">
        <f>_xlfn.IFS(Tableau2[[#This Row],[Traitement]] = 2, "Traité",Tableau2[[#This Row],[Traitement]] = 1, "Traité a moitié",Tableau2[[#This Row],[Traitement]] = 0, "Pas Traité")</f>
        <v>Traité</v>
      </c>
      <c r="U105" s="6"/>
      <c r="V105" s="6"/>
      <c r="W105" s="6"/>
      <c r="X105" s="6"/>
      <c r="Y105" s="6"/>
      <c r="Z105" s="6"/>
    </row>
    <row r="106" spans="1:26" x14ac:dyDescent="0.25">
      <c r="A106" s="21">
        <v>45394</v>
      </c>
      <c r="B106" s="8">
        <v>0.61597222222222225</v>
      </c>
      <c r="C106" s="22" t="s">
        <v>230</v>
      </c>
      <c r="D106" s="21">
        <v>45397</v>
      </c>
      <c r="E106" s="3"/>
      <c r="F106" s="6" t="s">
        <v>342</v>
      </c>
      <c r="G106" s="22" t="s">
        <v>343</v>
      </c>
      <c r="H106" s="22" t="s">
        <v>693</v>
      </c>
      <c r="I106" s="16"/>
      <c r="J106" s="16"/>
      <c r="K106" s="22"/>
      <c r="L106" s="21"/>
      <c r="M106" s="38"/>
      <c r="N106" s="6" t="str">
        <f>UPPER(TEXT(Tableau2[[#This Row],[DATE D''ENTREE]],"mmmm"))</f>
        <v>AVRIL</v>
      </c>
      <c r="O106" s="6" t="str">
        <f>UPPER(TEXT(Tableau2[[#This Row],[DATE D''ENTREE]],"JJJJ"))</f>
        <v>VENDREDI</v>
      </c>
      <c r="P106" s="6" t="str">
        <f>TEXT(Tableau2[[#This Row],[DATE D''ENTREE]],"AAAA")</f>
        <v>2024</v>
      </c>
      <c r="Q106" s="6" t="str">
        <f>TEXT(Tableau2[[#This Row],[DATE D''ENTREE]],"jj")</f>
        <v>12</v>
      </c>
      <c r="R106" s="6">
        <f>COUNTA(Tableau2[[#This Row],[WR]])</f>
        <v>1</v>
      </c>
      <c r="S106" s="6">
        <f>SUM(COUNTA(Tableau2[[#This Row],[CT]],Tableau2[[#This Row],[MP]]))</f>
        <v>0</v>
      </c>
      <c r="T106" s="6" t="str">
        <f>_xlfn.IFS(Tableau2[[#This Row],[Traitement]] = 2, "Traité",Tableau2[[#This Row],[Traitement]] = 1, "Traité a moitié",Tableau2[[#This Row],[Traitement]] = 0, "Pas Traité")</f>
        <v>Pas Traité</v>
      </c>
      <c r="U106" s="6"/>
      <c r="V106" s="6"/>
      <c r="W106" s="6"/>
      <c r="X106" s="6"/>
      <c r="Y106" s="6"/>
      <c r="Z106" s="6"/>
    </row>
    <row r="107" spans="1:26" ht="30" x14ac:dyDescent="0.25">
      <c r="A107" s="21">
        <v>45394</v>
      </c>
      <c r="B107" s="8">
        <v>0.62083333333333335</v>
      </c>
      <c r="C107" s="22" t="s">
        <v>230</v>
      </c>
      <c r="D107" s="21">
        <v>45397</v>
      </c>
      <c r="E107" s="3"/>
      <c r="F107" s="6" t="s">
        <v>344</v>
      </c>
      <c r="G107" s="22" t="s">
        <v>345</v>
      </c>
      <c r="H107" s="22" t="s">
        <v>693</v>
      </c>
      <c r="I107" s="16" t="s">
        <v>346</v>
      </c>
      <c r="J107" s="16" t="s">
        <v>347</v>
      </c>
      <c r="K107" s="22"/>
      <c r="L107" s="21"/>
      <c r="M107" s="38"/>
      <c r="N107" s="6" t="str">
        <f>UPPER(TEXT(Tableau2[[#This Row],[DATE D''ENTREE]],"mmmm"))</f>
        <v>AVRIL</v>
      </c>
      <c r="O107" s="6" t="str">
        <f>UPPER(TEXT(Tableau2[[#This Row],[DATE D''ENTREE]],"JJJJ"))</f>
        <v>VENDREDI</v>
      </c>
      <c r="P107" s="6" t="str">
        <f>TEXT(Tableau2[[#This Row],[DATE D''ENTREE]],"AAAA")</f>
        <v>2024</v>
      </c>
      <c r="Q107" s="6" t="str">
        <f>TEXT(Tableau2[[#This Row],[DATE D''ENTREE]],"jj")</f>
        <v>12</v>
      </c>
      <c r="R107" s="6">
        <f>COUNTA(Tableau2[[#This Row],[WR]])</f>
        <v>1</v>
      </c>
      <c r="S107" s="6">
        <f>SUM(COUNTA(Tableau2[[#This Row],[CT]],Tableau2[[#This Row],[MP]]))</f>
        <v>2</v>
      </c>
      <c r="T107" s="6" t="str">
        <f>_xlfn.IFS(Tableau2[[#This Row],[Traitement]] = 2, "Traité",Tableau2[[#This Row],[Traitement]] = 1, "Traité a moitié",Tableau2[[#This Row],[Traitement]] = 0, "Pas Traité")</f>
        <v>Traité</v>
      </c>
      <c r="U107" s="6"/>
      <c r="V107" s="6"/>
      <c r="W107" s="6"/>
      <c r="X107" s="6"/>
      <c r="Y107" s="6"/>
      <c r="Z107" s="6"/>
    </row>
    <row r="108" spans="1:26" ht="30" x14ac:dyDescent="0.25">
      <c r="A108" s="21">
        <v>45394</v>
      </c>
      <c r="B108" s="8">
        <v>0.62638888888888888</v>
      </c>
      <c r="C108" s="22" t="s">
        <v>230</v>
      </c>
      <c r="D108" s="21"/>
      <c r="E108" s="3"/>
      <c r="F108" s="6">
        <v>200187415</v>
      </c>
      <c r="G108" s="22" t="s">
        <v>348</v>
      </c>
      <c r="H108" s="22" t="s">
        <v>696</v>
      </c>
      <c r="I108" s="16"/>
      <c r="J108" s="16"/>
      <c r="K108" s="22"/>
      <c r="L108" s="21"/>
      <c r="M108" s="38"/>
      <c r="N108" s="6" t="str">
        <f>UPPER(TEXT(Tableau2[[#This Row],[DATE D''ENTREE]],"mmmm"))</f>
        <v>AVRIL</v>
      </c>
      <c r="O108" s="6" t="str">
        <f>UPPER(TEXT(Tableau2[[#This Row],[DATE D''ENTREE]],"JJJJ"))</f>
        <v>VENDREDI</v>
      </c>
      <c r="P108" s="6" t="str">
        <f>TEXT(Tableau2[[#This Row],[DATE D''ENTREE]],"AAAA")</f>
        <v>2024</v>
      </c>
      <c r="Q108" s="6" t="str">
        <f>TEXT(Tableau2[[#This Row],[DATE D''ENTREE]],"jj")</f>
        <v>12</v>
      </c>
      <c r="R108" s="6">
        <f>COUNTA(Tableau2[[#This Row],[WR]])</f>
        <v>1</v>
      </c>
      <c r="S108" s="6">
        <f>SUM(COUNTA(Tableau2[[#This Row],[CT]],Tableau2[[#This Row],[MP]]))</f>
        <v>0</v>
      </c>
      <c r="T108" s="6" t="str">
        <f>_xlfn.IFS(Tableau2[[#This Row],[Traitement]] = 2, "Traité",Tableau2[[#This Row],[Traitement]] = 1, "Traité a moitié",Tableau2[[#This Row],[Traitement]] = 0, "Pas Traité")</f>
        <v>Pas Traité</v>
      </c>
      <c r="U108" s="6"/>
      <c r="V108" s="6"/>
      <c r="W108" s="6"/>
      <c r="X108" s="6"/>
      <c r="Y108" s="6"/>
      <c r="Z108" s="6"/>
    </row>
    <row r="109" spans="1:26" ht="30" x14ac:dyDescent="0.25">
      <c r="A109" s="21">
        <v>45394</v>
      </c>
      <c r="B109" s="8">
        <v>0.63194444444444442</v>
      </c>
      <c r="C109" s="22" t="s">
        <v>230</v>
      </c>
      <c r="D109" s="21">
        <v>45397</v>
      </c>
      <c r="E109" s="3"/>
      <c r="F109" s="6" t="s">
        <v>349</v>
      </c>
      <c r="G109" s="22" t="s">
        <v>350</v>
      </c>
      <c r="H109" s="22" t="s">
        <v>696</v>
      </c>
      <c r="I109" s="16" t="s">
        <v>351</v>
      </c>
      <c r="J109" s="16" t="s">
        <v>352</v>
      </c>
      <c r="K109" s="22"/>
      <c r="L109" s="21"/>
      <c r="M109" s="38" t="s">
        <v>353</v>
      </c>
      <c r="N109" s="6" t="str">
        <f>UPPER(TEXT(Tableau2[[#This Row],[DATE D''ENTREE]],"mmmm"))</f>
        <v>AVRIL</v>
      </c>
      <c r="O109" s="6" t="str">
        <f>UPPER(TEXT(Tableau2[[#This Row],[DATE D''ENTREE]],"JJJJ"))</f>
        <v>VENDREDI</v>
      </c>
      <c r="P109" s="6" t="str">
        <f>TEXT(Tableau2[[#This Row],[DATE D''ENTREE]],"AAAA")</f>
        <v>2024</v>
      </c>
      <c r="Q109" s="6" t="str">
        <f>TEXT(Tableau2[[#This Row],[DATE D''ENTREE]],"jj")</f>
        <v>12</v>
      </c>
      <c r="R109" s="6">
        <f>COUNTA(Tableau2[[#This Row],[WR]])</f>
        <v>1</v>
      </c>
      <c r="S109" s="6">
        <f>SUM(COUNTA(Tableau2[[#This Row],[CT]],Tableau2[[#This Row],[MP]]))</f>
        <v>2</v>
      </c>
      <c r="T109" s="6" t="str">
        <f>_xlfn.IFS(Tableau2[[#This Row],[Traitement]] = 2, "Traité",Tableau2[[#This Row],[Traitement]] = 1, "Traité a moitié",Tableau2[[#This Row],[Traitement]] = 0, "Pas Traité")</f>
        <v>Traité</v>
      </c>
      <c r="U109" s="6"/>
      <c r="V109" s="6"/>
      <c r="W109" s="6"/>
      <c r="X109" s="6"/>
      <c r="Y109" s="6"/>
      <c r="Z109" s="6"/>
    </row>
    <row r="110" spans="1:26" ht="30" x14ac:dyDescent="0.25">
      <c r="A110" s="21">
        <v>45394</v>
      </c>
      <c r="B110" s="8">
        <v>0.65416666666666667</v>
      </c>
      <c r="C110" s="22" t="s">
        <v>230</v>
      </c>
      <c r="D110" s="21">
        <v>45397</v>
      </c>
      <c r="E110" s="3"/>
      <c r="F110" s="42" t="s">
        <v>132</v>
      </c>
      <c r="G110" s="22" t="s">
        <v>354</v>
      </c>
      <c r="H110" s="22" t="s">
        <v>445</v>
      </c>
      <c r="I110" s="16" t="s">
        <v>134</v>
      </c>
      <c r="J110" s="16" t="s">
        <v>135</v>
      </c>
      <c r="K110" s="22"/>
      <c r="L110" s="21"/>
      <c r="M110" s="38" t="s">
        <v>355</v>
      </c>
      <c r="N110" s="6" t="str">
        <f>UPPER(TEXT(Tableau2[[#This Row],[DATE D''ENTREE]],"mmmm"))</f>
        <v>AVRIL</v>
      </c>
      <c r="O110" s="6" t="str">
        <f>UPPER(TEXT(Tableau2[[#This Row],[DATE D''ENTREE]],"JJJJ"))</f>
        <v>VENDREDI</v>
      </c>
      <c r="P110" s="6" t="str">
        <f>TEXT(Tableau2[[#This Row],[DATE D''ENTREE]],"AAAA")</f>
        <v>2024</v>
      </c>
      <c r="Q110" s="6" t="str">
        <f>TEXT(Tableau2[[#This Row],[DATE D''ENTREE]],"jj")</f>
        <v>12</v>
      </c>
      <c r="R110" s="6">
        <f>COUNTA(Tableau2[[#This Row],[WR]])</f>
        <v>1</v>
      </c>
      <c r="S110" s="6">
        <f>SUM(COUNTA(Tableau2[[#This Row],[CT]],Tableau2[[#This Row],[MP]]))</f>
        <v>2</v>
      </c>
      <c r="T110" s="6" t="str">
        <f>_xlfn.IFS(Tableau2[[#This Row],[Traitement]] = 2, "Traité",Tableau2[[#This Row],[Traitement]] = 1, "Traité a moitié",Tableau2[[#This Row],[Traitement]] = 0, "Pas Traité")</f>
        <v>Traité</v>
      </c>
      <c r="U110" s="6"/>
      <c r="V110" s="6"/>
      <c r="W110" s="6"/>
      <c r="X110" s="6"/>
      <c r="Y110" s="6"/>
      <c r="Z110" s="6"/>
    </row>
    <row r="111" spans="1:26" ht="30" x14ac:dyDescent="0.25">
      <c r="A111" s="21">
        <v>45394</v>
      </c>
      <c r="B111" s="8">
        <v>0.66666666666666663</v>
      </c>
      <c r="C111" s="22" t="s">
        <v>230</v>
      </c>
      <c r="D111" s="21">
        <v>45397</v>
      </c>
      <c r="E111" s="3">
        <v>0.44791666666666669</v>
      </c>
      <c r="F111" s="6" t="s">
        <v>356</v>
      </c>
      <c r="G111" s="22" t="s">
        <v>357</v>
      </c>
      <c r="H111" s="22" t="s">
        <v>436</v>
      </c>
      <c r="I111" s="16" t="s">
        <v>358</v>
      </c>
      <c r="J111" s="16" t="s">
        <v>359</v>
      </c>
      <c r="K111" s="22"/>
      <c r="L111" s="21"/>
      <c r="M111" s="38"/>
      <c r="N111" s="6" t="str">
        <f>UPPER(TEXT(Tableau2[[#This Row],[DATE D''ENTREE]],"mmmm"))</f>
        <v>AVRIL</v>
      </c>
      <c r="O111" s="6" t="str">
        <f>UPPER(TEXT(Tableau2[[#This Row],[DATE D''ENTREE]],"JJJJ"))</f>
        <v>VENDREDI</v>
      </c>
      <c r="P111" s="6" t="str">
        <f>TEXT(Tableau2[[#This Row],[DATE D''ENTREE]],"AAAA")</f>
        <v>2024</v>
      </c>
      <c r="Q111" s="6" t="str">
        <f>TEXT(Tableau2[[#This Row],[DATE D''ENTREE]],"jj")</f>
        <v>12</v>
      </c>
      <c r="R111" s="6">
        <f>COUNTA(Tableau2[[#This Row],[WR]])</f>
        <v>1</v>
      </c>
      <c r="S111" s="6">
        <f>SUM(COUNTA(Tableau2[[#This Row],[CT]],Tableau2[[#This Row],[MP]]))</f>
        <v>2</v>
      </c>
      <c r="T111" s="6" t="str">
        <f>_xlfn.IFS(Tableau2[[#This Row],[Traitement]] = 2, "Traité",Tableau2[[#This Row],[Traitement]] = 1, "Traité a moitié",Tableau2[[#This Row],[Traitement]] = 0, "Pas Traité")</f>
        <v>Traité</v>
      </c>
      <c r="U111" s="6"/>
      <c r="V111" s="6"/>
      <c r="W111" s="6"/>
      <c r="X111" s="6"/>
      <c r="Y111" s="6"/>
      <c r="Z111" s="6"/>
    </row>
    <row r="112" spans="1:26" ht="30" x14ac:dyDescent="0.25">
      <c r="A112" s="21">
        <v>45394</v>
      </c>
      <c r="B112" s="8">
        <v>0.69027777777777777</v>
      </c>
      <c r="C112" s="22" t="s">
        <v>230</v>
      </c>
      <c r="D112" s="21">
        <v>45397</v>
      </c>
      <c r="E112" s="3"/>
      <c r="F112" s="42" t="s">
        <v>360</v>
      </c>
      <c r="G112" s="22" t="s">
        <v>361</v>
      </c>
      <c r="H112" s="22" t="s">
        <v>695</v>
      </c>
      <c r="I112" s="16" t="s">
        <v>362</v>
      </c>
      <c r="J112" s="16" t="s">
        <v>363</v>
      </c>
      <c r="K112" s="22"/>
      <c r="L112" s="21"/>
      <c r="M112" s="38"/>
      <c r="N112" s="6" t="str">
        <f>UPPER(TEXT(Tableau2[[#This Row],[DATE D''ENTREE]],"mmmm"))</f>
        <v>AVRIL</v>
      </c>
      <c r="O112" s="6" t="str">
        <f>UPPER(TEXT(Tableau2[[#This Row],[DATE D''ENTREE]],"JJJJ"))</f>
        <v>VENDREDI</v>
      </c>
      <c r="P112" s="6" t="str">
        <f>TEXT(Tableau2[[#This Row],[DATE D''ENTREE]],"AAAA")</f>
        <v>2024</v>
      </c>
      <c r="Q112" s="6" t="str">
        <f>TEXT(Tableau2[[#This Row],[DATE D''ENTREE]],"jj")</f>
        <v>12</v>
      </c>
      <c r="R112" s="6">
        <f>COUNTA(Tableau2[[#This Row],[WR]])</f>
        <v>1</v>
      </c>
      <c r="S112" s="6">
        <f>SUM(COUNTA(Tableau2[[#This Row],[CT]],Tableau2[[#This Row],[MP]]))</f>
        <v>2</v>
      </c>
      <c r="T112" s="6" t="str">
        <f>_xlfn.IFS(Tableau2[[#This Row],[Traitement]] = 2, "Traité",Tableau2[[#This Row],[Traitement]] = 1, "Traité a moitié",Tableau2[[#This Row],[Traitement]] = 0, "Pas Traité")</f>
        <v>Traité</v>
      </c>
      <c r="U112" s="6"/>
      <c r="V112" s="6"/>
      <c r="W112" s="6"/>
      <c r="X112" s="6"/>
      <c r="Y112" s="6"/>
      <c r="Z112" s="6"/>
    </row>
    <row r="113" spans="1:26" ht="30" x14ac:dyDescent="0.25">
      <c r="A113" s="21">
        <v>45395</v>
      </c>
      <c r="B113" s="8">
        <v>0.49305555555555558</v>
      </c>
      <c r="C113" s="22" t="s">
        <v>230</v>
      </c>
      <c r="D113" s="21">
        <v>45397</v>
      </c>
      <c r="E113" s="3">
        <v>0.45902777777777781</v>
      </c>
      <c r="F113" s="6" t="s">
        <v>364</v>
      </c>
      <c r="G113" s="22" t="s">
        <v>365</v>
      </c>
      <c r="H113" s="22" t="s">
        <v>695</v>
      </c>
      <c r="I113" s="16" t="s">
        <v>366</v>
      </c>
      <c r="J113" s="16" t="s">
        <v>367</v>
      </c>
      <c r="K113" s="22"/>
      <c r="L113" s="21"/>
      <c r="M113" s="38"/>
      <c r="N113" s="6" t="str">
        <f>UPPER(TEXT(Tableau2[[#This Row],[DATE D''ENTREE]],"mmmm"))</f>
        <v>AVRIL</v>
      </c>
      <c r="O113" s="6" t="str">
        <f>UPPER(TEXT(Tableau2[[#This Row],[DATE D''ENTREE]],"JJJJ"))</f>
        <v>SAMEDI</v>
      </c>
      <c r="P113" s="6" t="str">
        <f>TEXT(Tableau2[[#This Row],[DATE D''ENTREE]],"AAAA")</f>
        <v>2024</v>
      </c>
      <c r="Q113" s="6" t="str">
        <f>TEXT(Tableau2[[#This Row],[DATE D''ENTREE]],"jj")</f>
        <v>13</v>
      </c>
      <c r="R113" s="6">
        <f>COUNTA(Tableau2[[#This Row],[WR]])</f>
        <v>1</v>
      </c>
      <c r="S113" s="6">
        <f>SUM(COUNTA(Tableau2[[#This Row],[CT]],Tableau2[[#This Row],[MP]]))</f>
        <v>2</v>
      </c>
      <c r="T113" s="6" t="str">
        <f>_xlfn.IFS(Tableau2[[#This Row],[Traitement]] = 2, "Traité",Tableau2[[#This Row],[Traitement]] = 1, "Traité a moitié",Tableau2[[#This Row],[Traitement]] = 0, "Pas Traité")</f>
        <v>Traité</v>
      </c>
      <c r="U113" s="6"/>
      <c r="V113" s="6"/>
      <c r="W113" s="6"/>
      <c r="X113" s="6"/>
      <c r="Y113" s="6"/>
      <c r="Z113" s="6"/>
    </row>
    <row r="114" spans="1:26" ht="30" x14ac:dyDescent="0.25">
      <c r="A114" s="21">
        <v>45395</v>
      </c>
      <c r="B114" s="8">
        <v>0.58402777777777781</v>
      </c>
      <c r="C114" s="22" t="s">
        <v>230</v>
      </c>
      <c r="D114" s="21">
        <v>45397</v>
      </c>
      <c r="E114" s="3">
        <v>0.52569444444444446</v>
      </c>
      <c r="F114" s="6" t="s">
        <v>368</v>
      </c>
      <c r="G114" s="22" t="s">
        <v>369</v>
      </c>
      <c r="H114" s="22" t="s">
        <v>695</v>
      </c>
      <c r="I114" s="16" t="s">
        <v>370</v>
      </c>
      <c r="J114" s="16" t="s">
        <v>371</v>
      </c>
      <c r="K114" s="22"/>
      <c r="L114" s="21"/>
      <c r="M114" s="38"/>
      <c r="N114" s="6" t="str">
        <f>UPPER(TEXT(Tableau2[[#This Row],[DATE D''ENTREE]],"mmmm"))</f>
        <v>AVRIL</v>
      </c>
      <c r="O114" s="6" t="str">
        <f>UPPER(TEXT(Tableau2[[#This Row],[DATE D''ENTREE]],"JJJJ"))</f>
        <v>SAMEDI</v>
      </c>
      <c r="P114" s="6" t="str">
        <f>TEXT(Tableau2[[#This Row],[DATE D''ENTREE]],"AAAA")</f>
        <v>2024</v>
      </c>
      <c r="Q114" s="6" t="str">
        <f>TEXT(Tableau2[[#This Row],[DATE D''ENTREE]],"jj")</f>
        <v>13</v>
      </c>
      <c r="R114" s="6">
        <f>COUNTA(Tableau2[[#This Row],[WR]])</f>
        <v>1</v>
      </c>
      <c r="S114" s="6">
        <f>SUM(COUNTA(Tableau2[[#This Row],[CT]],Tableau2[[#This Row],[MP]]))</f>
        <v>2</v>
      </c>
      <c r="T114" s="6" t="str">
        <f>_xlfn.IFS(Tableau2[[#This Row],[Traitement]] = 2, "Traité",Tableau2[[#This Row],[Traitement]] = 1, "Traité a moitié",Tableau2[[#This Row],[Traitement]] = 0, "Pas Traité")</f>
        <v>Traité</v>
      </c>
      <c r="U114" s="6"/>
      <c r="V114" s="6"/>
      <c r="W114" s="6"/>
      <c r="X114" s="6"/>
      <c r="Y114" s="6"/>
      <c r="Z114" s="6"/>
    </row>
    <row r="115" spans="1:26" ht="30" x14ac:dyDescent="0.25">
      <c r="A115" s="21">
        <v>45395</v>
      </c>
      <c r="B115" s="8">
        <v>0.58680555555555558</v>
      </c>
      <c r="C115" s="22" t="s">
        <v>230</v>
      </c>
      <c r="D115" s="21">
        <v>45397</v>
      </c>
      <c r="E115" s="3">
        <v>0.53749999999999998</v>
      </c>
      <c r="F115" s="6" t="s">
        <v>372</v>
      </c>
      <c r="G115" s="22" t="s">
        <v>373</v>
      </c>
      <c r="H115" s="22" t="s">
        <v>695</v>
      </c>
      <c r="I115" s="16" t="s">
        <v>374</v>
      </c>
      <c r="J115" s="16" t="s">
        <v>375</v>
      </c>
      <c r="K115" s="22"/>
      <c r="L115" s="21"/>
      <c r="M115" s="38"/>
      <c r="N115" s="6" t="str">
        <f>UPPER(TEXT(Tableau2[[#This Row],[DATE D''ENTREE]],"mmmm"))</f>
        <v>AVRIL</v>
      </c>
      <c r="O115" s="6" t="str">
        <f>UPPER(TEXT(Tableau2[[#This Row],[DATE D''ENTREE]],"JJJJ"))</f>
        <v>SAMEDI</v>
      </c>
      <c r="P115" s="6" t="str">
        <f>TEXT(Tableau2[[#This Row],[DATE D''ENTREE]],"AAAA")</f>
        <v>2024</v>
      </c>
      <c r="Q115" s="6" t="str">
        <f>TEXT(Tableau2[[#This Row],[DATE D''ENTREE]],"jj")</f>
        <v>13</v>
      </c>
      <c r="R115" s="6">
        <f>COUNTA(Tableau2[[#This Row],[WR]])</f>
        <v>1</v>
      </c>
      <c r="S115" s="6">
        <f>SUM(COUNTA(Tableau2[[#This Row],[CT]],Tableau2[[#This Row],[MP]]))</f>
        <v>2</v>
      </c>
      <c r="T115" s="6" t="str">
        <f>_xlfn.IFS(Tableau2[[#This Row],[Traitement]] = 2, "Traité",Tableau2[[#This Row],[Traitement]] = 1, "Traité a moitié",Tableau2[[#This Row],[Traitement]] = 0, "Pas Traité")</f>
        <v>Traité</v>
      </c>
      <c r="U115" s="6"/>
      <c r="V115" s="6"/>
      <c r="W115" s="6"/>
      <c r="X115" s="6"/>
      <c r="Y115" s="6"/>
      <c r="Z115" s="6"/>
    </row>
    <row r="116" spans="1:26" ht="30" x14ac:dyDescent="0.25">
      <c r="A116" s="21">
        <v>45395</v>
      </c>
      <c r="B116" s="8">
        <v>0.58958333333333335</v>
      </c>
      <c r="C116" s="22" t="s">
        <v>230</v>
      </c>
      <c r="D116" s="21">
        <v>45397</v>
      </c>
      <c r="E116" s="3">
        <v>0.54236111111111118</v>
      </c>
      <c r="F116" s="6" t="s">
        <v>376</v>
      </c>
      <c r="G116" s="22" t="s">
        <v>377</v>
      </c>
      <c r="H116" s="22" t="s">
        <v>695</v>
      </c>
      <c r="I116" s="16" t="s">
        <v>378</v>
      </c>
      <c r="J116" s="16" t="s">
        <v>379</v>
      </c>
      <c r="K116" s="22"/>
      <c r="L116" s="21"/>
      <c r="M116" s="38"/>
      <c r="N116" s="6" t="str">
        <f>UPPER(TEXT(Tableau2[[#This Row],[DATE D''ENTREE]],"mmmm"))</f>
        <v>AVRIL</v>
      </c>
      <c r="O116" s="6" t="str">
        <f>UPPER(TEXT(Tableau2[[#This Row],[DATE D''ENTREE]],"JJJJ"))</f>
        <v>SAMEDI</v>
      </c>
      <c r="P116" s="6" t="str">
        <f>TEXT(Tableau2[[#This Row],[DATE D''ENTREE]],"AAAA")</f>
        <v>2024</v>
      </c>
      <c r="Q116" s="6" t="str">
        <f>TEXT(Tableau2[[#This Row],[DATE D''ENTREE]],"jj")</f>
        <v>13</v>
      </c>
      <c r="R116" s="6">
        <f>COUNTA(Tableau2[[#This Row],[WR]])</f>
        <v>1</v>
      </c>
      <c r="S116" s="6">
        <f>SUM(COUNTA(Tableau2[[#This Row],[CT]],Tableau2[[#This Row],[MP]]))</f>
        <v>2</v>
      </c>
      <c r="T116" s="6" t="str">
        <f>_xlfn.IFS(Tableau2[[#This Row],[Traitement]] = 2, "Traité",Tableau2[[#This Row],[Traitement]] = 1, "Traité a moitié",Tableau2[[#This Row],[Traitement]] = 0, "Pas Traité")</f>
        <v>Traité</v>
      </c>
      <c r="U116" s="6"/>
      <c r="V116" s="6"/>
      <c r="W116" s="6"/>
      <c r="X116" s="6"/>
      <c r="Y116" s="6"/>
      <c r="Z116" s="6"/>
    </row>
    <row r="117" spans="1:26" ht="30" x14ac:dyDescent="0.25">
      <c r="A117" s="21">
        <v>45395</v>
      </c>
      <c r="B117" s="8">
        <v>0.59652777777777777</v>
      </c>
      <c r="C117" s="22" t="s">
        <v>230</v>
      </c>
      <c r="D117" s="21">
        <v>45397</v>
      </c>
      <c r="E117" s="3">
        <v>0.54861111111111105</v>
      </c>
      <c r="F117" s="6" t="s">
        <v>380</v>
      </c>
      <c r="G117" s="22" t="s">
        <v>381</v>
      </c>
      <c r="H117" s="22" t="s">
        <v>695</v>
      </c>
      <c r="I117" s="16" t="s">
        <v>382</v>
      </c>
      <c r="J117" s="16" t="s">
        <v>383</v>
      </c>
      <c r="K117" s="22"/>
      <c r="L117" s="21"/>
      <c r="M117" s="38"/>
      <c r="N117" s="6" t="str">
        <f>UPPER(TEXT(Tableau2[[#This Row],[DATE D''ENTREE]],"mmmm"))</f>
        <v>AVRIL</v>
      </c>
      <c r="O117" s="6" t="str">
        <f>UPPER(TEXT(Tableau2[[#This Row],[DATE D''ENTREE]],"JJJJ"))</f>
        <v>SAMEDI</v>
      </c>
      <c r="P117" s="6" t="str">
        <f>TEXT(Tableau2[[#This Row],[DATE D''ENTREE]],"AAAA")</f>
        <v>2024</v>
      </c>
      <c r="Q117" s="6" t="str">
        <f>TEXT(Tableau2[[#This Row],[DATE D''ENTREE]],"jj")</f>
        <v>13</v>
      </c>
      <c r="R117" s="6">
        <f>COUNTA(Tableau2[[#This Row],[WR]])</f>
        <v>1</v>
      </c>
      <c r="S117" s="6">
        <f>SUM(COUNTA(Tableau2[[#This Row],[CT]],Tableau2[[#This Row],[MP]]))</f>
        <v>2</v>
      </c>
      <c r="T117" s="6" t="str">
        <f>_xlfn.IFS(Tableau2[[#This Row],[Traitement]] = 2, "Traité",Tableau2[[#This Row],[Traitement]] = 1, "Traité a moitié",Tableau2[[#This Row],[Traitement]] = 0, "Pas Traité")</f>
        <v>Traité</v>
      </c>
      <c r="U117" s="6"/>
      <c r="V117" s="6"/>
      <c r="W117" s="6"/>
      <c r="X117" s="6"/>
      <c r="Y117" s="6"/>
      <c r="Z117" s="6"/>
    </row>
    <row r="118" spans="1:26" x14ac:dyDescent="0.25">
      <c r="A118" s="21">
        <v>45395</v>
      </c>
      <c r="B118" s="8">
        <v>0.6166666666666667</v>
      </c>
      <c r="C118" s="22" t="s">
        <v>230</v>
      </c>
      <c r="D118" s="21">
        <v>45397</v>
      </c>
      <c r="E118" s="3"/>
      <c r="F118" s="6" t="s">
        <v>384</v>
      </c>
      <c r="G118" s="22" t="s">
        <v>385</v>
      </c>
      <c r="H118" s="22" t="s">
        <v>695</v>
      </c>
      <c r="I118" s="16"/>
      <c r="J118" s="16"/>
      <c r="K118" s="22"/>
      <c r="L118" s="21"/>
      <c r="M118" s="38"/>
      <c r="N118" s="6" t="str">
        <f>UPPER(TEXT(Tableau2[[#This Row],[DATE D''ENTREE]],"mmmm"))</f>
        <v>AVRIL</v>
      </c>
      <c r="O118" s="6" t="str">
        <f>UPPER(TEXT(Tableau2[[#This Row],[DATE D''ENTREE]],"JJJJ"))</f>
        <v>SAMEDI</v>
      </c>
      <c r="P118" s="6" t="str">
        <f>TEXT(Tableau2[[#This Row],[DATE D''ENTREE]],"AAAA")</f>
        <v>2024</v>
      </c>
      <c r="Q118" s="6" t="str">
        <f>TEXT(Tableau2[[#This Row],[DATE D''ENTREE]],"jj")</f>
        <v>13</v>
      </c>
      <c r="R118" s="6">
        <f>COUNTA(Tableau2[[#This Row],[WR]])</f>
        <v>1</v>
      </c>
      <c r="S118" s="6">
        <f>SUM(COUNTA(Tableau2[[#This Row],[CT]],Tableau2[[#This Row],[MP]]))</f>
        <v>0</v>
      </c>
      <c r="T118" s="6" t="str">
        <f>_xlfn.IFS(Tableau2[[#This Row],[Traitement]] = 2, "Traité",Tableau2[[#This Row],[Traitement]] = 1, "Traité a moitié",Tableau2[[#This Row],[Traitement]] = 0, "Pas Traité")</f>
        <v>Pas Traité</v>
      </c>
      <c r="U118" s="6"/>
      <c r="V118" s="6"/>
      <c r="W118" s="6"/>
      <c r="X118" s="6"/>
      <c r="Y118" s="6"/>
      <c r="Z118" s="6"/>
    </row>
    <row r="119" spans="1:26" ht="30" x14ac:dyDescent="0.25">
      <c r="A119" s="21">
        <v>45397</v>
      </c>
      <c r="B119" s="8">
        <v>0.40347222222222223</v>
      </c>
      <c r="C119" s="22" t="s">
        <v>230</v>
      </c>
      <c r="D119" s="21">
        <v>45397</v>
      </c>
      <c r="E119" s="3">
        <v>0.55694444444444446</v>
      </c>
      <c r="F119" s="6" t="s">
        <v>386</v>
      </c>
      <c r="G119" s="22" t="s">
        <v>387</v>
      </c>
      <c r="H119" s="22" t="s">
        <v>695</v>
      </c>
      <c r="I119" s="16" t="s">
        <v>388</v>
      </c>
      <c r="J119" s="16" t="s">
        <v>389</v>
      </c>
      <c r="K119" s="22"/>
      <c r="L119" s="21"/>
      <c r="M119" s="38"/>
      <c r="N119" s="6" t="str">
        <f>UPPER(TEXT(Tableau2[[#This Row],[DATE D''ENTREE]],"mmmm"))</f>
        <v>AVRIL</v>
      </c>
      <c r="O119" s="6" t="str">
        <f>UPPER(TEXT(Tableau2[[#This Row],[DATE D''ENTREE]],"JJJJ"))</f>
        <v>LUNDI</v>
      </c>
      <c r="P119" s="6" t="str">
        <f>TEXT(Tableau2[[#This Row],[DATE D''ENTREE]],"AAAA")</f>
        <v>2024</v>
      </c>
      <c r="Q119" s="6" t="str">
        <f>TEXT(Tableau2[[#This Row],[DATE D''ENTREE]],"jj")</f>
        <v>15</v>
      </c>
      <c r="R119" s="6">
        <f>COUNTA(Tableau2[[#This Row],[WR]])</f>
        <v>1</v>
      </c>
      <c r="S119" s="6">
        <f>SUM(COUNTA(Tableau2[[#This Row],[CT]],Tableau2[[#This Row],[MP]]))</f>
        <v>2</v>
      </c>
      <c r="T119" s="6" t="str">
        <f>_xlfn.IFS(Tableau2[[#This Row],[Traitement]] = 2, "Traité",Tableau2[[#This Row],[Traitement]] = 1, "Traité a moitié",Tableau2[[#This Row],[Traitement]] = 0, "Pas Traité")</f>
        <v>Traité</v>
      </c>
      <c r="U119" s="6"/>
      <c r="V119" s="6"/>
      <c r="W119" s="6"/>
      <c r="X119" s="6"/>
      <c r="Y119" s="6"/>
      <c r="Z119" s="6"/>
    </row>
    <row r="120" spans="1:26" ht="30" x14ac:dyDescent="0.25">
      <c r="A120" s="1">
        <v>45397</v>
      </c>
      <c r="B120" s="8">
        <v>0.55208333333333337</v>
      </c>
      <c r="C120" s="22" t="s">
        <v>66</v>
      </c>
      <c r="D120" s="21">
        <v>45397</v>
      </c>
      <c r="E120" s="3"/>
      <c r="F120" s="43">
        <v>203693428</v>
      </c>
      <c r="G120" s="40" t="s">
        <v>390</v>
      </c>
      <c r="H120" s="22" t="s">
        <v>391</v>
      </c>
      <c r="I120" s="16" t="s">
        <v>392</v>
      </c>
      <c r="J120" s="16" t="s">
        <v>686</v>
      </c>
      <c r="K120" s="22"/>
      <c r="L120" s="21"/>
      <c r="M120" s="38" t="s">
        <v>676</v>
      </c>
      <c r="N120" s="6" t="str">
        <f>UPPER(TEXT(Tableau2[[#This Row],[DATE D''ENTREE]],"mmmm"))</f>
        <v>AVRIL</v>
      </c>
      <c r="O120" s="6" t="str">
        <f>UPPER(TEXT(Tableau2[[#This Row],[DATE D''ENTREE]],"JJJJ"))</f>
        <v>LUNDI</v>
      </c>
      <c r="P120" s="6" t="str">
        <f>TEXT(Tableau2[[#This Row],[DATE D''ENTREE]],"AAAA")</f>
        <v>2024</v>
      </c>
      <c r="Q120" s="6" t="str">
        <f>TEXT(Tableau2[[#This Row],[DATE D''ENTREE]],"jj")</f>
        <v>15</v>
      </c>
      <c r="R120" s="6">
        <f>COUNTA(Tableau2[[#This Row],[WR]])</f>
        <v>1</v>
      </c>
      <c r="S120" s="6">
        <f>SUM(COUNTA(Tableau2[[#This Row],[CT]],Tableau2[[#This Row],[MP]]))</f>
        <v>2</v>
      </c>
      <c r="T120" s="6" t="str">
        <f>_xlfn.IFS(Tableau2[[#This Row],[Traitement]] = 2, "Traité",Tableau2[[#This Row],[Traitement]] = 1, "Traité a moitié",Tableau2[[#This Row],[Traitement]] = 0, "Pas Traité")</f>
        <v>Traité</v>
      </c>
      <c r="U120" s="6"/>
      <c r="V120" s="6"/>
      <c r="W120" s="6"/>
      <c r="X120" s="6"/>
      <c r="Y120" s="6"/>
      <c r="Z120" s="6"/>
    </row>
    <row r="121" spans="1:26" ht="33" customHeight="1" x14ac:dyDescent="0.25">
      <c r="A121" s="1">
        <v>45397</v>
      </c>
      <c r="B121" s="8">
        <v>0.53888888888888886</v>
      </c>
      <c r="C121" s="22" t="s">
        <v>66</v>
      </c>
      <c r="D121" s="21">
        <v>45397</v>
      </c>
      <c r="E121" s="3">
        <v>0.55069444444444449</v>
      </c>
      <c r="F121" s="6">
        <v>203918030</v>
      </c>
      <c r="G121" s="22" t="s">
        <v>393</v>
      </c>
      <c r="H121" s="22" t="s">
        <v>391</v>
      </c>
      <c r="I121" s="16" t="s">
        <v>685</v>
      </c>
      <c r="J121" s="16" t="s">
        <v>394</v>
      </c>
      <c r="K121" s="22"/>
      <c r="L121" s="21"/>
      <c r="M121" s="39" t="s">
        <v>677</v>
      </c>
      <c r="N121" s="6" t="str">
        <f>UPPER(TEXT(Tableau2[[#This Row],[DATE D''ENTREE]],"mmmm"))</f>
        <v>AVRIL</v>
      </c>
      <c r="O121" s="6" t="str">
        <f>UPPER(TEXT(Tableau2[[#This Row],[DATE D''ENTREE]],"JJJJ"))</f>
        <v>LUNDI</v>
      </c>
      <c r="P121" s="6" t="str">
        <f>TEXT(Tableau2[[#This Row],[DATE D''ENTREE]],"AAAA")</f>
        <v>2024</v>
      </c>
      <c r="Q121" s="6" t="str">
        <f>TEXT(Tableau2[[#This Row],[DATE D''ENTREE]],"jj")</f>
        <v>15</v>
      </c>
      <c r="R121" s="6">
        <f>COUNTA(Tableau2[[#This Row],[WR]])</f>
        <v>1</v>
      </c>
      <c r="S121" s="6">
        <f>SUM(COUNTA(Tableau2[[#This Row],[CT]],Tableau2[[#This Row],[MP]]))</f>
        <v>2</v>
      </c>
      <c r="T121" s="6" t="str">
        <f>_xlfn.IFS(Tableau2[[#This Row],[Traitement]] = 2, "Traité",Tableau2[[#This Row],[Traitement]] = 1, "Traité a moitié",Tableau2[[#This Row],[Traitement]] = 0, "Pas Traité")</f>
        <v>Traité</v>
      </c>
      <c r="U121" s="6"/>
      <c r="V121" s="6"/>
      <c r="W121" s="6"/>
      <c r="X121" s="6"/>
      <c r="Y121" s="6"/>
      <c r="Z121" s="6"/>
    </row>
    <row r="122" spans="1:26" ht="30" x14ac:dyDescent="0.25">
      <c r="A122" s="21">
        <v>45397</v>
      </c>
      <c r="B122" s="8">
        <v>0.42569444444444443</v>
      </c>
      <c r="C122" s="22" t="s">
        <v>230</v>
      </c>
      <c r="D122" s="21">
        <v>45397</v>
      </c>
      <c r="E122" s="3">
        <v>0.56597222222222221</v>
      </c>
      <c r="F122" s="6" t="s">
        <v>395</v>
      </c>
      <c r="G122" s="22" t="s">
        <v>396</v>
      </c>
      <c r="H122" s="22" t="s">
        <v>695</v>
      </c>
      <c r="I122" s="16" t="s">
        <v>397</v>
      </c>
      <c r="J122" s="16" t="s">
        <v>398</v>
      </c>
      <c r="K122" s="22"/>
      <c r="L122" s="21"/>
      <c r="M122" s="38"/>
      <c r="N122" s="6" t="str">
        <f>UPPER(TEXT(Tableau2[[#This Row],[DATE D''ENTREE]],"mmmm"))</f>
        <v>AVRIL</v>
      </c>
      <c r="O122" s="6" t="str">
        <f>UPPER(TEXT(Tableau2[[#This Row],[DATE D''ENTREE]],"JJJJ"))</f>
        <v>LUNDI</v>
      </c>
      <c r="P122" s="6" t="str">
        <f>TEXT(Tableau2[[#This Row],[DATE D''ENTREE]],"AAAA")</f>
        <v>2024</v>
      </c>
      <c r="Q122" s="6" t="str">
        <f>TEXT(Tableau2[[#This Row],[DATE D''ENTREE]],"jj")</f>
        <v>15</v>
      </c>
      <c r="R122" s="6">
        <f>COUNTA(Tableau2[[#This Row],[WR]])</f>
        <v>1</v>
      </c>
      <c r="S122" s="6">
        <f>SUM(COUNTA(Tableau2[[#This Row],[CT]],Tableau2[[#This Row],[MP]]))</f>
        <v>2</v>
      </c>
      <c r="T122" s="6" t="str">
        <f>_xlfn.IFS(Tableau2[[#This Row],[Traitement]] = 2, "Traité",Tableau2[[#This Row],[Traitement]] = 1, "Traité a moitié",Tableau2[[#This Row],[Traitement]] = 0, "Pas Traité")</f>
        <v>Traité</v>
      </c>
      <c r="U122" s="6"/>
      <c r="V122" s="6"/>
      <c r="W122" s="6"/>
      <c r="X122" s="6"/>
      <c r="Y122" s="6"/>
      <c r="Z122" s="6"/>
    </row>
    <row r="123" spans="1:26" x14ac:dyDescent="0.25">
      <c r="A123" s="21">
        <v>45397</v>
      </c>
      <c r="B123" s="8">
        <v>0.47430555555555554</v>
      </c>
      <c r="C123" s="22" t="s">
        <v>230</v>
      </c>
      <c r="D123" s="21">
        <v>45397</v>
      </c>
      <c r="E123" s="3"/>
      <c r="F123" s="6" t="s">
        <v>399</v>
      </c>
      <c r="G123" s="22" t="s">
        <v>400</v>
      </c>
      <c r="H123" s="22"/>
      <c r="I123" s="16"/>
      <c r="J123" s="16"/>
      <c r="K123" s="22"/>
      <c r="L123" s="21"/>
      <c r="M123" s="38"/>
      <c r="N123" s="6" t="str">
        <f>UPPER(TEXT(Tableau2[[#This Row],[DATE D''ENTREE]],"mmmm"))</f>
        <v>AVRIL</v>
      </c>
      <c r="O123" s="6" t="str">
        <f>UPPER(TEXT(Tableau2[[#This Row],[DATE D''ENTREE]],"JJJJ"))</f>
        <v>LUNDI</v>
      </c>
      <c r="P123" s="6" t="str">
        <f>TEXT(Tableau2[[#This Row],[DATE D''ENTREE]],"AAAA")</f>
        <v>2024</v>
      </c>
      <c r="Q123" s="6" t="str">
        <f>TEXT(Tableau2[[#This Row],[DATE D''ENTREE]],"jj")</f>
        <v>15</v>
      </c>
      <c r="R123" s="6">
        <f>COUNTA(Tableau2[[#This Row],[WR]])</f>
        <v>1</v>
      </c>
      <c r="S123" s="6">
        <f>SUM(COUNTA(Tableau2[[#This Row],[CT]],Tableau2[[#This Row],[MP]]))</f>
        <v>0</v>
      </c>
      <c r="T123" s="6" t="str">
        <f>_xlfn.IFS(Tableau2[[#This Row],[Traitement]] = 2, "Traité",Tableau2[[#This Row],[Traitement]] = 1, "Traité a moitié",Tableau2[[#This Row],[Traitement]] = 0, "Pas Traité")</f>
        <v>Pas Traité</v>
      </c>
      <c r="U123" s="6"/>
      <c r="V123" s="6"/>
      <c r="W123" s="6"/>
      <c r="X123" s="6"/>
      <c r="Y123" s="6"/>
      <c r="Z123" s="6"/>
    </row>
    <row r="124" spans="1:26" ht="30" x14ac:dyDescent="0.25">
      <c r="A124" s="21">
        <v>45397</v>
      </c>
      <c r="B124" s="8">
        <v>0.51041666666666663</v>
      </c>
      <c r="C124" s="22" t="s">
        <v>230</v>
      </c>
      <c r="D124" s="21">
        <v>45397</v>
      </c>
      <c r="E124" s="3">
        <v>0.60277777777777775</v>
      </c>
      <c r="F124" s="6" t="s">
        <v>401</v>
      </c>
      <c r="G124" s="22" t="s">
        <v>402</v>
      </c>
      <c r="H124" s="22" t="s">
        <v>436</v>
      </c>
      <c r="I124" s="16" t="s">
        <v>403</v>
      </c>
      <c r="J124" s="16" t="s">
        <v>404</v>
      </c>
      <c r="K124" s="22"/>
      <c r="L124" s="21"/>
      <c r="M124" s="38"/>
      <c r="N124" s="6" t="str">
        <f>UPPER(TEXT(Tableau2[[#This Row],[DATE D''ENTREE]],"mmmm"))</f>
        <v>AVRIL</v>
      </c>
      <c r="O124" s="6" t="str">
        <f>UPPER(TEXT(Tableau2[[#This Row],[DATE D''ENTREE]],"JJJJ"))</f>
        <v>LUNDI</v>
      </c>
      <c r="P124" s="6" t="str">
        <f>TEXT(Tableau2[[#This Row],[DATE D''ENTREE]],"AAAA")</f>
        <v>2024</v>
      </c>
      <c r="Q124" s="6" t="str">
        <f>TEXT(Tableau2[[#This Row],[DATE D''ENTREE]],"jj")</f>
        <v>15</v>
      </c>
      <c r="R124" s="6">
        <f>COUNTA(Tableau2[[#This Row],[WR]])</f>
        <v>1</v>
      </c>
      <c r="S124" s="6">
        <f>SUM(COUNTA(Tableau2[[#This Row],[CT]],Tableau2[[#This Row],[MP]]))</f>
        <v>2</v>
      </c>
      <c r="T124" s="6" t="str">
        <f>_xlfn.IFS(Tableau2[[#This Row],[Traitement]] = 2, "Traité",Tableau2[[#This Row],[Traitement]] = 1, "Traité a moitié",Tableau2[[#This Row],[Traitement]] = 0, "Pas Traité")</f>
        <v>Traité</v>
      </c>
      <c r="U124" s="6"/>
      <c r="V124" s="6"/>
      <c r="W124" s="6"/>
      <c r="X124" s="6"/>
      <c r="Y124" s="6"/>
      <c r="Z124" s="6"/>
    </row>
    <row r="125" spans="1:26" ht="30" x14ac:dyDescent="0.25">
      <c r="A125" s="21">
        <v>45397</v>
      </c>
      <c r="B125" s="8">
        <v>0.55555555555555558</v>
      </c>
      <c r="C125" s="22" t="s">
        <v>230</v>
      </c>
      <c r="D125" s="21">
        <v>45397</v>
      </c>
      <c r="E125" s="3">
        <v>0.61597222222222225</v>
      </c>
      <c r="F125" s="6" t="s">
        <v>405</v>
      </c>
      <c r="G125" s="22" t="s">
        <v>406</v>
      </c>
      <c r="H125" s="22" t="s">
        <v>445</v>
      </c>
      <c r="I125" s="16" t="s">
        <v>407</v>
      </c>
      <c r="J125" s="16" t="s">
        <v>408</v>
      </c>
      <c r="K125" s="22"/>
      <c r="L125" s="21"/>
      <c r="M125" s="38"/>
      <c r="N125" s="6" t="str">
        <f>UPPER(TEXT(Tableau2[[#This Row],[DATE D''ENTREE]],"mmmm"))</f>
        <v>AVRIL</v>
      </c>
      <c r="O125" s="6" t="str">
        <f>UPPER(TEXT(Tableau2[[#This Row],[DATE D''ENTREE]],"JJJJ"))</f>
        <v>LUNDI</v>
      </c>
      <c r="P125" s="6" t="str">
        <f>TEXT(Tableau2[[#This Row],[DATE D''ENTREE]],"AAAA")</f>
        <v>2024</v>
      </c>
      <c r="Q125" s="6" t="str">
        <f>TEXT(Tableau2[[#This Row],[DATE D''ENTREE]],"jj")</f>
        <v>15</v>
      </c>
      <c r="R125" s="6">
        <f>COUNTA(Tableau2[[#This Row],[WR]])</f>
        <v>1</v>
      </c>
      <c r="S125" s="6">
        <f>SUM(COUNTA(Tableau2[[#This Row],[CT]],Tableau2[[#This Row],[MP]]))</f>
        <v>2</v>
      </c>
      <c r="T125" s="6" t="str">
        <f>_xlfn.IFS(Tableau2[[#This Row],[Traitement]] = 2, "Traité",Tableau2[[#This Row],[Traitement]] = 1, "Traité a moitié",Tableau2[[#This Row],[Traitement]] = 0, "Pas Traité")</f>
        <v>Traité</v>
      </c>
      <c r="U125" s="6"/>
      <c r="V125" s="6"/>
      <c r="W125" s="6"/>
      <c r="X125" s="6"/>
      <c r="Y125" s="6"/>
      <c r="Z125" s="6"/>
    </row>
    <row r="126" spans="1:26" ht="30" x14ac:dyDescent="0.25">
      <c r="A126" s="21">
        <v>45397</v>
      </c>
      <c r="B126" s="8">
        <v>0.56111111111111112</v>
      </c>
      <c r="C126" s="22" t="s">
        <v>230</v>
      </c>
      <c r="D126" s="21">
        <v>45397</v>
      </c>
      <c r="E126" s="3"/>
      <c r="F126" s="6" t="s">
        <v>384</v>
      </c>
      <c r="G126" s="22" t="s">
        <v>385</v>
      </c>
      <c r="H126" s="22" t="s">
        <v>695</v>
      </c>
      <c r="I126" s="16" t="s">
        <v>409</v>
      </c>
      <c r="J126" s="16" t="s">
        <v>410</v>
      </c>
      <c r="K126" s="22"/>
      <c r="L126" s="21"/>
      <c r="M126" s="38"/>
      <c r="N126" s="6" t="str">
        <f>UPPER(TEXT(Tableau2[[#This Row],[DATE D''ENTREE]],"mmmm"))</f>
        <v>AVRIL</v>
      </c>
      <c r="O126" s="6" t="str">
        <f>UPPER(TEXT(Tableau2[[#This Row],[DATE D''ENTREE]],"JJJJ"))</f>
        <v>LUNDI</v>
      </c>
      <c r="P126" s="6" t="str">
        <f>TEXT(Tableau2[[#This Row],[DATE D''ENTREE]],"AAAA")</f>
        <v>2024</v>
      </c>
      <c r="Q126" s="6" t="str">
        <f>TEXT(Tableau2[[#This Row],[DATE D''ENTREE]],"jj")</f>
        <v>15</v>
      </c>
      <c r="R126" s="6">
        <f>COUNTA(Tableau2[[#This Row],[WR]])</f>
        <v>1</v>
      </c>
      <c r="S126" s="6">
        <f>SUM(COUNTA(Tableau2[[#This Row],[CT]],Tableau2[[#This Row],[MP]]))</f>
        <v>2</v>
      </c>
      <c r="T126" s="6" t="str">
        <f>_xlfn.IFS(Tableau2[[#This Row],[Traitement]] = 2, "Traité",Tableau2[[#This Row],[Traitement]] = 1, "Traité a moitié",Tableau2[[#This Row],[Traitement]] = 0, "Pas Traité")</f>
        <v>Traité</v>
      </c>
      <c r="U126" s="6"/>
      <c r="V126" s="6"/>
      <c r="W126" s="6"/>
      <c r="X126" s="6"/>
      <c r="Y126" s="6"/>
      <c r="Z126" s="6"/>
    </row>
    <row r="127" spans="1:26" ht="30" x14ac:dyDescent="0.25">
      <c r="A127" s="21">
        <v>45351</v>
      </c>
      <c r="B127" s="8">
        <v>0.56805555555555554</v>
      </c>
      <c r="C127" s="22" t="s">
        <v>230</v>
      </c>
      <c r="D127" s="21">
        <v>45398</v>
      </c>
      <c r="E127" s="3"/>
      <c r="F127" s="6" t="s">
        <v>411</v>
      </c>
      <c r="G127" s="22" t="s">
        <v>412</v>
      </c>
      <c r="H127" s="22" t="s">
        <v>693</v>
      </c>
      <c r="I127" s="16" t="s">
        <v>413</v>
      </c>
      <c r="J127" s="16" t="s">
        <v>414</v>
      </c>
      <c r="K127" s="22"/>
      <c r="L127" s="21"/>
      <c r="M127" s="38"/>
      <c r="N127" s="6" t="str">
        <f>UPPER(TEXT(Tableau2[[#This Row],[DATE D''ENTREE]],"mmmm"))</f>
        <v>FÉVRIER</v>
      </c>
      <c r="O127" s="6" t="str">
        <f>UPPER(TEXT(Tableau2[[#This Row],[DATE D''ENTREE]],"JJJJ"))</f>
        <v>JEUDI</v>
      </c>
      <c r="P127" s="6" t="str">
        <f>TEXT(Tableau2[[#This Row],[DATE D''ENTREE]],"AAAA")</f>
        <v>2024</v>
      </c>
      <c r="Q127" s="6" t="str">
        <f>TEXT(Tableau2[[#This Row],[DATE D''ENTREE]],"jj")</f>
        <v>29</v>
      </c>
      <c r="R127" s="6">
        <f>COUNTA(Tableau2[[#This Row],[WR]])</f>
        <v>1</v>
      </c>
      <c r="S127" s="6">
        <f>SUM(COUNTA(Tableau2[[#This Row],[CT]],Tableau2[[#This Row],[MP]]))</f>
        <v>2</v>
      </c>
      <c r="T127" s="6" t="str">
        <f>_xlfn.IFS(Tableau2[[#This Row],[Traitement]] = 2, "Traité",Tableau2[[#This Row],[Traitement]] = 1, "Traité a moitié",Tableau2[[#This Row],[Traitement]] = 0, "Pas Traité")</f>
        <v>Traité</v>
      </c>
      <c r="U127" s="6"/>
      <c r="V127" s="6"/>
      <c r="W127" s="6"/>
      <c r="X127" s="6"/>
      <c r="Y127" s="6"/>
      <c r="Z127" s="6"/>
    </row>
    <row r="128" spans="1:26" x14ac:dyDescent="0.25">
      <c r="A128" s="21">
        <v>45398</v>
      </c>
      <c r="B128" s="8">
        <v>0.39097222222222222</v>
      </c>
      <c r="C128" s="22" t="s">
        <v>230</v>
      </c>
      <c r="D128" s="21">
        <v>45398</v>
      </c>
      <c r="E128" s="3">
        <v>0.41250000000000003</v>
      </c>
      <c r="F128" s="6" t="s">
        <v>415</v>
      </c>
      <c r="G128" s="22" t="s">
        <v>416</v>
      </c>
      <c r="H128" s="22" t="s">
        <v>445</v>
      </c>
      <c r="I128" s="16" t="s">
        <v>417</v>
      </c>
      <c r="J128" s="16"/>
      <c r="K128" s="22"/>
      <c r="L128" s="21"/>
      <c r="M128" s="38"/>
      <c r="N128" s="6" t="str">
        <f>UPPER(TEXT(Tableau2[[#This Row],[DATE D''ENTREE]],"mmmm"))</f>
        <v>AVRIL</v>
      </c>
      <c r="O128" s="6" t="str">
        <f>UPPER(TEXT(Tableau2[[#This Row],[DATE D''ENTREE]],"JJJJ"))</f>
        <v>MARDI</v>
      </c>
      <c r="P128" s="6" t="str">
        <f>TEXT(Tableau2[[#This Row],[DATE D''ENTREE]],"AAAA")</f>
        <v>2024</v>
      </c>
      <c r="Q128" s="6" t="str">
        <f>TEXT(Tableau2[[#This Row],[DATE D''ENTREE]],"jj")</f>
        <v>16</v>
      </c>
      <c r="R128" s="6">
        <f>COUNTA(Tableau2[[#This Row],[WR]])</f>
        <v>1</v>
      </c>
      <c r="S128" s="6">
        <f>SUM(COUNTA(Tableau2[[#This Row],[CT]],Tableau2[[#This Row],[MP]]))</f>
        <v>1</v>
      </c>
      <c r="T128" s="6" t="str">
        <f>_xlfn.IFS(Tableau2[[#This Row],[Traitement]] = 2, "Traité",Tableau2[[#This Row],[Traitement]] = 1, "Traité a moitié",Tableau2[[#This Row],[Traitement]] = 0, "Pas Traité")</f>
        <v>Traité a moitié</v>
      </c>
      <c r="U128" s="6"/>
      <c r="V128" s="6"/>
      <c r="W128" s="6"/>
      <c r="X128" s="6"/>
      <c r="Y128" s="6"/>
      <c r="Z128" s="6"/>
    </row>
    <row r="129" spans="1:26" ht="30" x14ac:dyDescent="0.25">
      <c r="A129" s="1">
        <v>45397</v>
      </c>
      <c r="B129" s="8">
        <v>0.53888888888888886</v>
      </c>
      <c r="C129" s="22" t="s">
        <v>66</v>
      </c>
      <c r="D129" s="21">
        <v>45397</v>
      </c>
      <c r="E129" s="3">
        <v>0.56805555555555554</v>
      </c>
      <c r="F129" s="43">
        <v>203702747</v>
      </c>
      <c r="G129" s="40" t="s">
        <v>418</v>
      </c>
      <c r="H129" s="22" t="s">
        <v>391</v>
      </c>
      <c r="I129" s="16" t="s">
        <v>419</v>
      </c>
      <c r="J129" s="16" t="s">
        <v>420</v>
      </c>
      <c r="K129" s="22"/>
      <c r="L129" s="21"/>
      <c r="M129" s="39" t="s">
        <v>677</v>
      </c>
      <c r="N129" s="6" t="str">
        <f>UPPER(TEXT(Tableau2[[#This Row],[DATE D''ENTREE]],"mmmm"))</f>
        <v>AVRIL</v>
      </c>
      <c r="O129" s="6" t="str">
        <f>UPPER(TEXT(Tableau2[[#This Row],[DATE D''ENTREE]],"JJJJ"))</f>
        <v>LUNDI</v>
      </c>
      <c r="P129" s="6" t="str">
        <f>TEXT(Tableau2[[#This Row],[DATE D''ENTREE]],"AAAA")</f>
        <v>2024</v>
      </c>
      <c r="Q129" s="6" t="str">
        <f>TEXT(Tableau2[[#This Row],[DATE D''ENTREE]],"jj")</f>
        <v>15</v>
      </c>
      <c r="R129" s="6">
        <f>COUNTA(Tableau2[[#This Row],[WR]])</f>
        <v>1</v>
      </c>
      <c r="S129" s="6">
        <f>SUM(COUNTA(Tableau2[[#This Row],[CT]],Tableau2[[#This Row],[MP]]))</f>
        <v>2</v>
      </c>
      <c r="T129" s="6" t="str">
        <f>_xlfn.IFS(Tableau2[[#This Row],[Traitement]] = 2, "Traité",Tableau2[[#This Row],[Traitement]] = 1, "Traité a moitié",Tableau2[[#This Row],[Traitement]] = 0, "Pas Traité")</f>
        <v>Traité</v>
      </c>
      <c r="U129" s="6"/>
      <c r="V129" s="6"/>
      <c r="W129" s="6"/>
      <c r="X129" s="6"/>
      <c r="Y129" s="6"/>
      <c r="Z129" s="6"/>
    </row>
    <row r="130" spans="1:26" ht="30" x14ac:dyDescent="0.25">
      <c r="A130" s="1">
        <v>45397</v>
      </c>
      <c r="B130" s="8"/>
      <c r="C130" s="22" t="s">
        <v>66</v>
      </c>
      <c r="D130" s="21">
        <v>45397</v>
      </c>
      <c r="E130" s="3">
        <v>0.57291666666666663</v>
      </c>
      <c r="F130" s="43">
        <v>203693435</v>
      </c>
      <c r="G130" s="41" t="s">
        <v>421</v>
      </c>
      <c r="H130" s="22" t="s">
        <v>391</v>
      </c>
      <c r="I130" s="16" t="s">
        <v>422</v>
      </c>
      <c r="J130" s="16" t="s">
        <v>423</v>
      </c>
      <c r="K130" s="22"/>
      <c r="L130" s="21"/>
      <c r="M130" s="39" t="s">
        <v>677</v>
      </c>
      <c r="N130" s="6" t="str">
        <f>UPPER(TEXT(Tableau2[[#This Row],[DATE D''ENTREE]],"mmmm"))</f>
        <v>AVRIL</v>
      </c>
      <c r="O130" s="6" t="str">
        <f>UPPER(TEXT(Tableau2[[#This Row],[DATE D''ENTREE]],"JJJJ"))</f>
        <v>LUNDI</v>
      </c>
      <c r="P130" s="6" t="str">
        <f>TEXT(Tableau2[[#This Row],[DATE D''ENTREE]],"AAAA")</f>
        <v>2024</v>
      </c>
      <c r="Q130" s="6" t="str">
        <f>TEXT(Tableau2[[#This Row],[DATE D''ENTREE]],"jj")</f>
        <v>15</v>
      </c>
      <c r="R130" s="6">
        <f>COUNTA(Tableau2[[#This Row],[WR]])</f>
        <v>1</v>
      </c>
      <c r="S130" s="6">
        <f>SUM(COUNTA(Tableau2[[#This Row],[CT]],Tableau2[[#This Row],[MP]]))</f>
        <v>2</v>
      </c>
      <c r="T130" s="6" t="str">
        <f>_xlfn.IFS(Tableau2[[#This Row],[Traitement]] = 2, "Traité",Tableau2[[#This Row],[Traitement]] = 1, "Traité a moitié",Tableau2[[#This Row],[Traitement]] = 0, "Pas Traité")</f>
        <v>Traité</v>
      </c>
      <c r="U130" s="6"/>
      <c r="V130" s="6"/>
      <c r="W130" s="6"/>
      <c r="X130" s="6"/>
      <c r="Y130" s="6"/>
      <c r="Z130" s="6"/>
    </row>
    <row r="131" spans="1:26" ht="30" x14ac:dyDescent="0.25">
      <c r="A131" s="21">
        <v>45397</v>
      </c>
      <c r="B131" s="8">
        <v>0.53888888888888886</v>
      </c>
      <c r="C131" s="22" t="s">
        <v>66</v>
      </c>
      <c r="D131" s="21">
        <v>45397</v>
      </c>
      <c r="E131" s="3">
        <v>0.57430555555555551</v>
      </c>
      <c r="F131" s="43">
        <v>203702497</v>
      </c>
      <c r="G131" s="40" t="s">
        <v>424</v>
      </c>
      <c r="H131" s="22" t="s">
        <v>391</v>
      </c>
      <c r="I131" s="16" t="s">
        <v>687</v>
      </c>
      <c r="J131" s="16" t="s">
        <v>425</v>
      </c>
      <c r="K131" s="22"/>
      <c r="L131" s="21"/>
      <c r="M131" s="39" t="s">
        <v>677</v>
      </c>
      <c r="N131" s="6" t="str">
        <f>UPPER(TEXT(Tableau2[[#This Row],[DATE D''ENTREE]],"mmmm"))</f>
        <v>AVRIL</v>
      </c>
      <c r="O131" s="6" t="str">
        <f>UPPER(TEXT(Tableau2[[#This Row],[DATE D''ENTREE]],"JJJJ"))</f>
        <v>LUNDI</v>
      </c>
      <c r="P131" s="6" t="str">
        <f>TEXT(Tableau2[[#This Row],[DATE D''ENTREE]],"AAAA")</f>
        <v>2024</v>
      </c>
      <c r="Q131" s="6" t="str">
        <f>TEXT(Tableau2[[#This Row],[DATE D''ENTREE]],"jj")</f>
        <v>15</v>
      </c>
      <c r="R131" s="6">
        <f>COUNTA(Tableau2[[#This Row],[WR]])</f>
        <v>1</v>
      </c>
      <c r="S131" s="6">
        <f>SUM(COUNTA(Tableau2[[#This Row],[CT]],Tableau2[[#This Row],[MP]]))</f>
        <v>2</v>
      </c>
      <c r="T131" s="6" t="str">
        <f>_xlfn.IFS(Tableau2[[#This Row],[Traitement]] = 2, "Traité",Tableau2[[#This Row],[Traitement]] = 1, "Traité a moitié",Tableau2[[#This Row],[Traitement]] = 0, "Pas Traité")</f>
        <v>Traité</v>
      </c>
      <c r="U131" s="6"/>
      <c r="V131" s="6"/>
      <c r="W131" s="6"/>
      <c r="X131" s="6"/>
      <c r="Y131" s="6"/>
      <c r="Z131" s="6"/>
    </row>
    <row r="132" spans="1:26" ht="30" x14ac:dyDescent="0.25">
      <c r="A132" s="21">
        <v>45397</v>
      </c>
      <c r="B132" s="8">
        <v>0.53888888888888886</v>
      </c>
      <c r="C132" s="22" t="s">
        <v>66</v>
      </c>
      <c r="D132" s="21">
        <v>45397</v>
      </c>
      <c r="E132" s="3">
        <v>0.57638888888888895</v>
      </c>
      <c r="F132" s="43">
        <v>203693453</v>
      </c>
      <c r="G132" s="40" t="s">
        <v>426</v>
      </c>
      <c r="H132" s="22" t="s">
        <v>391</v>
      </c>
      <c r="I132" s="16" t="s">
        <v>427</v>
      </c>
      <c r="J132" s="16" t="s">
        <v>428</v>
      </c>
      <c r="K132" s="22"/>
      <c r="L132" s="21"/>
      <c r="M132" s="39" t="s">
        <v>677</v>
      </c>
      <c r="N132" s="6" t="str">
        <f>UPPER(TEXT(Tableau2[[#This Row],[DATE D''ENTREE]],"mmmm"))</f>
        <v>AVRIL</v>
      </c>
      <c r="O132" s="6" t="str">
        <f>UPPER(TEXT(Tableau2[[#This Row],[DATE D''ENTREE]],"JJJJ"))</f>
        <v>LUNDI</v>
      </c>
      <c r="P132" s="6" t="str">
        <f>TEXT(Tableau2[[#This Row],[DATE D''ENTREE]],"AAAA")</f>
        <v>2024</v>
      </c>
      <c r="Q132" s="6" t="str">
        <f>TEXT(Tableau2[[#This Row],[DATE D''ENTREE]],"jj")</f>
        <v>15</v>
      </c>
      <c r="R132" s="6">
        <f>COUNTA(Tableau2[[#This Row],[WR]])</f>
        <v>1</v>
      </c>
      <c r="S132" s="6">
        <f>SUM(COUNTA(Tableau2[[#This Row],[CT]],Tableau2[[#This Row],[MP]]))</f>
        <v>2</v>
      </c>
      <c r="T132" s="6" t="str">
        <f>_xlfn.IFS(Tableau2[[#This Row],[Traitement]] = 2, "Traité",Tableau2[[#This Row],[Traitement]] = 1, "Traité a moitié",Tableau2[[#This Row],[Traitement]] = 0, "Pas Traité")</f>
        <v>Traité</v>
      </c>
      <c r="U132" s="6"/>
      <c r="V132" s="6"/>
      <c r="W132" s="6"/>
      <c r="X132" s="6"/>
      <c r="Y132" s="6"/>
      <c r="Z132" s="6"/>
    </row>
    <row r="133" spans="1:26" ht="30" x14ac:dyDescent="0.25">
      <c r="A133" s="2">
        <v>45397</v>
      </c>
      <c r="B133" s="8">
        <v>0.53888888888888886</v>
      </c>
      <c r="C133" s="22" t="s">
        <v>66</v>
      </c>
      <c r="D133" s="21">
        <v>45397</v>
      </c>
      <c r="E133" s="15">
        <v>0.58170138888888889</v>
      </c>
      <c r="F133" s="43">
        <v>203693443</v>
      </c>
      <c r="G133" s="40" t="s">
        <v>429</v>
      </c>
      <c r="H133" s="22" t="s">
        <v>391</v>
      </c>
      <c r="I133" s="16" t="s">
        <v>430</v>
      </c>
      <c r="J133" s="16" t="s">
        <v>431</v>
      </c>
      <c r="K133" s="22"/>
      <c r="L133" s="21"/>
      <c r="M133" s="39" t="s">
        <v>677</v>
      </c>
      <c r="N133" s="6" t="str">
        <f>UPPER(TEXT(Tableau2[[#This Row],[DATE D''ENTREE]],"mmmm"))</f>
        <v>AVRIL</v>
      </c>
      <c r="O133" s="6" t="str">
        <f>UPPER(TEXT(Tableau2[[#This Row],[DATE D''ENTREE]],"JJJJ"))</f>
        <v>LUNDI</v>
      </c>
      <c r="P133" s="6" t="str">
        <f>TEXT(Tableau2[[#This Row],[DATE D''ENTREE]],"AAAA")</f>
        <v>2024</v>
      </c>
      <c r="Q133" s="6" t="str">
        <f>TEXT(Tableau2[[#This Row],[DATE D''ENTREE]],"jj")</f>
        <v>15</v>
      </c>
      <c r="R133" s="6">
        <f>COUNTA(Tableau2[[#This Row],[WR]])</f>
        <v>1</v>
      </c>
      <c r="S133" s="6">
        <f>SUM(COUNTA(Tableau2[[#This Row],[CT]],Tableau2[[#This Row],[MP]]))</f>
        <v>2</v>
      </c>
      <c r="T133" s="6" t="str">
        <f>_xlfn.IFS(Tableau2[[#This Row],[Traitement]] = 2, "Traité",Tableau2[[#This Row],[Traitement]] = 1, "Traité a moitié",Tableau2[[#This Row],[Traitement]] = 0, "Pas Traité")</f>
        <v>Traité</v>
      </c>
      <c r="U133" s="6"/>
      <c r="V133" s="6"/>
      <c r="W133" s="6"/>
      <c r="X133" s="6"/>
      <c r="Y133" s="6"/>
      <c r="Z133" s="6"/>
    </row>
    <row r="134" spans="1:26" ht="30" x14ac:dyDescent="0.25">
      <c r="A134" s="2">
        <v>45397</v>
      </c>
      <c r="B134" s="12">
        <v>0.53888888888888886</v>
      </c>
      <c r="C134" s="22" t="s">
        <v>66</v>
      </c>
      <c r="D134" s="21">
        <v>45397</v>
      </c>
      <c r="E134" s="15">
        <v>0.58622685185185186</v>
      </c>
      <c r="F134" s="43">
        <v>203693428</v>
      </c>
      <c r="G134" s="40" t="s">
        <v>390</v>
      </c>
      <c r="H134" s="22" t="s">
        <v>391</v>
      </c>
      <c r="I134" s="16" t="s">
        <v>432</v>
      </c>
      <c r="J134" s="16" t="s">
        <v>433</v>
      </c>
      <c r="K134" s="22"/>
      <c r="L134" s="21"/>
      <c r="M134" s="39" t="s">
        <v>677</v>
      </c>
      <c r="N134" s="6" t="str">
        <f>UPPER(TEXT(Tableau2[[#This Row],[DATE D''ENTREE]],"mmmm"))</f>
        <v>AVRIL</v>
      </c>
      <c r="O134" s="6" t="str">
        <f>UPPER(TEXT(Tableau2[[#This Row],[DATE D''ENTREE]],"JJJJ"))</f>
        <v>LUNDI</v>
      </c>
      <c r="P134" s="6" t="str">
        <f>TEXT(Tableau2[[#This Row],[DATE D''ENTREE]],"AAAA")</f>
        <v>2024</v>
      </c>
      <c r="Q134" s="6" t="str">
        <f>TEXT(Tableau2[[#This Row],[DATE D''ENTREE]],"jj")</f>
        <v>15</v>
      </c>
      <c r="R134" s="6">
        <f>COUNTA(Tableau2[[#This Row],[WR]])</f>
        <v>1</v>
      </c>
      <c r="S134" s="6">
        <f>SUM(COUNTA(Tableau2[[#This Row],[CT]],Tableau2[[#This Row],[MP]]))</f>
        <v>2</v>
      </c>
      <c r="T134" s="6" t="str">
        <f>_xlfn.IFS(Tableau2[[#This Row],[Traitement]] = 2, "Traité",Tableau2[[#This Row],[Traitement]] = 1, "Traité a moitié",Tableau2[[#This Row],[Traitement]] = 0, "Pas Traité")</f>
        <v>Traité</v>
      </c>
      <c r="U134" s="6"/>
      <c r="V134" s="6"/>
      <c r="W134" s="6"/>
      <c r="X134" s="6"/>
      <c r="Y134" s="6"/>
      <c r="Z134" s="6"/>
    </row>
    <row r="135" spans="1:26" ht="30" x14ac:dyDescent="0.25">
      <c r="A135" s="2">
        <v>45397</v>
      </c>
      <c r="B135" s="8">
        <v>0.57638888888888895</v>
      </c>
      <c r="C135" s="22" t="s">
        <v>66</v>
      </c>
      <c r="D135" s="21">
        <v>45397</v>
      </c>
      <c r="E135" s="3">
        <v>0.61736111111111114</v>
      </c>
      <c r="F135" s="43" t="s">
        <v>434</v>
      </c>
      <c r="G135" s="40" t="s">
        <v>435</v>
      </c>
      <c r="H135" s="22" t="s">
        <v>436</v>
      </c>
      <c r="I135" s="16" t="s">
        <v>437</v>
      </c>
      <c r="J135" s="16" t="s">
        <v>438</v>
      </c>
      <c r="K135" s="22"/>
      <c r="L135" s="21"/>
      <c r="M135" s="38"/>
      <c r="N135" s="6" t="str">
        <f>UPPER(TEXT(Tableau2[[#This Row],[DATE D''ENTREE]],"mmmm"))</f>
        <v>AVRIL</v>
      </c>
      <c r="O135" s="6" t="str">
        <f>UPPER(TEXT(Tableau2[[#This Row],[DATE D''ENTREE]],"JJJJ"))</f>
        <v>LUNDI</v>
      </c>
      <c r="P135" s="6" t="str">
        <f>TEXT(Tableau2[[#This Row],[DATE D''ENTREE]],"AAAA")</f>
        <v>2024</v>
      </c>
      <c r="Q135" s="6" t="str">
        <f>TEXT(Tableau2[[#This Row],[DATE D''ENTREE]],"jj")</f>
        <v>15</v>
      </c>
      <c r="R135" s="6">
        <f>COUNTA(Tableau2[[#This Row],[WR]])</f>
        <v>1</v>
      </c>
      <c r="S135" s="6">
        <f>SUM(COUNTA(Tableau2[[#This Row],[CT]],Tableau2[[#This Row],[MP]]))</f>
        <v>2</v>
      </c>
      <c r="T135" s="6" t="str">
        <f>_xlfn.IFS(Tableau2[[#This Row],[Traitement]] = 2, "Traité",Tableau2[[#This Row],[Traitement]] = 1, "Traité a moitié",Tableau2[[#This Row],[Traitement]] = 0, "Pas Traité")</f>
        <v>Traité</v>
      </c>
      <c r="U135" s="6"/>
      <c r="V135" s="6"/>
      <c r="W135" s="6"/>
      <c r="X135" s="6"/>
      <c r="Y135" s="6"/>
      <c r="Z135" s="6"/>
    </row>
    <row r="136" spans="1:26" ht="30" x14ac:dyDescent="0.25">
      <c r="A136" s="2">
        <v>45397</v>
      </c>
      <c r="B136" s="8">
        <v>0.62638888888888888</v>
      </c>
      <c r="C136" s="22" t="s">
        <v>66</v>
      </c>
      <c r="D136" s="21">
        <v>45397</v>
      </c>
      <c r="E136" s="3">
        <v>0.63541666666666663</v>
      </c>
      <c r="F136" s="43" t="s">
        <v>439</v>
      </c>
      <c r="G136" s="41" t="s">
        <v>440</v>
      </c>
      <c r="H136" s="22" t="s">
        <v>436</v>
      </c>
      <c r="I136" s="16" t="s">
        <v>441</v>
      </c>
      <c r="J136" s="16" t="s">
        <v>442</v>
      </c>
      <c r="K136" s="22"/>
      <c r="L136" s="21"/>
      <c r="M136" s="38"/>
      <c r="N136" s="6" t="str">
        <f>UPPER(TEXT(Tableau2[[#This Row],[DATE D''ENTREE]],"mmmm"))</f>
        <v>AVRIL</v>
      </c>
      <c r="O136" s="6" t="str">
        <f>UPPER(TEXT(Tableau2[[#This Row],[DATE D''ENTREE]],"JJJJ"))</f>
        <v>LUNDI</v>
      </c>
      <c r="P136" s="6" t="str">
        <f>TEXT(Tableau2[[#This Row],[DATE D''ENTREE]],"AAAA")</f>
        <v>2024</v>
      </c>
      <c r="Q136" s="6" t="str">
        <f>TEXT(Tableau2[[#This Row],[DATE D''ENTREE]],"jj")</f>
        <v>15</v>
      </c>
      <c r="R136" s="6">
        <f>COUNTA(Tableau2[[#This Row],[WR]])</f>
        <v>1</v>
      </c>
      <c r="S136" s="6">
        <f>SUM(COUNTA(Tableau2[[#This Row],[CT]],Tableau2[[#This Row],[MP]]))</f>
        <v>2</v>
      </c>
      <c r="T136" s="6" t="str">
        <f>_xlfn.IFS(Tableau2[[#This Row],[Traitement]] = 2, "Traité",Tableau2[[#This Row],[Traitement]] = 1, "Traité a moitié",Tableau2[[#This Row],[Traitement]] = 0, "Pas Traité")</f>
        <v>Traité</v>
      </c>
      <c r="U136" s="6"/>
      <c r="V136" s="6"/>
      <c r="W136" s="6"/>
      <c r="X136" s="6"/>
      <c r="Y136" s="6"/>
      <c r="Z136" s="6"/>
    </row>
    <row r="137" spans="1:26" ht="30" x14ac:dyDescent="0.25">
      <c r="A137" s="2">
        <v>45397</v>
      </c>
      <c r="B137" s="8">
        <v>0.64583333333333337</v>
      </c>
      <c r="C137" s="22" t="s">
        <v>66</v>
      </c>
      <c r="D137" s="21">
        <v>45397</v>
      </c>
      <c r="E137" s="3">
        <v>0.65</v>
      </c>
      <c r="F137" s="43" t="s">
        <v>443</v>
      </c>
      <c r="G137" s="40" t="s">
        <v>444</v>
      </c>
      <c r="H137" s="22" t="s">
        <v>445</v>
      </c>
      <c r="I137" s="16" t="s">
        <v>446</v>
      </c>
      <c r="J137" s="16" t="s">
        <v>447</v>
      </c>
      <c r="K137" s="22"/>
      <c r="L137" s="21"/>
      <c r="M137" s="38"/>
      <c r="N137" s="6" t="str">
        <f>UPPER(TEXT(Tableau2[[#This Row],[DATE D''ENTREE]],"mmmm"))</f>
        <v>AVRIL</v>
      </c>
      <c r="O137" s="6" t="str">
        <f>UPPER(TEXT(Tableau2[[#This Row],[DATE D''ENTREE]],"JJJJ"))</f>
        <v>LUNDI</v>
      </c>
      <c r="P137" s="6" t="str">
        <f>TEXT(Tableau2[[#This Row],[DATE D''ENTREE]],"AAAA")</f>
        <v>2024</v>
      </c>
      <c r="Q137" s="6" t="str">
        <f>TEXT(Tableau2[[#This Row],[DATE D''ENTREE]],"jj")</f>
        <v>15</v>
      </c>
      <c r="R137" s="6">
        <f>COUNTA(Tableau2[[#This Row],[WR]])</f>
        <v>1</v>
      </c>
      <c r="S137" s="6">
        <f>SUM(COUNTA(Tableau2[[#This Row],[CT]],Tableau2[[#This Row],[MP]]))</f>
        <v>2</v>
      </c>
      <c r="T137" s="6" t="str">
        <f>_xlfn.IFS(Tableau2[[#This Row],[Traitement]] = 2, "Traité",Tableau2[[#This Row],[Traitement]] = 1, "Traité a moitié",Tableau2[[#This Row],[Traitement]] = 0, "Pas Traité")</f>
        <v>Traité</v>
      </c>
      <c r="U137" s="6"/>
      <c r="V137" s="6"/>
      <c r="W137" s="6"/>
      <c r="X137" s="6"/>
      <c r="Y137" s="6"/>
      <c r="Z137" s="6"/>
    </row>
    <row r="138" spans="1:26" ht="30" x14ac:dyDescent="0.25">
      <c r="A138" s="21">
        <v>45395</v>
      </c>
      <c r="B138" s="8">
        <v>0.5493055555555556</v>
      </c>
      <c r="C138" s="22" t="s">
        <v>66</v>
      </c>
      <c r="D138" s="21">
        <v>45397</v>
      </c>
      <c r="E138" s="3">
        <v>0.67222222222222217</v>
      </c>
      <c r="F138" s="43">
        <v>201929641</v>
      </c>
      <c r="G138" s="40" t="s">
        <v>448</v>
      </c>
      <c r="H138" s="22" t="s">
        <v>449</v>
      </c>
      <c r="I138" s="16" t="s">
        <v>450</v>
      </c>
      <c r="J138" s="16" t="s">
        <v>451</v>
      </c>
      <c r="K138" s="22"/>
      <c r="L138" s="21"/>
      <c r="M138" s="38" t="s">
        <v>452</v>
      </c>
      <c r="N138" s="6" t="str">
        <f>UPPER(TEXT(Tableau2[[#This Row],[DATE D''ENTREE]],"mmmm"))</f>
        <v>AVRIL</v>
      </c>
      <c r="O138" s="6" t="str">
        <f>UPPER(TEXT(Tableau2[[#This Row],[DATE D''ENTREE]],"JJJJ"))</f>
        <v>SAMEDI</v>
      </c>
      <c r="P138" s="6" t="str">
        <f>TEXT(Tableau2[[#This Row],[DATE D''ENTREE]],"AAAA")</f>
        <v>2024</v>
      </c>
      <c r="Q138" s="6" t="str">
        <f>TEXT(Tableau2[[#This Row],[DATE D''ENTREE]],"jj")</f>
        <v>13</v>
      </c>
      <c r="R138" s="6">
        <f>COUNTA(Tableau2[[#This Row],[WR]])</f>
        <v>1</v>
      </c>
      <c r="S138" s="6">
        <f>SUM(COUNTA(Tableau2[[#This Row],[CT]],Tableau2[[#This Row],[MP]]))</f>
        <v>2</v>
      </c>
      <c r="T138" s="6" t="str">
        <f>_xlfn.IFS(Tableau2[[#This Row],[Traitement]] = 2, "Traité",Tableau2[[#This Row],[Traitement]] = 1, "Traité a moitié",Tableau2[[#This Row],[Traitement]] = 0, "Pas Traité")</f>
        <v>Traité</v>
      </c>
      <c r="U138" s="6"/>
      <c r="V138" s="6"/>
      <c r="W138" s="6"/>
      <c r="X138" s="6"/>
      <c r="Y138" s="6"/>
      <c r="Z138" s="6"/>
    </row>
    <row r="139" spans="1:26" ht="30" x14ac:dyDescent="0.25">
      <c r="A139" s="21">
        <v>45397</v>
      </c>
      <c r="B139" s="8">
        <v>0.62222222222222223</v>
      </c>
      <c r="C139" s="22" t="s">
        <v>66</v>
      </c>
      <c r="D139" s="21">
        <v>45397</v>
      </c>
      <c r="E139" s="3">
        <v>0.6791666666666667</v>
      </c>
      <c r="F139" s="43">
        <v>203123580</v>
      </c>
      <c r="G139" s="40" t="s">
        <v>453</v>
      </c>
      <c r="H139" s="22" t="s">
        <v>449</v>
      </c>
      <c r="I139" s="16" t="s">
        <v>454</v>
      </c>
      <c r="J139" s="16" t="s">
        <v>455</v>
      </c>
      <c r="K139" s="22"/>
      <c r="L139" s="21"/>
      <c r="M139" s="38" t="s">
        <v>456</v>
      </c>
      <c r="N139" s="6" t="str">
        <f>UPPER(TEXT(Tableau2[[#This Row],[DATE D''ENTREE]],"mmmm"))</f>
        <v>AVRIL</v>
      </c>
      <c r="O139" s="6" t="str">
        <f>UPPER(TEXT(Tableau2[[#This Row],[DATE D''ENTREE]],"JJJJ"))</f>
        <v>LUNDI</v>
      </c>
      <c r="P139" s="6" t="str">
        <f>TEXT(Tableau2[[#This Row],[DATE D''ENTREE]],"AAAA")</f>
        <v>2024</v>
      </c>
      <c r="Q139" s="6" t="str">
        <f>TEXT(Tableau2[[#This Row],[DATE D''ENTREE]],"jj")</f>
        <v>15</v>
      </c>
      <c r="R139" s="6">
        <f>COUNTA(Tableau2[[#This Row],[WR]])</f>
        <v>1</v>
      </c>
      <c r="S139" s="6">
        <f>SUM(COUNTA(Tableau2[[#This Row],[CT]],Tableau2[[#This Row],[MP]]))</f>
        <v>2</v>
      </c>
      <c r="T139" s="6" t="str">
        <f>_xlfn.IFS(Tableau2[[#This Row],[Traitement]] = 2, "Traité",Tableau2[[#This Row],[Traitement]] = 1, "Traité a moitié",Tableau2[[#This Row],[Traitement]] = 0, "Pas Traité")</f>
        <v>Traité</v>
      </c>
      <c r="U139" s="6"/>
      <c r="V139" s="6"/>
      <c r="W139" s="6"/>
      <c r="X139" s="6"/>
      <c r="Y139" s="6"/>
      <c r="Z139" s="6"/>
    </row>
    <row r="140" spans="1:26" ht="30" x14ac:dyDescent="0.25">
      <c r="A140" s="2">
        <v>45397</v>
      </c>
      <c r="B140" s="8">
        <v>0.69305555555555554</v>
      </c>
      <c r="C140" s="22" t="s">
        <v>66</v>
      </c>
      <c r="D140" s="21">
        <v>45397</v>
      </c>
      <c r="E140" s="15">
        <v>0.70182870370370365</v>
      </c>
      <c r="F140" s="43">
        <v>204115558</v>
      </c>
      <c r="G140" s="40" t="s">
        <v>457</v>
      </c>
      <c r="H140" s="22" t="s">
        <v>449</v>
      </c>
      <c r="I140" s="16" t="s">
        <v>458</v>
      </c>
      <c r="J140" s="16" t="s">
        <v>459</v>
      </c>
      <c r="K140" s="22"/>
      <c r="L140" s="21"/>
      <c r="M140" s="38" t="s">
        <v>456</v>
      </c>
      <c r="N140" s="6" t="str">
        <f>UPPER(TEXT(Tableau2[[#This Row],[DATE D''ENTREE]],"mmmm"))</f>
        <v>AVRIL</v>
      </c>
      <c r="O140" s="6" t="str">
        <f>UPPER(TEXT(Tableau2[[#This Row],[DATE D''ENTREE]],"JJJJ"))</f>
        <v>LUNDI</v>
      </c>
      <c r="P140" s="6" t="str">
        <f>TEXT(Tableau2[[#This Row],[DATE D''ENTREE]],"AAAA")</f>
        <v>2024</v>
      </c>
      <c r="Q140" s="6" t="str">
        <f>TEXT(Tableau2[[#This Row],[DATE D''ENTREE]],"jj")</f>
        <v>15</v>
      </c>
      <c r="R140" s="6">
        <f>COUNTA(Tableau2[[#This Row],[WR]])</f>
        <v>1</v>
      </c>
      <c r="S140" s="6">
        <f>SUM(COUNTA(Tableau2[[#This Row],[CT]],Tableau2[[#This Row],[MP]]))</f>
        <v>2</v>
      </c>
      <c r="T140" s="6" t="str">
        <f>_xlfn.IFS(Tableau2[[#This Row],[Traitement]] = 2, "Traité",Tableau2[[#This Row],[Traitement]] = 1, "Traité a moitié",Tableau2[[#This Row],[Traitement]] = 0, "Pas Traité")</f>
        <v>Traité</v>
      </c>
      <c r="U140" s="6"/>
      <c r="V140" s="6"/>
      <c r="W140" s="6"/>
      <c r="X140" s="6"/>
      <c r="Y140" s="6"/>
      <c r="Z140" s="6"/>
    </row>
    <row r="141" spans="1:26" ht="30" x14ac:dyDescent="0.25">
      <c r="A141" s="2">
        <v>45397</v>
      </c>
      <c r="B141" s="8">
        <v>0.7006944444444444</v>
      </c>
      <c r="C141" s="22" t="s">
        <v>66</v>
      </c>
      <c r="D141" s="21">
        <v>45397</v>
      </c>
      <c r="E141" s="3">
        <v>0.71250000000000002</v>
      </c>
      <c r="F141" s="43" t="s">
        <v>460</v>
      </c>
      <c r="G141" s="41" t="s">
        <v>461</v>
      </c>
      <c r="H141" s="22" t="s">
        <v>445</v>
      </c>
      <c r="I141" s="16" t="s">
        <v>462</v>
      </c>
      <c r="J141" s="16" t="s">
        <v>463</v>
      </c>
      <c r="K141" s="22"/>
      <c r="L141" s="21"/>
      <c r="M141" s="38"/>
      <c r="N141" s="6" t="str">
        <f>UPPER(TEXT(Tableau2[[#This Row],[DATE D''ENTREE]],"mmmm"))</f>
        <v>AVRIL</v>
      </c>
      <c r="O141" s="6" t="str">
        <f>UPPER(TEXT(Tableau2[[#This Row],[DATE D''ENTREE]],"JJJJ"))</f>
        <v>LUNDI</v>
      </c>
      <c r="P141" s="6" t="str">
        <f>TEXT(Tableau2[[#This Row],[DATE D''ENTREE]],"AAAA")</f>
        <v>2024</v>
      </c>
      <c r="Q141" s="6" t="str">
        <f>TEXT(Tableau2[[#This Row],[DATE D''ENTREE]],"jj")</f>
        <v>15</v>
      </c>
      <c r="R141" s="6">
        <f>COUNTA(Tableau2[[#This Row],[WR]])</f>
        <v>1</v>
      </c>
      <c r="S141" s="6">
        <f>SUM(COUNTA(Tableau2[[#This Row],[CT]],Tableau2[[#This Row],[MP]]))</f>
        <v>2</v>
      </c>
      <c r="T141" s="6" t="str">
        <f>_xlfn.IFS(Tableau2[[#This Row],[Traitement]] = 2, "Traité",Tableau2[[#This Row],[Traitement]] = 1, "Traité a moitié",Tableau2[[#This Row],[Traitement]] = 0, "Pas Traité")</f>
        <v>Traité</v>
      </c>
      <c r="U141" s="6"/>
      <c r="V141" s="6"/>
      <c r="W141" s="6"/>
      <c r="X141" s="6"/>
      <c r="Y141" s="6"/>
      <c r="Z141" s="6"/>
    </row>
    <row r="142" spans="1:26" ht="30" x14ac:dyDescent="0.25">
      <c r="A142" s="21">
        <v>45394</v>
      </c>
      <c r="B142" s="8"/>
      <c r="C142" s="22" t="s">
        <v>464</v>
      </c>
      <c r="D142" s="21">
        <v>45394</v>
      </c>
      <c r="E142" s="3">
        <v>0.59652777777777777</v>
      </c>
      <c r="F142" s="6" t="s">
        <v>67</v>
      </c>
      <c r="G142" s="22" t="s">
        <v>465</v>
      </c>
      <c r="H142" s="22"/>
      <c r="I142" s="16" t="s">
        <v>68</v>
      </c>
      <c r="J142" s="16" t="s">
        <v>69</v>
      </c>
      <c r="K142" s="22"/>
      <c r="L142" s="21"/>
      <c r="M142" s="38"/>
      <c r="N142" s="6" t="str">
        <f>UPPER(TEXT(Tableau2[[#This Row],[DATE D''ENTREE]],"mmmm"))</f>
        <v>AVRIL</v>
      </c>
      <c r="O142" s="6" t="str">
        <f>UPPER(TEXT(Tableau2[[#This Row],[DATE D''ENTREE]],"JJJJ"))</f>
        <v>VENDREDI</v>
      </c>
      <c r="P142" s="6" t="str">
        <f>TEXT(Tableau2[[#This Row],[DATE D''ENTREE]],"AAAA")</f>
        <v>2024</v>
      </c>
      <c r="Q142" s="6" t="str">
        <f>TEXT(Tableau2[[#This Row],[DATE D''ENTREE]],"jj")</f>
        <v>12</v>
      </c>
      <c r="R142" s="6">
        <f>COUNTA(Tableau2[[#This Row],[WR]])</f>
        <v>1</v>
      </c>
      <c r="S142" s="6">
        <f>SUM(COUNTA(Tableau2[[#This Row],[CT]],Tableau2[[#This Row],[MP]]))</f>
        <v>2</v>
      </c>
      <c r="T142" s="6" t="str">
        <f>_xlfn.IFS(Tableau2[[#This Row],[Traitement]] = 2, "Traité",Tableau2[[#This Row],[Traitement]] = 1, "Traité a moitié",Tableau2[[#This Row],[Traitement]] = 0, "Pas Traité")</f>
        <v>Traité</v>
      </c>
      <c r="U142" s="6"/>
      <c r="V142" s="6"/>
      <c r="W142" s="6"/>
      <c r="X142" s="6"/>
      <c r="Y142" s="6"/>
      <c r="Z142" s="6"/>
    </row>
    <row r="143" spans="1:26" ht="30" x14ac:dyDescent="0.25">
      <c r="A143" s="21">
        <v>45394</v>
      </c>
      <c r="B143" s="8"/>
      <c r="C143" s="22" t="s">
        <v>464</v>
      </c>
      <c r="D143" s="21">
        <v>45393</v>
      </c>
      <c r="E143" s="3">
        <v>0.53541666666666665</v>
      </c>
      <c r="F143" s="6" t="s">
        <v>466</v>
      </c>
      <c r="G143" s="22" t="s">
        <v>467</v>
      </c>
      <c r="H143" s="22"/>
      <c r="I143" s="16" t="s">
        <v>468</v>
      </c>
      <c r="J143" s="16" t="s">
        <v>469</v>
      </c>
      <c r="K143" s="22"/>
      <c r="L143" s="21"/>
      <c r="M143" s="38"/>
      <c r="N143" s="6" t="str">
        <f>UPPER(TEXT(Tableau2[[#This Row],[DATE D''ENTREE]],"mmmm"))</f>
        <v>AVRIL</v>
      </c>
      <c r="O143" s="6" t="str">
        <f>UPPER(TEXT(Tableau2[[#This Row],[DATE D''ENTREE]],"JJJJ"))</f>
        <v>VENDREDI</v>
      </c>
      <c r="P143" s="6" t="str">
        <f>TEXT(Tableau2[[#This Row],[DATE D''ENTREE]],"AAAA")</f>
        <v>2024</v>
      </c>
      <c r="Q143" s="6" t="str">
        <f>TEXT(Tableau2[[#This Row],[DATE D''ENTREE]],"jj")</f>
        <v>12</v>
      </c>
      <c r="R143" s="6">
        <f>COUNTA(Tableau2[[#This Row],[WR]])</f>
        <v>1</v>
      </c>
      <c r="S143" s="6">
        <f>SUM(COUNTA(Tableau2[[#This Row],[CT]],Tableau2[[#This Row],[MP]]))</f>
        <v>2</v>
      </c>
      <c r="T143" s="6" t="str">
        <f>_xlfn.IFS(Tableau2[[#This Row],[Traitement]] = 2, "Traité",Tableau2[[#This Row],[Traitement]] = 1, "Traité a moitié",Tableau2[[#This Row],[Traitement]] = 0, "Pas Traité")</f>
        <v>Traité</v>
      </c>
      <c r="U143" s="6"/>
      <c r="V143" s="6"/>
      <c r="W143" s="6"/>
      <c r="X143" s="6"/>
      <c r="Y143" s="6"/>
      <c r="Z143" s="6"/>
    </row>
    <row r="144" spans="1:26" ht="30" x14ac:dyDescent="0.25">
      <c r="A144" s="21">
        <v>45394</v>
      </c>
      <c r="B144" s="8"/>
      <c r="C144" s="22" t="s">
        <v>464</v>
      </c>
      <c r="D144" s="21">
        <v>45394</v>
      </c>
      <c r="E144" s="3"/>
      <c r="F144" s="6" t="s">
        <v>70</v>
      </c>
      <c r="G144" s="22" t="s">
        <v>470</v>
      </c>
      <c r="H144" s="22"/>
      <c r="I144" s="16" t="s">
        <v>471</v>
      </c>
      <c r="J144" s="16" t="s">
        <v>72</v>
      </c>
      <c r="K144" s="22"/>
      <c r="L144" s="21"/>
      <c r="M144" s="38"/>
      <c r="N144" s="6" t="str">
        <f>UPPER(TEXT(Tableau2[[#This Row],[DATE D''ENTREE]],"mmmm"))</f>
        <v>AVRIL</v>
      </c>
      <c r="O144" s="6" t="str">
        <f>UPPER(TEXT(Tableau2[[#This Row],[DATE D''ENTREE]],"JJJJ"))</f>
        <v>VENDREDI</v>
      </c>
      <c r="P144" s="6" t="str">
        <f>TEXT(Tableau2[[#This Row],[DATE D''ENTREE]],"AAAA")</f>
        <v>2024</v>
      </c>
      <c r="Q144" s="6" t="str">
        <f>TEXT(Tableau2[[#This Row],[DATE D''ENTREE]],"jj")</f>
        <v>12</v>
      </c>
      <c r="R144" s="6">
        <f>COUNTA(Tableau2[[#This Row],[WR]])</f>
        <v>1</v>
      </c>
      <c r="S144" s="6">
        <f>SUM(COUNTA(Tableau2[[#This Row],[CT]],Tableau2[[#This Row],[MP]]))</f>
        <v>2</v>
      </c>
      <c r="T144" s="6" t="str">
        <f>_xlfn.IFS(Tableau2[[#This Row],[Traitement]] = 2, "Traité",Tableau2[[#This Row],[Traitement]] = 1, "Traité a moitié",Tableau2[[#This Row],[Traitement]] = 0, "Pas Traité")</f>
        <v>Traité</v>
      </c>
      <c r="U144" s="6"/>
      <c r="V144" s="6"/>
      <c r="W144" s="6"/>
      <c r="X144" s="6"/>
      <c r="Y144" s="6"/>
      <c r="Z144" s="6"/>
    </row>
    <row r="145" spans="1:26" ht="30" x14ac:dyDescent="0.25">
      <c r="A145" s="21">
        <v>45394</v>
      </c>
      <c r="B145" s="8"/>
      <c r="C145" s="22" t="s">
        <v>464</v>
      </c>
      <c r="D145" s="21" t="s">
        <v>472</v>
      </c>
      <c r="E145" s="3"/>
      <c r="F145" s="6" t="s">
        <v>473</v>
      </c>
      <c r="G145" s="22" t="s">
        <v>474</v>
      </c>
      <c r="H145" s="22"/>
      <c r="I145" s="16" t="s">
        <v>475</v>
      </c>
      <c r="J145" s="16" t="s">
        <v>476</v>
      </c>
      <c r="K145" s="22"/>
      <c r="L145" s="21"/>
      <c r="M145" s="38"/>
      <c r="N145" s="6" t="str">
        <f>UPPER(TEXT(Tableau2[[#This Row],[DATE D''ENTREE]],"mmmm"))</f>
        <v>AVRIL</v>
      </c>
      <c r="O145" s="6" t="str">
        <f>UPPER(TEXT(Tableau2[[#This Row],[DATE D''ENTREE]],"JJJJ"))</f>
        <v>VENDREDI</v>
      </c>
      <c r="P145" s="6" t="str">
        <f>TEXT(Tableau2[[#This Row],[DATE D''ENTREE]],"AAAA")</f>
        <v>2024</v>
      </c>
      <c r="Q145" s="6" t="str">
        <f>TEXT(Tableau2[[#This Row],[DATE D''ENTREE]],"jj")</f>
        <v>12</v>
      </c>
      <c r="R145" s="6">
        <f>COUNTA(Tableau2[[#This Row],[WR]])</f>
        <v>1</v>
      </c>
      <c r="S145" s="6">
        <f>SUM(COUNTA(Tableau2[[#This Row],[CT]],Tableau2[[#This Row],[MP]]))</f>
        <v>2</v>
      </c>
      <c r="T145" s="6" t="str">
        <f>_xlfn.IFS(Tableau2[[#This Row],[Traitement]] = 2, "Traité",Tableau2[[#This Row],[Traitement]] = 1, "Traité a moitié",Tableau2[[#This Row],[Traitement]] = 0, "Pas Traité")</f>
        <v>Traité</v>
      </c>
      <c r="U145" s="6"/>
      <c r="V145" s="6"/>
      <c r="W145" s="6"/>
      <c r="X145" s="6"/>
      <c r="Y145" s="6"/>
      <c r="Z145" s="6"/>
    </row>
    <row r="146" spans="1:26" ht="30" x14ac:dyDescent="0.25">
      <c r="A146" s="21">
        <v>45394</v>
      </c>
      <c r="B146" s="8"/>
      <c r="C146" s="22" t="s">
        <v>66</v>
      </c>
      <c r="D146" s="21">
        <v>45394</v>
      </c>
      <c r="E146" s="3"/>
      <c r="F146" s="6" t="s">
        <v>477</v>
      </c>
      <c r="G146" s="22" t="s">
        <v>478</v>
      </c>
      <c r="H146" s="22"/>
      <c r="I146" s="16" t="s">
        <v>479</v>
      </c>
      <c r="J146" s="16" t="s">
        <v>480</v>
      </c>
      <c r="K146" s="22"/>
      <c r="L146" s="21"/>
      <c r="M146" s="38"/>
      <c r="N146" s="6" t="str">
        <f>UPPER(TEXT(Tableau2[[#This Row],[DATE D''ENTREE]],"mmmm"))</f>
        <v>AVRIL</v>
      </c>
      <c r="O146" s="6" t="str">
        <f>UPPER(TEXT(Tableau2[[#This Row],[DATE D''ENTREE]],"JJJJ"))</f>
        <v>VENDREDI</v>
      </c>
      <c r="P146" s="6" t="str">
        <f>TEXT(Tableau2[[#This Row],[DATE D''ENTREE]],"AAAA")</f>
        <v>2024</v>
      </c>
      <c r="Q146" s="6" t="str">
        <f>TEXT(Tableau2[[#This Row],[DATE D''ENTREE]],"jj")</f>
        <v>12</v>
      </c>
      <c r="R146" s="6">
        <f>COUNTA(Tableau2[[#This Row],[WR]])</f>
        <v>1</v>
      </c>
      <c r="S146" s="6">
        <f>SUM(COUNTA(Tableau2[[#This Row],[CT]],Tableau2[[#This Row],[MP]]))</f>
        <v>2</v>
      </c>
      <c r="T146" s="6" t="str">
        <f>_xlfn.IFS(Tableau2[[#This Row],[Traitement]] = 2, "Traité",Tableau2[[#This Row],[Traitement]] = 1, "Traité a moitié",Tableau2[[#This Row],[Traitement]] = 0, "Pas Traité")</f>
        <v>Traité</v>
      </c>
      <c r="U146" s="6"/>
      <c r="V146" s="6"/>
      <c r="W146" s="6"/>
      <c r="X146" s="6"/>
      <c r="Y146" s="6"/>
      <c r="Z146" s="6"/>
    </row>
    <row r="147" spans="1:26" ht="30" x14ac:dyDescent="0.25">
      <c r="A147" s="21">
        <v>45394</v>
      </c>
      <c r="B147" s="8"/>
      <c r="C147" s="22" t="s">
        <v>464</v>
      </c>
      <c r="D147" s="21">
        <v>45394</v>
      </c>
      <c r="E147" s="3"/>
      <c r="F147" s="6" t="s">
        <v>481</v>
      </c>
      <c r="G147" s="22" t="s">
        <v>482</v>
      </c>
      <c r="H147" s="22"/>
      <c r="I147" s="16" t="s">
        <v>480</v>
      </c>
      <c r="J147" s="16" t="s">
        <v>483</v>
      </c>
      <c r="K147" s="22"/>
      <c r="L147" s="21"/>
      <c r="M147" s="38"/>
      <c r="N147" s="6" t="str">
        <f>UPPER(TEXT(Tableau2[[#This Row],[DATE D''ENTREE]],"mmmm"))</f>
        <v>AVRIL</v>
      </c>
      <c r="O147" s="6" t="str">
        <f>UPPER(TEXT(Tableau2[[#This Row],[DATE D''ENTREE]],"JJJJ"))</f>
        <v>VENDREDI</v>
      </c>
      <c r="P147" s="6" t="str">
        <f>TEXT(Tableau2[[#This Row],[DATE D''ENTREE]],"AAAA")</f>
        <v>2024</v>
      </c>
      <c r="Q147" s="6" t="str">
        <f>TEXT(Tableau2[[#This Row],[DATE D''ENTREE]],"jj")</f>
        <v>12</v>
      </c>
      <c r="R147" s="6">
        <f>COUNTA(Tableau2[[#This Row],[WR]])</f>
        <v>1</v>
      </c>
      <c r="S147" s="6">
        <f>SUM(COUNTA(Tableau2[[#This Row],[CT]],Tableau2[[#This Row],[MP]]))</f>
        <v>2</v>
      </c>
      <c r="T147" s="6" t="str">
        <f>_xlfn.IFS(Tableau2[[#This Row],[Traitement]] = 2, "Traité",Tableau2[[#This Row],[Traitement]] = 1, "Traité a moitié",Tableau2[[#This Row],[Traitement]] = 0, "Pas Traité")</f>
        <v>Traité</v>
      </c>
      <c r="U147" s="6"/>
      <c r="V147" s="6"/>
      <c r="W147" s="6"/>
      <c r="X147" s="6"/>
      <c r="Y147" s="6"/>
      <c r="Z147" s="6"/>
    </row>
    <row r="148" spans="1:26" ht="30" x14ac:dyDescent="0.25">
      <c r="A148" s="21">
        <v>45398</v>
      </c>
      <c r="B148" s="8"/>
      <c r="C148" s="22" t="s">
        <v>230</v>
      </c>
      <c r="D148" s="21">
        <v>45398</v>
      </c>
      <c r="E148" s="3">
        <v>0.6430555555555556</v>
      </c>
      <c r="F148" s="6" t="s">
        <v>484</v>
      </c>
      <c r="G148" s="22" t="s">
        <v>485</v>
      </c>
      <c r="H148" s="22" t="s">
        <v>695</v>
      </c>
      <c r="I148" s="16" t="s">
        <v>486</v>
      </c>
      <c r="J148" s="16" t="s">
        <v>487</v>
      </c>
      <c r="K148" s="22"/>
      <c r="L148" s="21"/>
      <c r="M148" s="38"/>
      <c r="N148" s="6" t="str">
        <f>UPPER(TEXT(Tableau2[[#This Row],[DATE D''ENTREE]],"mmmm"))</f>
        <v>AVRIL</v>
      </c>
      <c r="O148" s="6" t="str">
        <f>UPPER(TEXT(Tableau2[[#This Row],[DATE D''ENTREE]],"JJJJ"))</f>
        <v>MARDI</v>
      </c>
      <c r="P148" s="6" t="str">
        <f>TEXT(Tableau2[[#This Row],[DATE D''ENTREE]],"AAAA")</f>
        <v>2024</v>
      </c>
      <c r="Q148" s="6" t="str">
        <f>TEXT(Tableau2[[#This Row],[DATE D''ENTREE]],"jj")</f>
        <v>16</v>
      </c>
      <c r="R148" s="6">
        <f>COUNTA(Tableau2[[#This Row],[WR]])</f>
        <v>1</v>
      </c>
      <c r="S148" s="6">
        <f>SUM(COUNTA(Tableau2[[#This Row],[CT]],Tableau2[[#This Row],[MP]]))</f>
        <v>2</v>
      </c>
      <c r="T148" s="6" t="str">
        <f>_xlfn.IFS(Tableau2[[#This Row],[Traitement]] = 2, "Traité",Tableau2[[#This Row],[Traitement]] = 1, "Traité a moitié",Tableau2[[#This Row],[Traitement]] = 0, "Pas Traité")</f>
        <v>Traité</v>
      </c>
      <c r="U148" s="6"/>
      <c r="V148" s="6"/>
      <c r="W148" s="6"/>
      <c r="X148" s="6"/>
      <c r="Y148" s="6"/>
      <c r="Z148" s="6"/>
    </row>
    <row r="149" spans="1:26" ht="30" x14ac:dyDescent="0.25">
      <c r="A149" s="21">
        <v>45398</v>
      </c>
      <c r="B149" s="8">
        <v>0.36874999999999997</v>
      </c>
      <c r="C149" s="22" t="s">
        <v>230</v>
      </c>
      <c r="D149" s="21">
        <v>45398</v>
      </c>
      <c r="E149" s="3">
        <v>0.3833333333333333</v>
      </c>
      <c r="F149" s="6" t="s">
        <v>488</v>
      </c>
      <c r="G149" s="22" t="s">
        <v>318</v>
      </c>
      <c r="H149" s="22" t="s">
        <v>693</v>
      </c>
      <c r="I149" s="16" t="s">
        <v>489</v>
      </c>
      <c r="J149" s="16" t="s">
        <v>490</v>
      </c>
      <c r="K149" s="22"/>
      <c r="L149" s="21"/>
      <c r="M149" s="38"/>
      <c r="N149" s="6" t="str">
        <f>UPPER(TEXT(Tableau2[[#This Row],[DATE D''ENTREE]],"mmmm"))</f>
        <v>AVRIL</v>
      </c>
      <c r="O149" s="6" t="str">
        <f>UPPER(TEXT(Tableau2[[#This Row],[DATE D''ENTREE]],"JJJJ"))</f>
        <v>MARDI</v>
      </c>
      <c r="P149" s="6" t="str">
        <f>TEXT(Tableau2[[#This Row],[DATE D''ENTREE]],"AAAA")</f>
        <v>2024</v>
      </c>
      <c r="Q149" s="6" t="str">
        <f>TEXT(Tableau2[[#This Row],[DATE D''ENTREE]],"jj")</f>
        <v>16</v>
      </c>
      <c r="R149" s="6">
        <f>COUNTA(Tableau2[[#This Row],[WR]])</f>
        <v>1</v>
      </c>
      <c r="S149" s="6">
        <f>SUM(COUNTA(Tableau2[[#This Row],[CT]],Tableau2[[#This Row],[MP]]))</f>
        <v>2</v>
      </c>
      <c r="T149" s="6" t="str">
        <f>_xlfn.IFS(Tableau2[[#This Row],[Traitement]] = 2, "Traité",Tableau2[[#This Row],[Traitement]] = 1, "Traité a moitié",Tableau2[[#This Row],[Traitement]] = 0, "Pas Traité")</f>
        <v>Traité</v>
      </c>
      <c r="U149" s="6"/>
      <c r="V149" s="6"/>
      <c r="W149" s="6"/>
      <c r="X149" s="6"/>
      <c r="Y149" s="6"/>
      <c r="Z149" s="6"/>
    </row>
    <row r="150" spans="1:26" x14ac:dyDescent="0.25">
      <c r="A150" s="21">
        <v>45398</v>
      </c>
      <c r="B150" s="8">
        <v>0.46666666666666662</v>
      </c>
      <c r="C150" s="22" t="s">
        <v>230</v>
      </c>
      <c r="D150" s="21">
        <v>45399</v>
      </c>
      <c r="E150" s="3">
        <v>0.37152777777777773</v>
      </c>
      <c r="F150" s="6" t="s">
        <v>491</v>
      </c>
      <c r="G150" s="22" t="s">
        <v>492</v>
      </c>
      <c r="H150" s="22" t="s">
        <v>436</v>
      </c>
      <c r="I150" s="16"/>
      <c r="J150" s="16"/>
      <c r="K150" s="22"/>
      <c r="L150" s="21"/>
      <c r="M150" s="38"/>
      <c r="N150" s="6" t="str">
        <f>UPPER(TEXT(Tableau2[[#This Row],[DATE D''ENTREE]],"mmmm"))</f>
        <v>AVRIL</v>
      </c>
      <c r="O150" s="6" t="str">
        <f>UPPER(TEXT(Tableau2[[#This Row],[DATE D''ENTREE]],"JJJJ"))</f>
        <v>MARDI</v>
      </c>
      <c r="P150" s="6" t="str">
        <f>TEXT(Tableau2[[#This Row],[DATE D''ENTREE]],"AAAA")</f>
        <v>2024</v>
      </c>
      <c r="Q150" s="6" t="str">
        <f>TEXT(Tableau2[[#This Row],[DATE D''ENTREE]],"jj")</f>
        <v>16</v>
      </c>
      <c r="R150" s="6">
        <f>COUNTA(Tableau2[[#This Row],[WR]])</f>
        <v>1</v>
      </c>
      <c r="S150" s="6">
        <f>SUM(COUNTA(Tableau2[[#This Row],[CT]],Tableau2[[#This Row],[MP]]))</f>
        <v>0</v>
      </c>
      <c r="T150" s="6" t="str">
        <f>_xlfn.IFS(Tableau2[[#This Row],[Traitement]] = 2, "Traité",Tableau2[[#This Row],[Traitement]] = 1, "Traité a moitié",Tableau2[[#This Row],[Traitement]] = 0, "Pas Traité")</f>
        <v>Pas Traité</v>
      </c>
      <c r="U150" s="6"/>
      <c r="V150" s="6"/>
      <c r="W150" s="6"/>
      <c r="X150" s="6"/>
      <c r="Y150" s="6"/>
      <c r="Z150" s="6"/>
    </row>
    <row r="151" spans="1:26" ht="30" x14ac:dyDescent="0.25">
      <c r="A151" s="21">
        <v>45398</v>
      </c>
      <c r="B151" s="8">
        <v>0.47361111111111115</v>
      </c>
      <c r="C151" s="22" t="s">
        <v>230</v>
      </c>
      <c r="D151" s="21">
        <v>45399</v>
      </c>
      <c r="E151" s="3">
        <v>0.37708333333333338</v>
      </c>
      <c r="F151" s="6" t="s">
        <v>493</v>
      </c>
      <c r="G151" s="22" t="s">
        <v>494</v>
      </c>
      <c r="H151" s="22" t="s">
        <v>445</v>
      </c>
      <c r="I151" s="16" t="s">
        <v>495</v>
      </c>
      <c r="J151" s="16" t="s">
        <v>496</v>
      </c>
      <c r="K151" s="22"/>
      <c r="L151" s="21"/>
      <c r="M151" s="38"/>
      <c r="N151" s="6" t="str">
        <f>UPPER(TEXT(Tableau2[[#This Row],[DATE D''ENTREE]],"mmmm"))</f>
        <v>AVRIL</v>
      </c>
      <c r="O151" s="6" t="str">
        <f>UPPER(TEXT(Tableau2[[#This Row],[DATE D''ENTREE]],"JJJJ"))</f>
        <v>MARDI</v>
      </c>
      <c r="P151" s="6" t="str">
        <f>TEXT(Tableau2[[#This Row],[DATE D''ENTREE]],"AAAA")</f>
        <v>2024</v>
      </c>
      <c r="Q151" s="6" t="str">
        <f>TEXT(Tableau2[[#This Row],[DATE D''ENTREE]],"jj")</f>
        <v>16</v>
      </c>
      <c r="R151" s="6">
        <f>COUNTA(Tableau2[[#This Row],[WR]])</f>
        <v>1</v>
      </c>
      <c r="S151" s="6">
        <f>SUM(COUNTA(Tableau2[[#This Row],[CT]],Tableau2[[#This Row],[MP]]))</f>
        <v>2</v>
      </c>
      <c r="T151" s="6" t="str">
        <f>_xlfn.IFS(Tableau2[[#This Row],[Traitement]] = 2, "Traité",Tableau2[[#This Row],[Traitement]] = 1, "Traité a moitié",Tableau2[[#This Row],[Traitement]] = 0, "Pas Traité")</f>
        <v>Traité</v>
      </c>
      <c r="U151" s="6"/>
      <c r="V151" s="6"/>
      <c r="W151" s="6"/>
      <c r="X151" s="6"/>
      <c r="Y151" s="6"/>
      <c r="Z151" s="6"/>
    </row>
    <row r="152" spans="1:26" ht="30" x14ac:dyDescent="0.25">
      <c r="A152" s="21">
        <v>45398</v>
      </c>
      <c r="B152" s="8">
        <v>0.47638888888888892</v>
      </c>
      <c r="C152" s="22" t="s">
        <v>230</v>
      </c>
      <c r="D152" s="21">
        <v>45399</v>
      </c>
      <c r="E152" s="3">
        <v>0.38194444444444442</v>
      </c>
      <c r="F152" s="6" t="s">
        <v>497</v>
      </c>
      <c r="G152" s="22" t="s">
        <v>498</v>
      </c>
      <c r="H152" s="22" t="s">
        <v>693</v>
      </c>
      <c r="I152" s="16" t="s">
        <v>499</v>
      </c>
      <c r="J152" s="16" t="s">
        <v>500</v>
      </c>
      <c r="K152" s="22"/>
      <c r="L152" s="21"/>
      <c r="M152" s="38"/>
      <c r="N152" s="6" t="str">
        <f>UPPER(TEXT(Tableau2[[#This Row],[DATE D''ENTREE]],"mmmm"))</f>
        <v>AVRIL</v>
      </c>
      <c r="O152" s="6" t="str">
        <f>UPPER(TEXT(Tableau2[[#This Row],[DATE D''ENTREE]],"JJJJ"))</f>
        <v>MARDI</v>
      </c>
      <c r="P152" s="6" t="str">
        <f>TEXT(Tableau2[[#This Row],[DATE D''ENTREE]],"AAAA")</f>
        <v>2024</v>
      </c>
      <c r="Q152" s="6" t="str">
        <f>TEXT(Tableau2[[#This Row],[DATE D''ENTREE]],"jj")</f>
        <v>16</v>
      </c>
      <c r="R152" s="6">
        <f>COUNTA(Tableau2[[#This Row],[WR]])</f>
        <v>1</v>
      </c>
      <c r="S152" s="6">
        <f>SUM(COUNTA(Tableau2[[#This Row],[CT]],Tableau2[[#This Row],[MP]]))</f>
        <v>2</v>
      </c>
      <c r="T152" s="6" t="str">
        <f>_xlfn.IFS(Tableau2[[#This Row],[Traitement]] = 2, "Traité",Tableau2[[#This Row],[Traitement]] = 1, "Traité a moitié",Tableau2[[#This Row],[Traitement]] = 0, "Pas Traité")</f>
        <v>Traité</v>
      </c>
      <c r="U152" s="6"/>
      <c r="V152" s="6"/>
      <c r="W152" s="6"/>
      <c r="X152" s="6"/>
      <c r="Y152" s="6"/>
      <c r="Z152" s="6"/>
    </row>
    <row r="153" spans="1:26" ht="30" x14ac:dyDescent="0.25">
      <c r="A153" s="21">
        <v>45398</v>
      </c>
      <c r="B153" s="8">
        <v>0.5</v>
      </c>
      <c r="C153" s="22" t="s">
        <v>230</v>
      </c>
      <c r="D153" s="21">
        <v>45399</v>
      </c>
      <c r="E153" s="3">
        <v>0.39027777777777778</v>
      </c>
      <c r="F153" s="6" t="s">
        <v>501</v>
      </c>
      <c r="G153" s="22" t="s">
        <v>502</v>
      </c>
      <c r="H153" s="22" t="s">
        <v>696</v>
      </c>
      <c r="I153" s="16" t="s">
        <v>503</v>
      </c>
      <c r="J153" s="16" t="s">
        <v>504</v>
      </c>
      <c r="K153" s="22"/>
      <c r="L153" s="21"/>
      <c r="M153" s="38"/>
      <c r="N153" s="6" t="str">
        <f>UPPER(TEXT(Tableau2[[#This Row],[DATE D''ENTREE]],"mmmm"))</f>
        <v>AVRIL</v>
      </c>
      <c r="O153" s="6" t="str">
        <f>UPPER(TEXT(Tableau2[[#This Row],[DATE D''ENTREE]],"JJJJ"))</f>
        <v>MARDI</v>
      </c>
      <c r="P153" s="6" t="str">
        <f>TEXT(Tableau2[[#This Row],[DATE D''ENTREE]],"AAAA")</f>
        <v>2024</v>
      </c>
      <c r="Q153" s="6" t="str">
        <f>TEXT(Tableau2[[#This Row],[DATE D''ENTREE]],"jj")</f>
        <v>16</v>
      </c>
      <c r="R153" s="6">
        <f>COUNTA(Tableau2[[#This Row],[WR]])</f>
        <v>1</v>
      </c>
      <c r="S153" s="6">
        <f>SUM(COUNTA(Tableau2[[#This Row],[CT]],Tableau2[[#This Row],[MP]]))</f>
        <v>2</v>
      </c>
      <c r="T153" s="6" t="str">
        <f>_xlfn.IFS(Tableau2[[#This Row],[Traitement]] = 2, "Traité",Tableau2[[#This Row],[Traitement]] = 1, "Traité a moitié",Tableau2[[#This Row],[Traitement]] = 0, "Pas Traité")</f>
        <v>Traité</v>
      </c>
      <c r="U153" s="6"/>
      <c r="V153" s="6"/>
      <c r="W153" s="6"/>
      <c r="X153" s="6"/>
      <c r="Y153" s="6"/>
      <c r="Z153" s="6"/>
    </row>
    <row r="154" spans="1:26" ht="30" x14ac:dyDescent="0.25">
      <c r="A154" s="21">
        <v>45398</v>
      </c>
      <c r="B154" s="8">
        <v>0.5131944444444444</v>
      </c>
      <c r="C154" s="22" t="s">
        <v>230</v>
      </c>
      <c r="D154" s="21">
        <v>45399</v>
      </c>
      <c r="E154" s="3">
        <v>0.39513888888888887</v>
      </c>
      <c r="F154" s="6" t="s">
        <v>505</v>
      </c>
      <c r="G154" s="22" t="s">
        <v>506</v>
      </c>
      <c r="H154" s="22" t="s">
        <v>445</v>
      </c>
      <c r="I154" s="16" t="s">
        <v>507</v>
      </c>
      <c r="J154" s="16" t="s">
        <v>508</v>
      </c>
      <c r="K154" s="22"/>
      <c r="L154" s="21"/>
      <c r="M154" s="38"/>
      <c r="N154" s="6" t="str">
        <f>UPPER(TEXT(Tableau2[[#This Row],[DATE D''ENTREE]],"mmmm"))</f>
        <v>AVRIL</v>
      </c>
      <c r="O154" s="6" t="str">
        <f>UPPER(TEXT(Tableau2[[#This Row],[DATE D''ENTREE]],"JJJJ"))</f>
        <v>MARDI</v>
      </c>
      <c r="P154" s="6" t="str">
        <f>TEXT(Tableau2[[#This Row],[DATE D''ENTREE]],"AAAA")</f>
        <v>2024</v>
      </c>
      <c r="Q154" s="6" t="str">
        <f>TEXT(Tableau2[[#This Row],[DATE D''ENTREE]],"jj")</f>
        <v>16</v>
      </c>
      <c r="R154" s="6">
        <f>COUNTA(Tableau2[[#This Row],[WR]])</f>
        <v>1</v>
      </c>
      <c r="S154" s="6">
        <f>SUM(COUNTA(Tableau2[[#This Row],[CT]],Tableau2[[#This Row],[MP]]))</f>
        <v>2</v>
      </c>
      <c r="T154" s="6" t="str">
        <f>_xlfn.IFS(Tableau2[[#This Row],[Traitement]] = 2, "Traité",Tableau2[[#This Row],[Traitement]] = 1, "Traité a moitié",Tableau2[[#This Row],[Traitement]] = 0, "Pas Traité")</f>
        <v>Traité</v>
      </c>
      <c r="U154" s="6"/>
      <c r="V154" s="6"/>
      <c r="W154" s="6"/>
      <c r="X154" s="6"/>
      <c r="Y154" s="6"/>
      <c r="Z154" s="6"/>
    </row>
    <row r="155" spans="1:26" ht="30" x14ac:dyDescent="0.25">
      <c r="A155" s="21">
        <v>45398</v>
      </c>
      <c r="B155" s="8">
        <v>0.52777777777777779</v>
      </c>
      <c r="C155" s="22" t="s">
        <v>230</v>
      </c>
      <c r="D155" s="21">
        <v>45399</v>
      </c>
      <c r="E155" s="3">
        <v>0.40138888888888885</v>
      </c>
      <c r="F155" s="6" t="s">
        <v>509</v>
      </c>
      <c r="G155" s="22" t="s">
        <v>510</v>
      </c>
      <c r="H155" s="22" t="s">
        <v>696</v>
      </c>
      <c r="I155" s="16" t="s">
        <v>511</v>
      </c>
      <c r="J155" s="16" t="s">
        <v>512</v>
      </c>
      <c r="K155" s="22"/>
      <c r="L155" s="21"/>
      <c r="M155" s="38"/>
      <c r="N155" s="6" t="str">
        <f>UPPER(TEXT(Tableau2[[#This Row],[DATE D''ENTREE]],"mmmm"))</f>
        <v>AVRIL</v>
      </c>
      <c r="O155" s="6" t="str">
        <f>UPPER(TEXT(Tableau2[[#This Row],[DATE D''ENTREE]],"JJJJ"))</f>
        <v>MARDI</v>
      </c>
      <c r="P155" s="6" t="str">
        <f>TEXT(Tableau2[[#This Row],[DATE D''ENTREE]],"AAAA")</f>
        <v>2024</v>
      </c>
      <c r="Q155" s="6" t="str">
        <f>TEXT(Tableau2[[#This Row],[DATE D''ENTREE]],"jj")</f>
        <v>16</v>
      </c>
      <c r="R155" s="6">
        <f>COUNTA(Tableau2[[#This Row],[WR]])</f>
        <v>1</v>
      </c>
      <c r="S155" s="6">
        <f>SUM(COUNTA(Tableau2[[#This Row],[CT]],Tableau2[[#This Row],[MP]]))</f>
        <v>2</v>
      </c>
      <c r="T155" s="6" t="str">
        <f>_xlfn.IFS(Tableau2[[#This Row],[Traitement]] = 2, "Traité",Tableau2[[#This Row],[Traitement]] = 1, "Traité a moitié",Tableau2[[#This Row],[Traitement]] = 0, "Pas Traité")</f>
        <v>Traité</v>
      </c>
      <c r="U155" s="6"/>
      <c r="V155" s="6"/>
      <c r="W155" s="6"/>
      <c r="X155" s="6"/>
      <c r="Y155" s="6"/>
      <c r="Z155" s="6"/>
    </row>
    <row r="156" spans="1:26" ht="30" x14ac:dyDescent="0.25">
      <c r="A156" s="21">
        <v>45398</v>
      </c>
      <c r="B156" s="8">
        <v>0.5541666666666667</v>
      </c>
      <c r="C156" s="22" t="s">
        <v>230</v>
      </c>
      <c r="D156" s="21">
        <v>45399</v>
      </c>
      <c r="E156" s="3">
        <v>0.4069444444444445</v>
      </c>
      <c r="F156" s="6" t="s">
        <v>513</v>
      </c>
      <c r="G156" s="22" t="s">
        <v>514</v>
      </c>
      <c r="H156" s="22" t="s">
        <v>445</v>
      </c>
      <c r="I156" s="16" t="s">
        <v>515</v>
      </c>
      <c r="J156" s="16" t="s">
        <v>516</v>
      </c>
      <c r="K156" s="22"/>
      <c r="L156" s="21"/>
      <c r="M156" s="38"/>
      <c r="N156" s="6" t="str">
        <f>UPPER(TEXT(Tableau2[[#This Row],[DATE D''ENTREE]],"mmmm"))</f>
        <v>AVRIL</v>
      </c>
      <c r="O156" s="6" t="str">
        <f>UPPER(TEXT(Tableau2[[#This Row],[DATE D''ENTREE]],"JJJJ"))</f>
        <v>MARDI</v>
      </c>
      <c r="P156" s="6" t="str">
        <f>TEXT(Tableau2[[#This Row],[DATE D''ENTREE]],"AAAA")</f>
        <v>2024</v>
      </c>
      <c r="Q156" s="6" t="str">
        <f>TEXT(Tableau2[[#This Row],[DATE D''ENTREE]],"jj")</f>
        <v>16</v>
      </c>
      <c r="R156" s="6">
        <f>COUNTA(Tableau2[[#This Row],[WR]])</f>
        <v>1</v>
      </c>
      <c r="S156" s="6">
        <f>SUM(COUNTA(Tableau2[[#This Row],[CT]],Tableau2[[#This Row],[MP]]))</f>
        <v>2</v>
      </c>
      <c r="T156" s="6" t="str">
        <f>_xlfn.IFS(Tableau2[[#This Row],[Traitement]] = 2, "Traité",Tableau2[[#This Row],[Traitement]] = 1, "Traité a moitié",Tableau2[[#This Row],[Traitement]] = 0, "Pas Traité")</f>
        <v>Traité</v>
      </c>
      <c r="U156" s="6"/>
      <c r="V156" s="6"/>
      <c r="W156" s="6"/>
      <c r="X156" s="6"/>
      <c r="Y156" s="6"/>
      <c r="Z156" s="6"/>
    </row>
    <row r="157" spans="1:26" x14ac:dyDescent="0.25">
      <c r="A157" s="21">
        <v>45398</v>
      </c>
      <c r="B157" s="8">
        <v>0.58263888888888882</v>
      </c>
      <c r="C157" s="22" t="s">
        <v>230</v>
      </c>
      <c r="D157" s="21">
        <v>45399</v>
      </c>
      <c r="E157" s="3"/>
      <c r="F157" s="6" t="s">
        <v>517</v>
      </c>
      <c r="G157" s="22" t="s">
        <v>518</v>
      </c>
      <c r="H157" s="22" t="s">
        <v>693</v>
      </c>
      <c r="I157" s="16"/>
      <c r="J157" s="16"/>
      <c r="K157" s="22"/>
      <c r="L157" s="21"/>
      <c r="M157" s="38"/>
      <c r="N157" s="6" t="str">
        <f>UPPER(TEXT(Tableau2[[#This Row],[DATE D''ENTREE]],"mmmm"))</f>
        <v>AVRIL</v>
      </c>
      <c r="O157" s="6" t="str">
        <f>UPPER(TEXT(Tableau2[[#This Row],[DATE D''ENTREE]],"JJJJ"))</f>
        <v>MARDI</v>
      </c>
      <c r="P157" s="6" t="str">
        <f>TEXT(Tableau2[[#This Row],[DATE D''ENTREE]],"AAAA")</f>
        <v>2024</v>
      </c>
      <c r="Q157" s="6" t="str">
        <f>TEXT(Tableau2[[#This Row],[DATE D''ENTREE]],"jj")</f>
        <v>16</v>
      </c>
      <c r="R157" s="6">
        <f>COUNTA(Tableau2[[#This Row],[WR]])</f>
        <v>1</v>
      </c>
      <c r="S157" s="6">
        <f>SUM(COUNTA(Tableau2[[#This Row],[CT]],Tableau2[[#This Row],[MP]]))</f>
        <v>0</v>
      </c>
      <c r="T157" s="6" t="str">
        <f>_xlfn.IFS(Tableau2[[#This Row],[Traitement]] = 2, "Traité",Tableau2[[#This Row],[Traitement]] = 1, "Traité a moitié",Tableau2[[#This Row],[Traitement]] = 0, "Pas Traité")</f>
        <v>Pas Traité</v>
      </c>
      <c r="U157" s="6"/>
      <c r="V157" s="6"/>
      <c r="W157" s="6"/>
      <c r="X157" s="6"/>
      <c r="Y157" s="6"/>
      <c r="Z157" s="6"/>
    </row>
    <row r="158" spans="1:26" ht="30" x14ac:dyDescent="0.25">
      <c r="A158" s="21">
        <v>45398</v>
      </c>
      <c r="B158" s="8">
        <v>0.60138888888888886</v>
      </c>
      <c r="C158" s="22" t="s">
        <v>230</v>
      </c>
      <c r="D158" s="21">
        <v>45399</v>
      </c>
      <c r="E158" s="3">
        <v>0.44930555555555557</v>
      </c>
      <c r="F158" s="6" t="s">
        <v>519</v>
      </c>
      <c r="G158" s="22" t="s">
        <v>520</v>
      </c>
      <c r="H158" s="22" t="s">
        <v>696</v>
      </c>
      <c r="I158" s="16" t="s">
        <v>521</v>
      </c>
      <c r="J158" s="16" t="s">
        <v>522</v>
      </c>
      <c r="K158" s="22"/>
      <c r="L158" s="21"/>
      <c r="M158" s="38"/>
      <c r="N158" s="6" t="str">
        <f>UPPER(TEXT(Tableau2[[#This Row],[DATE D''ENTREE]],"mmmm"))</f>
        <v>AVRIL</v>
      </c>
      <c r="O158" s="6" t="str">
        <f>UPPER(TEXT(Tableau2[[#This Row],[DATE D''ENTREE]],"JJJJ"))</f>
        <v>MARDI</v>
      </c>
      <c r="P158" s="6" t="str">
        <f>TEXT(Tableau2[[#This Row],[DATE D''ENTREE]],"AAAA")</f>
        <v>2024</v>
      </c>
      <c r="Q158" s="6" t="str">
        <f>TEXT(Tableau2[[#This Row],[DATE D''ENTREE]],"jj")</f>
        <v>16</v>
      </c>
      <c r="R158" s="6">
        <f>COUNTA(Tableau2[[#This Row],[WR]])</f>
        <v>1</v>
      </c>
      <c r="S158" s="6">
        <f>SUM(COUNTA(Tableau2[[#This Row],[CT]],Tableau2[[#This Row],[MP]]))</f>
        <v>2</v>
      </c>
      <c r="T158" s="6" t="str">
        <f>_xlfn.IFS(Tableau2[[#This Row],[Traitement]] = 2, "Traité",Tableau2[[#This Row],[Traitement]] = 1, "Traité a moitié",Tableau2[[#This Row],[Traitement]] = 0, "Pas Traité")</f>
        <v>Traité</v>
      </c>
      <c r="U158" s="6"/>
      <c r="V158" s="6"/>
      <c r="W158" s="6"/>
      <c r="X158" s="6"/>
      <c r="Y158" s="6"/>
      <c r="Z158" s="6"/>
    </row>
    <row r="159" spans="1:26" ht="30" x14ac:dyDescent="0.25">
      <c r="A159" s="21">
        <v>45398</v>
      </c>
      <c r="B159" s="8">
        <v>0.61111111111111105</v>
      </c>
      <c r="C159" s="22" t="s">
        <v>230</v>
      </c>
      <c r="D159" s="21">
        <v>45399</v>
      </c>
      <c r="E159" s="3">
        <v>0.45624999999999999</v>
      </c>
      <c r="F159" s="6" t="s">
        <v>523</v>
      </c>
      <c r="G159" s="22" t="s">
        <v>524</v>
      </c>
      <c r="H159" s="22" t="s">
        <v>436</v>
      </c>
      <c r="I159" s="16" t="s">
        <v>525</v>
      </c>
      <c r="J159" s="16" t="s">
        <v>526</v>
      </c>
      <c r="K159" s="22"/>
      <c r="L159" s="21"/>
      <c r="M159" s="38"/>
      <c r="N159" s="6" t="str">
        <f>UPPER(TEXT(Tableau2[[#This Row],[DATE D''ENTREE]],"mmmm"))</f>
        <v>AVRIL</v>
      </c>
      <c r="O159" s="6" t="str">
        <f>UPPER(TEXT(Tableau2[[#This Row],[DATE D''ENTREE]],"JJJJ"))</f>
        <v>MARDI</v>
      </c>
      <c r="P159" s="6" t="str">
        <f>TEXT(Tableau2[[#This Row],[DATE D''ENTREE]],"AAAA")</f>
        <v>2024</v>
      </c>
      <c r="Q159" s="6" t="str">
        <f>TEXT(Tableau2[[#This Row],[DATE D''ENTREE]],"jj")</f>
        <v>16</v>
      </c>
      <c r="R159" s="6">
        <f>COUNTA(Tableau2[[#This Row],[WR]])</f>
        <v>1</v>
      </c>
      <c r="S159" s="6">
        <f>SUM(COUNTA(Tableau2[[#This Row],[CT]],Tableau2[[#This Row],[MP]]))</f>
        <v>2</v>
      </c>
      <c r="T159" s="6" t="str">
        <f>_xlfn.IFS(Tableau2[[#This Row],[Traitement]] = 2, "Traité",Tableau2[[#This Row],[Traitement]] = 1, "Traité a moitié",Tableau2[[#This Row],[Traitement]] = 0, "Pas Traité")</f>
        <v>Traité</v>
      </c>
      <c r="U159" s="6"/>
      <c r="V159" s="6"/>
      <c r="W159" s="6"/>
      <c r="X159" s="6"/>
      <c r="Y159" s="6"/>
      <c r="Z159" s="6"/>
    </row>
    <row r="160" spans="1:26" ht="30" x14ac:dyDescent="0.25">
      <c r="A160" s="21">
        <v>45398</v>
      </c>
      <c r="B160" s="8">
        <v>0.61319444444444449</v>
      </c>
      <c r="C160" s="22" t="s">
        <v>230</v>
      </c>
      <c r="D160" s="21">
        <v>45399</v>
      </c>
      <c r="E160" s="3">
        <v>0.4604166666666667</v>
      </c>
      <c r="F160" s="6" t="s">
        <v>527</v>
      </c>
      <c r="G160" s="22" t="s">
        <v>528</v>
      </c>
      <c r="H160" s="22" t="s">
        <v>445</v>
      </c>
      <c r="I160" s="16" t="s">
        <v>529</v>
      </c>
      <c r="J160" s="16" t="s">
        <v>530</v>
      </c>
      <c r="K160" s="22"/>
      <c r="L160" s="21"/>
      <c r="M160" s="38"/>
      <c r="N160" s="6" t="str">
        <f>UPPER(TEXT(Tableau2[[#This Row],[DATE D''ENTREE]],"mmmm"))</f>
        <v>AVRIL</v>
      </c>
      <c r="O160" s="6" t="str">
        <f>UPPER(TEXT(Tableau2[[#This Row],[DATE D''ENTREE]],"JJJJ"))</f>
        <v>MARDI</v>
      </c>
      <c r="P160" s="6" t="str">
        <f>TEXT(Tableau2[[#This Row],[DATE D''ENTREE]],"AAAA")</f>
        <v>2024</v>
      </c>
      <c r="Q160" s="6" t="str">
        <f>TEXT(Tableau2[[#This Row],[DATE D''ENTREE]],"jj")</f>
        <v>16</v>
      </c>
      <c r="R160" s="6">
        <f>COUNTA(Tableau2[[#This Row],[WR]])</f>
        <v>1</v>
      </c>
      <c r="S160" s="6">
        <f>SUM(COUNTA(Tableau2[[#This Row],[CT]],Tableau2[[#This Row],[MP]]))</f>
        <v>2</v>
      </c>
      <c r="T160" s="6" t="str">
        <f>_xlfn.IFS(Tableau2[[#This Row],[Traitement]] = 2, "Traité",Tableau2[[#This Row],[Traitement]] = 1, "Traité a moitié",Tableau2[[#This Row],[Traitement]] = 0, "Pas Traité")</f>
        <v>Traité</v>
      </c>
      <c r="U160" s="6"/>
      <c r="V160" s="6"/>
      <c r="W160" s="6"/>
      <c r="X160" s="6"/>
      <c r="Y160" s="6"/>
      <c r="Z160" s="6"/>
    </row>
    <row r="161" spans="1:26" ht="30" x14ac:dyDescent="0.25">
      <c r="A161" s="21">
        <v>45398</v>
      </c>
      <c r="B161" s="8">
        <v>0.63402777777777775</v>
      </c>
      <c r="C161" s="22" t="s">
        <v>230</v>
      </c>
      <c r="D161" s="21">
        <v>45398</v>
      </c>
      <c r="E161" s="3">
        <v>0.65833333333333333</v>
      </c>
      <c r="F161" s="6" t="s">
        <v>531</v>
      </c>
      <c r="G161" s="22" t="s">
        <v>532</v>
      </c>
      <c r="H161" s="22" t="s">
        <v>696</v>
      </c>
      <c r="I161" s="16" t="s">
        <v>533</v>
      </c>
      <c r="J161" s="16" t="s">
        <v>534</v>
      </c>
      <c r="K161" s="22"/>
      <c r="L161" s="21"/>
      <c r="M161" s="38"/>
      <c r="N161" s="6" t="str">
        <f>UPPER(TEXT(Tableau2[[#This Row],[DATE D''ENTREE]],"mmmm"))</f>
        <v>AVRIL</v>
      </c>
      <c r="O161" s="6" t="str">
        <f>UPPER(TEXT(Tableau2[[#This Row],[DATE D''ENTREE]],"JJJJ"))</f>
        <v>MARDI</v>
      </c>
      <c r="P161" s="6" t="str">
        <f>TEXT(Tableau2[[#This Row],[DATE D''ENTREE]],"AAAA")</f>
        <v>2024</v>
      </c>
      <c r="Q161" s="6" t="str">
        <f>TEXT(Tableau2[[#This Row],[DATE D''ENTREE]],"jj")</f>
        <v>16</v>
      </c>
      <c r="R161" s="6">
        <f>COUNTA(Tableau2[[#This Row],[WR]])</f>
        <v>1</v>
      </c>
      <c r="S161" s="6">
        <f>SUM(COUNTA(Tableau2[[#This Row],[CT]],Tableau2[[#This Row],[MP]]))</f>
        <v>2</v>
      </c>
      <c r="T161" s="6" t="str">
        <f>_xlfn.IFS(Tableau2[[#This Row],[Traitement]] = 2, "Traité",Tableau2[[#This Row],[Traitement]] = 1, "Traité a moitié",Tableau2[[#This Row],[Traitement]] = 0, "Pas Traité")</f>
        <v>Traité</v>
      </c>
      <c r="U161" s="6"/>
      <c r="V161" s="6"/>
      <c r="W161" s="6"/>
      <c r="X161" s="6"/>
      <c r="Y161" s="6"/>
      <c r="Z161" s="6"/>
    </row>
    <row r="162" spans="1:26" ht="30" x14ac:dyDescent="0.25">
      <c r="A162" s="21">
        <v>45398</v>
      </c>
      <c r="B162" s="8">
        <v>0.6479166666666667</v>
      </c>
      <c r="C162" s="22" t="s">
        <v>230</v>
      </c>
      <c r="D162" s="21">
        <v>45399</v>
      </c>
      <c r="E162" s="3">
        <v>0.47013888888888888</v>
      </c>
      <c r="F162" s="6" t="s">
        <v>535</v>
      </c>
      <c r="G162" s="22" t="s">
        <v>536</v>
      </c>
      <c r="H162" s="22" t="s">
        <v>449</v>
      </c>
      <c r="I162" s="16" t="s">
        <v>537</v>
      </c>
      <c r="J162" s="16" t="s">
        <v>538</v>
      </c>
      <c r="K162" s="22"/>
      <c r="L162" s="21"/>
      <c r="M162" s="38"/>
      <c r="N162" s="6" t="str">
        <f>UPPER(TEXT(Tableau2[[#This Row],[DATE D''ENTREE]],"mmmm"))</f>
        <v>AVRIL</v>
      </c>
      <c r="O162" s="6" t="str">
        <f>UPPER(TEXT(Tableau2[[#This Row],[DATE D''ENTREE]],"JJJJ"))</f>
        <v>MARDI</v>
      </c>
      <c r="P162" s="6" t="str">
        <f>TEXT(Tableau2[[#This Row],[DATE D''ENTREE]],"AAAA")</f>
        <v>2024</v>
      </c>
      <c r="Q162" s="6" t="str">
        <f>TEXT(Tableau2[[#This Row],[DATE D''ENTREE]],"jj")</f>
        <v>16</v>
      </c>
      <c r="R162" s="6">
        <f>COUNTA(Tableau2[[#This Row],[WR]])</f>
        <v>1</v>
      </c>
      <c r="S162" s="6">
        <f>SUM(COUNTA(Tableau2[[#This Row],[CT]],Tableau2[[#This Row],[MP]]))</f>
        <v>2</v>
      </c>
      <c r="T162" s="6" t="str">
        <f>_xlfn.IFS(Tableau2[[#This Row],[Traitement]] = 2, "Traité",Tableau2[[#This Row],[Traitement]] = 1, "Traité a moitié",Tableau2[[#This Row],[Traitement]] = 0, "Pas Traité")</f>
        <v>Traité</v>
      </c>
      <c r="U162" s="6"/>
      <c r="V162" s="6"/>
      <c r="W162" s="6"/>
      <c r="X162" s="6"/>
      <c r="Y162" s="6"/>
      <c r="Z162" s="6"/>
    </row>
    <row r="163" spans="1:26" ht="30" x14ac:dyDescent="0.25">
      <c r="A163" s="21">
        <v>45398</v>
      </c>
      <c r="B163" s="8">
        <v>0.65902777777777777</v>
      </c>
      <c r="C163" s="22" t="s">
        <v>230</v>
      </c>
      <c r="D163" s="21">
        <v>45399</v>
      </c>
      <c r="E163" s="3">
        <v>0.4770833333333333</v>
      </c>
      <c r="F163" s="6" t="s">
        <v>539</v>
      </c>
      <c r="G163" s="22" t="s">
        <v>540</v>
      </c>
      <c r="H163" s="22" t="s">
        <v>445</v>
      </c>
      <c r="I163" s="16" t="s">
        <v>541</v>
      </c>
      <c r="J163" s="16" t="s">
        <v>542</v>
      </c>
      <c r="K163" s="22"/>
      <c r="L163" s="21"/>
      <c r="M163" s="38"/>
      <c r="N163" s="6" t="str">
        <f>UPPER(TEXT(Tableau2[[#This Row],[DATE D''ENTREE]],"mmmm"))</f>
        <v>AVRIL</v>
      </c>
      <c r="O163" s="6" t="str">
        <f>UPPER(TEXT(Tableau2[[#This Row],[DATE D''ENTREE]],"JJJJ"))</f>
        <v>MARDI</v>
      </c>
      <c r="P163" s="6" t="str">
        <f>TEXT(Tableau2[[#This Row],[DATE D''ENTREE]],"AAAA")</f>
        <v>2024</v>
      </c>
      <c r="Q163" s="6" t="str">
        <f>TEXT(Tableau2[[#This Row],[DATE D''ENTREE]],"jj")</f>
        <v>16</v>
      </c>
      <c r="R163" s="6">
        <f>COUNTA(Tableau2[[#This Row],[WR]])</f>
        <v>1</v>
      </c>
      <c r="S163" s="6">
        <f>SUM(COUNTA(Tableau2[[#This Row],[CT]],Tableau2[[#This Row],[MP]]))</f>
        <v>2</v>
      </c>
      <c r="T163" s="6" t="str">
        <f>_xlfn.IFS(Tableau2[[#This Row],[Traitement]] = 2, "Traité",Tableau2[[#This Row],[Traitement]] = 1, "Traité a moitié",Tableau2[[#This Row],[Traitement]] = 0, "Pas Traité")</f>
        <v>Traité</v>
      </c>
      <c r="U163" s="6"/>
      <c r="V163" s="6"/>
      <c r="W163" s="6"/>
      <c r="X163" s="6"/>
      <c r="Y163" s="6"/>
      <c r="Z163" s="6"/>
    </row>
    <row r="164" spans="1:26" ht="30" x14ac:dyDescent="0.25">
      <c r="A164" s="21">
        <v>45398</v>
      </c>
      <c r="B164" s="8">
        <v>0.65972222222222221</v>
      </c>
      <c r="C164" s="22" t="s">
        <v>230</v>
      </c>
      <c r="D164" s="21">
        <v>45399</v>
      </c>
      <c r="E164" s="3">
        <v>0.48194444444444445</v>
      </c>
      <c r="F164" s="6" t="s">
        <v>543</v>
      </c>
      <c r="G164" s="22" t="s">
        <v>544</v>
      </c>
      <c r="H164" s="22" t="s">
        <v>693</v>
      </c>
      <c r="I164" s="16" t="s">
        <v>545</v>
      </c>
      <c r="J164" s="16" t="s">
        <v>546</v>
      </c>
      <c r="K164" s="22"/>
      <c r="L164" s="21"/>
      <c r="M164" s="38"/>
      <c r="N164" s="6" t="str">
        <f>UPPER(TEXT(Tableau2[[#This Row],[DATE D''ENTREE]],"mmmm"))</f>
        <v>AVRIL</v>
      </c>
      <c r="O164" s="6" t="str">
        <f>UPPER(TEXT(Tableau2[[#This Row],[DATE D''ENTREE]],"JJJJ"))</f>
        <v>MARDI</v>
      </c>
      <c r="P164" s="6" t="str">
        <f>TEXT(Tableau2[[#This Row],[DATE D''ENTREE]],"AAAA")</f>
        <v>2024</v>
      </c>
      <c r="Q164" s="6" t="str">
        <f>TEXT(Tableau2[[#This Row],[DATE D''ENTREE]],"jj")</f>
        <v>16</v>
      </c>
      <c r="R164" s="6">
        <f>COUNTA(Tableau2[[#This Row],[WR]])</f>
        <v>1</v>
      </c>
      <c r="S164" s="6">
        <f>SUM(COUNTA(Tableau2[[#This Row],[CT]],Tableau2[[#This Row],[MP]]))</f>
        <v>2</v>
      </c>
      <c r="T164" s="6" t="str">
        <f>_xlfn.IFS(Tableau2[[#This Row],[Traitement]] = 2, "Traité",Tableau2[[#This Row],[Traitement]] = 1, "Traité a moitié",Tableau2[[#This Row],[Traitement]] = 0, "Pas Traité")</f>
        <v>Traité</v>
      </c>
      <c r="U164" s="6"/>
      <c r="V164" s="6"/>
      <c r="W164" s="6"/>
      <c r="X164" s="6"/>
      <c r="Y164" s="6"/>
      <c r="Z164" s="6"/>
    </row>
    <row r="165" spans="1:26" ht="30" x14ac:dyDescent="0.25">
      <c r="A165" s="21">
        <v>45398</v>
      </c>
      <c r="B165" s="8">
        <v>0.71250000000000002</v>
      </c>
      <c r="C165" s="22" t="s">
        <v>230</v>
      </c>
      <c r="D165" s="21">
        <v>45399</v>
      </c>
      <c r="E165" s="3">
        <v>0.48958333333333331</v>
      </c>
      <c r="F165" s="6" t="s">
        <v>547</v>
      </c>
      <c r="G165" s="22" t="s">
        <v>548</v>
      </c>
      <c r="H165" s="22" t="s">
        <v>445</v>
      </c>
      <c r="I165" s="16" t="s">
        <v>549</v>
      </c>
      <c r="J165" s="16" t="s">
        <v>550</v>
      </c>
      <c r="K165" s="22"/>
      <c r="L165" s="21"/>
      <c r="M165" s="38"/>
      <c r="N165" s="6" t="str">
        <f>UPPER(TEXT(Tableau2[[#This Row],[DATE D''ENTREE]],"mmmm"))</f>
        <v>AVRIL</v>
      </c>
      <c r="O165" s="6" t="str">
        <f>UPPER(TEXT(Tableau2[[#This Row],[DATE D''ENTREE]],"JJJJ"))</f>
        <v>MARDI</v>
      </c>
      <c r="P165" s="6" t="str">
        <f>TEXT(Tableau2[[#This Row],[DATE D''ENTREE]],"AAAA")</f>
        <v>2024</v>
      </c>
      <c r="Q165" s="6" t="str">
        <f>TEXT(Tableau2[[#This Row],[DATE D''ENTREE]],"jj")</f>
        <v>16</v>
      </c>
      <c r="R165" s="6">
        <f>COUNTA(Tableau2[[#This Row],[WR]])</f>
        <v>1</v>
      </c>
      <c r="S165" s="6">
        <f>SUM(COUNTA(Tableau2[[#This Row],[CT]],Tableau2[[#This Row],[MP]]))</f>
        <v>2</v>
      </c>
      <c r="T165" s="6" t="str">
        <f>_xlfn.IFS(Tableau2[[#This Row],[Traitement]] = 2, "Traité",Tableau2[[#This Row],[Traitement]] = 1, "Traité a moitié",Tableau2[[#This Row],[Traitement]] = 0, "Pas Traité")</f>
        <v>Traité</v>
      </c>
      <c r="U165" s="6"/>
      <c r="V165" s="6"/>
      <c r="W165" s="6"/>
      <c r="X165" s="6"/>
      <c r="Y165" s="6"/>
      <c r="Z165" s="6"/>
    </row>
    <row r="166" spans="1:26" ht="30" x14ac:dyDescent="0.25">
      <c r="A166" s="21">
        <v>45398</v>
      </c>
      <c r="B166" s="8">
        <v>0.71388888888888891</v>
      </c>
      <c r="C166" s="22" t="s">
        <v>230</v>
      </c>
      <c r="D166" s="21">
        <v>45399</v>
      </c>
      <c r="E166" s="3">
        <v>0.49374999999999997</v>
      </c>
      <c r="F166" s="6" t="s">
        <v>551</v>
      </c>
      <c r="G166" s="22" t="s">
        <v>552</v>
      </c>
      <c r="H166" s="22" t="s">
        <v>696</v>
      </c>
      <c r="I166" s="16" t="s">
        <v>553</v>
      </c>
      <c r="J166" s="16" t="s">
        <v>554</v>
      </c>
      <c r="K166" s="22"/>
      <c r="L166" s="21"/>
      <c r="M166" s="38"/>
      <c r="N166" s="6" t="str">
        <f>UPPER(TEXT(Tableau2[[#This Row],[DATE D''ENTREE]],"mmmm"))</f>
        <v>AVRIL</v>
      </c>
      <c r="O166" s="6" t="str">
        <f>UPPER(TEXT(Tableau2[[#This Row],[DATE D''ENTREE]],"JJJJ"))</f>
        <v>MARDI</v>
      </c>
      <c r="P166" s="6" t="str">
        <f>TEXT(Tableau2[[#This Row],[DATE D''ENTREE]],"AAAA")</f>
        <v>2024</v>
      </c>
      <c r="Q166" s="6" t="str">
        <f>TEXT(Tableau2[[#This Row],[DATE D''ENTREE]],"jj")</f>
        <v>16</v>
      </c>
      <c r="R166" s="6">
        <f>COUNTA(Tableau2[[#This Row],[WR]])</f>
        <v>1</v>
      </c>
      <c r="S166" s="6">
        <f>SUM(COUNTA(Tableau2[[#This Row],[CT]],Tableau2[[#This Row],[MP]]))</f>
        <v>2</v>
      </c>
      <c r="T166" s="6" t="str">
        <f>_xlfn.IFS(Tableau2[[#This Row],[Traitement]] = 2, "Traité",Tableau2[[#This Row],[Traitement]] = 1, "Traité a moitié",Tableau2[[#This Row],[Traitement]] = 0, "Pas Traité")</f>
        <v>Traité</v>
      </c>
      <c r="U166" s="6"/>
      <c r="V166" s="6"/>
      <c r="W166" s="6"/>
      <c r="X166" s="6"/>
      <c r="Y166" s="6"/>
      <c r="Z166" s="6"/>
    </row>
    <row r="167" spans="1:26" ht="30" x14ac:dyDescent="0.25">
      <c r="A167" s="21">
        <v>45398</v>
      </c>
      <c r="B167" s="8">
        <v>0.73402777777777783</v>
      </c>
      <c r="C167" s="22" t="s">
        <v>230</v>
      </c>
      <c r="D167" s="21">
        <v>45399</v>
      </c>
      <c r="E167" s="3">
        <v>0.54166666666666663</v>
      </c>
      <c r="F167" s="6" t="s">
        <v>555</v>
      </c>
      <c r="G167" s="22" t="s">
        <v>556</v>
      </c>
      <c r="H167" s="22" t="s">
        <v>449</v>
      </c>
      <c r="I167" s="16" t="s">
        <v>557</v>
      </c>
      <c r="J167" s="16" t="s">
        <v>558</v>
      </c>
      <c r="K167" s="22"/>
      <c r="L167" s="21"/>
      <c r="M167" s="38"/>
      <c r="N167" s="6" t="str">
        <f>UPPER(TEXT(Tableau2[[#This Row],[DATE D''ENTREE]],"mmmm"))</f>
        <v>AVRIL</v>
      </c>
      <c r="O167" s="6" t="str">
        <f>UPPER(TEXT(Tableau2[[#This Row],[DATE D''ENTREE]],"JJJJ"))</f>
        <v>MARDI</v>
      </c>
      <c r="P167" s="6" t="str">
        <f>TEXT(Tableau2[[#This Row],[DATE D''ENTREE]],"AAAA")</f>
        <v>2024</v>
      </c>
      <c r="Q167" s="6" t="str">
        <f>TEXT(Tableau2[[#This Row],[DATE D''ENTREE]],"jj")</f>
        <v>16</v>
      </c>
      <c r="R167" s="6">
        <f>COUNTA(Tableau2[[#This Row],[WR]])</f>
        <v>1</v>
      </c>
      <c r="S167" s="6">
        <f>SUM(COUNTA(Tableau2[[#This Row],[CT]],Tableau2[[#This Row],[MP]]))</f>
        <v>2</v>
      </c>
      <c r="T167" s="6" t="str">
        <f>_xlfn.IFS(Tableau2[[#This Row],[Traitement]] = 2, "Traité",Tableau2[[#This Row],[Traitement]] = 1, "Traité a moitié",Tableau2[[#This Row],[Traitement]] = 0, "Pas Traité")</f>
        <v>Traité</v>
      </c>
      <c r="U167" s="6"/>
      <c r="V167" s="6"/>
      <c r="W167" s="6"/>
      <c r="X167" s="6"/>
      <c r="Y167" s="6"/>
      <c r="Z167" s="6"/>
    </row>
    <row r="168" spans="1:26" x14ac:dyDescent="0.25">
      <c r="A168" s="21">
        <v>45399</v>
      </c>
      <c r="B168" s="8">
        <v>0.34861111111111115</v>
      </c>
      <c r="C168" s="22" t="s">
        <v>230</v>
      </c>
      <c r="D168" s="21">
        <v>45399</v>
      </c>
      <c r="E168" s="3">
        <v>0.50208333333333333</v>
      </c>
      <c r="F168" s="6" t="s">
        <v>559</v>
      </c>
      <c r="G168" s="22" t="s">
        <v>560</v>
      </c>
      <c r="H168" s="22" t="s">
        <v>695</v>
      </c>
      <c r="I168" s="16"/>
      <c r="J168" s="16"/>
      <c r="K168" s="22"/>
      <c r="L168" s="21"/>
      <c r="M168" s="38"/>
      <c r="N168" s="6" t="str">
        <f>UPPER(TEXT(Tableau2[[#This Row],[DATE D''ENTREE]],"mmmm"))</f>
        <v>AVRIL</v>
      </c>
      <c r="O168" s="6" t="str">
        <f>UPPER(TEXT(Tableau2[[#This Row],[DATE D''ENTREE]],"JJJJ"))</f>
        <v>MERCREDI</v>
      </c>
      <c r="P168" s="6" t="str">
        <f>TEXT(Tableau2[[#This Row],[DATE D''ENTREE]],"AAAA")</f>
        <v>2024</v>
      </c>
      <c r="Q168" s="6" t="str">
        <f>TEXT(Tableau2[[#This Row],[DATE D''ENTREE]],"jj")</f>
        <v>17</v>
      </c>
      <c r="R168" s="6">
        <f>COUNTA(Tableau2[[#This Row],[WR]])</f>
        <v>1</v>
      </c>
      <c r="S168" s="6">
        <f>SUM(COUNTA(Tableau2[[#This Row],[CT]],Tableau2[[#This Row],[MP]]))</f>
        <v>0</v>
      </c>
      <c r="T168" s="6" t="str">
        <f>_xlfn.IFS(Tableau2[[#This Row],[Traitement]] = 2, "Traité",Tableau2[[#This Row],[Traitement]] = 1, "Traité a moitié",Tableau2[[#This Row],[Traitement]] = 0, "Pas Traité")</f>
        <v>Pas Traité</v>
      </c>
      <c r="U168" s="6"/>
      <c r="V168" s="6"/>
      <c r="W168" s="6"/>
      <c r="X168" s="6"/>
      <c r="Y168" s="6"/>
      <c r="Z168" s="6"/>
    </row>
    <row r="169" spans="1:26" ht="30" x14ac:dyDescent="0.25">
      <c r="A169" s="21">
        <v>45399</v>
      </c>
      <c r="B169" s="8">
        <v>0.3527777777777778</v>
      </c>
      <c r="C169" s="22" t="s">
        <v>230</v>
      </c>
      <c r="D169" s="21">
        <v>45399</v>
      </c>
      <c r="E169" s="3">
        <v>0.50694444444444442</v>
      </c>
      <c r="F169" s="6" t="s">
        <v>561</v>
      </c>
      <c r="G169" s="22" t="s">
        <v>562</v>
      </c>
      <c r="H169" s="22" t="s">
        <v>695</v>
      </c>
      <c r="I169" s="16" t="s">
        <v>563</v>
      </c>
      <c r="J169" s="16" t="s">
        <v>564</v>
      </c>
      <c r="K169" s="22"/>
      <c r="L169" s="21"/>
      <c r="M169" s="38"/>
      <c r="N169" s="6" t="str">
        <f>UPPER(TEXT(Tableau2[[#This Row],[DATE D''ENTREE]],"mmmm"))</f>
        <v>AVRIL</v>
      </c>
      <c r="O169" s="6" t="str">
        <f>UPPER(TEXT(Tableau2[[#This Row],[DATE D''ENTREE]],"JJJJ"))</f>
        <v>MERCREDI</v>
      </c>
      <c r="P169" s="6" t="str">
        <f>TEXT(Tableau2[[#This Row],[DATE D''ENTREE]],"AAAA")</f>
        <v>2024</v>
      </c>
      <c r="Q169" s="6" t="str">
        <f>TEXT(Tableau2[[#This Row],[DATE D''ENTREE]],"jj")</f>
        <v>17</v>
      </c>
      <c r="R169" s="6">
        <f>COUNTA(Tableau2[[#This Row],[WR]])</f>
        <v>1</v>
      </c>
      <c r="S169" s="6">
        <f>SUM(COUNTA(Tableau2[[#This Row],[CT]],Tableau2[[#This Row],[MP]]))</f>
        <v>2</v>
      </c>
      <c r="T169" s="6" t="str">
        <f>_xlfn.IFS(Tableau2[[#This Row],[Traitement]] = 2, "Traité",Tableau2[[#This Row],[Traitement]] = 1, "Traité a moitié",Tableau2[[#This Row],[Traitement]] = 0, "Pas Traité")</f>
        <v>Traité</v>
      </c>
      <c r="U169" s="6"/>
      <c r="V169" s="6"/>
      <c r="W169" s="6"/>
      <c r="X169" s="6"/>
      <c r="Y169" s="6"/>
      <c r="Z169" s="6"/>
    </row>
    <row r="170" spans="1:26" ht="30" x14ac:dyDescent="0.25">
      <c r="A170" s="21">
        <v>45399</v>
      </c>
      <c r="B170" s="8">
        <v>0.40833333333333338</v>
      </c>
      <c r="C170" s="22" t="s">
        <v>230</v>
      </c>
      <c r="D170" s="21">
        <v>45399</v>
      </c>
      <c r="E170" s="3">
        <v>0.51250000000000007</v>
      </c>
      <c r="F170" s="6" t="s">
        <v>565</v>
      </c>
      <c r="G170" s="22" t="s">
        <v>566</v>
      </c>
      <c r="H170" s="22" t="s">
        <v>445</v>
      </c>
      <c r="I170" s="16" t="s">
        <v>567</v>
      </c>
      <c r="J170" s="16" t="s">
        <v>568</v>
      </c>
      <c r="K170" s="22"/>
      <c r="L170" s="21"/>
      <c r="M170" s="38"/>
      <c r="N170" s="6" t="str">
        <f>UPPER(TEXT(Tableau2[[#This Row],[DATE D''ENTREE]],"mmmm"))</f>
        <v>AVRIL</v>
      </c>
      <c r="O170" s="6" t="str">
        <f>UPPER(TEXT(Tableau2[[#This Row],[DATE D''ENTREE]],"JJJJ"))</f>
        <v>MERCREDI</v>
      </c>
      <c r="P170" s="6" t="str">
        <f>TEXT(Tableau2[[#This Row],[DATE D''ENTREE]],"AAAA")</f>
        <v>2024</v>
      </c>
      <c r="Q170" s="6" t="str">
        <f>TEXT(Tableau2[[#This Row],[DATE D''ENTREE]],"jj")</f>
        <v>17</v>
      </c>
      <c r="R170" s="6">
        <f>COUNTA(Tableau2[[#This Row],[WR]])</f>
        <v>1</v>
      </c>
      <c r="S170" s="6">
        <f>SUM(COUNTA(Tableau2[[#This Row],[CT]],Tableau2[[#This Row],[MP]]))</f>
        <v>2</v>
      </c>
      <c r="T170" s="6" t="str">
        <f>_xlfn.IFS(Tableau2[[#This Row],[Traitement]] = 2, "Traité",Tableau2[[#This Row],[Traitement]] = 1, "Traité a moitié",Tableau2[[#This Row],[Traitement]] = 0, "Pas Traité")</f>
        <v>Traité</v>
      </c>
      <c r="U170" s="6"/>
      <c r="V170" s="6"/>
      <c r="W170" s="6"/>
      <c r="X170" s="6"/>
      <c r="Y170" s="6"/>
      <c r="Z170" s="6"/>
    </row>
    <row r="171" spans="1:26" ht="30" x14ac:dyDescent="0.25">
      <c r="A171" s="21">
        <v>45399</v>
      </c>
      <c r="B171" s="8">
        <v>0.43541666666666662</v>
      </c>
      <c r="C171" s="22" t="s">
        <v>230</v>
      </c>
      <c r="D171" s="21">
        <v>45399</v>
      </c>
      <c r="E171" s="3">
        <v>0.51736111111111105</v>
      </c>
      <c r="F171" s="6" t="s">
        <v>569</v>
      </c>
      <c r="G171" s="22" t="s">
        <v>570</v>
      </c>
      <c r="H171" s="22" t="s">
        <v>445</v>
      </c>
      <c r="I171" s="16" t="s">
        <v>571</v>
      </c>
      <c r="J171" s="16" t="s">
        <v>572</v>
      </c>
      <c r="K171" s="22"/>
      <c r="L171" s="21"/>
      <c r="M171" s="38"/>
      <c r="N171" s="6" t="str">
        <f>UPPER(TEXT(Tableau2[[#This Row],[DATE D''ENTREE]],"mmmm"))</f>
        <v>AVRIL</v>
      </c>
      <c r="O171" s="6" t="str">
        <f>UPPER(TEXT(Tableau2[[#This Row],[DATE D''ENTREE]],"JJJJ"))</f>
        <v>MERCREDI</v>
      </c>
      <c r="P171" s="6" t="str">
        <f>TEXT(Tableau2[[#This Row],[DATE D''ENTREE]],"AAAA")</f>
        <v>2024</v>
      </c>
      <c r="Q171" s="6" t="str">
        <f>TEXT(Tableau2[[#This Row],[DATE D''ENTREE]],"jj")</f>
        <v>17</v>
      </c>
      <c r="R171" s="6">
        <f>COUNTA(Tableau2[[#This Row],[WR]])</f>
        <v>1</v>
      </c>
      <c r="S171" s="6">
        <f>SUM(COUNTA(Tableau2[[#This Row],[CT]],Tableau2[[#This Row],[MP]]))</f>
        <v>2</v>
      </c>
      <c r="T171" s="6" t="str">
        <f>_xlfn.IFS(Tableau2[[#This Row],[Traitement]] = 2, "Traité",Tableau2[[#This Row],[Traitement]] = 1, "Traité a moitié",Tableau2[[#This Row],[Traitement]] = 0, "Pas Traité")</f>
        <v>Traité</v>
      </c>
      <c r="U171" s="6"/>
      <c r="V171" s="6"/>
      <c r="W171" s="6"/>
      <c r="X171" s="6"/>
      <c r="Y171" s="6"/>
      <c r="Z171" s="6"/>
    </row>
    <row r="172" spans="1:26" ht="30" x14ac:dyDescent="0.25">
      <c r="A172" s="21">
        <v>45399</v>
      </c>
      <c r="B172" s="8">
        <v>0.4548611111111111</v>
      </c>
      <c r="C172" s="22" t="s">
        <v>230</v>
      </c>
      <c r="D172" s="21">
        <v>45399</v>
      </c>
      <c r="E172" s="3">
        <v>0.5229166666666667</v>
      </c>
      <c r="F172" s="6" t="s">
        <v>573</v>
      </c>
      <c r="G172" s="22" t="s">
        <v>574</v>
      </c>
      <c r="H172" s="22" t="s">
        <v>449</v>
      </c>
      <c r="I172" s="16" t="s">
        <v>575</v>
      </c>
      <c r="J172" s="16" t="s">
        <v>576</v>
      </c>
      <c r="K172" s="22"/>
      <c r="L172" s="21"/>
      <c r="M172" s="38"/>
      <c r="N172" s="6" t="str">
        <f>UPPER(TEXT(Tableau2[[#This Row],[DATE D''ENTREE]],"mmmm"))</f>
        <v>AVRIL</v>
      </c>
      <c r="O172" s="6" t="str">
        <f>UPPER(TEXT(Tableau2[[#This Row],[DATE D''ENTREE]],"JJJJ"))</f>
        <v>MERCREDI</v>
      </c>
      <c r="P172" s="6" t="str">
        <f>TEXT(Tableau2[[#This Row],[DATE D''ENTREE]],"AAAA")</f>
        <v>2024</v>
      </c>
      <c r="Q172" s="6" t="str">
        <f>TEXT(Tableau2[[#This Row],[DATE D''ENTREE]],"jj")</f>
        <v>17</v>
      </c>
      <c r="R172" s="6">
        <f>COUNTA(Tableau2[[#This Row],[WR]])</f>
        <v>1</v>
      </c>
      <c r="S172" s="6">
        <f>SUM(COUNTA(Tableau2[[#This Row],[CT]],Tableau2[[#This Row],[MP]]))</f>
        <v>2</v>
      </c>
      <c r="T172" s="6" t="str">
        <f>_xlfn.IFS(Tableau2[[#This Row],[Traitement]] = 2, "Traité",Tableau2[[#This Row],[Traitement]] = 1, "Traité a moitié",Tableau2[[#This Row],[Traitement]] = 0, "Pas Traité")</f>
        <v>Traité</v>
      </c>
      <c r="U172" s="6"/>
      <c r="V172" s="6"/>
      <c r="W172" s="6"/>
      <c r="X172" s="6"/>
      <c r="Y172" s="6"/>
      <c r="Z172" s="6"/>
    </row>
    <row r="173" spans="1:26" ht="30" x14ac:dyDescent="0.25">
      <c r="A173" s="21">
        <v>45399</v>
      </c>
      <c r="B173" s="8">
        <v>0.64027777777777783</v>
      </c>
      <c r="C173" s="22" t="s">
        <v>66</v>
      </c>
      <c r="D173" s="21" t="s">
        <v>577</v>
      </c>
      <c r="E173" s="15">
        <v>0.73346064814814815</v>
      </c>
      <c r="F173" s="43" t="s">
        <v>517</v>
      </c>
      <c r="G173" s="41" t="s">
        <v>518</v>
      </c>
      <c r="H173" s="22" t="s">
        <v>693</v>
      </c>
      <c r="I173" s="16" t="s">
        <v>578</v>
      </c>
      <c r="J173" s="16" t="s">
        <v>579</v>
      </c>
      <c r="K173" s="22"/>
      <c r="L173" s="21"/>
      <c r="M173" s="38"/>
      <c r="N173" s="6" t="str">
        <f>UPPER(TEXT(Tableau2[[#This Row],[DATE D''ENTREE]],"mmmm"))</f>
        <v>AVRIL</v>
      </c>
      <c r="O173" s="6" t="str">
        <f>UPPER(TEXT(Tableau2[[#This Row],[DATE D''ENTREE]],"JJJJ"))</f>
        <v>MERCREDI</v>
      </c>
      <c r="P173" s="6" t="str">
        <f>TEXT(Tableau2[[#This Row],[DATE D''ENTREE]],"AAAA")</f>
        <v>2024</v>
      </c>
      <c r="Q173" s="6" t="str">
        <f>TEXT(Tableau2[[#This Row],[DATE D''ENTREE]],"jj")</f>
        <v>17</v>
      </c>
      <c r="R173" s="6">
        <f>COUNTA(Tableau2[[#This Row],[WR]])</f>
        <v>1</v>
      </c>
      <c r="S173" s="6">
        <f>SUM(COUNTA(Tableau2[[#This Row],[CT]],Tableau2[[#This Row],[MP]]))</f>
        <v>2</v>
      </c>
      <c r="T173" s="6" t="str">
        <f>_xlfn.IFS(Tableau2[[#This Row],[Traitement]] = 2, "Traité",Tableau2[[#This Row],[Traitement]] = 1, "Traité a moitié",Tableau2[[#This Row],[Traitement]] = 0, "Pas Traité")</f>
        <v>Traité</v>
      </c>
      <c r="U173" s="6"/>
      <c r="V173" s="6"/>
      <c r="W173" s="6"/>
      <c r="X173" s="6"/>
      <c r="Y173" s="6"/>
      <c r="Z173" s="6"/>
    </row>
    <row r="174" spans="1:26" ht="30" x14ac:dyDescent="0.25">
      <c r="A174" s="21">
        <v>45399</v>
      </c>
      <c r="B174" s="8">
        <v>0.51597222222222217</v>
      </c>
      <c r="C174" s="22" t="s">
        <v>66</v>
      </c>
      <c r="D174" s="21">
        <v>45399</v>
      </c>
      <c r="E174" s="15">
        <v>0.74524305555555559</v>
      </c>
      <c r="F174" s="43" t="s">
        <v>580</v>
      </c>
      <c r="G174" s="41" t="s">
        <v>581</v>
      </c>
      <c r="H174" s="22" t="s">
        <v>436</v>
      </c>
      <c r="I174" s="16" t="s">
        <v>582</v>
      </c>
      <c r="J174" s="16" t="s">
        <v>583</v>
      </c>
      <c r="K174" s="22"/>
      <c r="L174" s="21"/>
      <c r="M174" s="38"/>
      <c r="N174" s="6" t="str">
        <f>UPPER(TEXT(Tableau2[[#This Row],[DATE D''ENTREE]],"mmmm"))</f>
        <v>AVRIL</v>
      </c>
      <c r="O174" s="6" t="str">
        <f>UPPER(TEXT(Tableau2[[#This Row],[DATE D''ENTREE]],"JJJJ"))</f>
        <v>MERCREDI</v>
      </c>
      <c r="P174" s="6" t="str">
        <f>TEXT(Tableau2[[#This Row],[DATE D''ENTREE]],"AAAA")</f>
        <v>2024</v>
      </c>
      <c r="Q174" s="6" t="str">
        <f>TEXT(Tableau2[[#This Row],[DATE D''ENTREE]],"jj")</f>
        <v>17</v>
      </c>
      <c r="R174" s="6">
        <f>COUNTA(Tableau2[[#This Row],[WR]])</f>
        <v>1</v>
      </c>
      <c r="S174" s="6">
        <f>SUM(COUNTA(Tableau2[[#This Row],[CT]],Tableau2[[#This Row],[MP]]))</f>
        <v>2</v>
      </c>
      <c r="T174" s="6" t="str">
        <f>_xlfn.IFS(Tableau2[[#This Row],[Traitement]] = 2, "Traité",Tableau2[[#This Row],[Traitement]] = 1, "Traité a moitié",Tableau2[[#This Row],[Traitement]] = 0, "Pas Traité")</f>
        <v>Traité</v>
      </c>
      <c r="U174" s="6"/>
      <c r="V174" s="6"/>
      <c r="W174" s="6"/>
      <c r="X174" s="6"/>
      <c r="Y174" s="6"/>
      <c r="Z174" s="6"/>
    </row>
    <row r="175" spans="1:26" ht="30" x14ac:dyDescent="0.25">
      <c r="A175" s="21">
        <v>45399</v>
      </c>
      <c r="B175" s="8">
        <v>0.51874999999999993</v>
      </c>
      <c r="C175" s="22" t="s">
        <v>66</v>
      </c>
      <c r="D175" s="21">
        <v>45399</v>
      </c>
      <c r="E175" s="15">
        <v>0.75856481481481486</v>
      </c>
      <c r="F175" s="6" t="s">
        <v>584</v>
      </c>
      <c r="G175" s="40" t="s">
        <v>585</v>
      </c>
      <c r="H175" s="22" t="s">
        <v>694</v>
      </c>
      <c r="I175" s="16" t="s">
        <v>586</v>
      </c>
      <c r="J175" s="16" t="s">
        <v>587</v>
      </c>
      <c r="K175" s="22"/>
      <c r="L175" s="21"/>
      <c r="M175" s="38"/>
      <c r="N175" s="6" t="str">
        <f>UPPER(TEXT(Tableau2[[#This Row],[DATE D''ENTREE]],"mmmm"))</f>
        <v>AVRIL</v>
      </c>
      <c r="O175" s="6" t="str">
        <f>UPPER(TEXT(Tableau2[[#This Row],[DATE D''ENTREE]],"JJJJ"))</f>
        <v>MERCREDI</v>
      </c>
      <c r="P175" s="6" t="str">
        <f>TEXT(Tableau2[[#This Row],[DATE D''ENTREE]],"AAAA")</f>
        <v>2024</v>
      </c>
      <c r="Q175" s="6" t="str">
        <f>TEXT(Tableau2[[#This Row],[DATE D''ENTREE]],"jj")</f>
        <v>17</v>
      </c>
      <c r="R175" s="6">
        <f>COUNTA(Tableau2[[#This Row],[WR]])</f>
        <v>1</v>
      </c>
      <c r="S175" s="6">
        <f>SUM(COUNTA(Tableau2[[#This Row],[CT]],Tableau2[[#This Row],[MP]]))</f>
        <v>2</v>
      </c>
      <c r="T175" s="6" t="str">
        <f>_xlfn.IFS(Tableau2[[#This Row],[Traitement]] = 2, "Traité",Tableau2[[#This Row],[Traitement]] = 1, "Traité a moitié",Tableau2[[#This Row],[Traitement]] = 0, "Pas Traité")</f>
        <v>Traité</v>
      </c>
      <c r="U175" s="6"/>
      <c r="V175" s="6"/>
      <c r="W175" s="6"/>
      <c r="X175" s="6"/>
      <c r="Y175" s="6"/>
      <c r="Z175" s="6"/>
    </row>
    <row r="176" spans="1:26" ht="30" x14ac:dyDescent="0.25">
      <c r="A176" s="21">
        <v>45399</v>
      </c>
      <c r="B176" s="8">
        <v>0.52083333333333337</v>
      </c>
      <c r="C176" s="22" t="s">
        <v>66</v>
      </c>
      <c r="D176" s="21">
        <v>45399</v>
      </c>
      <c r="E176" s="15">
        <v>0.76623842592592595</v>
      </c>
      <c r="F176" s="43" t="s">
        <v>588</v>
      </c>
      <c r="G176" s="40" t="s">
        <v>589</v>
      </c>
      <c r="H176" s="22" t="s">
        <v>694</v>
      </c>
      <c r="I176" s="16" t="s">
        <v>590</v>
      </c>
      <c r="J176" s="16" t="s">
        <v>591</v>
      </c>
      <c r="K176" s="22"/>
      <c r="L176" s="21"/>
      <c r="M176" s="38"/>
      <c r="N176" s="6" t="str">
        <f>UPPER(TEXT(Tableau2[[#This Row],[DATE D''ENTREE]],"mmmm"))</f>
        <v>AVRIL</v>
      </c>
      <c r="O176" s="6" t="str">
        <f>UPPER(TEXT(Tableau2[[#This Row],[DATE D''ENTREE]],"JJJJ"))</f>
        <v>MERCREDI</v>
      </c>
      <c r="P176" s="6" t="str">
        <f>TEXT(Tableau2[[#This Row],[DATE D''ENTREE]],"AAAA")</f>
        <v>2024</v>
      </c>
      <c r="Q176" s="6" t="str">
        <f>TEXT(Tableau2[[#This Row],[DATE D''ENTREE]],"jj")</f>
        <v>17</v>
      </c>
      <c r="R176" s="6">
        <f>COUNTA(Tableau2[[#This Row],[WR]])</f>
        <v>1</v>
      </c>
      <c r="S176" s="6">
        <f>SUM(COUNTA(Tableau2[[#This Row],[CT]],Tableau2[[#This Row],[MP]]))</f>
        <v>2</v>
      </c>
      <c r="T176" s="6" t="str">
        <f>_xlfn.IFS(Tableau2[[#This Row],[Traitement]] = 2, "Traité",Tableau2[[#This Row],[Traitement]] = 1, "Traité a moitié",Tableau2[[#This Row],[Traitement]] = 0, "Pas Traité")</f>
        <v>Traité</v>
      </c>
      <c r="U176" s="6"/>
      <c r="V176" s="6"/>
      <c r="W176" s="6"/>
      <c r="X176" s="6"/>
      <c r="Y176" s="6"/>
      <c r="Z176" s="6"/>
    </row>
    <row r="177" spans="1:26" ht="30" x14ac:dyDescent="0.25">
      <c r="A177" s="21">
        <v>45399</v>
      </c>
      <c r="B177" s="8">
        <v>0.5229166666666667</v>
      </c>
      <c r="C177" s="22" t="s">
        <v>66</v>
      </c>
      <c r="D177" s="21">
        <v>45399</v>
      </c>
      <c r="E177" s="15">
        <v>0.7842824074074074</v>
      </c>
      <c r="F177" s="6" t="s">
        <v>592</v>
      </c>
      <c r="G177" s="22" t="s">
        <v>593</v>
      </c>
      <c r="H177" s="22" t="s">
        <v>449</v>
      </c>
      <c r="I177" s="16" t="s">
        <v>594</v>
      </c>
      <c r="J177" s="16" t="s">
        <v>595</v>
      </c>
      <c r="K177" s="22"/>
      <c r="L177" s="21"/>
      <c r="M177" s="38" t="s">
        <v>596</v>
      </c>
      <c r="N177" s="6" t="str">
        <f>UPPER(TEXT(Tableau2[[#This Row],[DATE D''ENTREE]],"mmmm"))</f>
        <v>AVRIL</v>
      </c>
      <c r="O177" s="6" t="str">
        <f>UPPER(TEXT(Tableau2[[#This Row],[DATE D''ENTREE]],"JJJJ"))</f>
        <v>MERCREDI</v>
      </c>
      <c r="P177" s="6" t="str">
        <f>TEXT(Tableau2[[#This Row],[DATE D''ENTREE]],"AAAA")</f>
        <v>2024</v>
      </c>
      <c r="Q177" s="6" t="str">
        <f>TEXT(Tableau2[[#This Row],[DATE D''ENTREE]],"jj")</f>
        <v>17</v>
      </c>
      <c r="R177" s="6">
        <f>COUNTA(Tableau2[[#This Row],[WR]])</f>
        <v>1</v>
      </c>
      <c r="S177" s="6">
        <f>SUM(COUNTA(Tableau2[[#This Row],[CT]],Tableau2[[#This Row],[MP]]))</f>
        <v>2</v>
      </c>
      <c r="T177" s="6" t="str">
        <f>_xlfn.IFS(Tableau2[[#This Row],[Traitement]] = 2, "Traité",Tableau2[[#This Row],[Traitement]] = 1, "Traité a moitié",Tableau2[[#This Row],[Traitement]] = 0, "Pas Traité")</f>
        <v>Traité</v>
      </c>
      <c r="U177" s="6"/>
      <c r="V177" s="6"/>
      <c r="W177" s="6"/>
      <c r="X177" s="6"/>
      <c r="Y177" s="6"/>
      <c r="Z177" s="6"/>
    </row>
    <row r="178" spans="1:26" ht="30" x14ac:dyDescent="0.25">
      <c r="A178" s="21">
        <v>45399</v>
      </c>
      <c r="B178" s="8">
        <v>0.52500000000000002</v>
      </c>
      <c r="C178" s="22" t="s">
        <v>66</v>
      </c>
      <c r="D178" s="21">
        <v>45399</v>
      </c>
      <c r="E178" s="15">
        <v>0.77568287037037043</v>
      </c>
      <c r="F178" s="6" t="s">
        <v>597</v>
      </c>
      <c r="G178" s="41" t="s">
        <v>598</v>
      </c>
      <c r="H178" s="22" t="s">
        <v>694</v>
      </c>
      <c r="I178" s="16" t="s">
        <v>599</v>
      </c>
      <c r="J178" s="16" t="s">
        <v>599</v>
      </c>
      <c r="K178" s="22"/>
      <c r="L178" s="21"/>
      <c r="M178" s="38"/>
      <c r="N178" s="6" t="str">
        <f>UPPER(TEXT(Tableau2[[#This Row],[DATE D''ENTREE]],"mmmm"))</f>
        <v>AVRIL</v>
      </c>
      <c r="O178" s="6" t="str">
        <f>UPPER(TEXT(Tableau2[[#This Row],[DATE D''ENTREE]],"JJJJ"))</f>
        <v>MERCREDI</v>
      </c>
      <c r="P178" s="6" t="str">
        <f>TEXT(Tableau2[[#This Row],[DATE D''ENTREE]],"AAAA")</f>
        <v>2024</v>
      </c>
      <c r="Q178" s="6" t="str">
        <f>TEXT(Tableau2[[#This Row],[DATE D''ENTREE]],"jj")</f>
        <v>17</v>
      </c>
      <c r="R178" s="6">
        <f>COUNTA(Tableau2[[#This Row],[WR]])</f>
        <v>1</v>
      </c>
      <c r="S178" s="6">
        <f>SUM(COUNTA(Tableau2[[#This Row],[CT]],Tableau2[[#This Row],[MP]]))</f>
        <v>2</v>
      </c>
      <c r="T178" s="6" t="str">
        <f>_xlfn.IFS(Tableau2[[#This Row],[Traitement]] = 2, "Traité",Tableau2[[#This Row],[Traitement]] = 1, "Traité a moitié",Tableau2[[#This Row],[Traitement]] = 0, "Pas Traité")</f>
        <v>Traité</v>
      </c>
      <c r="U178" s="6"/>
      <c r="V178" s="6"/>
      <c r="W178" s="6"/>
      <c r="X178" s="6"/>
      <c r="Y178" s="6"/>
      <c r="Z178" s="6"/>
    </row>
    <row r="179" spans="1:26" ht="30" x14ac:dyDescent="0.25">
      <c r="A179" s="21">
        <v>45399</v>
      </c>
      <c r="B179" s="8">
        <v>0.5395833333333333</v>
      </c>
      <c r="C179" s="22" t="s">
        <v>66</v>
      </c>
      <c r="D179" s="21">
        <v>45399</v>
      </c>
      <c r="E179" s="15">
        <v>0.78912037037037042</v>
      </c>
      <c r="F179" s="6" t="s">
        <v>600</v>
      </c>
      <c r="G179" s="22" t="s">
        <v>601</v>
      </c>
      <c r="H179" s="22" t="s">
        <v>445</v>
      </c>
      <c r="I179" s="16" t="s">
        <v>602</v>
      </c>
      <c r="J179" s="16" t="s">
        <v>603</v>
      </c>
      <c r="K179" s="22"/>
      <c r="L179" s="21"/>
      <c r="M179" s="38"/>
      <c r="N179" s="6" t="str">
        <f>UPPER(TEXT(Tableau2[[#This Row],[DATE D''ENTREE]],"mmmm"))</f>
        <v>AVRIL</v>
      </c>
      <c r="O179" s="6" t="str">
        <f>UPPER(TEXT(Tableau2[[#This Row],[DATE D''ENTREE]],"JJJJ"))</f>
        <v>MERCREDI</v>
      </c>
      <c r="P179" s="6" t="str">
        <f>TEXT(Tableau2[[#This Row],[DATE D''ENTREE]],"AAAA")</f>
        <v>2024</v>
      </c>
      <c r="Q179" s="6" t="str">
        <f>TEXT(Tableau2[[#This Row],[DATE D''ENTREE]],"jj")</f>
        <v>17</v>
      </c>
      <c r="R179" s="6">
        <f>COUNTA(Tableau2[[#This Row],[WR]])</f>
        <v>1</v>
      </c>
      <c r="S179" s="6">
        <f>SUM(COUNTA(Tableau2[[#This Row],[CT]],Tableau2[[#This Row],[MP]]))</f>
        <v>2</v>
      </c>
      <c r="T179" s="6" t="str">
        <f>_xlfn.IFS(Tableau2[[#This Row],[Traitement]] = 2, "Traité",Tableau2[[#This Row],[Traitement]] = 1, "Traité a moitié",Tableau2[[#This Row],[Traitement]] = 0, "Pas Traité")</f>
        <v>Traité</v>
      </c>
      <c r="U179" s="6"/>
      <c r="V179" s="6"/>
      <c r="W179" s="6"/>
      <c r="X179" s="6"/>
      <c r="Y179" s="6"/>
      <c r="Z179" s="6"/>
    </row>
    <row r="180" spans="1:26" ht="30" x14ac:dyDescent="0.25">
      <c r="A180" s="21">
        <v>45399</v>
      </c>
      <c r="B180" s="8">
        <v>0.6069444444444444</v>
      </c>
      <c r="C180" s="22" t="s">
        <v>66</v>
      </c>
      <c r="D180" s="21">
        <v>45399</v>
      </c>
      <c r="E180" s="15">
        <v>0.79439814814814813</v>
      </c>
      <c r="F180" s="6" t="s">
        <v>604</v>
      </c>
      <c r="G180" s="41" t="s">
        <v>605</v>
      </c>
      <c r="H180" s="22" t="s">
        <v>445</v>
      </c>
      <c r="I180" s="16" t="s">
        <v>606</v>
      </c>
      <c r="J180" s="16" t="s">
        <v>607</v>
      </c>
      <c r="K180" s="22"/>
      <c r="L180" s="21"/>
      <c r="M180" s="38"/>
      <c r="N180" s="6" t="str">
        <f>UPPER(TEXT(Tableau2[[#This Row],[DATE D''ENTREE]],"mmmm"))</f>
        <v>AVRIL</v>
      </c>
      <c r="O180" s="6" t="str">
        <f>UPPER(TEXT(Tableau2[[#This Row],[DATE D''ENTREE]],"JJJJ"))</f>
        <v>MERCREDI</v>
      </c>
      <c r="P180" s="6" t="str">
        <f>TEXT(Tableau2[[#This Row],[DATE D''ENTREE]],"AAAA")</f>
        <v>2024</v>
      </c>
      <c r="Q180" s="6" t="str">
        <f>TEXT(Tableau2[[#This Row],[DATE D''ENTREE]],"jj")</f>
        <v>17</v>
      </c>
      <c r="R180" s="6">
        <f>COUNTA(Tableau2[[#This Row],[WR]])</f>
        <v>1</v>
      </c>
      <c r="S180" s="6">
        <f>SUM(COUNTA(Tableau2[[#This Row],[CT]],Tableau2[[#This Row],[MP]]))</f>
        <v>2</v>
      </c>
      <c r="T180" s="6" t="str">
        <f>_xlfn.IFS(Tableau2[[#This Row],[Traitement]] = 2, "Traité",Tableau2[[#This Row],[Traitement]] = 1, "Traité a moitié",Tableau2[[#This Row],[Traitement]] = 0, "Pas Traité")</f>
        <v>Traité</v>
      </c>
      <c r="U180" s="6"/>
      <c r="V180" s="6"/>
      <c r="W180" s="6"/>
      <c r="X180" s="6"/>
      <c r="Y180" s="6"/>
      <c r="Z180" s="6"/>
    </row>
    <row r="181" spans="1:26" ht="30" x14ac:dyDescent="0.25">
      <c r="A181" s="21">
        <v>45399</v>
      </c>
      <c r="B181" s="8">
        <v>0.47291666666666665</v>
      </c>
      <c r="C181" s="22" t="s">
        <v>66</v>
      </c>
      <c r="D181" s="21">
        <v>45399</v>
      </c>
      <c r="E181" s="15">
        <v>0.80318287037037039</v>
      </c>
      <c r="F181" s="6">
        <v>201725824</v>
      </c>
      <c r="G181" s="22" t="s">
        <v>608</v>
      </c>
      <c r="H181" s="22" t="s">
        <v>696</v>
      </c>
      <c r="I181" s="16" t="s">
        <v>609</v>
      </c>
      <c r="J181" s="16" t="s">
        <v>610</v>
      </c>
      <c r="K181" s="22"/>
      <c r="L181" s="21"/>
      <c r="M181" s="38"/>
      <c r="N181" s="6" t="str">
        <f>UPPER(TEXT(Tableau2[[#This Row],[DATE D''ENTREE]],"mmmm"))</f>
        <v>AVRIL</v>
      </c>
      <c r="O181" s="6" t="str">
        <f>UPPER(TEXT(Tableau2[[#This Row],[DATE D''ENTREE]],"JJJJ"))</f>
        <v>MERCREDI</v>
      </c>
      <c r="P181" s="6" t="str">
        <f>TEXT(Tableau2[[#This Row],[DATE D''ENTREE]],"AAAA")</f>
        <v>2024</v>
      </c>
      <c r="Q181" s="6" t="str">
        <f>TEXT(Tableau2[[#This Row],[DATE D''ENTREE]],"jj")</f>
        <v>17</v>
      </c>
      <c r="R181" s="6">
        <f>COUNTA(Tableau2[[#This Row],[WR]])</f>
        <v>1</v>
      </c>
      <c r="S181" s="6">
        <f>SUM(COUNTA(Tableau2[[#This Row],[CT]],Tableau2[[#This Row],[MP]]))</f>
        <v>2</v>
      </c>
      <c r="T181" s="6" t="str">
        <f>_xlfn.IFS(Tableau2[[#This Row],[Traitement]] = 2, "Traité",Tableau2[[#This Row],[Traitement]] = 1, "Traité a moitié",Tableau2[[#This Row],[Traitement]] = 0, "Pas Traité")</f>
        <v>Traité</v>
      </c>
      <c r="U181" s="6"/>
      <c r="V181" s="6"/>
      <c r="W181" s="6"/>
      <c r="X181" s="6"/>
      <c r="Y181" s="6"/>
      <c r="Z181" s="6"/>
    </row>
    <row r="182" spans="1:26" x14ac:dyDescent="0.25">
      <c r="A182" s="21">
        <v>45399</v>
      </c>
      <c r="B182" s="8">
        <v>0.61736111111111114</v>
      </c>
      <c r="C182" s="22" t="s">
        <v>66</v>
      </c>
      <c r="D182" s="21">
        <v>45399</v>
      </c>
      <c r="E182" s="15">
        <v>0.81008101851851855</v>
      </c>
      <c r="F182" s="6" t="s">
        <v>611</v>
      </c>
      <c r="G182" s="22" t="s">
        <v>612</v>
      </c>
      <c r="H182" s="22" t="s">
        <v>693</v>
      </c>
      <c r="I182" s="16" t="s">
        <v>613</v>
      </c>
      <c r="J182" s="16"/>
      <c r="K182" s="22"/>
      <c r="L182" s="21"/>
      <c r="M182" s="38"/>
      <c r="N182" s="6" t="str">
        <f>UPPER(TEXT(Tableau2[[#This Row],[DATE D''ENTREE]],"mmmm"))</f>
        <v>AVRIL</v>
      </c>
      <c r="O182" s="6" t="str">
        <f>UPPER(TEXT(Tableau2[[#This Row],[DATE D''ENTREE]],"JJJJ"))</f>
        <v>MERCREDI</v>
      </c>
      <c r="P182" s="6" t="str">
        <f>TEXT(Tableau2[[#This Row],[DATE D''ENTREE]],"AAAA")</f>
        <v>2024</v>
      </c>
      <c r="Q182" s="6" t="str">
        <f>TEXT(Tableau2[[#This Row],[DATE D''ENTREE]],"jj")</f>
        <v>17</v>
      </c>
      <c r="R182" s="6">
        <f>COUNTA(Tableau2[[#This Row],[WR]])</f>
        <v>1</v>
      </c>
      <c r="S182" s="6">
        <f>SUM(COUNTA(Tableau2[[#This Row],[CT]],Tableau2[[#This Row],[MP]]))</f>
        <v>1</v>
      </c>
      <c r="T182" s="6" t="str">
        <f>_xlfn.IFS(Tableau2[[#This Row],[Traitement]] = 2, "Traité",Tableau2[[#This Row],[Traitement]] = 1, "Traité a moitié",Tableau2[[#This Row],[Traitement]] = 0, "Pas Traité")</f>
        <v>Traité a moitié</v>
      </c>
      <c r="U182" s="6"/>
      <c r="V182" s="6"/>
      <c r="W182" s="6"/>
      <c r="X182" s="6"/>
      <c r="Y182" s="6"/>
      <c r="Z182" s="6"/>
    </row>
    <row r="183" spans="1:26" ht="30" x14ac:dyDescent="0.25">
      <c r="A183" s="21">
        <v>45400</v>
      </c>
      <c r="B183" s="8">
        <v>0.44444444444444442</v>
      </c>
      <c r="C183" s="22" t="s">
        <v>230</v>
      </c>
      <c r="D183" s="21">
        <v>45400</v>
      </c>
      <c r="E183" s="3"/>
      <c r="F183" s="6" t="s">
        <v>614</v>
      </c>
      <c r="G183" s="22" t="s">
        <v>615</v>
      </c>
      <c r="H183" s="22" t="s">
        <v>695</v>
      </c>
      <c r="I183" s="16" t="s">
        <v>616</v>
      </c>
      <c r="J183" s="16" t="s">
        <v>617</v>
      </c>
      <c r="K183" s="22"/>
      <c r="L183" s="21"/>
      <c r="M183" s="38"/>
      <c r="N183" s="6" t="str">
        <f>UPPER(TEXT(Tableau2[[#This Row],[DATE D''ENTREE]],"mmmm"))</f>
        <v>AVRIL</v>
      </c>
      <c r="O183" s="6" t="str">
        <f>UPPER(TEXT(Tableau2[[#This Row],[DATE D''ENTREE]],"JJJJ"))</f>
        <v>JEUDI</v>
      </c>
      <c r="P183" s="6" t="str">
        <f>TEXT(Tableau2[[#This Row],[DATE D''ENTREE]],"AAAA")</f>
        <v>2024</v>
      </c>
      <c r="Q183" s="6" t="str">
        <f>TEXT(Tableau2[[#This Row],[DATE D''ENTREE]],"jj")</f>
        <v>18</v>
      </c>
      <c r="R183" s="6">
        <f>COUNTA(Tableau2[[#This Row],[WR]])</f>
        <v>1</v>
      </c>
      <c r="S183" s="6">
        <f>SUM(COUNTA(Tableau2[[#This Row],[CT]],Tableau2[[#This Row],[MP]]))</f>
        <v>2</v>
      </c>
      <c r="T183" s="6" t="str">
        <f>_xlfn.IFS(Tableau2[[#This Row],[Traitement]] = 2, "Traité",Tableau2[[#This Row],[Traitement]] = 1, "Traité a moitié",Tableau2[[#This Row],[Traitement]] = 0, "Pas Traité")</f>
        <v>Traité</v>
      </c>
      <c r="U183" s="6"/>
      <c r="V183" s="6"/>
      <c r="W183" s="6"/>
      <c r="X183" s="6"/>
      <c r="Y183" s="6"/>
      <c r="Z183" s="6"/>
    </row>
    <row r="184" spans="1:26" ht="30" x14ac:dyDescent="0.25">
      <c r="A184" s="21">
        <v>45399</v>
      </c>
      <c r="B184" s="8">
        <v>0.62083333333333335</v>
      </c>
      <c r="C184" s="22" t="s">
        <v>230</v>
      </c>
      <c r="D184" s="21">
        <v>45401</v>
      </c>
      <c r="E184" s="3">
        <v>0.38472222222222219</v>
      </c>
      <c r="F184" s="6" t="s">
        <v>618</v>
      </c>
      <c r="G184" s="22" t="s">
        <v>619</v>
      </c>
      <c r="H184" s="22" t="s">
        <v>693</v>
      </c>
      <c r="I184" s="16" t="s">
        <v>620</v>
      </c>
      <c r="J184" s="16" t="s">
        <v>621</v>
      </c>
      <c r="K184" s="22"/>
      <c r="L184" s="21"/>
      <c r="M184" s="38"/>
      <c r="N184" s="6" t="str">
        <f>UPPER(TEXT(Tableau2[[#This Row],[DATE D''ENTREE]],"mmmm"))</f>
        <v>AVRIL</v>
      </c>
      <c r="O184" s="6" t="str">
        <f>UPPER(TEXT(Tableau2[[#This Row],[DATE D''ENTREE]],"JJJJ"))</f>
        <v>MERCREDI</v>
      </c>
      <c r="P184" s="6" t="str">
        <f>TEXT(Tableau2[[#This Row],[DATE D''ENTREE]],"AAAA")</f>
        <v>2024</v>
      </c>
      <c r="Q184" s="6" t="str">
        <f>TEXT(Tableau2[[#This Row],[DATE D''ENTREE]],"jj")</f>
        <v>17</v>
      </c>
      <c r="R184" s="6">
        <f>COUNTA(Tableau2[[#This Row],[WR]])</f>
        <v>1</v>
      </c>
      <c r="S184" s="6">
        <f>SUM(COUNTA(Tableau2[[#This Row],[CT]],Tableau2[[#This Row],[MP]]))</f>
        <v>2</v>
      </c>
      <c r="T184" s="6" t="str">
        <f>_xlfn.IFS(Tableau2[[#This Row],[Traitement]] = 2, "Traité",Tableau2[[#This Row],[Traitement]] = 1, "Traité a moitié",Tableau2[[#This Row],[Traitement]] = 0, "Pas Traité")</f>
        <v>Traité</v>
      </c>
      <c r="U184" s="6"/>
      <c r="V184" s="6"/>
      <c r="W184" s="6"/>
      <c r="X184" s="6"/>
      <c r="Y184" s="6"/>
      <c r="Z184" s="6"/>
    </row>
    <row r="185" spans="1:26" ht="30" x14ac:dyDescent="0.25">
      <c r="A185" s="21">
        <v>45399</v>
      </c>
      <c r="B185" s="8">
        <v>0.62361111111111112</v>
      </c>
      <c r="C185" s="22" t="s">
        <v>230</v>
      </c>
      <c r="D185" s="21">
        <v>45401</v>
      </c>
      <c r="E185" s="3">
        <v>0.39027777777777778</v>
      </c>
      <c r="F185" s="6" t="s">
        <v>622</v>
      </c>
      <c r="G185" s="22" t="s">
        <v>623</v>
      </c>
      <c r="H185" s="22" t="s">
        <v>693</v>
      </c>
      <c r="I185" s="16" t="s">
        <v>624</v>
      </c>
      <c r="J185" s="16" t="s">
        <v>625</v>
      </c>
      <c r="K185" s="22"/>
      <c r="L185" s="21"/>
      <c r="M185" s="38"/>
      <c r="N185" s="6" t="str">
        <f>UPPER(TEXT(Tableau2[[#This Row],[DATE D''ENTREE]],"mmmm"))</f>
        <v>AVRIL</v>
      </c>
      <c r="O185" s="6" t="str">
        <f>UPPER(TEXT(Tableau2[[#This Row],[DATE D''ENTREE]],"JJJJ"))</f>
        <v>MERCREDI</v>
      </c>
      <c r="P185" s="6" t="str">
        <f>TEXT(Tableau2[[#This Row],[DATE D''ENTREE]],"AAAA")</f>
        <v>2024</v>
      </c>
      <c r="Q185" s="6" t="str">
        <f>TEXT(Tableau2[[#This Row],[DATE D''ENTREE]],"jj")</f>
        <v>17</v>
      </c>
      <c r="R185" s="6">
        <f>COUNTA(Tableau2[[#This Row],[WR]])</f>
        <v>1</v>
      </c>
      <c r="S185" s="6">
        <f>SUM(COUNTA(Tableau2[[#This Row],[CT]],Tableau2[[#This Row],[MP]]))</f>
        <v>2</v>
      </c>
      <c r="T185" s="6" t="str">
        <f>_xlfn.IFS(Tableau2[[#This Row],[Traitement]] = 2, "Traité",Tableau2[[#This Row],[Traitement]] = 1, "Traité a moitié",Tableau2[[#This Row],[Traitement]] = 0, "Pas Traité")</f>
        <v>Traité</v>
      </c>
      <c r="U185" s="6"/>
      <c r="V185" s="6"/>
      <c r="W185" s="6"/>
      <c r="X185" s="6"/>
      <c r="Y185" s="6"/>
      <c r="Z185" s="6"/>
    </row>
    <row r="186" spans="1:26" ht="30" x14ac:dyDescent="0.25">
      <c r="A186" s="21">
        <v>45399</v>
      </c>
      <c r="B186" s="8">
        <v>0.63472222222222219</v>
      </c>
      <c r="C186" s="22" t="s">
        <v>230</v>
      </c>
      <c r="D186" s="21">
        <v>45401</v>
      </c>
      <c r="E186" s="3">
        <v>0.39513888888888887</v>
      </c>
      <c r="F186" s="6" t="s">
        <v>626</v>
      </c>
      <c r="G186" s="22" t="s">
        <v>627</v>
      </c>
      <c r="H186" s="22" t="s">
        <v>436</v>
      </c>
      <c r="I186" s="16" t="s">
        <v>628</v>
      </c>
      <c r="J186" s="16" t="s">
        <v>629</v>
      </c>
      <c r="K186" s="22"/>
      <c r="L186" s="21"/>
      <c r="M186" s="38"/>
      <c r="N186" s="6" t="str">
        <f>UPPER(TEXT(Tableau2[[#This Row],[DATE D''ENTREE]],"mmmm"))</f>
        <v>AVRIL</v>
      </c>
      <c r="O186" s="6" t="str">
        <f>UPPER(TEXT(Tableau2[[#This Row],[DATE D''ENTREE]],"JJJJ"))</f>
        <v>MERCREDI</v>
      </c>
      <c r="P186" s="6" t="str">
        <f>TEXT(Tableau2[[#This Row],[DATE D''ENTREE]],"AAAA")</f>
        <v>2024</v>
      </c>
      <c r="Q186" s="6" t="str">
        <f>TEXT(Tableau2[[#This Row],[DATE D''ENTREE]],"jj")</f>
        <v>17</v>
      </c>
      <c r="R186" s="6">
        <f>COUNTA(Tableau2[[#This Row],[WR]])</f>
        <v>1</v>
      </c>
      <c r="S186" s="6">
        <f>SUM(COUNTA(Tableau2[[#This Row],[CT]],Tableau2[[#This Row],[MP]]))</f>
        <v>2</v>
      </c>
      <c r="T186" s="6" t="str">
        <f>_xlfn.IFS(Tableau2[[#This Row],[Traitement]] = 2, "Traité",Tableau2[[#This Row],[Traitement]] = 1, "Traité a moitié",Tableau2[[#This Row],[Traitement]] = 0, "Pas Traité")</f>
        <v>Traité</v>
      </c>
      <c r="U186" s="6"/>
      <c r="V186" s="6"/>
      <c r="W186" s="6"/>
      <c r="X186" s="6"/>
      <c r="Y186" s="6"/>
      <c r="Z186" s="6"/>
    </row>
    <row r="187" spans="1:26" ht="30" x14ac:dyDescent="0.25">
      <c r="A187" s="21">
        <v>45399</v>
      </c>
      <c r="B187" s="8">
        <v>0.64027777777777783</v>
      </c>
      <c r="C187" s="22" t="s">
        <v>230</v>
      </c>
      <c r="D187" s="21">
        <v>45401</v>
      </c>
      <c r="E187" s="3">
        <v>0.40069444444444446</v>
      </c>
      <c r="F187" s="6" t="s">
        <v>630</v>
      </c>
      <c r="G187" s="22" t="s">
        <v>631</v>
      </c>
      <c r="H187" s="22" t="s">
        <v>449</v>
      </c>
      <c r="I187" s="16" t="s">
        <v>632</v>
      </c>
      <c r="J187" s="16" t="s">
        <v>633</v>
      </c>
      <c r="K187" s="22"/>
      <c r="L187" s="21"/>
      <c r="M187" s="38"/>
      <c r="N187" s="6" t="str">
        <f>UPPER(TEXT(Tableau2[[#This Row],[DATE D''ENTREE]],"mmmm"))</f>
        <v>AVRIL</v>
      </c>
      <c r="O187" s="6" t="str">
        <f>UPPER(TEXT(Tableau2[[#This Row],[DATE D''ENTREE]],"JJJJ"))</f>
        <v>MERCREDI</v>
      </c>
      <c r="P187" s="6" t="str">
        <f>TEXT(Tableau2[[#This Row],[DATE D''ENTREE]],"AAAA")</f>
        <v>2024</v>
      </c>
      <c r="Q187" s="6" t="str">
        <f>TEXT(Tableau2[[#This Row],[DATE D''ENTREE]],"jj")</f>
        <v>17</v>
      </c>
      <c r="R187" s="6">
        <f>COUNTA(Tableau2[[#This Row],[WR]])</f>
        <v>1</v>
      </c>
      <c r="S187" s="6">
        <f>SUM(COUNTA(Tableau2[[#This Row],[CT]],Tableau2[[#This Row],[MP]]))</f>
        <v>2</v>
      </c>
      <c r="T187" s="6" t="str">
        <f>_xlfn.IFS(Tableau2[[#This Row],[Traitement]] = 2, "Traité",Tableau2[[#This Row],[Traitement]] = 1, "Traité a moitié",Tableau2[[#This Row],[Traitement]] = 0, "Pas Traité")</f>
        <v>Traité</v>
      </c>
      <c r="U187" s="6"/>
      <c r="V187" s="6"/>
      <c r="W187" s="6"/>
      <c r="X187" s="6"/>
      <c r="Y187" s="6"/>
      <c r="Z187" s="6"/>
    </row>
    <row r="188" spans="1:26" ht="30" x14ac:dyDescent="0.25">
      <c r="A188" s="21">
        <v>45399</v>
      </c>
      <c r="B188" s="8">
        <v>0.67499999999999993</v>
      </c>
      <c r="C188" s="22" t="s">
        <v>230</v>
      </c>
      <c r="D188" s="21">
        <v>45401</v>
      </c>
      <c r="E188" s="3">
        <v>0.4069444444444445</v>
      </c>
      <c r="F188" s="6" t="s">
        <v>634</v>
      </c>
      <c r="G188" s="22" t="s">
        <v>635</v>
      </c>
      <c r="H188" s="22" t="s">
        <v>436</v>
      </c>
      <c r="I188" s="16" t="s">
        <v>636</v>
      </c>
      <c r="J188" s="16" t="s">
        <v>637</v>
      </c>
      <c r="K188" s="22"/>
      <c r="L188" s="21"/>
      <c r="M188" s="38"/>
      <c r="N188" s="6" t="str">
        <f>UPPER(TEXT(Tableau2[[#This Row],[DATE D''ENTREE]],"mmmm"))</f>
        <v>AVRIL</v>
      </c>
      <c r="O188" s="6" t="str">
        <f>UPPER(TEXT(Tableau2[[#This Row],[DATE D''ENTREE]],"JJJJ"))</f>
        <v>MERCREDI</v>
      </c>
      <c r="P188" s="6" t="str">
        <f>TEXT(Tableau2[[#This Row],[DATE D''ENTREE]],"AAAA")</f>
        <v>2024</v>
      </c>
      <c r="Q188" s="6" t="str">
        <f>TEXT(Tableau2[[#This Row],[DATE D''ENTREE]],"jj")</f>
        <v>17</v>
      </c>
      <c r="R188" s="6">
        <f>COUNTA(Tableau2[[#This Row],[WR]])</f>
        <v>1</v>
      </c>
      <c r="S188" s="6">
        <f>SUM(COUNTA(Tableau2[[#This Row],[CT]],Tableau2[[#This Row],[MP]]))</f>
        <v>2</v>
      </c>
      <c r="T188" s="6" t="str">
        <f>_xlfn.IFS(Tableau2[[#This Row],[Traitement]] = 2, "Traité",Tableau2[[#This Row],[Traitement]] = 1, "Traité a moitié",Tableau2[[#This Row],[Traitement]] = 0, "Pas Traité")</f>
        <v>Traité</v>
      </c>
      <c r="U188" s="6"/>
      <c r="V188" s="6"/>
      <c r="W188" s="6"/>
      <c r="X188" s="6"/>
      <c r="Y188" s="6"/>
      <c r="Z188" s="6"/>
    </row>
    <row r="189" spans="1:26" ht="30" x14ac:dyDescent="0.25">
      <c r="A189" s="21">
        <v>45399</v>
      </c>
      <c r="B189" s="8">
        <v>0.69027777777777777</v>
      </c>
      <c r="C189" s="22" t="s">
        <v>230</v>
      </c>
      <c r="D189" s="21">
        <v>45401</v>
      </c>
      <c r="E189" s="3">
        <v>0.41388888888888892</v>
      </c>
      <c r="F189" s="6" t="s">
        <v>638</v>
      </c>
      <c r="G189" s="22" t="s">
        <v>639</v>
      </c>
      <c r="H189" s="22" t="s">
        <v>449</v>
      </c>
      <c r="I189" s="16" t="s">
        <v>640</v>
      </c>
      <c r="J189" s="16" t="s">
        <v>641</v>
      </c>
      <c r="K189" s="22"/>
      <c r="L189" s="21"/>
      <c r="M189" s="38"/>
      <c r="N189" s="6" t="str">
        <f>UPPER(TEXT(Tableau2[[#This Row],[DATE D''ENTREE]],"mmmm"))</f>
        <v>AVRIL</v>
      </c>
      <c r="O189" s="6" t="str">
        <f>UPPER(TEXT(Tableau2[[#This Row],[DATE D''ENTREE]],"JJJJ"))</f>
        <v>MERCREDI</v>
      </c>
      <c r="P189" s="6" t="str">
        <f>TEXT(Tableau2[[#This Row],[DATE D''ENTREE]],"AAAA")</f>
        <v>2024</v>
      </c>
      <c r="Q189" s="6" t="str">
        <f>TEXT(Tableau2[[#This Row],[DATE D''ENTREE]],"jj")</f>
        <v>17</v>
      </c>
      <c r="R189" s="6">
        <f>COUNTA(Tableau2[[#This Row],[WR]])</f>
        <v>1</v>
      </c>
      <c r="S189" s="6">
        <f>SUM(COUNTA(Tableau2[[#This Row],[CT]],Tableau2[[#This Row],[MP]]))</f>
        <v>2</v>
      </c>
      <c r="T189" s="6" t="str">
        <f>_xlfn.IFS(Tableau2[[#This Row],[Traitement]] = 2, "Traité",Tableau2[[#This Row],[Traitement]] = 1, "Traité a moitié",Tableau2[[#This Row],[Traitement]] = 0, "Pas Traité")</f>
        <v>Traité</v>
      </c>
      <c r="U189" s="6"/>
      <c r="V189" s="6"/>
      <c r="W189" s="6"/>
      <c r="X189" s="6"/>
      <c r="Y189" s="6"/>
      <c r="Z189" s="6"/>
    </row>
    <row r="190" spans="1:26" ht="30" x14ac:dyDescent="0.25">
      <c r="A190" s="21">
        <v>45399</v>
      </c>
      <c r="B190" s="8">
        <v>0.69444444444444453</v>
      </c>
      <c r="C190" s="22" t="s">
        <v>230</v>
      </c>
      <c r="D190" s="21">
        <v>45401</v>
      </c>
      <c r="E190" s="3">
        <v>0.42083333333333334</v>
      </c>
      <c r="F190" s="6" t="s">
        <v>642</v>
      </c>
      <c r="G190" s="22" t="s">
        <v>643</v>
      </c>
      <c r="H190" s="22" t="s">
        <v>436</v>
      </c>
      <c r="I190" s="16" t="s">
        <v>644</v>
      </c>
      <c r="J190" s="16" t="s">
        <v>645</v>
      </c>
      <c r="K190" s="22"/>
      <c r="L190" s="21"/>
      <c r="M190" s="38"/>
      <c r="N190" s="6" t="str">
        <f>UPPER(TEXT(Tableau2[[#This Row],[DATE D''ENTREE]],"mmmm"))</f>
        <v>AVRIL</v>
      </c>
      <c r="O190" s="6" t="str">
        <f>UPPER(TEXT(Tableau2[[#This Row],[DATE D''ENTREE]],"JJJJ"))</f>
        <v>MERCREDI</v>
      </c>
      <c r="P190" s="6" t="str">
        <f>TEXT(Tableau2[[#This Row],[DATE D''ENTREE]],"AAAA")</f>
        <v>2024</v>
      </c>
      <c r="Q190" s="6" t="str">
        <f>TEXT(Tableau2[[#This Row],[DATE D''ENTREE]],"jj")</f>
        <v>17</v>
      </c>
      <c r="R190" s="6">
        <f>COUNTA(Tableau2[[#This Row],[WR]])</f>
        <v>1</v>
      </c>
      <c r="S190" s="6">
        <f>SUM(COUNTA(Tableau2[[#This Row],[CT]],Tableau2[[#This Row],[MP]]))</f>
        <v>2</v>
      </c>
      <c r="T190" s="6" t="str">
        <f>_xlfn.IFS(Tableau2[[#This Row],[Traitement]] = 2, "Traité",Tableau2[[#This Row],[Traitement]] = 1, "Traité a moitié",Tableau2[[#This Row],[Traitement]] = 0, "Pas Traité")</f>
        <v>Traité</v>
      </c>
      <c r="U190" s="6"/>
      <c r="V190" s="6"/>
      <c r="W190" s="6"/>
      <c r="X190" s="6"/>
      <c r="Y190" s="6"/>
      <c r="Z190" s="6"/>
    </row>
    <row r="191" spans="1:26" ht="30" x14ac:dyDescent="0.25">
      <c r="A191" s="21">
        <v>45399</v>
      </c>
      <c r="B191" s="8">
        <v>0.71944444444444444</v>
      </c>
      <c r="C191" s="22" t="s">
        <v>230</v>
      </c>
      <c r="D191" s="21">
        <v>45401</v>
      </c>
      <c r="E191" s="3">
        <v>0.43055555555555558</v>
      </c>
      <c r="F191" s="6" t="s">
        <v>646</v>
      </c>
      <c r="G191" s="22" t="s">
        <v>647</v>
      </c>
      <c r="H191" s="22" t="s">
        <v>436</v>
      </c>
      <c r="I191" s="16" t="s">
        <v>648</v>
      </c>
      <c r="J191" s="16" t="s">
        <v>649</v>
      </c>
      <c r="K191" s="22"/>
      <c r="L191" s="21"/>
      <c r="M191" s="38"/>
      <c r="N191" s="6" t="str">
        <f>UPPER(TEXT(Tableau2[[#This Row],[DATE D''ENTREE]],"mmmm"))</f>
        <v>AVRIL</v>
      </c>
      <c r="O191" s="6" t="str">
        <f>UPPER(TEXT(Tableau2[[#This Row],[DATE D''ENTREE]],"JJJJ"))</f>
        <v>MERCREDI</v>
      </c>
      <c r="P191" s="6" t="str">
        <f>TEXT(Tableau2[[#This Row],[DATE D''ENTREE]],"AAAA")</f>
        <v>2024</v>
      </c>
      <c r="Q191" s="6" t="str">
        <f>TEXT(Tableau2[[#This Row],[DATE D''ENTREE]],"jj")</f>
        <v>17</v>
      </c>
      <c r="R191" s="6">
        <f>COUNTA(Tableau2[[#This Row],[WR]])</f>
        <v>1</v>
      </c>
      <c r="S191" s="6">
        <f>SUM(COUNTA(Tableau2[[#This Row],[CT]],Tableau2[[#This Row],[MP]]))</f>
        <v>2</v>
      </c>
      <c r="T191" s="6" t="str">
        <f>_xlfn.IFS(Tableau2[[#This Row],[Traitement]] = 2, "Traité",Tableau2[[#This Row],[Traitement]] = 1, "Traité a moitié",Tableau2[[#This Row],[Traitement]] = 0, "Pas Traité")</f>
        <v>Traité</v>
      </c>
      <c r="U191" s="6"/>
      <c r="V191" s="6"/>
      <c r="W191" s="6"/>
      <c r="X191" s="6"/>
      <c r="Y191" s="6"/>
      <c r="Z191" s="6"/>
    </row>
    <row r="192" spans="1:26" ht="30" x14ac:dyDescent="0.25">
      <c r="A192" s="21">
        <v>45399</v>
      </c>
      <c r="B192" s="8">
        <v>0.73055555555555562</v>
      </c>
      <c r="C192" s="22" t="s">
        <v>230</v>
      </c>
      <c r="D192" s="21">
        <v>45401</v>
      </c>
      <c r="E192" s="3">
        <v>0.43611111111111112</v>
      </c>
      <c r="F192" s="6" t="s">
        <v>650</v>
      </c>
      <c r="G192" s="22" t="s">
        <v>651</v>
      </c>
      <c r="H192" s="22" t="s">
        <v>449</v>
      </c>
      <c r="I192" s="16" t="s">
        <v>652</v>
      </c>
      <c r="J192" s="16" t="s">
        <v>653</v>
      </c>
      <c r="K192" s="22"/>
      <c r="L192" s="21"/>
      <c r="M192" s="38"/>
      <c r="N192" s="6" t="str">
        <f>UPPER(TEXT(Tableau2[[#This Row],[DATE D''ENTREE]],"mmmm"))</f>
        <v>AVRIL</v>
      </c>
      <c r="O192" s="6" t="str">
        <f>UPPER(TEXT(Tableau2[[#This Row],[DATE D''ENTREE]],"JJJJ"))</f>
        <v>MERCREDI</v>
      </c>
      <c r="P192" s="6" t="str">
        <f>TEXT(Tableau2[[#This Row],[DATE D''ENTREE]],"AAAA")</f>
        <v>2024</v>
      </c>
      <c r="Q192" s="6" t="str">
        <f>TEXT(Tableau2[[#This Row],[DATE D''ENTREE]],"jj")</f>
        <v>17</v>
      </c>
      <c r="R192" s="6">
        <f>COUNTA(Tableau2[[#This Row],[WR]])</f>
        <v>1</v>
      </c>
      <c r="S192" s="6">
        <f>SUM(COUNTA(Tableau2[[#This Row],[CT]],Tableau2[[#This Row],[MP]]))</f>
        <v>2</v>
      </c>
      <c r="T192" s="6" t="str">
        <f>_xlfn.IFS(Tableau2[[#This Row],[Traitement]] = 2, "Traité",Tableau2[[#This Row],[Traitement]] = 1, "Traité a moitié",Tableau2[[#This Row],[Traitement]] = 0, "Pas Traité")</f>
        <v>Traité</v>
      </c>
      <c r="U192" s="6"/>
      <c r="V192" s="6"/>
      <c r="W192" s="6"/>
      <c r="X192" s="6"/>
      <c r="Y192" s="6"/>
      <c r="Z192" s="6"/>
    </row>
    <row r="193" spans="1:26" ht="30" x14ac:dyDescent="0.25">
      <c r="A193" s="35">
        <v>45399</v>
      </c>
      <c r="B193" s="10">
        <v>0.71180555555555547</v>
      </c>
      <c r="C193" s="22" t="s">
        <v>230</v>
      </c>
      <c r="D193" s="21">
        <v>45492</v>
      </c>
      <c r="E193" s="3">
        <v>0.45208333333333334</v>
      </c>
      <c r="F193" s="6">
        <v>201725824</v>
      </c>
      <c r="G193" s="22" t="s">
        <v>608</v>
      </c>
      <c r="H193" s="22" t="s">
        <v>696</v>
      </c>
      <c r="I193" s="16" t="s">
        <v>654</v>
      </c>
      <c r="J193" s="16" t="s">
        <v>655</v>
      </c>
      <c r="K193" s="22"/>
      <c r="L193" s="21"/>
      <c r="M193" s="38" t="s">
        <v>452</v>
      </c>
      <c r="N193" s="6" t="str">
        <f>UPPER(TEXT(Tableau2[[#This Row],[DATE D''ENTREE]],"mmmm"))</f>
        <v>AVRIL</v>
      </c>
      <c r="O193" s="6" t="str">
        <f>UPPER(TEXT(Tableau2[[#This Row],[DATE D''ENTREE]],"JJJJ"))</f>
        <v>MERCREDI</v>
      </c>
      <c r="P193" s="6" t="str">
        <f>TEXT(Tableau2[[#This Row],[DATE D''ENTREE]],"AAAA")</f>
        <v>2024</v>
      </c>
      <c r="Q193" s="6" t="str">
        <f>TEXT(Tableau2[[#This Row],[DATE D''ENTREE]],"jj")</f>
        <v>17</v>
      </c>
      <c r="R193" s="6">
        <f>COUNTA(Tableau2[[#This Row],[WR]])</f>
        <v>1</v>
      </c>
      <c r="S193" s="6">
        <f>SUM(COUNTA(Tableau2[[#This Row],[CT]],Tableau2[[#This Row],[MP]]))</f>
        <v>2</v>
      </c>
      <c r="T193" s="6" t="str">
        <f>_xlfn.IFS(Tableau2[[#This Row],[Traitement]] = 2, "Traité",Tableau2[[#This Row],[Traitement]] = 1, "Traité a moitié",Tableau2[[#This Row],[Traitement]] = 0, "Pas Traité")</f>
        <v>Traité</v>
      </c>
      <c r="U193" s="6"/>
      <c r="V193" s="6"/>
      <c r="W193" s="6"/>
      <c r="X193" s="6"/>
      <c r="Y193" s="6"/>
      <c r="Z193" s="6"/>
    </row>
    <row r="194" spans="1:26" ht="30" x14ac:dyDescent="0.25">
      <c r="A194" s="21">
        <v>45341</v>
      </c>
      <c r="B194" s="8">
        <v>0.5083333333333333</v>
      </c>
      <c r="C194" s="22" t="s">
        <v>13</v>
      </c>
      <c r="D194" s="21">
        <v>45401</v>
      </c>
      <c r="E194" s="3">
        <v>0.45208333333333334</v>
      </c>
      <c r="F194" s="6" t="s">
        <v>656</v>
      </c>
      <c r="G194" s="22" t="s">
        <v>657</v>
      </c>
      <c r="H194" s="22" t="s">
        <v>696</v>
      </c>
      <c r="I194" s="16" t="s">
        <v>658</v>
      </c>
      <c r="J194" s="16" t="s">
        <v>659</v>
      </c>
      <c r="K194" s="22"/>
      <c r="L194" s="21"/>
      <c r="M194" s="38"/>
      <c r="N194" s="6" t="str">
        <f>UPPER(TEXT(Tableau2[[#This Row],[DATE D''ENTREE]],"mmmm"))</f>
        <v>FÉVRIER</v>
      </c>
      <c r="O194" s="6" t="str">
        <f>UPPER(TEXT(Tableau2[[#This Row],[DATE D''ENTREE]],"JJJJ"))</f>
        <v>LUNDI</v>
      </c>
      <c r="P194" s="6" t="str">
        <f>TEXT(Tableau2[[#This Row],[DATE D''ENTREE]],"AAAA")</f>
        <v>2024</v>
      </c>
      <c r="Q194" s="6" t="str">
        <f>TEXT(Tableau2[[#This Row],[DATE D''ENTREE]],"jj")</f>
        <v>19</v>
      </c>
      <c r="R194" s="6">
        <f>COUNTA(Tableau2[[#This Row],[WR]])</f>
        <v>1</v>
      </c>
      <c r="S194" s="6">
        <f>SUM(COUNTA(Tableau2[[#This Row],[CT]],Tableau2[[#This Row],[MP]]))</f>
        <v>2</v>
      </c>
      <c r="T194" s="6" t="str">
        <f>_xlfn.IFS(Tableau2[[#This Row],[Traitement]] = 2, "Traité",Tableau2[[#This Row],[Traitement]] = 1, "Traité a moitié",Tableau2[[#This Row],[Traitement]] = 0, "Pas Traité")</f>
        <v>Traité</v>
      </c>
      <c r="U194" s="6"/>
      <c r="V194" s="6"/>
      <c r="W194" s="6"/>
      <c r="X194" s="6"/>
      <c r="Y194" s="6"/>
      <c r="Z194" s="6"/>
    </row>
    <row r="195" spans="1:26" ht="30" x14ac:dyDescent="0.25">
      <c r="A195" s="21">
        <v>45401</v>
      </c>
      <c r="B195" s="8">
        <v>0.44444444444444442</v>
      </c>
      <c r="C195" s="22" t="s">
        <v>230</v>
      </c>
      <c r="D195" s="21">
        <v>45401</v>
      </c>
      <c r="E195" s="3"/>
      <c r="F195" s="6" t="s">
        <v>660</v>
      </c>
      <c r="G195" s="22" t="s">
        <v>661</v>
      </c>
      <c r="H195" s="22" t="s">
        <v>695</v>
      </c>
      <c r="I195" s="16" t="s">
        <v>662</v>
      </c>
      <c r="J195" s="16" t="s">
        <v>663</v>
      </c>
      <c r="K195" s="22"/>
      <c r="L195" s="21"/>
      <c r="M195" s="38"/>
      <c r="N195" s="6" t="str">
        <f>UPPER(TEXT(Tableau2[[#This Row],[DATE D''ENTREE]],"mmmm"))</f>
        <v>AVRIL</v>
      </c>
      <c r="O195" s="6" t="str">
        <f>UPPER(TEXT(Tableau2[[#This Row],[DATE D''ENTREE]],"JJJJ"))</f>
        <v>VENDREDI</v>
      </c>
      <c r="P195" s="6" t="str">
        <f>TEXT(Tableau2[[#This Row],[DATE D''ENTREE]],"AAAA")</f>
        <v>2024</v>
      </c>
      <c r="Q195" s="6" t="str">
        <f>TEXT(Tableau2[[#This Row],[DATE D''ENTREE]],"jj")</f>
        <v>19</v>
      </c>
      <c r="R195" s="6">
        <f>COUNTA(Tableau2[[#This Row],[WR]])</f>
        <v>1</v>
      </c>
      <c r="S195" s="6">
        <f>SUM(COUNTA(Tableau2[[#This Row],[CT]],Tableau2[[#This Row],[MP]]))</f>
        <v>2</v>
      </c>
      <c r="T195" s="6" t="str">
        <f>_xlfn.IFS(Tableau2[[#This Row],[Traitement]] = 2, "Traité",Tableau2[[#This Row],[Traitement]] = 1, "Traité a moitié",Tableau2[[#This Row],[Traitement]] = 0, "Pas Traité")</f>
        <v>Traité</v>
      </c>
      <c r="U195" s="6"/>
      <c r="V195" s="6"/>
      <c r="W195" s="6"/>
      <c r="X195" s="6"/>
      <c r="Y195" s="6"/>
      <c r="Z195" s="6"/>
    </row>
    <row r="196" spans="1:26" ht="30" x14ac:dyDescent="0.25">
      <c r="A196" s="21">
        <v>45401</v>
      </c>
      <c r="B196" s="8">
        <v>0.46736111111111112</v>
      </c>
      <c r="C196" s="22"/>
      <c r="D196" s="21">
        <v>45328</v>
      </c>
      <c r="E196" s="3">
        <v>0.68055555555555547</v>
      </c>
      <c r="F196" s="6">
        <v>204455734</v>
      </c>
      <c r="G196" s="22" t="s">
        <v>664</v>
      </c>
      <c r="H196" s="22" t="s">
        <v>695</v>
      </c>
      <c r="I196" s="16" t="s">
        <v>665</v>
      </c>
      <c r="J196" s="16" t="s">
        <v>666</v>
      </c>
      <c r="K196" s="22"/>
      <c r="L196" s="21"/>
      <c r="M196" s="39" t="s">
        <v>678</v>
      </c>
      <c r="N196" s="6" t="str">
        <f>UPPER(TEXT(Tableau2[[#This Row],[DATE D''ENTREE]],"mmmm"))</f>
        <v>AVRIL</v>
      </c>
      <c r="O196" s="6" t="str">
        <f>UPPER(TEXT(Tableau2[[#This Row],[DATE D''ENTREE]],"JJJJ"))</f>
        <v>VENDREDI</v>
      </c>
      <c r="P196" s="6" t="str">
        <f>TEXT(Tableau2[[#This Row],[DATE D''ENTREE]],"AAAA")</f>
        <v>2024</v>
      </c>
      <c r="Q196" s="6" t="str">
        <f>TEXT(Tableau2[[#This Row],[DATE D''ENTREE]],"jj")</f>
        <v>19</v>
      </c>
      <c r="R196" s="6">
        <f>COUNTA(Tableau2[[#This Row],[WR]])</f>
        <v>1</v>
      </c>
      <c r="S196" s="6">
        <f>SUM(COUNTA(Tableau2[[#This Row],[CT]],Tableau2[[#This Row],[MP]]))</f>
        <v>2</v>
      </c>
      <c r="T196" s="6" t="str">
        <f>_xlfn.IFS(Tableau2[[#This Row],[Traitement]] = 2, "Traité",Tableau2[[#This Row],[Traitement]] = 1, "Traité a moitié",Tableau2[[#This Row],[Traitement]] = 0, "Pas Traité")</f>
        <v>Traité</v>
      </c>
      <c r="U196" s="6"/>
      <c r="V196" s="6"/>
      <c r="W196" s="6"/>
      <c r="X196" s="6"/>
      <c r="Y196" s="6"/>
      <c r="Z196" s="6"/>
    </row>
    <row r="197" spans="1:26" ht="30" x14ac:dyDescent="0.25">
      <c r="A197" s="21">
        <v>45401</v>
      </c>
      <c r="B197" s="8">
        <v>0.47222222222222227</v>
      </c>
      <c r="C197" s="22" t="s">
        <v>230</v>
      </c>
      <c r="D197" s="21">
        <v>45401</v>
      </c>
      <c r="E197" s="3"/>
      <c r="F197" s="6" t="s">
        <v>667</v>
      </c>
      <c r="G197" s="22" t="s">
        <v>668</v>
      </c>
      <c r="H197" s="22" t="s">
        <v>445</v>
      </c>
      <c r="I197" s="16" t="s">
        <v>669</v>
      </c>
      <c r="J197" s="16" t="s">
        <v>670</v>
      </c>
      <c r="K197" s="22"/>
      <c r="L197" s="21"/>
      <c r="M197" s="39"/>
      <c r="N197" s="6" t="str">
        <f>UPPER(TEXT(Tableau2[[#This Row],[DATE D''ENTREE]],"mmmm"))</f>
        <v>AVRIL</v>
      </c>
      <c r="O197" s="6" t="str">
        <f>UPPER(TEXT(Tableau2[[#This Row],[DATE D''ENTREE]],"JJJJ"))</f>
        <v>VENDREDI</v>
      </c>
      <c r="P197" s="6" t="str">
        <f>TEXT(Tableau2[[#This Row],[DATE D''ENTREE]],"AAAA")</f>
        <v>2024</v>
      </c>
      <c r="Q197" s="6" t="str">
        <f>TEXT(Tableau2[[#This Row],[DATE D''ENTREE]],"jj")</f>
        <v>19</v>
      </c>
      <c r="R197" s="6">
        <f>COUNTA(Tableau2[[#This Row],[WR]])</f>
        <v>1</v>
      </c>
      <c r="S197" s="6">
        <f>SUM(COUNTA(Tableau2[[#This Row],[CT]],Tableau2[[#This Row],[MP]]))</f>
        <v>2</v>
      </c>
      <c r="T197" s="6" t="str">
        <f>_xlfn.IFS(Tableau2[[#This Row],[Traitement]] = 2, "Traité",Tableau2[[#This Row],[Traitement]] = 1, "Traité a moitié",Tableau2[[#This Row],[Traitement]] = 0, "Pas Traité")</f>
        <v>Traité</v>
      </c>
      <c r="U197" s="6"/>
      <c r="V197" s="6"/>
      <c r="W197" s="6"/>
      <c r="X197" s="6"/>
      <c r="Y197" s="6"/>
      <c r="Z197" s="6"/>
    </row>
    <row r="198" spans="1:26" x14ac:dyDescent="0.25">
      <c r="A198" s="21">
        <v>45401</v>
      </c>
      <c r="B198" s="8">
        <v>0.52013888888888882</v>
      </c>
      <c r="C198" s="22" t="s">
        <v>230</v>
      </c>
      <c r="D198" s="21">
        <v>45401</v>
      </c>
      <c r="E198" s="3"/>
      <c r="F198" s="6">
        <v>204441963</v>
      </c>
      <c r="G198" s="22" t="s">
        <v>671</v>
      </c>
      <c r="H198" s="22" t="s">
        <v>693</v>
      </c>
      <c r="I198" s="16"/>
      <c r="J198" s="16"/>
      <c r="K198" s="22"/>
      <c r="L198" s="21"/>
      <c r="M198" s="38"/>
      <c r="N198" s="6" t="str">
        <f>UPPER(TEXT(Tableau2[[#This Row],[DATE D''ENTREE]],"mmmm"))</f>
        <v>AVRIL</v>
      </c>
      <c r="O198" s="6" t="str">
        <f>UPPER(TEXT(Tableau2[[#This Row],[DATE D''ENTREE]],"JJJJ"))</f>
        <v>VENDREDI</v>
      </c>
      <c r="P198" s="6" t="str">
        <f>TEXT(Tableau2[[#This Row],[DATE D''ENTREE]],"AAAA")</f>
        <v>2024</v>
      </c>
      <c r="Q198" s="6" t="str">
        <f>TEXT(Tableau2[[#This Row],[DATE D''ENTREE]],"jj")</f>
        <v>19</v>
      </c>
      <c r="R198" s="47">
        <f>COUNTA(Tableau2[[#This Row],[WR]])</f>
        <v>1</v>
      </c>
      <c r="S198" s="47">
        <f>SUM(COUNTA(Tableau2[[#This Row],[CT]],Tableau2[[#This Row],[MP]]))</f>
        <v>0</v>
      </c>
      <c r="T198" s="47" t="str">
        <f>_xlfn.IFS(Tableau2[[#This Row],[Traitement]] = 2, "Traité",Tableau2[[#This Row],[Traitement]] = 1, "Traité a moitié",Tableau2[[#This Row],[Traitement]] = 0, "Pas Traité")</f>
        <v>Pas Traité</v>
      </c>
      <c r="U198" s="6"/>
      <c r="V198" s="6"/>
      <c r="W198" s="6"/>
      <c r="X198" s="6"/>
      <c r="Y198" s="6"/>
      <c r="Z198" s="6"/>
    </row>
    <row r="199" spans="1:26" x14ac:dyDescent="0.25">
      <c r="A199" s="6"/>
      <c r="B199" s="6"/>
      <c r="C199" s="6"/>
      <c r="D199" s="6"/>
      <c r="E199" s="6"/>
      <c r="F199" s="6"/>
      <c r="G199" s="22"/>
      <c r="H199" s="6"/>
      <c r="I199" s="19"/>
      <c r="J199" s="19"/>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22"/>
      <c r="H200" s="6"/>
      <c r="I200" s="19"/>
      <c r="J200" s="19"/>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22"/>
      <c r="H201" s="6"/>
      <c r="I201" s="19"/>
      <c r="J201" s="19"/>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22"/>
      <c r="H202" s="6"/>
      <c r="I202" s="19"/>
      <c r="J202" s="19"/>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22"/>
      <c r="H203" s="6"/>
      <c r="I203" s="19"/>
      <c r="J203" s="19"/>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22"/>
      <c r="H204" s="6"/>
      <c r="I204" s="19"/>
      <c r="J204" s="19"/>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22"/>
      <c r="H205" s="6"/>
      <c r="I205" s="19"/>
      <c r="J205" s="19"/>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22"/>
      <c r="H206" s="6"/>
      <c r="I206" s="19"/>
      <c r="J206" s="19"/>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22"/>
      <c r="H207" s="6"/>
      <c r="I207" s="19"/>
      <c r="J207" s="19"/>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22"/>
      <c r="H208" s="6"/>
      <c r="I208" s="19"/>
      <c r="J208" s="19"/>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22"/>
      <c r="H209" s="6"/>
      <c r="I209" s="19"/>
      <c r="J209" s="19"/>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22"/>
      <c r="H210" s="6"/>
      <c r="I210" s="19"/>
      <c r="J210" s="19"/>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22"/>
      <c r="H211" s="6"/>
      <c r="I211" s="19"/>
      <c r="J211" s="19"/>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22"/>
      <c r="H212" s="6"/>
      <c r="I212" s="19"/>
      <c r="J212" s="19"/>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22"/>
      <c r="H213" s="6"/>
      <c r="I213" s="19"/>
      <c r="J213" s="19"/>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22"/>
      <c r="H214" s="6"/>
      <c r="I214" s="19"/>
      <c r="J214" s="19"/>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22"/>
      <c r="H215" s="6"/>
      <c r="I215" s="19"/>
      <c r="J215" s="19"/>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22"/>
      <c r="H216" s="6"/>
      <c r="I216" s="19"/>
      <c r="J216" s="19"/>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22"/>
      <c r="H217" s="6"/>
      <c r="I217" s="19"/>
      <c r="J217" s="19"/>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22"/>
      <c r="H218" s="6"/>
      <c r="I218" s="19"/>
      <c r="J218" s="19"/>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22"/>
      <c r="H219" s="6"/>
      <c r="I219" s="19"/>
      <c r="J219" s="19"/>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22"/>
      <c r="H220" s="6"/>
      <c r="I220" s="19"/>
      <c r="J220" s="19"/>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22"/>
      <c r="H221" s="6"/>
      <c r="I221" s="19"/>
      <c r="J221" s="19"/>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22"/>
      <c r="H222" s="6"/>
      <c r="I222" s="19"/>
      <c r="J222" s="19"/>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22"/>
      <c r="H223" s="6"/>
      <c r="I223" s="19"/>
      <c r="J223" s="19"/>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22"/>
      <c r="H224" s="6"/>
      <c r="I224" s="19"/>
      <c r="J224" s="19"/>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22"/>
      <c r="H225" s="6"/>
      <c r="I225" s="19"/>
      <c r="J225" s="19"/>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22"/>
      <c r="H226" s="6"/>
      <c r="I226" s="19"/>
      <c r="J226" s="19"/>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22"/>
      <c r="H227" s="6"/>
      <c r="I227" s="19"/>
      <c r="J227" s="19"/>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22"/>
      <c r="H228" s="6"/>
      <c r="I228" s="19"/>
      <c r="J228" s="19"/>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22"/>
      <c r="H229" s="6"/>
      <c r="I229" s="19"/>
      <c r="J229" s="19"/>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22"/>
      <c r="H230" s="6"/>
      <c r="I230" s="19"/>
      <c r="J230" s="19"/>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22"/>
      <c r="H231" s="6"/>
      <c r="I231" s="19"/>
      <c r="J231" s="19"/>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22"/>
      <c r="H232" s="6"/>
      <c r="I232" s="19"/>
      <c r="J232" s="19"/>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22"/>
      <c r="H233" s="6"/>
      <c r="I233" s="19"/>
      <c r="J233" s="19"/>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22"/>
      <c r="H234" s="6"/>
      <c r="I234" s="19"/>
      <c r="J234" s="19"/>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22"/>
      <c r="H235" s="6"/>
      <c r="I235" s="19"/>
      <c r="J235" s="19"/>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22"/>
      <c r="H236" s="6"/>
      <c r="I236" s="19"/>
      <c r="J236" s="19"/>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22"/>
      <c r="H237" s="6"/>
      <c r="I237" s="19"/>
      <c r="J237" s="19"/>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22"/>
      <c r="H238" s="6"/>
      <c r="I238" s="19"/>
      <c r="J238" s="19"/>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22"/>
      <c r="H239" s="6"/>
      <c r="I239" s="19"/>
      <c r="J239" s="19"/>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22"/>
      <c r="H240" s="6"/>
      <c r="I240" s="19"/>
      <c r="J240" s="19"/>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22"/>
      <c r="H241" s="6"/>
      <c r="I241" s="19"/>
      <c r="J241" s="19"/>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22"/>
      <c r="H242" s="6"/>
      <c r="I242" s="19"/>
      <c r="J242" s="19"/>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22"/>
      <c r="H243" s="6"/>
      <c r="I243" s="19"/>
      <c r="J243" s="19"/>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22"/>
      <c r="H244" s="6"/>
      <c r="I244" s="19"/>
      <c r="J244" s="19"/>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22"/>
      <c r="H245" s="6"/>
      <c r="I245" s="19"/>
      <c r="J245" s="19"/>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22"/>
      <c r="H246" s="6"/>
      <c r="I246" s="19"/>
      <c r="J246" s="19"/>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22"/>
      <c r="H247" s="6"/>
      <c r="I247" s="19"/>
      <c r="J247" s="19"/>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22"/>
      <c r="H248" s="6"/>
      <c r="I248" s="19"/>
      <c r="J248" s="19"/>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22"/>
      <c r="H249" s="6"/>
      <c r="I249" s="19"/>
      <c r="J249" s="19"/>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22"/>
      <c r="H250" s="6"/>
      <c r="I250" s="19"/>
      <c r="J250" s="19"/>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22"/>
      <c r="H251" s="6"/>
      <c r="I251" s="19"/>
      <c r="J251" s="19"/>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22"/>
      <c r="H252" s="6"/>
      <c r="I252" s="19"/>
      <c r="J252" s="19"/>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22"/>
      <c r="H253" s="6"/>
      <c r="I253" s="19"/>
      <c r="J253" s="19"/>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22"/>
      <c r="H254" s="6"/>
      <c r="I254" s="19"/>
      <c r="J254" s="19"/>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22"/>
      <c r="H255" s="6"/>
      <c r="I255" s="19"/>
      <c r="J255" s="19"/>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22"/>
      <c r="H256" s="6"/>
      <c r="I256" s="19"/>
      <c r="J256" s="19"/>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22"/>
      <c r="H257" s="6"/>
      <c r="I257" s="19"/>
      <c r="J257" s="19"/>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22"/>
      <c r="H258" s="6"/>
      <c r="I258" s="19"/>
      <c r="J258" s="19"/>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22"/>
      <c r="H259" s="6"/>
      <c r="I259" s="19"/>
      <c r="J259" s="19"/>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22"/>
      <c r="H260" s="6"/>
      <c r="I260" s="19"/>
      <c r="J260" s="19"/>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22"/>
      <c r="H261" s="6"/>
      <c r="I261" s="19"/>
      <c r="J261" s="19"/>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22"/>
      <c r="H262" s="6"/>
      <c r="I262" s="19"/>
      <c r="J262" s="19"/>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22"/>
      <c r="H263" s="6"/>
      <c r="I263" s="19"/>
      <c r="J263" s="19"/>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22"/>
      <c r="H264" s="6"/>
      <c r="I264" s="19"/>
      <c r="J264" s="19"/>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22"/>
      <c r="H265" s="6"/>
      <c r="I265" s="19"/>
      <c r="J265" s="19"/>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22"/>
      <c r="H266" s="6"/>
      <c r="I266" s="19"/>
      <c r="J266" s="19"/>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22"/>
      <c r="H267" s="6"/>
      <c r="I267" s="19"/>
      <c r="J267" s="19"/>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22"/>
      <c r="H268" s="6"/>
      <c r="I268" s="19"/>
      <c r="J268" s="19"/>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22"/>
      <c r="H269" s="6"/>
      <c r="I269" s="19"/>
      <c r="J269" s="19"/>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22"/>
      <c r="H270" s="6"/>
      <c r="I270" s="19"/>
      <c r="J270" s="19"/>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22"/>
      <c r="H271" s="6"/>
      <c r="I271" s="19"/>
      <c r="J271" s="19"/>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22"/>
      <c r="H272" s="6"/>
      <c r="I272" s="19"/>
      <c r="J272" s="19"/>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22"/>
      <c r="H273" s="6"/>
      <c r="I273" s="19"/>
      <c r="J273" s="19"/>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22"/>
      <c r="H274" s="6"/>
      <c r="I274" s="19"/>
      <c r="J274" s="19"/>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22"/>
      <c r="H275" s="6"/>
      <c r="I275" s="19"/>
      <c r="J275" s="19"/>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22"/>
      <c r="H276" s="6"/>
      <c r="I276" s="19"/>
      <c r="J276" s="19"/>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22"/>
      <c r="H277" s="6"/>
      <c r="I277" s="19"/>
      <c r="J277" s="19"/>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22"/>
      <c r="H278" s="6"/>
      <c r="I278" s="19"/>
      <c r="J278" s="19"/>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22"/>
      <c r="H279" s="6"/>
      <c r="I279" s="19"/>
      <c r="J279" s="19"/>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22"/>
      <c r="H280" s="6"/>
      <c r="I280" s="19"/>
      <c r="J280" s="19"/>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22"/>
      <c r="H281" s="6"/>
      <c r="I281" s="19"/>
      <c r="J281" s="19"/>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22"/>
      <c r="H282" s="6"/>
      <c r="I282" s="19"/>
      <c r="J282" s="19"/>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22"/>
      <c r="H283" s="6"/>
      <c r="I283" s="19"/>
      <c r="J283" s="19"/>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22"/>
      <c r="H284" s="6"/>
      <c r="I284" s="19"/>
      <c r="J284" s="19"/>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22"/>
      <c r="H285" s="6"/>
      <c r="I285" s="19"/>
      <c r="J285" s="19"/>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22"/>
      <c r="H286" s="6"/>
      <c r="I286" s="19"/>
      <c r="J286" s="19"/>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22"/>
      <c r="H287" s="6"/>
      <c r="I287" s="19"/>
      <c r="J287" s="19"/>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22"/>
      <c r="H288" s="6"/>
      <c r="I288" s="19"/>
      <c r="J288" s="19"/>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22"/>
      <c r="H289" s="6"/>
      <c r="I289" s="19"/>
      <c r="J289" s="19"/>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22"/>
      <c r="H290" s="6"/>
      <c r="I290" s="19"/>
      <c r="J290" s="19"/>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22"/>
      <c r="H291" s="6"/>
      <c r="I291" s="19"/>
      <c r="J291" s="19"/>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22"/>
      <c r="H292" s="6"/>
      <c r="I292" s="19"/>
      <c r="J292" s="19"/>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22"/>
      <c r="H293" s="6"/>
      <c r="I293" s="19"/>
      <c r="J293" s="19"/>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22"/>
      <c r="H294" s="6"/>
      <c r="I294" s="19"/>
      <c r="J294" s="19"/>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22"/>
      <c r="H295" s="6"/>
      <c r="I295" s="19"/>
      <c r="J295" s="19"/>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22"/>
      <c r="H296" s="6"/>
      <c r="I296" s="19"/>
      <c r="J296" s="19"/>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22"/>
      <c r="H297" s="6"/>
      <c r="I297" s="19"/>
      <c r="J297" s="19"/>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22"/>
      <c r="H298" s="6"/>
      <c r="I298" s="19"/>
      <c r="J298" s="19"/>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22"/>
      <c r="H299" s="6"/>
      <c r="I299" s="19"/>
      <c r="J299" s="19"/>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22"/>
      <c r="H300" s="6"/>
      <c r="I300" s="19"/>
      <c r="J300" s="19"/>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22"/>
      <c r="H301" s="6"/>
      <c r="I301" s="19"/>
      <c r="J301" s="19"/>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22"/>
      <c r="H302" s="6"/>
      <c r="I302" s="19"/>
      <c r="J302" s="19"/>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22"/>
      <c r="H303" s="6"/>
      <c r="I303" s="19"/>
      <c r="J303" s="19"/>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22"/>
      <c r="H304" s="6"/>
      <c r="I304" s="19"/>
      <c r="J304" s="19"/>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22"/>
      <c r="H305" s="6"/>
      <c r="I305" s="19"/>
      <c r="J305" s="19"/>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22"/>
      <c r="H306" s="6"/>
      <c r="I306" s="19"/>
      <c r="J306" s="19"/>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22"/>
      <c r="H307" s="6"/>
      <c r="I307" s="19"/>
      <c r="J307" s="19"/>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22"/>
      <c r="H308" s="6"/>
      <c r="I308" s="19"/>
      <c r="J308" s="19"/>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22"/>
      <c r="H309" s="6"/>
      <c r="I309" s="19"/>
      <c r="J309" s="19"/>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22"/>
      <c r="H310" s="6"/>
      <c r="I310" s="19"/>
      <c r="J310" s="19"/>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22"/>
      <c r="H311" s="6"/>
      <c r="I311" s="19"/>
      <c r="J311" s="19"/>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22"/>
      <c r="H312" s="6"/>
      <c r="I312" s="19"/>
      <c r="J312" s="19"/>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22"/>
      <c r="H313" s="6"/>
      <c r="I313" s="19"/>
      <c r="J313" s="19"/>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22"/>
      <c r="H314" s="6"/>
      <c r="I314" s="19"/>
      <c r="J314" s="19"/>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22"/>
      <c r="H315" s="6"/>
      <c r="I315" s="19"/>
      <c r="J315" s="19"/>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22"/>
      <c r="H316" s="6"/>
      <c r="I316" s="19"/>
      <c r="J316" s="19"/>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22"/>
      <c r="H317" s="6"/>
      <c r="I317" s="19"/>
      <c r="J317" s="19"/>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22"/>
      <c r="H318" s="6"/>
      <c r="I318" s="19"/>
      <c r="J318" s="19"/>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22"/>
      <c r="H319" s="6"/>
      <c r="I319" s="19"/>
      <c r="J319" s="19"/>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22"/>
      <c r="H320" s="6"/>
      <c r="I320" s="19"/>
      <c r="J320" s="19"/>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22"/>
      <c r="H321" s="6"/>
      <c r="I321" s="19"/>
      <c r="J321" s="19"/>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22"/>
      <c r="H322" s="6"/>
      <c r="I322" s="19"/>
      <c r="J322" s="19"/>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22"/>
      <c r="H323" s="6"/>
      <c r="I323" s="19"/>
      <c r="J323" s="19"/>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22"/>
      <c r="H324" s="6"/>
      <c r="I324" s="19"/>
      <c r="J324" s="19"/>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22"/>
      <c r="H325" s="6"/>
      <c r="I325" s="19"/>
      <c r="J325" s="19"/>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22"/>
      <c r="H326" s="6"/>
      <c r="I326" s="19"/>
      <c r="J326" s="19"/>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22"/>
      <c r="H327" s="6"/>
      <c r="I327" s="19"/>
      <c r="J327" s="19"/>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22"/>
      <c r="H328" s="6"/>
      <c r="I328" s="19"/>
      <c r="J328" s="19"/>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22"/>
      <c r="H329" s="6"/>
      <c r="I329" s="19"/>
      <c r="J329" s="19"/>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22"/>
      <c r="H330" s="6"/>
      <c r="I330" s="19"/>
      <c r="J330" s="19"/>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22"/>
      <c r="H331" s="6"/>
      <c r="I331" s="19"/>
      <c r="J331" s="19"/>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22"/>
      <c r="H332" s="6"/>
      <c r="I332" s="19"/>
      <c r="J332" s="19"/>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22"/>
      <c r="H333" s="6"/>
      <c r="I333" s="19"/>
      <c r="J333" s="19"/>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22"/>
      <c r="H334" s="6"/>
      <c r="I334" s="19"/>
      <c r="J334" s="19"/>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22"/>
      <c r="H335" s="6"/>
      <c r="I335" s="19"/>
      <c r="J335" s="19"/>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22"/>
      <c r="H336" s="6"/>
      <c r="I336" s="19"/>
      <c r="J336" s="19"/>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22"/>
      <c r="H337" s="6"/>
      <c r="I337" s="19"/>
      <c r="J337" s="19"/>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22"/>
      <c r="H338" s="6"/>
      <c r="I338" s="19"/>
      <c r="J338" s="19"/>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22"/>
      <c r="H339" s="6"/>
      <c r="I339" s="19"/>
      <c r="J339" s="19"/>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22"/>
      <c r="H340" s="6"/>
      <c r="I340" s="19"/>
      <c r="J340" s="19"/>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22"/>
      <c r="H341" s="6"/>
      <c r="I341" s="19"/>
      <c r="J341" s="19"/>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22"/>
      <c r="H342" s="6"/>
      <c r="I342" s="19"/>
      <c r="J342" s="19"/>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22"/>
      <c r="H343" s="6"/>
      <c r="I343" s="19"/>
      <c r="J343" s="19"/>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22"/>
      <c r="H344" s="6"/>
      <c r="I344" s="19"/>
      <c r="J344" s="19"/>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22"/>
      <c r="H345" s="6"/>
      <c r="I345" s="19"/>
      <c r="J345" s="19"/>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22"/>
      <c r="H346" s="6"/>
      <c r="I346" s="19"/>
      <c r="J346" s="19"/>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22"/>
      <c r="H347" s="6"/>
      <c r="I347" s="19"/>
      <c r="J347" s="19"/>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22"/>
      <c r="H348" s="6"/>
      <c r="I348" s="19"/>
      <c r="J348" s="19"/>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22"/>
      <c r="H349" s="6"/>
      <c r="I349" s="19"/>
      <c r="J349" s="19"/>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22"/>
      <c r="H350" s="6"/>
      <c r="I350" s="19"/>
      <c r="J350" s="19"/>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22"/>
      <c r="H351" s="6"/>
      <c r="I351" s="19"/>
      <c r="J351" s="19"/>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22"/>
      <c r="H352" s="6"/>
      <c r="I352" s="19"/>
      <c r="J352" s="19"/>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22"/>
      <c r="H353" s="6"/>
      <c r="I353" s="19"/>
      <c r="J353" s="19"/>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22"/>
      <c r="H354" s="6"/>
      <c r="I354" s="19"/>
      <c r="J354" s="19"/>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22"/>
      <c r="H355" s="6"/>
      <c r="I355" s="19"/>
      <c r="J355" s="19"/>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22"/>
      <c r="H356" s="6"/>
      <c r="I356" s="19"/>
      <c r="J356" s="19"/>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22"/>
      <c r="H357" s="6"/>
      <c r="I357" s="19"/>
      <c r="J357" s="19"/>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22"/>
      <c r="H358" s="6"/>
      <c r="I358" s="19"/>
      <c r="J358" s="19"/>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22"/>
      <c r="H359" s="6"/>
      <c r="I359" s="19"/>
      <c r="J359" s="19"/>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22"/>
      <c r="H360" s="6"/>
      <c r="I360" s="19"/>
      <c r="J360" s="19"/>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22"/>
      <c r="H361" s="6"/>
      <c r="I361" s="19"/>
      <c r="J361" s="19"/>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22"/>
      <c r="H362" s="6"/>
      <c r="I362" s="19"/>
      <c r="J362" s="19"/>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22"/>
      <c r="H363" s="6"/>
      <c r="I363" s="19"/>
      <c r="J363" s="19"/>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22"/>
      <c r="H364" s="6"/>
      <c r="I364" s="19"/>
      <c r="J364" s="19"/>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22"/>
      <c r="H365" s="6"/>
      <c r="I365" s="19"/>
      <c r="J365" s="19"/>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22"/>
      <c r="H366" s="6"/>
      <c r="I366" s="19"/>
      <c r="J366" s="19"/>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22"/>
      <c r="H367" s="6"/>
      <c r="I367" s="19"/>
      <c r="J367" s="19"/>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22"/>
      <c r="H368" s="6"/>
      <c r="I368" s="19"/>
      <c r="J368" s="19"/>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22"/>
      <c r="H369" s="6"/>
      <c r="I369" s="19"/>
      <c r="J369" s="19"/>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22"/>
      <c r="H370" s="6"/>
      <c r="I370" s="19"/>
      <c r="J370" s="19"/>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22"/>
      <c r="H371" s="6"/>
      <c r="I371" s="19"/>
      <c r="J371" s="19"/>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22"/>
      <c r="H372" s="6"/>
      <c r="I372" s="19"/>
      <c r="J372" s="19"/>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22"/>
      <c r="H373" s="6"/>
      <c r="I373" s="19"/>
      <c r="J373" s="19"/>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22"/>
      <c r="H374" s="6"/>
      <c r="I374" s="19"/>
      <c r="J374" s="19"/>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22"/>
      <c r="H375" s="6"/>
      <c r="I375" s="19"/>
      <c r="J375" s="19"/>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22"/>
      <c r="H376" s="6"/>
      <c r="I376" s="19"/>
      <c r="J376" s="19"/>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22"/>
      <c r="H377" s="6"/>
      <c r="I377" s="19"/>
      <c r="J377" s="19"/>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22"/>
      <c r="H378" s="6"/>
      <c r="I378" s="19"/>
      <c r="J378" s="19"/>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22"/>
      <c r="H379" s="6"/>
      <c r="I379" s="19"/>
      <c r="J379" s="19"/>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22"/>
      <c r="H380" s="6"/>
      <c r="I380" s="19"/>
      <c r="J380" s="19"/>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22"/>
      <c r="H381" s="6"/>
      <c r="I381" s="19"/>
      <c r="J381" s="19"/>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22"/>
      <c r="H382" s="6"/>
      <c r="I382" s="19"/>
      <c r="J382" s="19"/>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22"/>
      <c r="H383" s="6"/>
      <c r="I383" s="19"/>
      <c r="J383" s="19"/>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22"/>
      <c r="H384" s="6"/>
      <c r="I384" s="19"/>
      <c r="J384" s="19"/>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22"/>
      <c r="H385" s="6"/>
      <c r="I385" s="19"/>
      <c r="J385" s="19"/>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22"/>
      <c r="H386" s="6"/>
      <c r="I386" s="19"/>
      <c r="J386" s="19"/>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22"/>
      <c r="H387" s="6"/>
      <c r="I387" s="19"/>
      <c r="J387" s="19"/>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22"/>
      <c r="H388" s="6"/>
      <c r="I388" s="19"/>
      <c r="J388" s="19"/>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22"/>
      <c r="H389" s="6"/>
      <c r="I389" s="19"/>
      <c r="J389" s="19"/>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22"/>
      <c r="H390" s="6"/>
      <c r="I390" s="19"/>
      <c r="J390" s="19"/>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22"/>
      <c r="H391" s="6"/>
      <c r="I391" s="19"/>
      <c r="J391" s="19"/>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22"/>
      <c r="H392" s="6"/>
      <c r="I392" s="19"/>
      <c r="J392" s="19"/>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22"/>
      <c r="H393" s="6"/>
      <c r="I393" s="19"/>
      <c r="J393" s="19"/>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22"/>
      <c r="H394" s="6"/>
      <c r="I394" s="19"/>
      <c r="J394" s="19"/>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22"/>
      <c r="H395" s="6"/>
      <c r="I395" s="19"/>
      <c r="J395" s="19"/>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22"/>
      <c r="H396" s="6"/>
      <c r="I396" s="19"/>
      <c r="J396" s="19"/>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22"/>
      <c r="H397" s="6"/>
      <c r="I397" s="19"/>
      <c r="J397" s="19"/>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22"/>
      <c r="H398" s="6"/>
      <c r="I398" s="19"/>
      <c r="J398" s="19"/>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22"/>
      <c r="H399" s="6"/>
      <c r="I399" s="19"/>
      <c r="J399" s="19"/>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22"/>
      <c r="H400" s="6"/>
      <c r="I400" s="19"/>
      <c r="J400" s="19"/>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22"/>
      <c r="H401" s="6"/>
      <c r="I401" s="19"/>
      <c r="J401" s="19"/>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22"/>
      <c r="H402" s="6"/>
      <c r="I402" s="19"/>
      <c r="J402" s="19"/>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22"/>
      <c r="H403" s="6"/>
      <c r="I403" s="19"/>
      <c r="J403" s="19"/>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22"/>
      <c r="H404" s="6"/>
      <c r="I404" s="19"/>
      <c r="J404" s="19"/>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22"/>
      <c r="H405" s="6"/>
      <c r="I405" s="19"/>
      <c r="J405" s="19"/>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22"/>
      <c r="H406" s="6"/>
      <c r="I406" s="19"/>
      <c r="J406" s="19"/>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22"/>
      <c r="H407" s="6"/>
      <c r="I407" s="19"/>
      <c r="J407" s="19"/>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22"/>
      <c r="H408" s="6"/>
      <c r="I408" s="19"/>
      <c r="J408" s="19"/>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22"/>
      <c r="H409" s="6"/>
      <c r="I409" s="19"/>
      <c r="J409" s="19"/>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22"/>
      <c r="H410" s="6"/>
      <c r="I410" s="19"/>
      <c r="J410" s="19"/>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22"/>
      <c r="H411" s="6"/>
      <c r="I411" s="19"/>
      <c r="J411" s="19"/>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22"/>
      <c r="H412" s="6"/>
      <c r="I412" s="19"/>
      <c r="J412" s="19"/>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22"/>
      <c r="H413" s="6"/>
      <c r="I413" s="19"/>
      <c r="J413" s="19"/>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22"/>
      <c r="H414" s="6"/>
      <c r="I414" s="19"/>
      <c r="J414" s="19"/>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22"/>
      <c r="H415" s="6"/>
      <c r="I415" s="19"/>
      <c r="J415" s="19"/>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22"/>
      <c r="H416" s="6"/>
      <c r="I416" s="19"/>
      <c r="J416" s="19"/>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22"/>
      <c r="H417" s="6"/>
      <c r="I417" s="19"/>
      <c r="J417" s="19"/>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22"/>
      <c r="H418" s="6"/>
      <c r="I418" s="19"/>
      <c r="J418" s="19"/>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22"/>
      <c r="H419" s="6"/>
      <c r="I419" s="19"/>
      <c r="J419" s="19"/>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22"/>
      <c r="H420" s="6"/>
      <c r="I420" s="19"/>
      <c r="J420" s="19"/>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22"/>
      <c r="H421" s="6"/>
      <c r="I421" s="19"/>
      <c r="J421" s="19"/>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22"/>
      <c r="H422" s="6"/>
      <c r="I422" s="19"/>
      <c r="J422" s="19"/>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22"/>
      <c r="H423" s="6"/>
      <c r="I423" s="19"/>
      <c r="J423" s="19"/>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22"/>
      <c r="H424" s="6"/>
      <c r="I424" s="19"/>
      <c r="J424" s="19"/>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22"/>
      <c r="H425" s="6"/>
      <c r="I425" s="19"/>
      <c r="J425" s="19"/>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22"/>
      <c r="H426" s="6"/>
      <c r="I426" s="19"/>
      <c r="J426" s="19"/>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22"/>
      <c r="H427" s="6"/>
      <c r="I427" s="19"/>
      <c r="J427" s="19"/>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22"/>
      <c r="H428" s="6"/>
      <c r="I428" s="19"/>
      <c r="J428" s="19"/>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22"/>
      <c r="H429" s="6"/>
      <c r="I429" s="19"/>
      <c r="J429" s="19"/>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22"/>
      <c r="H430" s="6"/>
      <c r="I430" s="19"/>
      <c r="J430" s="19"/>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22"/>
      <c r="H431" s="6"/>
      <c r="I431" s="19"/>
      <c r="J431" s="19"/>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22"/>
      <c r="H432" s="6"/>
      <c r="I432" s="19"/>
      <c r="J432" s="19"/>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22"/>
      <c r="H433" s="6"/>
      <c r="I433" s="19"/>
      <c r="J433" s="19"/>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22"/>
      <c r="H434" s="6"/>
      <c r="I434" s="19"/>
      <c r="J434" s="19"/>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22"/>
      <c r="H435" s="6"/>
      <c r="I435" s="19"/>
      <c r="J435" s="19"/>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22"/>
      <c r="H436" s="6"/>
      <c r="I436" s="19"/>
      <c r="J436" s="19"/>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22"/>
      <c r="H437" s="6"/>
      <c r="I437" s="19"/>
      <c r="J437" s="19"/>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22"/>
      <c r="H438" s="6"/>
      <c r="I438" s="19"/>
      <c r="J438" s="19"/>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22"/>
      <c r="H439" s="6"/>
      <c r="I439" s="19"/>
      <c r="J439" s="19"/>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22"/>
      <c r="H440" s="6"/>
      <c r="I440" s="19"/>
      <c r="J440" s="19"/>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22"/>
      <c r="H441" s="6"/>
      <c r="I441" s="19"/>
      <c r="J441" s="19"/>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22"/>
      <c r="H442" s="6"/>
      <c r="I442" s="19"/>
      <c r="J442" s="19"/>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22"/>
      <c r="H443" s="6"/>
      <c r="I443" s="19"/>
      <c r="J443" s="19"/>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22"/>
      <c r="H444" s="6"/>
      <c r="I444" s="19"/>
      <c r="J444" s="19"/>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22"/>
      <c r="H445" s="6"/>
      <c r="I445" s="19"/>
      <c r="J445" s="19"/>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22"/>
      <c r="H446" s="6"/>
      <c r="I446" s="19"/>
      <c r="J446" s="19"/>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22"/>
      <c r="H447" s="6"/>
      <c r="I447" s="19"/>
      <c r="J447" s="19"/>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22"/>
      <c r="H448" s="6"/>
      <c r="I448" s="19"/>
      <c r="J448" s="19"/>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22"/>
      <c r="H449" s="6"/>
      <c r="I449" s="19"/>
      <c r="J449" s="19"/>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22"/>
      <c r="H450" s="6"/>
      <c r="I450" s="19"/>
      <c r="J450" s="19"/>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22"/>
      <c r="H451" s="6"/>
      <c r="I451" s="19"/>
      <c r="J451" s="19"/>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22"/>
      <c r="H452" s="6"/>
      <c r="I452" s="19"/>
      <c r="J452" s="19"/>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22"/>
      <c r="H453" s="6"/>
      <c r="I453" s="19"/>
      <c r="J453" s="19"/>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22"/>
      <c r="H454" s="6"/>
      <c r="I454" s="19"/>
      <c r="J454" s="19"/>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22"/>
      <c r="H455" s="6"/>
      <c r="I455" s="19"/>
      <c r="J455" s="19"/>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22"/>
      <c r="H456" s="6"/>
      <c r="I456" s="19"/>
      <c r="J456" s="19"/>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22"/>
      <c r="H457" s="6"/>
      <c r="I457" s="19"/>
      <c r="J457" s="19"/>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22"/>
      <c r="H458" s="6"/>
      <c r="I458" s="19"/>
      <c r="J458" s="19"/>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22"/>
      <c r="H459" s="6"/>
      <c r="I459" s="19"/>
      <c r="J459" s="19"/>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22"/>
      <c r="H460" s="6"/>
      <c r="I460" s="19"/>
      <c r="J460" s="19"/>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22"/>
      <c r="H461" s="6"/>
      <c r="I461" s="19"/>
      <c r="J461" s="19"/>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22"/>
      <c r="H462" s="6"/>
      <c r="I462" s="19"/>
      <c r="J462" s="19"/>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22"/>
      <c r="H463" s="6"/>
      <c r="I463" s="19"/>
      <c r="J463" s="19"/>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22"/>
      <c r="H464" s="6"/>
      <c r="I464" s="19"/>
      <c r="J464" s="19"/>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22"/>
      <c r="H465" s="6"/>
      <c r="I465" s="19"/>
      <c r="J465" s="19"/>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22"/>
      <c r="H466" s="6"/>
      <c r="I466" s="19"/>
      <c r="J466" s="19"/>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22"/>
      <c r="H467" s="6"/>
      <c r="I467" s="19"/>
      <c r="J467" s="19"/>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22"/>
      <c r="H468" s="6"/>
      <c r="I468" s="19"/>
      <c r="J468" s="19"/>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22"/>
      <c r="H469" s="6"/>
      <c r="I469" s="19"/>
      <c r="J469" s="19"/>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22"/>
      <c r="H470" s="6"/>
      <c r="I470" s="19"/>
      <c r="J470" s="19"/>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22"/>
      <c r="H471" s="6"/>
      <c r="I471" s="19"/>
      <c r="J471" s="19"/>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22"/>
      <c r="H472" s="6"/>
      <c r="I472" s="19"/>
      <c r="J472" s="19"/>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22"/>
      <c r="H473" s="6"/>
      <c r="I473" s="19"/>
      <c r="J473" s="19"/>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22"/>
      <c r="H474" s="6"/>
      <c r="I474" s="19"/>
      <c r="J474" s="19"/>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22"/>
      <c r="H475" s="6"/>
      <c r="I475" s="19"/>
      <c r="J475" s="19"/>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22"/>
      <c r="H476" s="6"/>
      <c r="I476" s="19"/>
      <c r="J476" s="19"/>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22"/>
      <c r="H477" s="6"/>
      <c r="I477" s="19"/>
      <c r="J477" s="19"/>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22"/>
      <c r="H478" s="6"/>
      <c r="I478" s="19"/>
      <c r="J478" s="19"/>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22"/>
      <c r="H479" s="6"/>
      <c r="I479" s="19"/>
      <c r="J479" s="19"/>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22"/>
      <c r="H480" s="6"/>
      <c r="I480" s="19"/>
      <c r="J480" s="19"/>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22"/>
      <c r="H481" s="6"/>
      <c r="I481" s="19"/>
      <c r="J481" s="19"/>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22"/>
      <c r="H482" s="6"/>
      <c r="I482" s="19"/>
      <c r="J482" s="19"/>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22"/>
      <c r="H483" s="6"/>
      <c r="I483" s="19"/>
      <c r="J483" s="19"/>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22"/>
      <c r="H484" s="6"/>
      <c r="I484" s="19"/>
      <c r="J484" s="19"/>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22"/>
      <c r="H485" s="6"/>
      <c r="I485" s="19"/>
      <c r="J485" s="19"/>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22"/>
      <c r="H486" s="6"/>
      <c r="I486" s="19"/>
      <c r="J486" s="19"/>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22"/>
      <c r="H487" s="6"/>
      <c r="I487" s="19"/>
      <c r="J487" s="19"/>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22"/>
      <c r="H488" s="6"/>
      <c r="I488" s="19"/>
      <c r="J488" s="19"/>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22"/>
      <c r="H489" s="6"/>
      <c r="I489" s="19"/>
      <c r="J489" s="19"/>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22"/>
      <c r="H490" s="6"/>
      <c r="I490" s="19"/>
      <c r="J490" s="19"/>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22"/>
      <c r="H491" s="6"/>
      <c r="I491" s="19"/>
      <c r="J491" s="19"/>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22"/>
      <c r="H492" s="6"/>
      <c r="I492" s="19"/>
      <c r="J492" s="19"/>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22"/>
      <c r="H493" s="6"/>
      <c r="I493" s="19"/>
      <c r="J493" s="19"/>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22"/>
      <c r="H494" s="6"/>
      <c r="I494" s="19"/>
      <c r="J494" s="19"/>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22"/>
      <c r="H495" s="6"/>
      <c r="I495" s="19"/>
      <c r="J495" s="19"/>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22"/>
      <c r="H496" s="6"/>
      <c r="I496" s="19"/>
      <c r="J496" s="19"/>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22"/>
      <c r="H497" s="6"/>
      <c r="I497" s="19"/>
      <c r="J497" s="19"/>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22"/>
      <c r="H498" s="6"/>
      <c r="I498" s="19"/>
      <c r="J498" s="19"/>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22"/>
      <c r="H499" s="6"/>
      <c r="I499" s="19"/>
      <c r="J499" s="19"/>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22"/>
      <c r="H500" s="6"/>
      <c r="I500" s="19"/>
      <c r="J500" s="19"/>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22"/>
      <c r="H501" s="6"/>
      <c r="I501" s="19"/>
      <c r="J501" s="19"/>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22"/>
      <c r="H502" s="6"/>
      <c r="I502" s="19"/>
      <c r="J502" s="19"/>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22"/>
      <c r="H503" s="6"/>
      <c r="I503" s="19"/>
      <c r="J503" s="19"/>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22"/>
      <c r="H504" s="6"/>
      <c r="I504" s="19"/>
      <c r="J504" s="19"/>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22"/>
      <c r="H505" s="6"/>
      <c r="I505" s="19"/>
      <c r="J505" s="19"/>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22"/>
      <c r="H506" s="6"/>
      <c r="I506" s="19"/>
      <c r="J506" s="19"/>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22"/>
      <c r="H507" s="6"/>
      <c r="I507" s="19"/>
      <c r="J507" s="19"/>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22"/>
      <c r="H508" s="6"/>
      <c r="I508" s="19"/>
      <c r="J508" s="19"/>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22"/>
      <c r="H509" s="6"/>
      <c r="I509" s="19"/>
      <c r="J509" s="19"/>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22"/>
      <c r="H510" s="6"/>
      <c r="I510" s="19"/>
      <c r="J510" s="19"/>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22"/>
      <c r="H511" s="6"/>
      <c r="I511" s="19"/>
      <c r="J511" s="19"/>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22"/>
      <c r="H512" s="6"/>
      <c r="I512" s="19"/>
      <c r="J512" s="19"/>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22"/>
      <c r="H513" s="6"/>
      <c r="I513" s="19"/>
      <c r="J513" s="19"/>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22"/>
      <c r="H514" s="6"/>
      <c r="I514" s="19"/>
      <c r="J514" s="19"/>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22"/>
      <c r="H515" s="6"/>
      <c r="I515" s="19"/>
      <c r="J515" s="19"/>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22"/>
      <c r="H516" s="6"/>
      <c r="I516" s="19"/>
      <c r="J516" s="19"/>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22"/>
      <c r="H517" s="6"/>
      <c r="I517" s="19"/>
      <c r="J517" s="19"/>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22"/>
      <c r="H518" s="6"/>
      <c r="I518" s="19"/>
      <c r="J518" s="19"/>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22"/>
      <c r="H519" s="6"/>
      <c r="I519" s="19"/>
      <c r="J519" s="19"/>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22"/>
      <c r="H520" s="6"/>
      <c r="I520" s="19"/>
      <c r="J520" s="19"/>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22"/>
      <c r="H521" s="6"/>
      <c r="I521" s="19"/>
      <c r="J521" s="19"/>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22"/>
      <c r="H522" s="6"/>
      <c r="I522" s="19"/>
      <c r="J522" s="19"/>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22"/>
      <c r="H523" s="6"/>
      <c r="I523" s="19"/>
      <c r="J523" s="19"/>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22"/>
      <c r="H524" s="6"/>
      <c r="I524" s="19"/>
      <c r="J524" s="19"/>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22"/>
      <c r="H525" s="6"/>
      <c r="I525" s="19"/>
      <c r="J525" s="19"/>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22"/>
      <c r="H526" s="6"/>
      <c r="I526" s="19"/>
      <c r="J526" s="19"/>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22"/>
      <c r="H527" s="6"/>
      <c r="I527" s="19"/>
      <c r="J527" s="19"/>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22"/>
      <c r="H528" s="6"/>
      <c r="I528" s="19"/>
      <c r="J528" s="19"/>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22"/>
      <c r="H529" s="6"/>
      <c r="I529" s="19"/>
      <c r="J529" s="19"/>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22"/>
      <c r="H530" s="6"/>
      <c r="I530" s="19"/>
      <c r="J530" s="19"/>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22"/>
      <c r="H531" s="6"/>
      <c r="I531" s="19"/>
      <c r="J531" s="19"/>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22"/>
      <c r="H532" s="6"/>
      <c r="I532" s="19"/>
      <c r="J532" s="19"/>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22"/>
      <c r="H533" s="6"/>
      <c r="I533" s="19"/>
      <c r="J533" s="19"/>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22"/>
      <c r="H534" s="6"/>
      <c r="I534" s="19"/>
      <c r="J534" s="19"/>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22"/>
      <c r="H535" s="6"/>
      <c r="I535" s="19"/>
      <c r="J535" s="19"/>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22"/>
      <c r="H536" s="6"/>
      <c r="I536" s="19"/>
      <c r="J536" s="19"/>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22"/>
      <c r="H537" s="6"/>
      <c r="I537" s="19"/>
      <c r="J537" s="19"/>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22"/>
      <c r="H538" s="6"/>
      <c r="I538" s="19"/>
      <c r="J538" s="19"/>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22"/>
      <c r="H539" s="6"/>
      <c r="I539" s="19"/>
      <c r="J539" s="19"/>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22"/>
      <c r="H540" s="6"/>
      <c r="I540" s="19"/>
      <c r="J540" s="19"/>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22"/>
      <c r="H541" s="6"/>
      <c r="I541" s="19"/>
      <c r="J541" s="19"/>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22"/>
      <c r="H542" s="6"/>
      <c r="I542" s="19"/>
      <c r="J542" s="19"/>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22"/>
      <c r="H543" s="6"/>
      <c r="I543" s="19"/>
      <c r="J543" s="19"/>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22"/>
      <c r="H544" s="6"/>
      <c r="I544" s="19"/>
      <c r="J544" s="19"/>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22"/>
      <c r="H545" s="6"/>
      <c r="I545" s="19"/>
      <c r="J545" s="19"/>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22"/>
      <c r="H546" s="6"/>
      <c r="I546" s="19"/>
      <c r="J546" s="19"/>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22"/>
      <c r="H547" s="6"/>
      <c r="I547" s="19"/>
      <c r="J547" s="19"/>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22"/>
      <c r="H548" s="6"/>
      <c r="I548" s="19"/>
      <c r="J548" s="19"/>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22"/>
      <c r="H549" s="6"/>
      <c r="I549" s="19"/>
      <c r="J549" s="19"/>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22"/>
      <c r="H550" s="6"/>
      <c r="I550" s="19"/>
      <c r="J550" s="19"/>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22"/>
      <c r="H551" s="6"/>
      <c r="I551" s="19"/>
      <c r="J551" s="19"/>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22"/>
      <c r="H552" s="6"/>
      <c r="I552" s="19"/>
      <c r="J552" s="19"/>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22"/>
      <c r="H553" s="6"/>
      <c r="I553" s="19"/>
      <c r="J553" s="19"/>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22"/>
      <c r="H554" s="6"/>
      <c r="I554" s="19"/>
      <c r="J554" s="19"/>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22"/>
      <c r="H555" s="6"/>
      <c r="I555" s="19"/>
      <c r="J555" s="19"/>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22"/>
      <c r="H556" s="6"/>
      <c r="I556" s="19"/>
      <c r="J556" s="19"/>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22"/>
      <c r="H557" s="6"/>
      <c r="I557" s="19"/>
      <c r="J557" s="19"/>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22"/>
      <c r="H558" s="6"/>
      <c r="I558" s="19"/>
      <c r="J558" s="19"/>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22"/>
      <c r="H559" s="6"/>
      <c r="I559" s="19"/>
      <c r="J559" s="19"/>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22"/>
      <c r="H560" s="6"/>
      <c r="I560" s="19"/>
      <c r="J560" s="19"/>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22"/>
      <c r="H561" s="6"/>
      <c r="I561" s="19"/>
      <c r="J561" s="19"/>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22"/>
      <c r="H562" s="6"/>
      <c r="I562" s="19"/>
      <c r="J562" s="19"/>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22"/>
      <c r="H563" s="6"/>
      <c r="I563" s="19"/>
      <c r="J563" s="19"/>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22"/>
      <c r="H564" s="6"/>
      <c r="I564" s="19"/>
      <c r="J564" s="19"/>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22"/>
      <c r="H565" s="6"/>
      <c r="I565" s="19"/>
      <c r="J565" s="19"/>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22"/>
      <c r="H566" s="6"/>
      <c r="I566" s="19"/>
      <c r="J566" s="19"/>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22"/>
      <c r="H567" s="6"/>
      <c r="I567" s="19"/>
      <c r="J567" s="19"/>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22"/>
      <c r="H568" s="6"/>
      <c r="I568" s="19"/>
      <c r="J568" s="19"/>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22"/>
      <c r="H569" s="6"/>
      <c r="I569" s="19"/>
      <c r="J569" s="19"/>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22"/>
      <c r="H570" s="6"/>
      <c r="I570" s="19"/>
      <c r="J570" s="19"/>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22"/>
      <c r="H571" s="6"/>
      <c r="I571" s="19"/>
      <c r="J571" s="19"/>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22"/>
      <c r="H572" s="6"/>
      <c r="I572" s="19"/>
      <c r="J572" s="19"/>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22"/>
      <c r="H573" s="6"/>
      <c r="I573" s="19"/>
      <c r="J573" s="19"/>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22"/>
      <c r="H574" s="6"/>
      <c r="I574" s="19"/>
      <c r="J574" s="19"/>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22"/>
      <c r="H575" s="6"/>
      <c r="I575" s="19"/>
      <c r="J575" s="19"/>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22"/>
      <c r="H576" s="6"/>
      <c r="I576" s="19"/>
      <c r="J576" s="19"/>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22"/>
      <c r="H577" s="6"/>
      <c r="I577" s="19"/>
      <c r="J577" s="19"/>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22"/>
      <c r="H578" s="6"/>
      <c r="I578" s="19"/>
      <c r="J578" s="19"/>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22"/>
      <c r="H579" s="6"/>
      <c r="I579" s="19"/>
      <c r="J579" s="19"/>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22"/>
      <c r="H580" s="6"/>
      <c r="I580" s="19"/>
      <c r="J580" s="19"/>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22"/>
      <c r="H581" s="6"/>
      <c r="I581" s="19"/>
      <c r="J581" s="19"/>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22"/>
      <c r="H582" s="6"/>
      <c r="I582" s="19"/>
      <c r="J582" s="19"/>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22"/>
      <c r="H583" s="6"/>
      <c r="I583" s="19"/>
      <c r="J583" s="19"/>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22"/>
      <c r="H584" s="6"/>
      <c r="I584" s="19"/>
      <c r="J584" s="19"/>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22"/>
      <c r="H585" s="6"/>
      <c r="I585" s="19"/>
      <c r="J585" s="19"/>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22"/>
      <c r="H586" s="6"/>
      <c r="I586" s="19"/>
      <c r="J586" s="19"/>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22"/>
      <c r="H587" s="6"/>
      <c r="I587" s="19"/>
      <c r="J587" s="19"/>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22"/>
      <c r="H588" s="6"/>
      <c r="I588" s="19"/>
      <c r="J588" s="19"/>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22"/>
      <c r="H589" s="6"/>
      <c r="I589" s="19"/>
      <c r="J589" s="19"/>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22"/>
      <c r="H590" s="6"/>
      <c r="I590" s="19"/>
      <c r="J590" s="19"/>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22"/>
      <c r="H591" s="6"/>
      <c r="I591" s="19"/>
      <c r="J591" s="19"/>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22"/>
      <c r="H592" s="6"/>
      <c r="I592" s="19"/>
      <c r="J592" s="19"/>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22"/>
      <c r="H593" s="6"/>
      <c r="I593" s="19"/>
      <c r="J593" s="19"/>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22"/>
      <c r="H594" s="6"/>
      <c r="I594" s="19"/>
      <c r="J594" s="19"/>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22"/>
      <c r="H595" s="6"/>
      <c r="I595" s="19"/>
      <c r="J595" s="19"/>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22"/>
      <c r="H596" s="6"/>
      <c r="I596" s="19"/>
      <c r="J596" s="19"/>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22"/>
      <c r="H597" s="6"/>
      <c r="I597" s="19"/>
      <c r="J597" s="19"/>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22"/>
      <c r="H598" s="6"/>
      <c r="I598" s="19"/>
      <c r="J598" s="19"/>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22"/>
      <c r="H599" s="6"/>
      <c r="I599" s="19"/>
      <c r="J599" s="19"/>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22"/>
      <c r="H600" s="6"/>
      <c r="I600" s="19"/>
      <c r="J600" s="19"/>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22"/>
      <c r="H601" s="6"/>
      <c r="I601" s="19"/>
      <c r="J601" s="19"/>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22"/>
      <c r="H602" s="6"/>
      <c r="I602" s="19"/>
      <c r="J602" s="19"/>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22"/>
      <c r="H603" s="6"/>
      <c r="I603" s="19"/>
      <c r="J603" s="19"/>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22"/>
      <c r="H604" s="6"/>
      <c r="I604" s="19"/>
      <c r="J604" s="19"/>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22"/>
      <c r="H605" s="6"/>
      <c r="I605" s="19"/>
      <c r="J605" s="19"/>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22"/>
      <c r="H606" s="6"/>
      <c r="I606" s="19"/>
      <c r="J606" s="19"/>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22"/>
      <c r="H607" s="6"/>
      <c r="I607" s="19"/>
      <c r="J607" s="19"/>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22"/>
      <c r="H608" s="6"/>
      <c r="I608" s="19"/>
      <c r="J608" s="19"/>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22"/>
      <c r="H609" s="6"/>
      <c r="I609" s="19"/>
      <c r="J609" s="19"/>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22"/>
      <c r="H610" s="6"/>
      <c r="I610" s="19"/>
      <c r="J610" s="19"/>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22"/>
      <c r="H611" s="6"/>
      <c r="I611" s="19"/>
      <c r="J611" s="19"/>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22"/>
      <c r="H612" s="6"/>
      <c r="I612" s="19"/>
      <c r="J612" s="19"/>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22"/>
      <c r="H613" s="6"/>
      <c r="I613" s="19"/>
      <c r="J613" s="19"/>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22"/>
      <c r="H614" s="6"/>
      <c r="I614" s="19"/>
      <c r="J614" s="19"/>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22"/>
      <c r="H615" s="6"/>
      <c r="I615" s="19"/>
      <c r="J615" s="19"/>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22"/>
      <c r="H616" s="6"/>
      <c r="I616" s="19"/>
      <c r="J616" s="19"/>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22"/>
      <c r="H617" s="6"/>
      <c r="I617" s="19"/>
      <c r="J617" s="19"/>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22"/>
      <c r="H618" s="6"/>
      <c r="I618" s="19"/>
      <c r="J618" s="19"/>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22"/>
      <c r="H619" s="6"/>
      <c r="I619" s="19"/>
      <c r="J619" s="19"/>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22"/>
      <c r="H620" s="6"/>
      <c r="I620" s="19"/>
      <c r="J620" s="19"/>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22"/>
      <c r="H621" s="6"/>
      <c r="I621" s="19"/>
      <c r="J621" s="19"/>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22"/>
      <c r="H622" s="6"/>
      <c r="I622" s="19"/>
      <c r="J622" s="19"/>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22"/>
      <c r="H623" s="6"/>
      <c r="I623" s="19"/>
      <c r="J623" s="19"/>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22"/>
      <c r="H624" s="6"/>
      <c r="I624" s="19"/>
      <c r="J624" s="19"/>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22"/>
      <c r="H625" s="6"/>
      <c r="I625" s="19"/>
      <c r="J625" s="19"/>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22"/>
      <c r="H626" s="6"/>
      <c r="I626" s="19"/>
      <c r="J626" s="19"/>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22"/>
      <c r="H627" s="6"/>
      <c r="I627" s="19"/>
      <c r="J627" s="19"/>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22"/>
      <c r="H628" s="6"/>
      <c r="I628" s="19"/>
      <c r="J628" s="19"/>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22"/>
      <c r="H629" s="6"/>
      <c r="I629" s="19"/>
      <c r="J629" s="19"/>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22"/>
      <c r="H630" s="6"/>
      <c r="I630" s="19"/>
      <c r="J630" s="19"/>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22"/>
      <c r="H631" s="6"/>
      <c r="I631" s="19"/>
      <c r="J631" s="19"/>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22"/>
      <c r="H632" s="6"/>
      <c r="I632" s="19"/>
      <c r="J632" s="19"/>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22"/>
      <c r="H633" s="6"/>
      <c r="I633" s="19"/>
      <c r="J633" s="19"/>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22"/>
      <c r="H634" s="6"/>
      <c r="I634" s="19"/>
      <c r="J634" s="19"/>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22"/>
      <c r="H635" s="6"/>
      <c r="I635" s="19"/>
      <c r="J635" s="19"/>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22"/>
      <c r="H636" s="6"/>
      <c r="I636" s="19"/>
      <c r="J636" s="19"/>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22"/>
      <c r="H637" s="6"/>
      <c r="I637" s="19"/>
      <c r="J637" s="19"/>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22"/>
      <c r="H638" s="6"/>
      <c r="I638" s="19"/>
      <c r="J638" s="19"/>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22"/>
      <c r="H639" s="6"/>
      <c r="I639" s="19"/>
      <c r="J639" s="19"/>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22"/>
      <c r="H640" s="6"/>
      <c r="I640" s="19"/>
      <c r="J640" s="19"/>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22"/>
      <c r="H641" s="6"/>
      <c r="I641" s="19"/>
      <c r="J641" s="19"/>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22"/>
      <c r="H642" s="6"/>
      <c r="I642" s="19"/>
      <c r="J642" s="19"/>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22"/>
      <c r="H643" s="6"/>
      <c r="I643" s="19"/>
      <c r="J643" s="19"/>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22"/>
      <c r="H644" s="6"/>
      <c r="I644" s="19"/>
      <c r="J644" s="19"/>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22"/>
      <c r="H645" s="6"/>
      <c r="I645" s="19"/>
      <c r="J645" s="19"/>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22"/>
      <c r="H646" s="6"/>
      <c r="I646" s="19"/>
      <c r="J646" s="19"/>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22"/>
      <c r="H647" s="6"/>
      <c r="I647" s="19"/>
      <c r="J647" s="19"/>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22"/>
      <c r="H648" s="6"/>
      <c r="I648" s="19"/>
      <c r="J648" s="19"/>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22"/>
      <c r="H649" s="6"/>
      <c r="I649" s="19"/>
      <c r="J649" s="19"/>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22"/>
      <c r="H650" s="6"/>
      <c r="I650" s="19"/>
      <c r="J650" s="19"/>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22"/>
      <c r="H651" s="6"/>
      <c r="I651" s="19"/>
      <c r="J651" s="19"/>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22"/>
      <c r="H652" s="6"/>
      <c r="I652" s="19"/>
      <c r="J652" s="19"/>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22"/>
      <c r="H653" s="6"/>
      <c r="I653" s="19"/>
      <c r="J653" s="19"/>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22"/>
      <c r="H654" s="6"/>
      <c r="I654" s="19"/>
      <c r="J654" s="19"/>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22"/>
      <c r="H655" s="6"/>
      <c r="I655" s="19"/>
      <c r="J655" s="19"/>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22"/>
      <c r="H656" s="6"/>
      <c r="I656" s="19"/>
      <c r="J656" s="19"/>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22"/>
      <c r="H657" s="6"/>
      <c r="I657" s="19"/>
      <c r="J657" s="19"/>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22"/>
      <c r="H658" s="6"/>
      <c r="I658" s="19"/>
      <c r="J658" s="19"/>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22"/>
      <c r="H659" s="6"/>
      <c r="I659" s="19"/>
      <c r="J659" s="19"/>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22"/>
      <c r="H660" s="6"/>
      <c r="I660" s="19"/>
      <c r="J660" s="19"/>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22"/>
      <c r="H661" s="6"/>
      <c r="I661" s="19"/>
      <c r="J661" s="19"/>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22"/>
      <c r="H662" s="6"/>
      <c r="I662" s="19"/>
      <c r="J662" s="19"/>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22"/>
      <c r="H663" s="6"/>
      <c r="I663" s="19"/>
      <c r="J663" s="19"/>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22"/>
      <c r="H664" s="6"/>
      <c r="I664" s="19"/>
      <c r="J664" s="19"/>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22"/>
      <c r="H665" s="6"/>
      <c r="I665" s="19"/>
      <c r="J665" s="19"/>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22"/>
      <c r="H666" s="6"/>
      <c r="I666" s="19"/>
      <c r="J666" s="19"/>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22"/>
      <c r="H667" s="6"/>
      <c r="I667" s="19"/>
      <c r="J667" s="19"/>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22"/>
      <c r="H668" s="6"/>
      <c r="I668" s="19"/>
      <c r="J668" s="19"/>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22"/>
      <c r="H669" s="6"/>
      <c r="I669" s="19"/>
      <c r="J669" s="19"/>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22"/>
      <c r="H670" s="6"/>
      <c r="I670" s="19"/>
      <c r="J670" s="19"/>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22"/>
      <c r="H671" s="6"/>
      <c r="I671" s="19"/>
      <c r="J671" s="19"/>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22"/>
      <c r="H672" s="6"/>
      <c r="I672" s="19"/>
      <c r="J672" s="19"/>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22"/>
      <c r="H673" s="6"/>
      <c r="I673" s="19"/>
      <c r="J673" s="19"/>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22"/>
      <c r="H674" s="6"/>
      <c r="I674" s="19"/>
      <c r="J674" s="19"/>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22"/>
      <c r="H675" s="6"/>
      <c r="I675" s="19"/>
      <c r="J675" s="19"/>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22"/>
      <c r="H676" s="6"/>
      <c r="I676" s="19"/>
      <c r="J676" s="19"/>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22"/>
      <c r="H677" s="6"/>
      <c r="I677" s="19"/>
      <c r="J677" s="19"/>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22"/>
      <c r="H678" s="6"/>
      <c r="I678" s="19"/>
      <c r="J678" s="19"/>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22"/>
      <c r="H679" s="6"/>
      <c r="I679" s="19"/>
      <c r="J679" s="19"/>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22"/>
      <c r="H680" s="6"/>
      <c r="I680" s="19"/>
      <c r="J680" s="19"/>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22"/>
      <c r="H681" s="6"/>
      <c r="I681" s="19"/>
      <c r="J681" s="19"/>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22"/>
      <c r="H682" s="6"/>
      <c r="I682" s="19"/>
      <c r="J682" s="19"/>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22"/>
      <c r="H683" s="6"/>
      <c r="I683" s="19"/>
      <c r="J683" s="19"/>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22"/>
      <c r="H684" s="6"/>
      <c r="I684" s="19"/>
      <c r="J684" s="19"/>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22"/>
      <c r="H685" s="6"/>
      <c r="I685" s="19"/>
      <c r="J685" s="19"/>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22"/>
      <c r="H686" s="6"/>
      <c r="I686" s="19"/>
      <c r="J686" s="19"/>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22"/>
      <c r="H687" s="6"/>
      <c r="I687" s="19"/>
      <c r="J687" s="19"/>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22"/>
      <c r="H688" s="6"/>
      <c r="I688" s="19"/>
      <c r="J688" s="19"/>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22"/>
      <c r="H689" s="6"/>
      <c r="I689" s="19"/>
      <c r="J689" s="19"/>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22"/>
      <c r="H690" s="6"/>
      <c r="I690" s="19"/>
      <c r="J690" s="19"/>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22"/>
      <c r="H691" s="6"/>
      <c r="I691" s="19"/>
      <c r="J691" s="19"/>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22"/>
      <c r="H692" s="6"/>
      <c r="I692" s="19"/>
      <c r="J692" s="19"/>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22"/>
      <c r="H693" s="6"/>
      <c r="I693" s="19"/>
      <c r="J693" s="19"/>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22"/>
      <c r="H694" s="6"/>
      <c r="I694" s="19"/>
      <c r="J694" s="19"/>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22"/>
      <c r="H695" s="6"/>
      <c r="I695" s="19"/>
      <c r="J695" s="19"/>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22"/>
      <c r="H696" s="6"/>
      <c r="I696" s="19"/>
      <c r="J696" s="19"/>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22"/>
      <c r="H697" s="6"/>
      <c r="I697" s="19"/>
      <c r="J697" s="19"/>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22"/>
      <c r="H698" s="6"/>
      <c r="I698" s="19"/>
      <c r="J698" s="19"/>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22"/>
      <c r="H699" s="6"/>
      <c r="I699" s="19"/>
      <c r="J699" s="19"/>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22"/>
      <c r="H700" s="6"/>
      <c r="I700" s="19"/>
      <c r="J700" s="19"/>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22"/>
      <c r="H701" s="6"/>
      <c r="I701" s="19"/>
      <c r="J701" s="19"/>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22"/>
      <c r="H702" s="6"/>
      <c r="I702" s="19"/>
      <c r="J702" s="19"/>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22"/>
      <c r="H703" s="6"/>
      <c r="I703" s="19"/>
      <c r="J703" s="19"/>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22"/>
      <c r="H704" s="6"/>
      <c r="I704" s="19"/>
      <c r="J704" s="19"/>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22"/>
      <c r="H705" s="6"/>
      <c r="I705" s="19"/>
      <c r="J705" s="19"/>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22"/>
      <c r="H706" s="6"/>
      <c r="I706" s="19"/>
      <c r="J706" s="19"/>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22"/>
      <c r="H707" s="6"/>
      <c r="I707" s="19"/>
      <c r="J707" s="19"/>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22"/>
      <c r="H708" s="6"/>
      <c r="I708" s="19"/>
      <c r="J708" s="19"/>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22"/>
      <c r="H709" s="6"/>
      <c r="I709" s="19"/>
      <c r="J709" s="19"/>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22"/>
      <c r="H710" s="6"/>
      <c r="I710" s="19"/>
      <c r="J710" s="19"/>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22"/>
      <c r="H711" s="6"/>
      <c r="I711" s="19"/>
      <c r="J711" s="19"/>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22"/>
      <c r="H712" s="6"/>
      <c r="I712" s="19"/>
      <c r="J712" s="19"/>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22"/>
      <c r="H713" s="6"/>
      <c r="I713" s="19"/>
      <c r="J713" s="19"/>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22"/>
      <c r="H714" s="6"/>
      <c r="I714" s="19"/>
      <c r="J714" s="19"/>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22"/>
      <c r="H715" s="6"/>
      <c r="I715" s="19"/>
      <c r="J715" s="19"/>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22"/>
      <c r="H716" s="6"/>
      <c r="I716" s="19"/>
      <c r="J716" s="19"/>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22"/>
      <c r="H717" s="6"/>
      <c r="I717" s="19"/>
      <c r="J717" s="19"/>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22"/>
      <c r="H718" s="6"/>
      <c r="I718" s="19"/>
      <c r="J718" s="19"/>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22"/>
      <c r="H719" s="6"/>
      <c r="I719" s="19"/>
      <c r="J719" s="19"/>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22"/>
      <c r="H720" s="6"/>
      <c r="I720" s="19"/>
      <c r="J720" s="19"/>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22"/>
      <c r="H721" s="6"/>
      <c r="I721" s="19"/>
      <c r="J721" s="19"/>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22"/>
      <c r="H722" s="6"/>
      <c r="I722" s="19"/>
      <c r="J722" s="19"/>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22"/>
      <c r="H723" s="6"/>
      <c r="I723" s="19"/>
      <c r="J723" s="19"/>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22"/>
      <c r="H724" s="6"/>
      <c r="I724" s="19"/>
      <c r="J724" s="19"/>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22"/>
      <c r="H725" s="6"/>
      <c r="I725" s="19"/>
      <c r="J725" s="19"/>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22"/>
      <c r="H726" s="6"/>
      <c r="I726" s="19"/>
      <c r="J726" s="19"/>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22"/>
      <c r="H727" s="6"/>
      <c r="I727" s="19"/>
      <c r="J727" s="19"/>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22"/>
      <c r="H728" s="6"/>
      <c r="I728" s="19"/>
      <c r="J728" s="19"/>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22"/>
      <c r="H729" s="6"/>
      <c r="I729" s="19"/>
      <c r="J729" s="19"/>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22"/>
      <c r="H730" s="6"/>
      <c r="I730" s="19"/>
      <c r="J730" s="19"/>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22"/>
      <c r="H731" s="6"/>
      <c r="I731" s="19"/>
      <c r="J731" s="19"/>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22"/>
      <c r="H732" s="6"/>
      <c r="I732" s="19"/>
      <c r="J732" s="19"/>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22"/>
      <c r="H733" s="6"/>
      <c r="I733" s="19"/>
      <c r="J733" s="19"/>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22"/>
      <c r="H734" s="6"/>
      <c r="I734" s="19"/>
      <c r="J734" s="19"/>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22"/>
      <c r="H735" s="6"/>
      <c r="I735" s="19"/>
      <c r="J735" s="19"/>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22"/>
      <c r="H736" s="6"/>
      <c r="I736" s="19"/>
      <c r="J736" s="19"/>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22"/>
      <c r="H737" s="6"/>
      <c r="I737" s="19"/>
      <c r="J737" s="19"/>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22"/>
      <c r="H738" s="6"/>
      <c r="I738" s="19"/>
      <c r="J738" s="19"/>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22"/>
      <c r="H739" s="6"/>
      <c r="I739" s="19"/>
      <c r="J739" s="19"/>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22"/>
      <c r="H740" s="6"/>
      <c r="I740" s="19"/>
      <c r="J740" s="19"/>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22"/>
      <c r="H741" s="6"/>
      <c r="I741" s="19"/>
      <c r="J741" s="19"/>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22"/>
      <c r="H742" s="6"/>
      <c r="I742" s="19"/>
      <c r="J742" s="19"/>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22"/>
      <c r="H743" s="6"/>
      <c r="I743" s="19"/>
      <c r="J743" s="19"/>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22"/>
      <c r="H744" s="6"/>
      <c r="I744" s="19"/>
      <c r="J744" s="19"/>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22"/>
      <c r="H745" s="6"/>
      <c r="I745" s="19"/>
      <c r="J745" s="19"/>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22"/>
      <c r="H746" s="6"/>
      <c r="I746" s="19"/>
      <c r="J746" s="19"/>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22"/>
      <c r="H747" s="6"/>
      <c r="I747" s="19"/>
      <c r="J747" s="19"/>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22"/>
      <c r="H748" s="6"/>
      <c r="I748" s="19"/>
      <c r="J748" s="19"/>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22"/>
      <c r="H749" s="6"/>
      <c r="I749" s="19"/>
      <c r="J749" s="19"/>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22"/>
      <c r="H750" s="6"/>
      <c r="I750" s="19"/>
      <c r="J750" s="19"/>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22"/>
      <c r="H751" s="6"/>
      <c r="I751" s="19"/>
      <c r="J751" s="19"/>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22"/>
      <c r="H752" s="6"/>
      <c r="I752" s="19"/>
      <c r="J752" s="19"/>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22"/>
      <c r="H753" s="6"/>
      <c r="I753" s="19"/>
      <c r="J753" s="19"/>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22"/>
      <c r="H754" s="6"/>
      <c r="I754" s="19"/>
      <c r="J754" s="19"/>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22"/>
      <c r="H755" s="6"/>
      <c r="I755" s="19"/>
      <c r="J755" s="19"/>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22"/>
      <c r="H756" s="6"/>
      <c r="I756" s="19"/>
      <c r="J756" s="19"/>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22"/>
      <c r="H757" s="6"/>
      <c r="I757" s="19"/>
      <c r="J757" s="19"/>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22"/>
      <c r="H758" s="6"/>
      <c r="I758" s="19"/>
      <c r="J758" s="19"/>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22"/>
      <c r="H759" s="6"/>
      <c r="I759" s="19"/>
      <c r="J759" s="19"/>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22"/>
      <c r="H760" s="6"/>
      <c r="I760" s="19"/>
      <c r="J760" s="19"/>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22"/>
      <c r="H761" s="6"/>
      <c r="I761" s="19"/>
      <c r="J761" s="19"/>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22"/>
      <c r="H762" s="6"/>
      <c r="I762" s="19"/>
      <c r="J762" s="19"/>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22"/>
      <c r="H763" s="6"/>
      <c r="I763" s="19"/>
      <c r="J763" s="19"/>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22"/>
      <c r="H764" s="6"/>
      <c r="I764" s="19"/>
      <c r="J764" s="19"/>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22"/>
      <c r="H765" s="6"/>
      <c r="I765" s="19"/>
      <c r="J765" s="19"/>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22"/>
      <c r="H766" s="6"/>
      <c r="I766" s="19"/>
      <c r="J766" s="19"/>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22"/>
      <c r="H767" s="6"/>
      <c r="I767" s="19"/>
      <c r="J767" s="19"/>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22"/>
      <c r="H768" s="6"/>
      <c r="I768" s="19"/>
      <c r="J768" s="19"/>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22"/>
      <c r="H769" s="6"/>
      <c r="I769" s="19"/>
      <c r="J769" s="19"/>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22"/>
      <c r="H770" s="6"/>
      <c r="I770" s="19"/>
      <c r="J770" s="19"/>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22"/>
      <c r="H771" s="6"/>
      <c r="I771" s="19"/>
      <c r="J771" s="19"/>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22"/>
      <c r="H772" s="6"/>
      <c r="I772" s="19"/>
      <c r="J772" s="19"/>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22"/>
      <c r="H773" s="6"/>
      <c r="I773" s="19"/>
      <c r="J773" s="19"/>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22"/>
      <c r="H774" s="6"/>
      <c r="I774" s="19"/>
      <c r="J774" s="19"/>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22"/>
      <c r="H775" s="6"/>
      <c r="I775" s="19"/>
      <c r="J775" s="19"/>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22"/>
      <c r="H776" s="6"/>
      <c r="I776" s="19"/>
      <c r="J776" s="19"/>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22"/>
      <c r="H777" s="6"/>
      <c r="I777" s="19"/>
      <c r="J777" s="19"/>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22"/>
      <c r="H778" s="6"/>
      <c r="I778" s="19"/>
      <c r="J778" s="19"/>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22"/>
      <c r="H779" s="6"/>
      <c r="I779" s="19"/>
      <c r="J779" s="19"/>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22"/>
      <c r="H780" s="6"/>
      <c r="I780" s="19"/>
      <c r="J780" s="19"/>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22"/>
      <c r="H781" s="6"/>
      <c r="I781" s="19"/>
      <c r="J781" s="19"/>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22"/>
      <c r="H782" s="6"/>
      <c r="I782" s="19"/>
      <c r="J782" s="19"/>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22"/>
      <c r="H783" s="6"/>
      <c r="I783" s="19"/>
      <c r="J783" s="19"/>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22"/>
      <c r="H784" s="6"/>
      <c r="I784" s="19"/>
      <c r="J784" s="19"/>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22"/>
      <c r="H785" s="6"/>
      <c r="I785" s="19"/>
      <c r="J785" s="19"/>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22"/>
      <c r="H786" s="6"/>
      <c r="I786" s="19"/>
      <c r="J786" s="19"/>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22"/>
      <c r="H787" s="6"/>
      <c r="I787" s="19"/>
      <c r="J787" s="19"/>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22"/>
      <c r="H788" s="6"/>
      <c r="I788" s="19"/>
      <c r="J788" s="19"/>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22"/>
      <c r="H789" s="6"/>
      <c r="I789" s="19"/>
      <c r="J789" s="19"/>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22"/>
      <c r="H790" s="6"/>
      <c r="I790" s="19"/>
      <c r="J790" s="19"/>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22"/>
      <c r="H791" s="6"/>
      <c r="I791" s="19"/>
      <c r="J791" s="19"/>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22"/>
      <c r="H792" s="6"/>
      <c r="I792" s="19"/>
      <c r="J792" s="19"/>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22"/>
      <c r="H793" s="6"/>
      <c r="I793" s="19"/>
      <c r="J793" s="19"/>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22"/>
      <c r="H794" s="6"/>
      <c r="I794" s="19"/>
      <c r="J794" s="19"/>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22"/>
      <c r="H795" s="6"/>
      <c r="I795" s="19"/>
      <c r="J795" s="19"/>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22"/>
      <c r="H796" s="6"/>
      <c r="I796" s="19"/>
      <c r="J796" s="19"/>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22"/>
      <c r="H797" s="6"/>
      <c r="I797" s="19"/>
      <c r="J797" s="19"/>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22"/>
      <c r="H798" s="6"/>
      <c r="I798" s="19"/>
      <c r="J798" s="19"/>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22"/>
      <c r="H799" s="6"/>
      <c r="I799" s="19"/>
      <c r="J799" s="19"/>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22"/>
      <c r="H800" s="6"/>
      <c r="I800" s="19"/>
      <c r="J800" s="19"/>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22"/>
      <c r="H801" s="6"/>
      <c r="I801" s="19"/>
      <c r="J801" s="19"/>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22"/>
      <c r="H802" s="6"/>
      <c r="I802" s="19"/>
      <c r="J802" s="19"/>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22"/>
      <c r="H803" s="6"/>
      <c r="I803" s="19"/>
      <c r="J803" s="19"/>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22"/>
      <c r="H804" s="6"/>
      <c r="I804" s="19"/>
      <c r="J804" s="19"/>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22"/>
      <c r="H805" s="6"/>
      <c r="I805" s="19"/>
      <c r="J805" s="19"/>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22"/>
      <c r="H806" s="6"/>
      <c r="I806" s="19"/>
      <c r="J806" s="19"/>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22"/>
      <c r="H807" s="6"/>
      <c r="I807" s="19"/>
      <c r="J807" s="19"/>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22"/>
      <c r="H808" s="6"/>
      <c r="I808" s="19"/>
      <c r="J808" s="19"/>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22"/>
      <c r="H809" s="6"/>
      <c r="I809" s="19"/>
      <c r="J809" s="19"/>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22"/>
      <c r="H810" s="6"/>
      <c r="I810" s="19"/>
      <c r="J810" s="19"/>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22"/>
      <c r="H811" s="6"/>
      <c r="I811" s="19"/>
      <c r="J811" s="19"/>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22"/>
      <c r="H812" s="6"/>
      <c r="I812" s="19"/>
      <c r="J812" s="19"/>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22"/>
      <c r="H813" s="6"/>
      <c r="I813" s="19"/>
      <c r="J813" s="19"/>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22"/>
      <c r="H814" s="6"/>
      <c r="I814" s="19"/>
      <c r="J814" s="19"/>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22"/>
      <c r="H815" s="6"/>
      <c r="I815" s="19"/>
      <c r="J815" s="19"/>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22"/>
      <c r="H816" s="6"/>
      <c r="I816" s="19"/>
      <c r="J816" s="19"/>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22"/>
      <c r="H817" s="6"/>
      <c r="I817" s="19"/>
      <c r="J817" s="19"/>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22"/>
      <c r="H818" s="6"/>
      <c r="I818" s="19"/>
      <c r="J818" s="19"/>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22"/>
      <c r="H819" s="6"/>
      <c r="I819" s="19"/>
      <c r="J819" s="19"/>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22"/>
      <c r="H820" s="6"/>
      <c r="I820" s="19"/>
      <c r="J820" s="19"/>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22"/>
      <c r="H821" s="6"/>
      <c r="I821" s="19"/>
      <c r="J821" s="19"/>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22"/>
      <c r="H822" s="6"/>
      <c r="I822" s="19"/>
      <c r="J822" s="19"/>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22"/>
      <c r="H823" s="6"/>
      <c r="I823" s="19"/>
      <c r="J823" s="19"/>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22"/>
      <c r="H824" s="6"/>
      <c r="I824" s="19"/>
      <c r="J824" s="19"/>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22"/>
      <c r="H825" s="6"/>
      <c r="I825" s="19"/>
      <c r="J825" s="19"/>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22"/>
      <c r="H826" s="6"/>
      <c r="I826" s="19"/>
      <c r="J826" s="19"/>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22"/>
      <c r="H827" s="6"/>
      <c r="I827" s="19"/>
      <c r="J827" s="19"/>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22"/>
      <c r="H828" s="6"/>
      <c r="I828" s="19"/>
      <c r="J828" s="19"/>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22"/>
      <c r="H829" s="6"/>
      <c r="I829" s="19"/>
      <c r="J829" s="19"/>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22"/>
      <c r="H830" s="6"/>
      <c r="I830" s="19"/>
      <c r="J830" s="19"/>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22"/>
      <c r="H831" s="6"/>
      <c r="I831" s="19"/>
      <c r="J831" s="19"/>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22"/>
      <c r="H832" s="6"/>
      <c r="I832" s="19"/>
      <c r="J832" s="19"/>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22"/>
      <c r="H833" s="6"/>
      <c r="I833" s="19"/>
      <c r="J833" s="19"/>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22"/>
      <c r="H834" s="6"/>
      <c r="I834" s="19"/>
      <c r="J834" s="19"/>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22"/>
      <c r="H835" s="6"/>
      <c r="I835" s="19"/>
      <c r="J835" s="19"/>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22"/>
      <c r="H836" s="6"/>
      <c r="I836" s="19"/>
      <c r="J836" s="19"/>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22"/>
      <c r="H837" s="6"/>
      <c r="I837" s="19"/>
      <c r="J837" s="19"/>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22"/>
      <c r="H838" s="6"/>
      <c r="I838" s="19"/>
      <c r="J838" s="19"/>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22"/>
      <c r="H839" s="6"/>
      <c r="I839" s="19"/>
      <c r="J839" s="19"/>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22"/>
      <c r="H840" s="6"/>
      <c r="I840" s="19"/>
      <c r="J840" s="19"/>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22"/>
      <c r="H841" s="6"/>
      <c r="I841" s="19"/>
      <c r="J841" s="19"/>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22"/>
      <c r="H842" s="6"/>
      <c r="I842" s="19"/>
      <c r="J842" s="19"/>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22"/>
      <c r="H843" s="6"/>
      <c r="I843" s="19"/>
      <c r="J843" s="19"/>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22"/>
      <c r="H844" s="6"/>
      <c r="I844" s="19"/>
      <c r="J844" s="19"/>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22"/>
      <c r="H845" s="6"/>
      <c r="I845" s="19"/>
      <c r="J845" s="19"/>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22"/>
      <c r="H846" s="6"/>
      <c r="I846" s="19"/>
      <c r="J846" s="19"/>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22"/>
      <c r="H847" s="6"/>
      <c r="I847" s="19"/>
      <c r="J847" s="19"/>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22"/>
      <c r="H848" s="6"/>
      <c r="I848" s="19"/>
      <c r="J848" s="19"/>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22"/>
      <c r="H849" s="6"/>
      <c r="I849" s="19"/>
      <c r="J849" s="19"/>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22"/>
      <c r="H850" s="6"/>
      <c r="I850" s="19"/>
      <c r="J850" s="19"/>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22"/>
      <c r="H851" s="6"/>
      <c r="I851" s="19"/>
      <c r="J851" s="19"/>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22"/>
      <c r="H852" s="6"/>
      <c r="I852" s="19"/>
      <c r="J852" s="19"/>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22"/>
      <c r="H853" s="6"/>
      <c r="I853" s="19"/>
      <c r="J853" s="19"/>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22"/>
      <c r="H854" s="6"/>
      <c r="I854" s="19"/>
      <c r="J854" s="19"/>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22"/>
      <c r="H855" s="6"/>
      <c r="I855" s="19"/>
      <c r="J855" s="19"/>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22"/>
      <c r="H856" s="6"/>
      <c r="I856" s="19"/>
      <c r="J856" s="19"/>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22"/>
      <c r="H857" s="6"/>
      <c r="I857" s="19"/>
      <c r="J857" s="19"/>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22"/>
      <c r="H858" s="6"/>
      <c r="I858" s="19"/>
      <c r="J858" s="19"/>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22"/>
      <c r="H859" s="6"/>
      <c r="I859" s="19"/>
      <c r="J859" s="19"/>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22"/>
      <c r="H860" s="6"/>
      <c r="I860" s="19"/>
      <c r="J860" s="19"/>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22"/>
      <c r="H861" s="6"/>
      <c r="I861" s="19"/>
      <c r="J861" s="19"/>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22"/>
      <c r="H862" s="6"/>
      <c r="I862" s="19"/>
      <c r="J862" s="19"/>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22"/>
      <c r="H863" s="6"/>
      <c r="I863" s="19"/>
      <c r="J863" s="19"/>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22"/>
      <c r="H864" s="6"/>
      <c r="I864" s="19"/>
      <c r="J864" s="19"/>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22"/>
      <c r="H865" s="6"/>
      <c r="I865" s="19"/>
      <c r="J865" s="19"/>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22"/>
      <c r="H866" s="6"/>
      <c r="I866" s="19"/>
      <c r="J866" s="19"/>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22"/>
      <c r="H867" s="6"/>
      <c r="I867" s="19"/>
      <c r="J867" s="19"/>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22"/>
      <c r="H868" s="6"/>
      <c r="I868" s="19"/>
      <c r="J868" s="19"/>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22"/>
      <c r="H869" s="6"/>
      <c r="I869" s="19"/>
      <c r="J869" s="19"/>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22"/>
      <c r="H870" s="6"/>
      <c r="I870" s="19"/>
      <c r="J870" s="19"/>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22"/>
      <c r="H871" s="6"/>
      <c r="I871" s="19"/>
      <c r="J871" s="19"/>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22"/>
      <c r="H872" s="6"/>
      <c r="I872" s="19"/>
      <c r="J872" s="19"/>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22"/>
      <c r="H873" s="6"/>
      <c r="I873" s="19"/>
      <c r="J873" s="19"/>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22"/>
      <c r="H874" s="6"/>
      <c r="I874" s="19"/>
      <c r="J874" s="19"/>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22"/>
      <c r="H875" s="6"/>
      <c r="I875" s="19"/>
      <c r="J875" s="19"/>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22"/>
      <c r="H876" s="6"/>
      <c r="I876" s="19"/>
      <c r="J876" s="19"/>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22"/>
      <c r="H877" s="6"/>
      <c r="I877" s="19"/>
      <c r="J877" s="19"/>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22"/>
      <c r="H878" s="6"/>
      <c r="I878" s="19"/>
      <c r="J878" s="19"/>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22"/>
      <c r="H879" s="6"/>
      <c r="I879" s="19"/>
      <c r="J879" s="19"/>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22"/>
      <c r="H880" s="6"/>
      <c r="I880" s="19"/>
      <c r="J880" s="19"/>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22"/>
      <c r="H881" s="6"/>
      <c r="I881" s="19"/>
      <c r="J881" s="19"/>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22"/>
      <c r="H882" s="6"/>
      <c r="I882" s="19"/>
      <c r="J882" s="19"/>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22"/>
      <c r="H883" s="6"/>
      <c r="I883" s="19"/>
      <c r="J883" s="19"/>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22"/>
      <c r="H884" s="6"/>
      <c r="I884" s="19"/>
      <c r="J884" s="19"/>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22"/>
      <c r="H885" s="6"/>
      <c r="I885" s="19"/>
      <c r="J885" s="19"/>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22"/>
      <c r="H886" s="6"/>
      <c r="I886" s="19"/>
      <c r="J886" s="19"/>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22"/>
      <c r="H887" s="6"/>
      <c r="I887" s="19"/>
      <c r="J887" s="19"/>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22"/>
      <c r="H888" s="6"/>
      <c r="I888" s="19"/>
      <c r="J888" s="19"/>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22"/>
      <c r="H889" s="6"/>
      <c r="I889" s="19"/>
      <c r="J889" s="19"/>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22"/>
      <c r="H890" s="6"/>
      <c r="I890" s="19"/>
      <c r="J890" s="19"/>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22"/>
      <c r="H891" s="6"/>
      <c r="I891" s="19"/>
      <c r="J891" s="19"/>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22"/>
      <c r="H892" s="6"/>
      <c r="I892" s="19"/>
      <c r="J892" s="19"/>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22"/>
      <c r="H893" s="6"/>
      <c r="I893" s="19"/>
      <c r="J893" s="19"/>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22"/>
      <c r="H894" s="6"/>
      <c r="I894" s="19"/>
      <c r="J894" s="19"/>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22"/>
      <c r="H895" s="6"/>
      <c r="I895" s="19"/>
      <c r="J895" s="19"/>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22"/>
      <c r="H896" s="6"/>
      <c r="I896" s="19"/>
      <c r="J896" s="19"/>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22"/>
      <c r="H897" s="6"/>
      <c r="I897" s="19"/>
      <c r="J897" s="19"/>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22"/>
      <c r="H898" s="6"/>
      <c r="I898" s="19"/>
      <c r="J898" s="19"/>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22"/>
      <c r="H899" s="6"/>
      <c r="I899" s="19"/>
      <c r="J899" s="19"/>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22"/>
      <c r="H900" s="6"/>
      <c r="I900" s="19"/>
      <c r="J900" s="19"/>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22"/>
      <c r="H901" s="6"/>
      <c r="I901" s="19"/>
      <c r="J901" s="19"/>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22"/>
      <c r="H902" s="6"/>
      <c r="I902" s="19"/>
      <c r="J902" s="19"/>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22"/>
      <c r="H903" s="6"/>
      <c r="I903" s="19"/>
      <c r="J903" s="19"/>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22"/>
      <c r="H904" s="6"/>
      <c r="I904" s="19"/>
      <c r="J904" s="19"/>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22"/>
      <c r="H905" s="6"/>
      <c r="I905" s="19"/>
      <c r="J905" s="19"/>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22"/>
      <c r="H906" s="6"/>
      <c r="I906" s="19"/>
      <c r="J906" s="19"/>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22"/>
      <c r="H907" s="6"/>
      <c r="I907" s="19"/>
      <c r="J907" s="19"/>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22"/>
      <c r="H908" s="6"/>
      <c r="I908" s="19"/>
      <c r="J908" s="19"/>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22"/>
      <c r="H909" s="6"/>
      <c r="I909" s="19"/>
      <c r="J909" s="19"/>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22"/>
      <c r="H910" s="6"/>
      <c r="I910" s="19"/>
      <c r="J910" s="19"/>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22"/>
      <c r="H911" s="6"/>
      <c r="I911" s="19"/>
      <c r="J911" s="19"/>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22"/>
      <c r="H912" s="6"/>
      <c r="I912" s="19"/>
      <c r="J912" s="19"/>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22"/>
      <c r="H913" s="6"/>
      <c r="I913" s="19"/>
      <c r="J913" s="19"/>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22"/>
      <c r="H914" s="6"/>
      <c r="I914" s="19"/>
      <c r="J914" s="19"/>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22"/>
      <c r="H915" s="6"/>
      <c r="I915" s="19"/>
      <c r="J915" s="19"/>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22"/>
      <c r="H916" s="6"/>
      <c r="I916" s="19"/>
      <c r="J916" s="19"/>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22"/>
      <c r="H917" s="6"/>
      <c r="I917" s="19"/>
      <c r="J917" s="19"/>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22"/>
      <c r="H918" s="6"/>
      <c r="I918" s="19"/>
      <c r="J918" s="19"/>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22"/>
      <c r="H919" s="6"/>
      <c r="I919" s="19"/>
      <c r="J919" s="19"/>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22"/>
      <c r="H920" s="6"/>
      <c r="I920" s="19"/>
      <c r="J920" s="19"/>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22"/>
      <c r="H921" s="6"/>
      <c r="I921" s="19"/>
      <c r="J921" s="19"/>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22"/>
      <c r="H922" s="6"/>
      <c r="I922" s="19"/>
      <c r="J922" s="19"/>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22"/>
      <c r="H923" s="6"/>
      <c r="I923" s="19"/>
      <c r="J923" s="19"/>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22"/>
      <c r="H924" s="6"/>
      <c r="I924" s="19"/>
      <c r="J924" s="19"/>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22"/>
      <c r="H925" s="6"/>
      <c r="I925" s="19"/>
      <c r="J925" s="19"/>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22"/>
      <c r="H926" s="6"/>
      <c r="I926" s="19"/>
      <c r="J926" s="19"/>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22"/>
      <c r="H927" s="6"/>
      <c r="I927" s="19"/>
      <c r="J927" s="19"/>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22"/>
      <c r="H928" s="6"/>
      <c r="I928" s="19"/>
      <c r="J928" s="19"/>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22"/>
      <c r="H929" s="6"/>
      <c r="I929" s="19"/>
      <c r="J929" s="19"/>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22"/>
      <c r="H930" s="6"/>
      <c r="I930" s="19"/>
      <c r="J930" s="19"/>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22"/>
      <c r="H931" s="6"/>
      <c r="I931" s="19"/>
      <c r="J931" s="19"/>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22"/>
      <c r="H932" s="6"/>
      <c r="I932" s="19"/>
      <c r="J932" s="19"/>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22"/>
      <c r="H933" s="6"/>
      <c r="I933" s="19"/>
      <c r="J933" s="19"/>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22"/>
      <c r="H934" s="6"/>
      <c r="I934" s="19"/>
      <c r="J934" s="19"/>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22"/>
      <c r="H935" s="6"/>
      <c r="I935" s="19"/>
      <c r="J935" s="19"/>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22"/>
      <c r="H936" s="6"/>
      <c r="I936" s="19"/>
      <c r="J936" s="19"/>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22"/>
      <c r="H937" s="6"/>
      <c r="I937" s="19"/>
      <c r="J937" s="19"/>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22"/>
      <c r="H938" s="6"/>
      <c r="I938" s="19"/>
      <c r="J938" s="19"/>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22"/>
      <c r="H939" s="6"/>
      <c r="I939" s="19"/>
      <c r="J939" s="19"/>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22"/>
      <c r="H940" s="6"/>
      <c r="I940" s="19"/>
      <c r="J940" s="19"/>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22"/>
      <c r="H941" s="6"/>
      <c r="I941" s="19"/>
      <c r="J941" s="19"/>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22"/>
      <c r="H942" s="6"/>
      <c r="I942" s="19"/>
      <c r="J942" s="19"/>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22"/>
      <c r="H943" s="6"/>
      <c r="I943" s="19"/>
      <c r="J943" s="19"/>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22"/>
      <c r="H944" s="6"/>
      <c r="I944" s="19"/>
      <c r="J944" s="19"/>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22"/>
      <c r="H945" s="6"/>
      <c r="I945" s="19"/>
      <c r="J945" s="19"/>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22"/>
      <c r="H946" s="6"/>
      <c r="I946" s="19"/>
      <c r="J946" s="19"/>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22"/>
      <c r="H947" s="6"/>
      <c r="I947" s="19"/>
      <c r="J947" s="19"/>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22"/>
      <c r="H948" s="6"/>
      <c r="I948" s="19"/>
      <c r="J948" s="19"/>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22"/>
      <c r="H949" s="6"/>
      <c r="I949" s="19"/>
      <c r="J949" s="19"/>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22"/>
      <c r="H950" s="6"/>
      <c r="I950" s="19"/>
      <c r="J950" s="19"/>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22"/>
      <c r="H951" s="6"/>
      <c r="I951" s="19"/>
      <c r="J951" s="19"/>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22"/>
      <c r="H952" s="6"/>
      <c r="I952" s="19"/>
      <c r="J952" s="19"/>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22"/>
      <c r="H953" s="6"/>
      <c r="I953" s="19"/>
      <c r="J953" s="19"/>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22"/>
      <c r="H954" s="6"/>
      <c r="I954" s="19"/>
      <c r="J954" s="19"/>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22"/>
      <c r="H955" s="6"/>
      <c r="I955" s="19"/>
      <c r="J955" s="19"/>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22"/>
      <c r="H956" s="6"/>
      <c r="I956" s="19"/>
      <c r="J956" s="19"/>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22"/>
      <c r="H957" s="6"/>
      <c r="I957" s="19"/>
      <c r="J957" s="19"/>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22"/>
      <c r="H958" s="6"/>
      <c r="I958" s="19"/>
      <c r="J958" s="19"/>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22"/>
      <c r="H959" s="6"/>
      <c r="I959" s="19"/>
      <c r="J959" s="19"/>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22"/>
      <c r="H960" s="6"/>
      <c r="I960" s="19"/>
      <c r="J960" s="19"/>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22"/>
      <c r="H961" s="6"/>
      <c r="I961" s="19"/>
      <c r="J961" s="19"/>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22"/>
      <c r="H962" s="6"/>
      <c r="I962" s="19"/>
      <c r="J962" s="19"/>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22"/>
      <c r="H963" s="6"/>
      <c r="I963" s="19"/>
      <c r="J963" s="19"/>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22"/>
      <c r="H964" s="6"/>
      <c r="I964" s="19"/>
      <c r="J964" s="19"/>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22"/>
      <c r="H965" s="6"/>
      <c r="I965" s="19"/>
      <c r="J965" s="19"/>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22"/>
      <c r="H966" s="6"/>
      <c r="I966" s="19"/>
      <c r="J966" s="19"/>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22"/>
      <c r="H967" s="6"/>
      <c r="I967" s="19"/>
      <c r="J967" s="19"/>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22"/>
      <c r="H968" s="6"/>
      <c r="I968" s="19"/>
      <c r="J968" s="19"/>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22"/>
      <c r="H969" s="6"/>
      <c r="I969" s="19"/>
      <c r="J969" s="19"/>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22"/>
      <c r="H970" s="6"/>
      <c r="I970" s="19"/>
      <c r="J970" s="19"/>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22"/>
      <c r="H971" s="6"/>
      <c r="I971" s="19"/>
      <c r="J971" s="19"/>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22"/>
      <c r="H972" s="6"/>
      <c r="I972" s="19"/>
      <c r="J972" s="19"/>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22"/>
      <c r="H973" s="6"/>
      <c r="I973" s="19"/>
      <c r="J973" s="19"/>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22"/>
      <c r="H974" s="6"/>
      <c r="I974" s="19"/>
      <c r="J974" s="19"/>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22"/>
      <c r="H975" s="6"/>
      <c r="I975" s="19"/>
      <c r="J975" s="19"/>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22"/>
      <c r="H976" s="6"/>
      <c r="I976" s="19"/>
      <c r="J976" s="19"/>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22"/>
      <c r="H977" s="6"/>
      <c r="I977" s="19"/>
      <c r="J977" s="19"/>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22"/>
      <c r="H978" s="6"/>
      <c r="I978" s="19"/>
      <c r="J978" s="19"/>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22"/>
      <c r="H979" s="6"/>
      <c r="I979" s="19"/>
      <c r="J979" s="19"/>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22"/>
      <c r="H980" s="6"/>
      <c r="I980" s="19"/>
      <c r="J980" s="19"/>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22"/>
      <c r="H981" s="6"/>
      <c r="I981" s="19"/>
      <c r="J981" s="19"/>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22"/>
      <c r="H982" s="6"/>
      <c r="I982" s="19"/>
      <c r="J982" s="19"/>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22"/>
      <c r="H983" s="6"/>
      <c r="I983" s="19"/>
      <c r="J983" s="19"/>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22"/>
      <c r="H984" s="6"/>
      <c r="I984" s="19"/>
      <c r="J984" s="19"/>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22"/>
      <c r="H985" s="6"/>
      <c r="I985" s="19"/>
      <c r="J985" s="19"/>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22"/>
      <c r="H986" s="6"/>
      <c r="I986" s="19"/>
      <c r="J986" s="19"/>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22"/>
      <c r="H987" s="6"/>
      <c r="I987" s="19"/>
      <c r="J987" s="19"/>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22"/>
      <c r="H988" s="6"/>
      <c r="I988" s="19"/>
      <c r="J988" s="19"/>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22"/>
      <c r="H989" s="6"/>
      <c r="I989" s="19"/>
      <c r="J989" s="19"/>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22"/>
      <c r="H990" s="6"/>
      <c r="I990" s="19"/>
      <c r="J990" s="19"/>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22"/>
      <c r="H991" s="6"/>
      <c r="I991" s="19"/>
      <c r="J991" s="19"/>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22"/>
      <c r="H992" s="6"/>
      <c r="I992" s="19"/>
      <c r="J992" s="19"/>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22"/>
      <c r="H993" s="6"/>
      <c r="I993" s="19"/>
      <c r="J993" s="19"/>
      <c r="K993" s="6"/>
      <c r="L993" s="6"/>
      <c r="M993" s="6"/>
      <c r="N993" s="6"/>
      <c r="O993" s="6"/>
      <c r="P993" s="6"/>
      <c r="Q993" s="6"/>
      <c r="R993" s="6"/>
      <c r="S993" s="6"/>
      <c r="T993" s="6"/>
      <c r="U993" s="6"/>
      <c r="V993" s="6"/>
      <c r="W993" s="6"/>
      <c r="X993" s="6"/>
      <c r="Y993" s="6"/>
      <c r="Z993" s="6"/>
    </row>
  </sheetData>
  <customSheetViews>
    <customSheetView guid="{696A1841-69A1-4ED0-94ED-20FAD93F5E3F}" filter="1" showAutoFilter="1">
      <pageMargins left="0.7" right="0.7" top="0.75" bottom="0.75" header="0.3" footer="0.3"/>
      <autoFilter ref="A1:Z129" xr:uid="{468B5493-1C4D-40F2-A781-24D62F4E8138}"/>
      <extLst>
        <ext uri="GoogleSheetsCustomDataVersion1">
          <go:sheetsCustomData xmlns:go="http://customooxmlschemas.google.com/" filterViewId="757856124"/>
        </ext>
      </extLst>
    </customSheetView>
  </customSheetViews>
  <conditionalFormatting sqref="A2:A198">
    <cfRule type="cellIs" dxfId="1" priority="4" operator="between">
      <formula>38718</formula>
      <formula>47484</formula>
    </cfRule>
  </conditionalFormatting>
  <conditionalFormatting sqref="D2:D198">
    <cfRule type="cellIs" dxfId="0" priority="1" operator="between">
      <formula>38718</formula>
      <formula>47484</formula>
    </cfRule>
  </conditionalFormatting>
  <dataValidations count="5">
    <dataValidation type="date" allowBlank="1" showInputMessage="1" showErrorMessage="1" errorTitle="Format Date" error="Format de Date incorrect, veuillez reprendre, en suivant cette astuce Crtl + ;" promptTitle="Format Date" prompt="Format  de la date Jour,Mois,Année_x000a__x000a_Astuce, Appuyer simultanément sur les touches:_x000a_Crtl + ;" sqref="A2:A198" xr:uid="{D5A48CD8-225B-46F4-9528-4EC0F2A066E6}">
      <formula1>38718</formula1>
      <formula2>54789</formula2>
    </dataValidation>
    <dataValidation type="time" allowBlank="1" showInputMessage="1" showErrorMessage="1" errorTitle="Format Heure " error="Le format de l'heure est incorrect veuillez recommencer" promptTitle="Format de l'heure" prompt="Format de l'heure 06 : 30_x000a__x000a_Astuce pour l'heure, appuyer simultanément sur : _x000a__x000a_Crtl + :" sqref="B2:B198" xr:uid="{F61866D3-77EC-497B-9204-D5D6A0C05704}">
      <formula1>0.0416666666666667</formula1>
      <formula2>0.999305555555556</formula2>
    </dataValidation>
    <dataValidation type="time" allowBlank="1" showInputMessage="1" showErrorMessage="1" errorTitle="Format de l'heure" error="Mauvais format de l'heure veuillez reprendre en suivant cette astuce Crtl + :" promptTitle="Format de l'heure" prompt="Format de l'heure 06 : 30_x000a__x000a_Astuce pour l'heure, appuyer simultanément sur : _x000a__x000a_Crtl + :" sqref="E2:E198" xr:uid="{BE6D7994-7E97-484B-B47B-F1C34C3867FE}">
      <formula1>0.0416666666666667</formula1>
      <formula2>0.999305555555556</formula2>
    </dataValidation>
    <dataValidation type="date" allowBlank="1" showInputMessage="1" showErrorMessage="1" errorTitle="Format de date" error="Format de Date incorrect, veuillez reprendre, en suivant cette astuce Crtl + ;" promptTitle="Format de Date" prompt="Format  de la date Jour,Mois,Année_x000a__x000a_Astuce, Appuyer simultanément sur les touches:_x000a_Crtl + ;" sqref="D2:D198" xr:uid="{01110380-3C06-43A5-BCA5-916D73294D14}">
      <formula1>38718</formula1>
      <formula2>54789</formula2>
    </dataValidation>
    <dataValidation type="date" allowBlank="1" showInputMessage="1" showErrorMessage="1" errorTitle="Format Date" error="Mauvais format de date, bien vouloir reprendre en suivant cette astuce Crtl + ;" promptTitle="Format Date" prompt="Format  de la date Jour,Mois,Année_x000a__x000a_Astuce, Appuyer simultanément sur les touches:_x000a_Crtl + ;" sqref="L2:L198" xr:uid="{78FED44E-4FDC-4E29-9092-27B962FC5751}">
      <formula1>38718</formula1>
      <formula2>54789</formula2>
    </dataValidation>
  </dataValidations>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AB263-01CC-48FD-B3DC-86BF606E7AA5}">
  <sheetPr codeName="Feuil2"/>
  <dimension ref="A2:P32"/>
  <sheetViews>
    <sheetView showGridLines="0" tabSelected="1" topLeftCell="C1" zoomScale="90" zoomScaleNormal="90" workbookViewId="0">
      <pane ySplit="6" topLeftCell="A7" activePane="bottomLeft" state="frozen"/>
      <selection pane="bottomLeft" activeCell="M8" sqref="M8"/>
    </sheetView>
  </sheetViews>
  <sheetFormatPr defaultColWidth="11.42578125" defaultRowHeight="15" x14ac:dyDescent="0.25"/>
  <cols>
    <col min="1" max="1" width="11.42578125" style="44"/>
    <col min="2" max="2" width="21" style="44" bestFit="1" customWidth="1"/>
    <col min="3" max="3" width="14.42578125" style="44" bestFit="1" customWidth="1"/>
    <col min="4" max="4" width="13.5703125" style="44" bestFit="1" customWidth="1"/>
    <col min="5" max="5" width="10.85546875" style="44" bestFit="1" customWidth="1"/>
    <col min="6" max="6" width="10" style="44" bestFit="1" customWidth="1"/>
    <col min="7" max="7" width="9.5703125" style="44" bestFit="1" customWidth="1"/>
    <col min="8" max="8" width="6.140625" style="44" bestFit="1" customWidth="1"/>
    <col min="9" max="9" width="14" style="44" bestFit="1" customWidth="1"/>
    <col min="10" max="10" width="5.42578125" style="44" bestFit="1" customWidth="1"/>
    <col min="11" max="11" width="10.85546875" style="44" bestFit="1" customWidth="1"/>
    <col min="12" max="13" width="10" style="44" bestFit="1" customWidth="1"/>
    <col min="14" max="14" width="12" style="44" bestFit="1" customWidth="1"/>
    <col min="15" max="15" width="10.7109375" style="44" bestFit="1" customWidth="1"/>
    <col min="16" max="16" width="15.28515625" style="44" bestFit="1" customWidth="1"/>
    <col min="17" max="17" width="11.42578125" style="44"/>
    <col min="18" max="18" width="12.5703125" style="44" bestFit="1" customWidth="1"/>
    <col min="19" max="19" width="10.42578125" style="44" bestFit="1" customWidth="1"/>
    <col min="20" max="16384" width="11.42578125" style="44"/>
  </cols>
  <sheetData>
    <row r="2" spans="1:16" ht="15" customHeight="1" x14ac:dyDescent="0.25">
      <c r="B2" s="45"/>
      <c r="C2" s="45"/>
      <c r="D2" s="45"/>
      <c r="E2" s="45"/>
      <c r="F2" s="45"/>
      <c r="G2" s="45"/>
      <c r="H2" s="45"/>
    </row>
    <row r="3" spans="1:16" ht="15" customHeight="1" x14ac:dyDescent="0.25">
      <c r="B3" s="45"/>
      <c r="C3" s="45"/>
      <c r="D3" s="45"/>
      <c r="E3" s="45"/>
      <c r="F3" s="45"/>
      <c r="G3" s="45"/>
      <c r="H3" s="45"/>
    </row>
    <row r="4" spans="1:16" ht="15.75" customHeight="1" x14ac:dyDescent="0.25">
      <c r="A4" s="50"/>
      <c r="B4" s="50"/>
      <c r="C4" s="50"/>
      <c r="D4" s="50"/>
      <c r="E4" s="45"/>
      <c r="F4" s="45"/>
      <c r="G4" s="45"/>
      <c r="H4" s="45"/>
    </row>
    <row r="5" spans="1:16" ht="15.75" customHeight="1" x14ac:dyDescent="0.25">
      <c r="A5" s="50"/>
      <c r="B5" s="50"/>
      <c r="C5" s="50"/>
      <c r="D5" s="50"/>
    </row>
    <row r="8" spans="1:16" x14ac:dyDescent="0.25">
      <c r="M8" s="54" t="s">
        <v>691</v>
      </c>
      <c r="N8" s="52" t="s">
        <v>698</v>
      </c>
      <c r="O8" s="52" t="s">
        <v>699</v>
      </c>
      <c r="P8" s="52" t="s">
        <v>692</v>
      </c>
    </row>
    <row r="9" spans="1:16" x14ac:dyDescent="0.25">
      <c r="M9" s="62" t="s">
        <v>679</v>
      </c>
      <c r="N9" s="63">
        <v>64</v>
      </c>
      <c r="O9" s="64">
        <v>65</v>
      </c>
      <c r="P9" s="65">
        <v>68</v>
      </c>
    </row>
    <row r="10" spans="1:16" x14ac:dyDescent="0.25">
      <c r="M10" s="62" t="s">
        <v>680</v>
      </c>
      <c r="N10" s="63">
        <v>49</v>
      </c>
      <c r="O10" s="64">
        <v>51</v>
      </c>
      <c r="P10" s="65">
        <v>56</v>
      </c>
    </row>
    <row r="11" spans="1:16" x14ac:dyDescent="0.25">
      <c r="M11" s="62" t="s">
        <v>681</v>
      </c>
      <c r="N11" s="63">
        <v>26</v>
      </c>
      <c r="O11" s="64">
        <v>27</v>
      </c>
      <c r="P11" s="65">
        <v>28</v>
      </c>
    </row>
    <row r="12" spans="1:16" x14ac:dyDescent="0.25">
      <c r="M12" s="62" t="s">
        <v>682</v>
      </c>
      <c r="N12" s="63">
        <v>15</v>
      </c>
      <c r="O12" s="64">
        <v>15</v>
      </c>
      <c r="P12" s="65">
        <v>18</v>
      </c>
    </row>
    <row r="13" spans="1:16" x14ac:dyDescent="0.25">
      <c r="M13" s="62" t="s">
        <v>683</v>
      </c>
      <c r="N13" s="63">
        <v>16</v>
      </c>
      <c r="O13" s="64">
        <v>16</v>
      </c>
      <c r="P13" s="65">
        <v>20</v>
      </c>
    </row>
    <row r="14" spans="1:16" x14ac:dyDescent="0.25">
      <c r="M14" s="62" t="s">
        <v>684</v>
      </c>
      <c r="N14" s="63">
        <v>6</v>
      </c>
      <c r="O14" s="64">
        <v>6</v>
      </c>
      <c r="P14" s="65">
        <v>7</v>
      </c>
    </row>
    <row r="15" spans="1:16" x14ac:dyDescent="0.25">
      <c r="M15" s="53" t="s">
        <v>689</v>
      </c>
      <c r="N15" s="66">
        <v>176</v>
      </c>
      <c r="O15" s="66">
        <v>180</v>
      </c>
      <c r="P15" s="67">
        <v>197</v>
      </c>
    </row>
    <row r="24" spans="6:10" ht="26.25" x14ac:dyDescent="0.25">
      <c r="F24" s="55" t="s">
        <v>700</v>
      </c>
      <c r="G24" s="51" t="s">
        <v>704</v>
      </c>
      <c r="H24" s="52"/>
      <c r="I24" s="52"/>
      <c r="J24" s="52"/>
    </row>
    <row r="25" spans="6:10" x14ac:dyDescent="0.25">
      <c r="F25" s="51" t="s">
        <v>691</v>
      </c>
      <c r="G25" s="52" t="s">
        <v>701</v>
      </c>
      <c r="H25" s="52" t="s">
        <v>702</v>
      </c>
      <c r="I25" s="52" t="s">
        <v>705</v>
      </c>
      <c r="J25" s="52" t="s">
        <v>703</v>
      </c>
    </row>
    <row r="26" spans="6:10" ht="15.75" x14ac:dyDescent="0.25">
      <c r="F26" s="53" t="s">
        <v>682</v>
      </c>
      <c r="G26" s="58">
        <v>3</v>
      </c>
      <c r="H26" s="59">
        <v>15</v>
      </c>
      <c r="I26" s="60"/>
      <c r="J26" s="61">
        <v>18</v>
      </c>
    </row>
    <row r="27" spans="6:10" ht="15.75" x14ac:dyDescent="0.25">
      <c r="F27" s="53" t="s">
        <v>679</v>
      </c>
      <c r="G27" s="58">
        <v>3</v>
      </c>
      <c r="H27" s="59">
        <v>64</v>
      </c>
      <c r="I27" s="60">
        <v>1</v>
      </c>
      <c r="J27" s="61">
        <v>68</v>
      </c>
    </row>
    <row r="28" spans="6:10" ht="15.75" x14ac:dyDescent="0.25">
      <c r="F28" s="53" t="s">
        <v>680</v>
      </c>
      <c r="G28" s="58">
        <v>5</v>
      </c>
      <c r="H28" s="59">
        <v>49</v>
      </c>
      <c r="I28" s="60">
        <v>2</v>
      </c>
      <c r="J28" s="61">
        <v>56</v>
      </c>
    </row>
    <row r="29" spans="6:10" ht="15.75" x14ac:dyDescent="0.25">
      <c r="F29" s="53" t="s">
        <v>681</v>
      </c>
      <c r="G29" s="58">
        <v>1</v>
      </c>
      <c r="H29" s="59">
        <v>26</v>
      </c>
      <c r="I29" s="60">
        <v>1</v>
      </c>
      <c r="J29" s="61">
        <v>28</v>
      </c>
    </row>
    <row r="30" spans="6:10" ht="15.75" x14ac:dyDescent="0.25">
      <c r="F30" s="53" t="s">
        <v>684</v>
      </c>
      <c r="G30" s="58">
        <v>1</v>
      </c>
      <c r="H30" s="59">
        <v>6</v>
      </c>
      <c r="I30" s="60"/>
      <c r="J30" s="61">
        <v>7</v>
      </c>
    </row>
    <row r="31" spans="6:10" ht="15.75" x14ac:dyDescent="0.25">
      <c r="F31" s="53" t="s">
        <v>683</v>
      </c>
      <c r="G31" s="58">
        <v>4</v>
      </c>
      <c r="H31" s="59">
        <v>16</v>
      </c>
      <c r="I31" s="60"/>
      <c r="J31" s="61">
        <v>20</v>
      </c>
    </row>
    <row r="32" spans="6:10" x14ac:dyDescent="0.25">
      <c r="F32" s="53" t="s">
        <v>703</v>
      </c>
      <c r="G32" s="57">
        <v>17</v>
      </c>
      <c r="H32" s="57">
        <v>176</v>
      </c>
      <c r="I32" s="57">
        <v>4</v>
      </c>
      <c r="J32" s="57">
        <v>197</v>
      </c>
    </row>
  </sheetData>
  <sheetProtection algorithmName="SHA-512" hashValue="UsmPE1qHLxZSYdFb4YFQq8HqNqPzANzVnyYG2lSbkDhqXybgFr08y9knTrJHxzAELcH5LcUFQrLDYSGZImCsrQ==" saltValue="pmjFK4r8z9Qa2FM9jR9wLw==" spinCount="100000" sheet="1" objects="1" scenarios="1" selectLockedCells="1" sort="0" autoFilter="0" pivotTables="0"/>
  <pageMargins left="0.7" right="0.7" top="0.75" bottom="0.75" header="0.3" footer="0.3"/>
  <pageSetup paperSize="9" orientation="portrait" horizontalDpi="200" verticalDpi="200" r:id="rId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76108-321B-4C60-B856-CEA3881A81D0}">
  <sheetPr codeName="Feuil3"/>
  <dimension ref="B2:F14"/>
  <sheetViews>
    <sheetView workbookViewId="0">
      <selection activeCell="E2" sqref="E2:F14"/>
    </sheetView>
  </sheetViews>
  <sheetFormatPr defaultColWidth="11.42578125" defaultRowHeight="15" x14ac:dyDescent="0.25"/>
  <cols>
    <col min="2" max="2" width="17.42578125" bestFit="1" customWidth="1"/>
    <col min="5" max="5" width="13.140625" bestFit="1" customWidth="1"/>
    <col min="6" max="6" width="14.7109375" bestFit="1" customWidth="1"/>
  </cols>
  <sheetData>
    <row r="2" spans="2:6" x14ac:dyDescent="0.25">
      <c r="B2" s="49">
        <f ca="1">TODAY()</f>
        <v>45427</v>
      </c>
      <c r="E2" s="36" t="s">
        <v>706</v>
      </c>
      <c r="F2" t="s">
        <v>688</v>
      </c>
    </row>
    <row r="3" spans="2:6" x14ac:dyDescent="0.25">
      <c r="E3" s="37" t="s">
        <v>391</v>
      </c>
      <c r="F3" s="56">
        <v>8</v>
      </c>
    </row>
    <row r="4" spans="2:6" x14ac:dyDescent="0.25">
      <c r="E4" s="37" t="s">
        <v>694</v>
      </c>
      <c r="F4" s="56">
        <v>10</v>
      </c>
    </row>
    <row r="5" spans="2:6" x14ac:dyDescent="0.25">
      <c r="E5" s="37" t="s">
        <v>707</v>
      </c>
      <c r="F5" s="56">
        <v>10</v>
      </c>
    </row>
    <row r="6" spans="2:6" x14ac:dyDescent="0.25">
      <c r="E6" s="37" t="s">
        <v>696</v>
      </c>
      <c r="F6" s="56">
        <v>12</v>
      </c>
    </row>
    <row r="7" spans="2:6" x14ac:dyDescent="0.25">
      <c r="E7" s="37" t="s">
        <v>133</v>
      </c>
      <c r="F7" s="56">
        <v>13</v>
      </c>
    </row>
    <row r="8" spans="2:6" x14ac:dyDescent="0.25">
      <c r="E8" s="37" t="s">
        <v>449</v>
      </c>
      <c r="F8" s="56">
        <v>16</v>
      </c>
    </row>
    <row r="9" spans="2:6" x14ac:dyDescent="0.25">
      <c r="E9" s="37" t="s">
        <v>436</v>
      </c>
      <c r="F9" s="56">
        <v>19</v>
      </c>
    </row>
    <row r="10" spans="2:6" x14ac:dyDescent="0.25">
      <c r="E10" s="37" t="s">
        <v>695</v>
      </c>
      <c r="F10" s="56">
        <v>21</v>
      </c>
    </row>
    <row r="11" spans="2:6" x14ac:dyDescent="0.25">
      <c r="E11" s="37" t="s">
        <v>445</v>
      </c>
      <c r="F11" s="56">
        <v>26</v>
      </c>
    </row>
    <row r="12" spans="2:6" x14ac:dyDescent="0.25">
      <c r="E12" s="37" t="s">
        <v>693</v>
      </c>
      <c r="F12" s="56">
        <v>30</v>
      </c>
    </row>
    <row r="13" spans="2:6" x14ac:dyDescent="0.25">
      <c r="E13" s="37" t="s">
        <v>81</v>
      </c>
      <c r="F13" s="56">
        <v>32</v>
      </c>
    </row>
    <row r="14" spans="2:6" x14ac:dyDescent="0.25">
      <c r="E14" s="37" t="s">
        <v>708</v>
      </c>
      <c r="F14" s="56">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Base de Données</vt:lpstr>
      <vt:lpstr>Rapport des Tokens</vt:lpstr>
      <vt:lpstr>Brouillon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Petronie Endalle Ekosso</dc:creator>
  <cp:lastModifiedBy>JEAN RODRIGUE AWONO</cp:lastModifiedBy>
  <dcterms:created xsi:type="dcterms:W3CDTF">2024-04-01T09:41:54Z</dcterms:created>
  <dcterms:modified xsi:type="dcterms:W3CDTF">2024-05-15T04:43:36Z</dcterms:modified>
</cp:coreProperties>
</file>