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ubahmapk/Dropbox/Documents/STI/ISE6100/giac-ent-firefox/"/>
    </mc:Choice>
  </mc:AlternateContent>
  <bookViews>
    <workbookView xWindow="2080" yWindow="460" windowWidth="25600" windowHeight="174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F8" i="1"/>
  <c r="E8" i="1"/>
  <c r="D8" i="1"/>
  <c r="F6" i="1"/>
  <c r="E6" i="1"/>
  <c r="D6" i="1"/>
  <c r="C6" i="1"/>
  <c r="F4" i="1"/>
  <c r="E4" i="1"/>
  <c r="D4" i="1"/>
  <c r="C4" i="1"/>
  <c r="G13" i="2"/>
  <c r="E7" i="1"/>
  <c r="F7" i="1"/>
  <c r="D10" i="1"/>
  <c r="E10" i="1"/>
  <c r="F10" i="1"/>
  <c r="C10" i="1"/>
</calcChain>
</file>

<file path=xl/sharedStrings.xml><?xml version="1.0" encoding="utf-8"?>
<sst xmlns="http://schemas.openxmlformats.org/spreadsheetml/2006/main" count="24" uniqueCount="24">
  <si>
    <t>Sulley</t>
  </si>
  <si>
    <t>Codenomicon</t>
  </si>
  <si>
    <t>Total Costs</t>
  </si>
  <si>
    <t>Peach
Community</t>
  </si>
  <si>
    <t>Peach
Professional</t>
  </si>
  <si>
    <t>Implementation - Licensing (Year 1)</t>
  </si>
  <si>
    <t>Software Maintenance (Year 2)</t>
  </si>
  <si>
    <t>Software Maintenance (Year 3)</t>
  </si>
  <si>
    <t>Assumptions:</t>
  </si>
  <si>
    <t>"Ongoing Labor" would include things like creating new data models and tests, etc. Running the same tests on new versions of Firefox is not included in this estimate</t>
  </si>
  <si>
    <t>I'm guessing that new test development in year 2 would take roughly 1/2 the hours of year 1</t>
  </si>
  <si>
    <t>"Implementation - Labor" would include creating initial data models / tests for Firefox. Peach Professional comes with an existing set of "Peach Pits", which are the data models and tests made commercially available. I'm assuming Codenomican has something similar - and probably a wider variety</t>
  </si>
  <si>
    <t>"Ease of use" for each product is captured in labor hours to build tests</t>
  </si>
  <si>
    <t xml:space="preserve"> </t>
  </si>
  <si>
    <t>$80,000+ (125)</t>
  </si>
  <si>
    <t>$90,000+ (99)</t>
  </si>
  <si>
    <t>$100,000+ (75)</t>
  </si>
  <si>
    <t>$105,000+ (59)</t>
  </si>
  <si>
    <t>$115,000+ (33)</t>
  </si>
  <si>
    <t>Security Engineer Chargeback Rate</t>
  </si>
  <si>
    <t>Glassdoor shows the average Security Engineer makes a little over $93k/year, which works out to ~$45/hour. This cost estimate can be programatically updated by changing the value in C24</t>
  </si>
  <si>
    <t>Implementation - Labor ($45/man-hour)</t>
  </si>
  <si>
    <t>Ongoing Labor (Year 2) ($45/man-hour)</t>
  </si>
  <si>
    <t>Ongoing Labor (Year 3) ($45/man-hour)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</si>
</sst>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5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6" fillId="0" borderId="0" xfId="0" applyFont="1"/>
    <xf numFmtId="44" fontId="7" fillId="0" borderId="0" xfId="1" applyFont="1" applyAlignment="1">
      <alignment horizontal="center"/>
    </xf>
    <xf numFmtId="44" fontId="7" fillId="0" borderId="0" xfId="1" applyFont="1" applyAlignment="1">
      <alignment horizontal="center" wrapText="1"/>
    </xf>
    <xf numFmtId="44" fontId="6" fillId="0" borderId="0" xfId="1" applyFont="1"/>
    <xf numFmtId="0" fontId="7" fillId="0" borderId="0" xfId="0" applyFont="1"/>
    <xf numFmtId="44" fontId="0" fillId="0" borderId="0" xfId="0" applyNumberFormat="1"/>
  </cellXfs>
  <cellStyles count="9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2:F10" headerRowDxfId="2" dataDxfId="0" totalsRowDxfId="1" dataCellStyle="Currency">
  <autoFilter ref="B2:F1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 " totalsRowLabel="Total" dataDxfId="7"/>
    <tableColumn id="2" name="Sulley" dataDxfId="6" totalsRowDxfId="11" dataCellStyle="Currency"/>
    <tableColumn id="3" name="Peach_x000a_Community" dataDxfId="5" totalsRowDxfId="10" dataCellStyle="Currency"/>
    <tableColumn id="4" name="Peach_x000a_Professional" dataDxfId="4" totalsRowDxfId="9" dataCellStyle="Currency"/>
    <tableColumn id="5" name="Codenomicon" totalsRowFunction="sum" dataDxfId="3" totalsRowDxfId="8" dataCellStyle="Currency"/>
  </tableColumns>
  <tableStyleInfo name="TableStyleMedium9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zoomScale="160" zoomScaleNormal="160" zoomScalePageLayoutView="160" workbookViewId="0">
      <selection activeCell="D4" sqref="D4"/>
    </sheetView>
  </sheetViews>
  <sheetFormatPr baseColWidth="10" defaultRowHeight="16" x14ac:dyDescent="0.2"/>
  <cols>
    <col min="1" max="1" width="4" customWidth="1"/>
    <col min="2" max="2" width="28.83203125" customWidth="1"/>
    <col min="3" max="3" width="9.5" style="1" customWidth="1"/>
    <col min="4" max="4" width="9.33203125" style="1" customWidth="1"/>
    <col min="5" max="5" width="10.5" style="1" customWidth="1"/>
    <col min="6" max="6" width="11" style="1" customWidth="1"/>
    <col min="8" max="8" width="7" customWidth="1"/>
  </cols>
  <sheetData>
    <row r="2" spans="2:7" ht="28" x14ac:dyDescent="0.2">
      <c r="B2" s="5" t="s">
        <v>13</v>
      </c>
      <c r="C2" s="6" t="s">
        <v>0</v>
      </c>
      <c r="D2" s="7" t="s">
        <v>3</v>
      </c>
      <c r="E2" s="7" t="s">
        <v>4</v>
      </c>
      <c r="F2" s="6" t="s">
        <v>1</v>
      </c>
    </row>
    <row r="3" spans="2:7" x14ac:dyDescent="0.2">
      <c r="B3" s="5" t="s">
        <v>5</v>
      </c>
      <c r="C3" s="8">
        <v>0</v>
      </c>
      <c r="D3" s="8">
        <v>0</v>
      </c>
      <c r="E3" s="8">
        <v>21000</v>
      </c>
      <c r="F3" s="8">
        <v>15000</v>
      </c>
    </row>
    <row r="4" spans="2:7" x14ac:dyDescent="0.2">
      <c r="B4" s="5" t="s">
        <v>21</v>
      </c>
      <c r="C4" s="8">
        <f>200*C24</f>
        <v>9000</v>
      </c>
      <c r="D4" s="8">
        <f>300*C24</f>
        <v>13500</v>
      </c>
      <c r="E4" s="8">
        <f>80*C24</f>
        <v>3600</v>
      </c>
      <c r="F4" s="8">
        <f>80*C24</f>
        <v>3600</v>
      </c>
    </row>
    <row r="5" spans="2:7" x14ac:dyDescent="0.2">
      <c r="B5" s="5" t="s">
        <v>6</v>
      </c>
      <c r="C5" s="8">
        <v>0</v>
      </c>
      <c r="D5" s="8">
        <v>0</v>
      </c>
      <c r="E5" s="8">
        <v>21000</v>
      </c>
      <c r="F5" s="8">
        <v>15000</v>
      </c>
    </row>
    <row r="6" spans="2:7" x14ac:dyDescent="0.2">
      <c r="B6" s="5" t="s">
        <v>22</v>
      </c>
      <c r="C6" s="8">
        <f>75*C24</f>
        <v>3375</v>
      </c>
      <c r="D6" s="8">
        <f>150*C24</f>
        <v>6750</v>
      </c>
      <c r="E6" s="8">
        <f>40*C24</f>
        <v>1800</v>
      </c>
      <c r="F6" s="8">
        <f>40*C24</f>
        <v>1800</v>
      </c>
    </row>
    <row r="7" spans="2:7" x14ac:dyDescent="0.2">
      <c r="B7" s="5" t="s">
        <v>7</v>
      </c>
      <c r="C7" s="8">
        <v>0</v>
      </c>
      <c r="D7" s="8">
        <v>0</v>
      </c>
      <c r="E7" s="8">
        <f>E5</f>
        <v>21000</v>
      </c>
      <c r="F7" s="8">
        <f>F5</f>
        <v>15000</v>
      </c>
    </row>
    <row r="8" spans="2:7" x14ac:dyDescent="0.2">
      <c r="B8" s="5" t="s">
        <v>23</v>
      </c>
      <c r="C8" s="8">
        <f>75*C24</f>
        <v>3375</v>
      </c>
      <c r="D8" s="8">
        <f>150*C24</f>
        <v>6750</v>
      </c>
      <c r="E8" s="8">
        <f>40*C24</f>
        <v>1800</v>
      </c>
      <c r="F8" s="8">
        <f>40*C24</f>
        <v>1800</v>
      </c>
    </row>
    <row r="9" spans="2:7" x14ac:dyDescent="0.2">
      <c r="B9" s="5"/>
      <c r="C9" s="8"/>
      <c r="D9" s="8"/>
      <c r="E9" s="8"/>
      <c r="F9" s="8"/>
    </row>
    <row r="10" spans="2:7" x14ac:dyDescent="0.2">
      <c r="B10" s="9" t="s">
        <v>2</v>
      </c>
      <c r="C10" s="8">
        <f>SUM(C3:C9)</f>
        <v>15750</v>
      </c>
      <c r="D10" s="8">
        <f>SUM(D3:D9)</f>
        <v>27000</v>
      </c>
      <c r="E10" s="8">
        <f>SUM(E3:E9)</f>
        <v>70200</v>
      </c>
      <c r="F10" s="8">
        <f>SUM(F3:F9)</f>
        <v>52200</v>
      </c>
    </row>
    <row r="11" spans="2:7" x14ac:dyDescent="0.2">
      <c r="C11"/>
      <c r="D11"/>
      <c r="E11"/>
      <c r="F11"/>
    </row>
    <row r="13" spans="2:7" x14ac:dyDescent="0.2">
      <c r="B13" s="3" t="s">
        <v>8</v>
      </c>
    </row>
    <row r="14" spans="2:7" ht="41" customHeight="1" x14ac:dyDescent="0.2">
      <c r="B14" s="4" t="s">
        <v>20</v>
      </c>
      <c r="C14" s="4"/>
      <c r="D14" s="4"/>
      <c r="E14" s="4"/>
      <c r="F14" s="4"/>
      <c r="G14" s="4"/>
    </row>
    <row r="16" spans="2:7" ht="65" customHeight="1" x14ac:dyDescent="0.2">
      <c r="B16" s="4" t="s">
        <v>11</v>
      </c>
      <c r="C16" s="4"/>
      <c r="D16" s="4"/>
      <c r="E16" s="4"/>
      <c r="F16" s="4"/>
      <c r="G16" s="4"/>
    </row>
    <row r="17" spans="2:3" x14ac:dyDescent="0.2">
      <c r="B17" t="s">
        <v>9</v>
      </c>
    </row>
    <row r="18" spans="2:3" x14ac:dyDescent="0.2">
      <c r="B18" t="s">
        <v>10</v>
      </c>
    </row>
    <row r="19" spans="2:3" x14ac:dyDescent="0.2">
      <c r="B19" s="2"/>
    </row>
    <row r="20" spans="2:3" x14ac:dyDescent="0.2">
      <c r="B20" t="s">
        <v>12</v>
      </c>
    </row>
    <row r="24" spans="2:3" x14ac:dyDescent="0.2">
      <c r="B24" s="3" t="s">
        <v>19</v>
      </c>
      <c r="C24" s="1">
        <v>45</v>
      </c>
    </row>
  </sheetData>
  <mergeCells count="2">
    <mergeCell ref="B16:G16"/>
    <mergeCell ref="B14:G14"/>
  </mergeCells>
  <pageMargins left="0.7" right="0.7" top="0.75" bottom="0.75" header="0.3" footer="0.3"/>
  <ignoredErrors>
    <ignoredError sqref="E7" formula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3" sqref="G13"/>
    </sheetView>
  </sheetViews>
  <sheetFormatPr baseColWidth="10" defaultRowHeight="16" x14ac:dyDescent="0.2"/>
  <cols>
    <col min="1" max="1" width="13.33203125" bestFit="1" customWidth="1"/>
    <col min="4" max="4" width="12.5" style="1" bestFit="1" customWidth="1"/>
    <col min="7" max="7" width="11.33203125" bestFit="1" customWidth="1"/>
  </cols>
  <sheetData>
    <row r="1" spans="1:7" x14ac:dyDescent="0.2">
      <c r="A1" t="s">
        <v>14</v>
      </c>
    </row>
    <row r="2" spans="1:7" x14ac:dyDescent="0.2">
      <c r="A2" t="s">
        <v>15</v>
      </c>
    </row>
    <row r="3" spans="1:7" x14ac:dyDescent="0.2">
      <c r="A3" t="s">
        <v>16</v>
      </c>
    </row>
    <row r="4" spans="1:7" x14ac:dyDescent="0.2">
      <c r="A4" t="s">
        <v>17</v>
      </c>
    </row>
    <row r="5" spans="1:7" x14ac:dyDescent="0.2">
      <c r="A5" t="s">
        <v>18</v>
      </c>
    </row>
    <row r="13" spans="1:7" x14ac:dyDescent="0.2">
      <c r="D13" s="1">
        <v>80000</v>
      </c>
      <c r="E13">
        <v>125</v>
      </c>
      <c r="G13" s="10">
        <f>SUMPRODUCT(D13:D17,E13:E17)/SUM(E13:E17)</f>
        <v>93094.629156010225</v>
      </c>
    </row>
    <row r="14" spans="1:7" x14ac:dyDescent="0.2">
      <c r="D14" s="1">
        <v>90000</v>
      </c>
      <c r="E14">
        <v>99</v>
      </c>
    </row>
    <row r="15" spans="1:7" x14ac:dyDescent="0.2">
      <c r="D15" s="1">
        <v>100000</v>
      </c>
      <c r="E15">
        <v>75</v>
      </c>
    </row>
    <row r="16" spans="1:7" x14ac:dyDescent="0.2">
      <c r="D16" s="1">
        <v>105000</v>
      </c>
      <c r="E16">
        <v>59</v>
      </c>
    </row>
    <row r="17" spans="4:5" x14ac:dyDescent="0.2">
      <c r="D17" s="1">
        <v>115000</v>
      </c>
      <c r="E1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2016-07-08T02:59:58Z</dcterms:created>
  <dcterms:modified xsi:type="dcterms:W3CDTF">2016-07-13T00:41:59Z</dcterms:modified>
</cp:coreProperties>
</file>