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der\Desktop\Classwork\Crowdfunding Analysis\"/>
    </mc:Choice>
  </mc:AlternateContent>
  <xr:revisionPtr revIDLastSave="0" documentId="13_ncr:1_{905AE5C0-D775-463E-B846-9BCABB22ECAA}" xr6:coauthVersionLast="46" xr6:coauthVersionMax="46" xr10:uidLastSave="{00000000-0000-0000-0000-000000000000}"/>
  <bookViews>
    <workbookView xWindow="-110" yWindow="-110" windowWidth="22780" windowHeight="14660" firstSheet="5" activeTab="8" xr2:uid="{00000000-000D-0000-FFFF-FFFF00000000}"/>
  </bookViews>
  <sheets>
    <sheet name="Kickstarter" sheetId="1" r:id="rId1"/>
    <sheet name="Category Statitics" sheetId="3" r:id="rId2"/>
    <sheet name="Subcategory Statistics" sheetId="4" r:id="rId3"/>
    <sheet name="Outcomes Based on Launch Date" sheetId="7" r:id="rId4"/>
    <sheet name="Edinburg Research" sheetId="8" r:id="rId5"/>
    <sheet name="Successful US Kickstarters" sheetId="9" r:id="rId6"/>
    <sheet name="Failed US Kickstarters" sheetId="10" r:id="rId7"/>
    <sheet name="Descriptive Statistics" sheetId="11" r:id="rId8"/>
    <sheet name="Chart1" sheetId="12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1" l="1"/>
  <c r="C13" i="11"/>
  <c r="C12" i="11"/>
  <c r="C11" i="11"/>
  <c r="C7" i="11"/>
  <c r="C6" i="11"/>
  <c r="C5" i="11"/>
  <c r="B5" i="11"/>
  <c r="B7" i="11" s="1"/>
  <c r="C4" i="11"/>
  <c r="B14" i="11"/>
  <c r="B13" i="11"/>
  <c r="B12" i="11"/>
  <c r="B11" i="11"/>
  <c r="B6" i="11"/>
  <c r="B4" i="11"/>
  <c r="C10" i="11"/>
  <c r="C9" i="11"/>
  <c r="B10" i="11"/>
  <c r="B9" i="11"/>
  <c r="C3" i="11"/>
  <c r="B3" i="11"/>
  <c r="C2" i="11"/>
  <c r="B2" i="11"/>
  <c r="F3" i="8"/>
  <c r="F4" i="8"/>
  <c r="F5" i="8"/>
  <c r="F6" i="8"/>
  <c r="F2" i="8"/>
  <c r="C2" i="8"/>
  <c r="B3" i="8"/>
  <c r="B2" i="8"/>
  <c r="D2" i="8"/>
  <c r="D3" i="8"/>
  <c r="D4" i="8"/>
  <c r="D5" i="8"/>
  <c r="D6" i="8"/>
  <c r="C3" i="8"/>
  <c r="C4" i="8"/>
  <c r="C5" i="8"/>
  <c r="C6" i="8"/>
  <c r="B4" i="8"/>
  <c r="B5" i="8"/>
  <c r="B6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<sst xmlns="http://schemas.openxmlformats.org/spreadsheetml/2006/main" count="38341" uniqueCount="8399">
  <si>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</si>
  <si>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</si>
  <si>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</si>
  <si>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</si>
  <si>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</si>
  <si>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</si>
  <si>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</si>
  <si>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</si>
  <si>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</si>
  <si>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</si>
  <si>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</si>
  <si>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</si>
  <si>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</si>
  <si>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</si>
  <si>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</si>
  <si>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</si>
  <si>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</si>
  <si>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</si>
  <si>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</si>
  <si>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</si>
  <si>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</si>
  <si>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</si>
  <si>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</si>
  <si>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</si>
  <si>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</si>
  <si>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</si>
  <si>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</si>
  <si>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</si>
  <si>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</si>
  <si>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</si>
  <si>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</si>
  <si>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</si>
  <si>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</si>
  <si>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</si>
  <si>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</si>
  <si>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</si>
  <si>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</si>
  <si>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</si>
  <si>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</si>
  <si>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</si>
  <si>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</si>
  <si>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</si>
  <si>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</si>
  <si>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</si>
  <si>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</si>
  <si>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</si>
  <si>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</si>
  <si>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</si>
  <si>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</si>
  <si>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</si>
  <si>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</si>
  <si>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</si>
  <si>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</si>
  <si>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</si>
  <si>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</si>
  <si>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</si>
  <si>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</si>
  <si>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</si>
  <si>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</si>
  <si>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</si>
  <si>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</si>
  <si>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</si>
  <si>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</si>
  <si>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</si>
  <si>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</si>
  <si>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</si>
  <si>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</si>
  <si>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</si>
  <si>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</si>
  <si>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</si>
  <si>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</si>
  <si>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</si>
  <si>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</si>
  <si>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</si>
  <si>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</si>
  <si>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</si>
  <si>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</si>
  <si>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</si>
  <si>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</si>
  <si>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</si>
  <si>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</si>
  <si>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</si>
  <si>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</si>
  <si>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</si>
  <si>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</si>
  <si>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</si>
  <si>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</si>
  <si>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</si>
  <si>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</si>
  <si>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</si>
  <si>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</si>
  <si>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</si>
  <si>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</si>
  <si>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</si>
  <si>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</si>
  <si>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</si>
  <si>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</si>
  <si>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</si>
  <si>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</si>
  <si>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</si>
  <si>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</si>
  <si>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</si>
  <si>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</si>
  <si>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</si>
  <si>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</si>
  <si>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</si>
  <si>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</si>
  <si>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</si>
  <si>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</si>
  <si>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</si>
  <si>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</si>
  <si>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</si>
  <si>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</si>
  <si>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</si>
  <si>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</si>
  <si>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</si>
  <si>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</si>
  <si>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</si>
  <si>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</si>
  <si>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</si>
  <si>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</si>
  <si>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</si>
  <si>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</si>
  <si>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</si>
  <si>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</si>
  <si>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</si>
  <si>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</si>
  <si>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</si>
  <si>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</si>
  <si>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</si>
  <si>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</si>
  <si>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</si>
  <si>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</si>
  <si>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</si>
  <si>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</si>
  <si>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</si>
  <si>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</si>
  <si>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</si>
  <si>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</si>
  <si>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</si>
  <si>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</si>
  <si>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</si>
  <si>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</si>
  <si>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</si>
  <si>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</si>
  <si>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</si>
  <si>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</si>
  <si>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</si>
  <si>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</si>
  <si>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</si>
  <si>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</si>
  <si>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</si>
  <si>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</si>
  <si>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</si>
  <si>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</si>
  <si>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</si>
  <si>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</si>
  <si>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</si>
  <si>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</si>
  <si>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</si>
  <si>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</si>
  <si>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</si>
  <si>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</si>
  <si>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</si>
  <si>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</si>
  <si>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</si>
  <si>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</si>
  <si>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</si>
  <si>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</si>
  <si>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</si>
  <si>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</si>
  <si>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</si>
  <si>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</si>
  <si>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</si>
  <si>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</si>
  <si>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</si>
  <si>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</si>
  <si>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</si>
  <si>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</si>
  <si>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</si>
  <si>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</si>
  <si>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</si>
  <si>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</si>
  <si>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</si>
  <si>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</si>
  <si>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</si>
  <si>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</si>
  <si>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</si>
  <si>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</si>
  <si>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</si>
  <si>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</si>
  <si>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</si>
  <si>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</si>
  <si>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</si>
  <si>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</si>
  <si>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</si>
  <si>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</si>
  <si>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</si>
  <si>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</si>
  <si>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</si>
  <si>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</si>
  <si>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</si>
  <si>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</si>
  <si>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</si>
  <si>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</si>
  <si>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</si>
  <si>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</si>
  <si>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</si>
  <si>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</si>
  <si>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</si>
  <si>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</si>
  <si>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</si>
  <si>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</si>
  <si>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</si>
  <si>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</si>
  <si>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</si>
  <si>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</si>
  <si>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</si>
  <si>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</si>
  <si>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</si>
  <si>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</si>
  <si>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</si>
  <si>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</si>
  <si>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</si>
  <si>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</si>
  <si>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</si>
  <si>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</si>
  <si>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</si>
  <si>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</si>
  <si>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</si>
  <si>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</si>
  <si>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</si>
  <si>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</si>
  <si>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</si>
  <si>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</si>
  <si>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</si>
  <si>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</si>
  <si>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</si>
  <si>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</si>
  <si>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</si>
  <si>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</si>
  <si>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</si>
  <si>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</si>
  <si>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</si>
  <si>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</si>
  <si>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</si>
  <si>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</si>
  <si>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</si>
  <si>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</si>
  <si>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</si>
  <si>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</si>
  <si>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</si>
  <si>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</si>
  <si>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</si>
  <si>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</si>
  <si>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</si>
  <si>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</si>
  <si>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</si>
  <si>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</si>
  <si>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</si>
  <si>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</si>
  <si>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</si>
  <si>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</si>
  <si>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</si>
  <si>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</si>
  <si>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</si>
  <si>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</si>
  <si>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</si>
  <si>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</si>
  <si>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</si>
  <si>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</si>
  <si>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</si>
  <si>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</si>
  <si>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</si>
  <si>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</si>
  <si>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</si>
  <si>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</si>
  <si>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</si>
  <si>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</si>
  <si>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</si>
  <si>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</si>
  <si>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</si>
  <si>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</si>
  <si>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</si>
  <si>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</si>
  <si>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</si>
  <si>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</si>
  <si>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</si>
  <si>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</si>
  <si>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</si>
  <si>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</si>
  <si>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</si>
  <si>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</si>
  <si>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</si>
  <si>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</si>
  <si>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</si>
  <si>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</si>
  <si>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</si>
  <si>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</si>
  <si>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</si>
  <si>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</si>
  <si>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</si>
  <si>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</si>
  <si>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</si>
  <si>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</si>
  <si>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</si>
  <si>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</si>
  <si>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</si>
  <si>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</si>
  <si>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</si>
  <si>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</si>
  <si>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</si>
  <si>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</si>
  <si>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</si>
  <si>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</si>
  <si>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</si>
  <si>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</si>
  <si>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</si>
  <si>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</si>
  <si>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</si>
  <si>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</si>
  <si>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</si>
  <si>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</si>
  <si>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</si>
  <si>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</si>
  <si>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</si>
  <si>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</si>
  <si>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</si>
  <si>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</si>
  <si>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</si>
  <si>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</si>
  <si>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</si>
  <si>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</si>
  <si>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</si>
  <si>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</si>
  <si>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</si>
  <si>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</si>
  <si>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</si>
  <si>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</si>
  <si>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</si>
  <si>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</si>
  <si>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</si>
  <si>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</si>
  <si>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</si>
  <si>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</si>
  <si>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</si>
  <si>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</si>
  <si>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</si>
  <si>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</si>
  <si>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</si>
  <si>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</si>
  <si>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</si>
  <si>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</si>
  <si>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</si>
  <si>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</si>
  <si>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</si>
  <si>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</si>
  <si>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</si>
  <si>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</si>
  <si>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</si>
  <si>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</si>
  <si>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</si>
  <si>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</si>
  <si>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</si>
  <si>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</si>
  <si>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</si>
  <si>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</si>
  <si>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</si>
  <si>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</si>
  <si>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</si>
  <si>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</si>
  <si>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</si>
  <si>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</si>
  <si>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</si>
  <si>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</si>
  <si>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</si>
  <si>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</si>
  <si>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</si>
  <si>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</si>
  <si>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</si>
  <si>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</si>
  <si>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</si>
  <si>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</si>
  <si>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</si>
  <si>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</si>
  <si>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</si>
  <si>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</si>
  <si>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</si>
  <si>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</si>
  <si>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</si>
  <si>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</si>
  <si>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</si>
  <si>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</si>
  <si>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</si>
  <si>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</si>
  <si>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</si>
  <si>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</si>
  <si>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</si>
  <si>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</si>
  <si>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</si>
  <si>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</si>
  <si>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</si>
  <si>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</si>
  <si>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</si>
  <si>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</si>
  <si>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</si>
  <si>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</si>
  <si>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</si>
  <si>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</si>
  <si>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</si>
  <si>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</si>
  <si>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</si>
  <si>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</si>
  <si>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</si>
  <si>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</si>
  <si>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</si>
  <si>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</si>
  <si>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</si>
  <si>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</si>
  <si>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</si>
  <si>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</si>
  <si>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</si>
  <si>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</si>
  <si>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</si>
  <si>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</si>
  <si>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</si>
  <si>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</si>
  <si>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</si>
  <si>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</si>
  <si>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</si>
  <si>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</si>
  <si>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</si>
  <si>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</si>
  <si>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</si>
  <si>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</si>
  <si>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</si>
  <si>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</si>
  <si>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</si>
  <si>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</si>
  <si>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</si>
  <si>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</si>
  <si>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</si>
  <si>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</si>
  <si>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</si>
  <si>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</si>
  <si>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</si>
  <si>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</si>
  <si>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</si>
  <si>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</si>
  <si>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</si>
  <si>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</si>
  <si>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</si>
  <si>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</si>
  <si>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</si>
  <si>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</si>
  <si>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</si>
  <si>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</si>
  <si>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</si>
  <si>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</si>
  <si>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</si>
  <si>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</si>
  <si>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</si>
  <si>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</si>
  <si>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</si>
  <si>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</si>
  <si>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</si>
  <si>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</si>
  <si>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</si>
  <si>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</si>
  <si>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</si>
  <si>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</si>
  <si>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</si>
  <si>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</si>
  <si>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</si>
  <si>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</si>
  <si>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</si>
  <si>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</si>
  <si>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</si>
  <si>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</si>
  <si>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</si>
  <si>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</si>
  <si>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</si>
  <si>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</si>
  <si>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</si>
  <si>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</si>
  <si>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</si>
  <si>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</si>
  <si>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</si>
  <si>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</si>
  <si>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</si>
  <si>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</si>
  <si>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</si>
  <si>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</si>
  <si>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</si>
  <si>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</si>
  <si>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</si>
  <si>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</si>
  <si>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</si>
  <si>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</si>
  <si>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</si>
  <si>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</si>
  <si>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</si>
  <si>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</si>
  <si>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</si>
  <si>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</si>
  <si>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</si>
  <si>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</si>
  <si>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</si>
  <si>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</si>
  <si>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</si>
  <si>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</si>
  <si>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</si>
  <si>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</si>
  <si>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</si>
  <si>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</si>
  <si>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</si>
  <si>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</si>
  <si>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</si>
  <si>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</si>
  <si>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</si>
  <si>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</si>
  <si>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</si>
  <si>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</si>
  <si>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</si>
  <si>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</si>
  <si>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</si>
  <si>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</si>
  <si>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</si>
  <si>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</si>
  <si>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</si>
  <si>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</si>
  <si>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</si>
  <si>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</si>
  <si>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</si>
  <si>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</si>
  <si>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</si>
  <si>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</si>
  <si>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</si>
  <si>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</si>
  <si>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</si>
  <si>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</si>
  <si>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</si>
  <si>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</si>
  <si>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</si>
  <si>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</si>
  <si>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</si>
  <si>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</si>
  <si>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</si>
  <si>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</si>
  <si>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</si>
  <si>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</si>
  <si>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</si>
  <si>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</si>
  <si>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</si>
  <si>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</si>
  <si>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</si>
  <si>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</si>
  <si>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</si>
  <si>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</si>
  <si>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</si>
  <si>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</si>
  <si>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</si>
  <si>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</si>
  <si>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</si>
  <si>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</si>
  <si>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</si>
  <si>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</si>
  <si>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</si>
  <si>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</si>
  <si>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</si>
  <si>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</si>
  <si>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</si>
  <si>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</si>
  <si>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</si>
  <si>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</si>
  <si>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</si>
  <si>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</si>
  <si>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</si>
  <si>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</si>
  <si>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</si>
  <si>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</si>
  <si>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</si>
  <si>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</si>
  <si>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</si>
  <si>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</si>
  <si>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</si>
  <si>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</si>
  <si>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</si>
  <si>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</si>
  <si>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</si>
  <si>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</si>
  <si>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</si>
  <si>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</si>
  <si>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</si>
  <si>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</si>
  <si>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</si>
  <si>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</si>
  <si>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</si>
  <si>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</si>
  <si>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</si>
  <si>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</si>
  <si>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</si>
  <si>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</si>
  <si>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</si>
  <si>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</si>
  <si>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</si>
  <si>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</si>
  <si>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</si>
  <si>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</si>
  <si>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</si>
  <si>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</si>
  <si>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</si>
  <si>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</si>
  <si>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</si>
  <si>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</si>
  <si>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</si>
  <si>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</si>
  <si>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</si>
  <si>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</si>
  <si>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</si>
  <si>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</si>
  <si>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</si>
  <si>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</si>
  <si>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</si>
  <si>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</si>
  <si>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</si>
  <si>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</si>
  <si>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</si>
  <si>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</si>
  <si>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</si>
  <si>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</si>
  <si>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</si>
  <si>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</si>
  <si>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</si>
  <si>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</si>
  <si>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</si>
  <si>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</si>
  <si>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</si>
  <si>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</si>
  <si>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</si>
  <si>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</si>
  <si>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</si>
  <si>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</si>
  <si>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</si>
  <si>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</si>
  <si>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</si>
  <si>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</si>
  <si>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</si>
  <si>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</si>
  <si>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</si>
  <si>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</si>
  <si>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</si>
  <si>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</si>
  <si>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</si>
  <si>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</si>
  <si>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</si>
  <si>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</si>
  <si>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</si>
  <si>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</si>
  <si>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</si>
  <si>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</si>
  <si>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</si>
  <si>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</si>
  <si>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</si>
  <si>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</si>
  <si>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</si>
  <si>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</si>
  <si>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</si>
  <si>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</si>
  <si>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</si>
  <si>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</si>
  <si>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</si>
  <si>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</si>
  <si>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</si>
  <si>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</si>
  <si>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</si>
  <si>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</si>
  <si>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</si>
  <si>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</si>
  <si>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</si>
  <si>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</si>
  <si>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</si>
  <si>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</si>
  <si>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</si>
  <si>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</si>
  <si>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</si>
  <si>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</si>
  <si>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</si>
  <si>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</si>
  <si>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</si>
  <si>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</si>
  <si>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</si>
  <si>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</si>
  <si>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</si>
  <si>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</si>
  <si>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</si>
  <si>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</si>
  <si>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</si>
  <si>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</si>
  <si>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</si>
  <si>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</si>
  <si>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</si>
  <si>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</si>
  <si>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</si>
  <si>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</si>
  <si>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</si>
  <si>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</si>
  <si>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</si>
  <si>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</si>
  <si>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</si>
  <si>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</si>
  <si>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</si>
  <si>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</si>
  <si>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</si>
  <si>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</si>
  <si>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</si>
  <si>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</si>
  <si>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</si>
  <si>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</si>
  <si>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</si>
  <si>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</si>
  <si>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</si>
  <si>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</si>
  <si>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</si>
  <si>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</si>
  <si>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</si>
  <si>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</si>
  <si>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</si>
  <si>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</si>
  <si>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</si>
  <si>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</si>
  <si>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</si>
  <si>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</si>
  <si>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</si>
  <si>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</si>
  <si>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</si>
  <si>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</si>
  <si>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</si>
  <si>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</si>
  <si>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</si>
  <si>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</si>
  <si>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</si>
  <si>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</si>
  <si>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</si>
  <si>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</si>
  <si>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</si>
  <si>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</si>
  <si>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</si>
  <si>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</si>
  <si>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</si>
  <si>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</si>
  <si>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</si>
  <si>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</si>
  <si>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</si>
  <si>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</si>
  <si>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</si>
  <si>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</si>
  <si>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</si>
  <si>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</si>
  <si>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</si>
  <si>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</si>
  <si>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</si>
  <si>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</si>
  <si>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</si>
  <si>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</si>
  <si>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</si>
  <si>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</si>
  <si>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</si>
  <si>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</si>
  <si>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</si>
  <si>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</si>
  <si>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</si>
  <si>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</si>
  <si>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</si>
  <si>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</si>
  <si>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</si>
  <si>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</si>
  <si>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</si>
  <si>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</si>
  <si>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</si>
  <si>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</si>
  <si>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</si>
  <si>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</si>
  <si>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</si>
  <si>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</si>
  <si>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</si>
  <si>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</si>
  <si>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</si>
  <si>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</si>
  <si>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</si>
  <si>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</si>
  <si>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</si>
  <si>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</si>
  <si>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</si>
  <si>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</si>
  <si>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</si>
  <si>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</si>
  <si>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</si>
  <si>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</si>
  <si>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</si>
  <si>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</si>
  <si>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</si>
  <si>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</si>
  <si>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</si>
  <si>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</si>
  <si>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</si>
  <si>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</si>
  <si>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</si>
  <si>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</si>
  <si>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</si>
  <si>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</si>
  <si>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</si>
  <si>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</si>
  <si>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</si>
  <si>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</si>
  <si>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</si>
  <si>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</si>
  <si>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</si>
  <si>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</si>
  <si>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</si>
  <si>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</si>
  <si>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</si>
  <si>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</si>
  <si>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</si>
  <si>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</si>
  <si>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</si>
  <si>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</si>
  <si>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</si>
  <si>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</si>
  <si>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</si>
  <si>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</si>
  <si>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</si>
  <si>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</si>
  <si>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</si>
  <si>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</si>
  <si>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</si>
  <si>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</si>
  <si>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</si>
  <si>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</si>
  <si>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</si>
  <si>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</si>
  <si>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</si>
  <si>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</si>
  <si>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</si>
  <si>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</si>
  <si>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</si>
  <si>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</si>
  <si>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</si>
  <si>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</si>
  <si>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</si>
  <si>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</si>
  <si>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</si>
  <si>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</si>
  <si>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</si>
  <si>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</si>
  <si>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</si>
  <si>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</si>
  <si>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</si>
  <si>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</si>
  <si>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</si>
  <si>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</si>
  <si>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</si>
  <si>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</si>
  <si>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</si>
  <si>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</si>
  <si>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</si>
  <si>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</si>
  <si>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</si>
  <si>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</si>
  <si>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</si>
  <si>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</si>
  <si>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</si>
  <si>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</si>
  <si>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</si>
  <si>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</si>
  <si>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</si>
  <si>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</si>
  <si>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</si>
  <si>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</si>
  <si>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</si>
  <si>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</si>
  <si>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</si>
  <si>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</si>
  <si>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</si>
  <si>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</si>
  <si>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</si>
  <si>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</si>
  <si>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</si>
  <si>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</si>
  <si>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</si>
  <si>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</si>
  <si>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</si>
  <si>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</si>
  <si>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</si>
  <si>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</si>
  <si>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</si>
  <si>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</si>
  <si>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</si>
  <si>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</si>
  <si>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</si>
  <si>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</si>
  <si>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</si>
  <si>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</si>
  <si>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</si>
  <si>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</si>
  <si>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</si>
  <si>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</si>
  <si>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</si>
  <si>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</si>
  <si>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</si>
  <si>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</si>
  <si>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</si>
  <si>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</si>
  <si>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</si>
  <si>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</si>
  <si>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</si>
  <si>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</si>
  <si>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</si>
  <si>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</si>
  <si>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</si>
  <si>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</si>
  <si>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</si>
  <si>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</si>
  <si>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</si>
  <si>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</si>
  <si>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</si>
  <si>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</si>
  <si>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</si>
  <si>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</si>
  <si>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</si>
  <si>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</si>
  <si>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</si>
  <si>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</si>
  <si>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</si>
  <si>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</si>
  <si>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</si>
  <si>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</si>
  <si>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</si>
  <si>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</si>
  <si>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</si>
  <si>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</si>
  <si>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</si>
  <si>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</si>
  <si>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</si>
  <si>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</si>
  <si>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</si>
  <si>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</si>
  <si>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</si>
  <si>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</si>
  <si>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</si>
  <si>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</si>
  <si>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</si>
  <si>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</si>
  <si>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</si>
  <si>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</si>
  <si>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</si>
  <si>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</si>
  <si>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</si>
  <si>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</si>
  <si>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</si>
  <si>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</si>
  <si>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</si>
  <si>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</si>
  <si>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</si>
  <si>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</si>
  <si>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</si>
  <si>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</si>
  <si>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</si>
  <si>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</si>
  <si>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</si>
  <si>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</si>
  <si>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</si>
  <si>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</si>
  <si>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</si>
  <si>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</si>
  <si>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</si>
  <si>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</si>
  <si>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</si>
  <si>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</si>
  <si>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</si>
  <si>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</si>
  <si>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</si>
  <si>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</si>
  <si>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</si>
  <si>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</si>
  <si>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</si>
  <si>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</si>
  <si>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</si>
  <si>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</si>
  <si>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</si>
  <si>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</si>
  <si>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</si>
  <si>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</si>
  <si>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</si>
  <si>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</si>
  <si>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</si>
  <si>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</si>
  <si>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</si>
  <si>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</si>
  <si>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</si>
  <si>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</si>
  <si>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</si>
  <si>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</si>
  <si>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</si>
  <si>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</si>
  <si>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</si>
  <si>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</si>
  <si>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</si>
  <si>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</si>
  <si>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</si>
  <si>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</si>
  <si>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</si>
  <si>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</si>
  <si>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</si>
  <si>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</si>
  <si>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</si>
  <si>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</si>
  <si>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</si>
  <si>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</si>
  <si>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</si>
  <si>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</si>
  <si>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</si>
  <si>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</si>
  <si>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</si>
  <si>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</si>
  <si>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</si>
  <si>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</si>
  <si>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</si>
  <si>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</si>
  <si>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</si>
  <si>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</si>
  <si>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</si>
  <si>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</si>
  <si>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</si>
  <si>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</si>
  <si>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</si>
  <si>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</si>
  <si>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</si>
  <si>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</si>
  <si>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</si>
  <si>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</si>
  <si>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</si>
  <si>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</si>
  <si>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</si>
  <si>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</si>
  <si>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</si>
  <si>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</si>
  <si>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</si>
  <si>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</si>
  <si>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</si>
  <si>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</si>
  <si>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</si>
  <si>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</si>
  <si>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</si>
  <si>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</si>
  <si>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</si>
  <si>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</si>
  <si>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</si>
  <si>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</si>
  <si>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</si>
  <si>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</si>
  <si>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</si>
  <si>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</si>
  <si>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</si>
  <si>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</si>
  <si>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</si>
  <si>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</si>
  <si>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</si>
  <si>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</si>
  <si>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</si>
  <si>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</si>
  <si>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</si>
  <si>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</si>
  <si>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</si>
  <si>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</si>
  <si>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</si>
  <si>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</si>
  <si>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</si>
  <si>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</si>
  <si>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</si>
  <si>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</si>
  <si>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</si>
  <si>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</si>
  <si>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</si>
  <si>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</si>
  <si>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</si>
  <si>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</si>
  <si>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</si>
  <si>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</si>
  <si>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</si>
  <si>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</si>
  <si>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</si>
  <si>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</si>
  <si>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</si>
  <si>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</si>
  <si>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</si>
  <si>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</si>
  <si>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</si>
  <si>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</si>
  <si>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</si>
  <si>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</si>
  <si>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</si>
  <si>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</si>
  <si>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</si>
  <si>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</si>
  <si>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</si>
  <si>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</si>
  <si>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</si>
  <si>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</si>
  <si>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</si>
  <si>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</si>
  <si>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</si>
  <si>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</si>
  <si>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</si>
  <si>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</si>
  <si>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</si>
  <si>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</si>
  <si>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</si>
  <si>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</si>
  <si>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</si>
  <si>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</si>
  <si>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</si>
  <si>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</si>
  <si>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</si>
  <si>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</si>
  <si>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</si>
  <si>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</si>
  <si>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</si>
  <si>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</si>
  <si>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</si>
  <si>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</si>
  <si>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</si>
  <si>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</si>
  <si>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</si>
  <si>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</si>
  <si>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</si>
  <si>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</si>
  <si>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</si>
  <si>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</si>
  <si>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</si>
  <si>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</si>
  <si>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</si>
  <si>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</si>
  <si>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</si>
  <si>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</si>
  <si>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</si>
  <si>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</si>
  <si>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</si>
  <si>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</si>
  <si>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</si>
  <si>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</si>
  <si>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</si>
  <si>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</si>
  <si>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</si>
  <si>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</si>
  <si>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</si>
  <si>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</si>
  <si>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</si>
  <si>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</si>
  <si>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</si>
  <si>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</si>
  <si>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</si>
  <si>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</si>
  <si>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</si>
  <si>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</si>
  <si>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</si>
  <si>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</si>
  <si>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</si>
  <si>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</si>
  <si>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</si>
  <si>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</si>
  <si>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</si>
  <si>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</si>
  <si>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</si>
  <si>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</si>
  <si>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</si>
  <si>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</si>
  <si>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</si>
  <si>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</si>
  <si>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</si>
  <si>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</si>
  <si>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</si>
  <si>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</si>
  <si>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</si>
  <si>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</si>
  <si>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</si>
  <si>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</si>
  <si>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</si>
  <si>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</si>
  <si>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</si>
  <si>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</si>
  <si>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</si>
  <si>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</si>
  <si>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</si>
  <si>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</si>
  <si>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</si>
  <si>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</si>
  <si>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</si>
  <si>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</si>
  <si>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</si>
  <si>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</si>
  <si>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</si>
  <si>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</si>
  <si>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</si>
  <si>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</si>
  <si>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</si>
  <si>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</si>
  <si>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</si>
  <si>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</si>
  <si>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</si>
  <si>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</si>
  <si>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</si>
  <si>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</si>
  <si>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</si>
  <si>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</si>
  <si>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</si>
  <si>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</si>
  <si>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</si>
  <si>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</si>
  <si>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</si>
  <si>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</si>
  <si>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</si>
  <si>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</si>
  <si>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</si>
  <si>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</si>
  <si>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</si>
  <si>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</si>
  <si>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</si>
  <si>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</si>
  <si>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</si>
  <si>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</si>
  <si>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</si>
  <si>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</si>
  <si>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</si>
  <si>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</si>
  <si>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</si>
  <si>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</si>
  <si>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</si>
  <si>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</si>
  <si>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</si>
  <si>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</si>
  <si>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</si>
  <si>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</si>
  <si>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</si>
  <si>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</si>
  <si>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</si>
  <si>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</si>
  <si>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</si>
  <si>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</si>
  <si>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</si>
  <si>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</si>
  <si>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</si>
  <si>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</si>
  <si>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</si>
  <si>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</si>
  <si>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</si>
  <si>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</si>
  <si>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</si>
  <si>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</si>
  <si>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</si>
  <si>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</si>
  <si>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</si>
  <si>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</si>
  <si>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</si>
  <si>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</si>
  <si>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</si>
  <si>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</si>
  <si>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</si>
  <si>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</si>
  <si>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</si>
  <si>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</si>
  <si>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</si>
  <si>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</si>
  <si>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</si>
  <si>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</si>
  <si>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</si>
  <si>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</si>
  <si>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</si>
  <si>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</si>
  <si>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</si>
  <si>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</si>
  <si>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</si>
  <si>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</si>
  <si>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</si>
  <si>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</si>
  <si>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</si>
  <si>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</si>
  <si>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</si>
  <si>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</si>
  <si>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</si>
  <si>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</si>
  <si>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</si>
  <si>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</si>
  <si>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</si>
  <si>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</si>
  <si>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</si>
  <si>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</si>
  <si>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</si>
  <si>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</si>
  <si>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</si>
  <si>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</si>
  <si>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</si>
  <si>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</si>
  <si>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</si>
  <si>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</si>
  <si>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</si>
  <si>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</si>
  <si>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</si>
  <si>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</si>
  <si>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</si>
  <si>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</si>
  <si>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</si>
  <si>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</si>
  <si>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</si>
  <si>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</si>
  <si>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</si>
  <si>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</si>
  <si>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</si>
  <si>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</si>
  <si>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</si>
  <si>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</si>
  <si>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</si>
  <si>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</si>
  <si>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</si>
  <si>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</si>
  <si>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</si>
  <si>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</si>
  <si>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</si>
  <si>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</si>
  <si>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</si>
  <si>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</si>
  <si>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</si>
  <si>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</si>
  <si>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</si>
  <si>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</si>
  <si>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</si>
  <si>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</si>
  <si>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</si>
  <si>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</si>
  <si>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</si>
  <si>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</si>
  <si>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</si>
  <si>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</si>
  <si>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</si>
  <si>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</si>
  <si>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</si>
  <si>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</si>
  <si>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</si>
  <si>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</si>
  <si>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</si>
  <si>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</si>
  <si>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</si>
  <si>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</si>
  <si>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</si>
  <si>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</si>
  <si>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</si>
  <si>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</si>
  <si>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</si>
  <si>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</si>
  <si>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</si>
  <si>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</si>
  <si>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</si>
  <si>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</si>
  <si>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</si>
  <si>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</si>
  <si>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</si>
  <si>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</si>
  <si>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</si>
  <si>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</si>
  <si>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</si>
  <si>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</si>
  <si>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</si>
  <si>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</si>
  <si>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</si>
  <si>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</si>
  <si>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</si>
  <si>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</si>
  <si>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</si>
  <si>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</si>
  <si>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</si>
  <si>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</si>
  <si>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</si>
  <si>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</si>
  <si>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</si>
  <si>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</si>
  <si>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</si>
  <si>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</si>
  <si>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</si>
  <si>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</si>
  <si>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</si>
  <si>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</si>
  <si>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</si>
  <si>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</si>
  <si>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</si>
  <si>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</si>
  <si>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</si>
  <si>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</si>
  <si>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</si>
  <si>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</si>
  <si>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</si>
  <si>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</si>
  <si>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</si>
  <si>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</si>
  <si>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</si>
  <si>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</si>
  <si>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</si>
  <si>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</si>
  <si>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</si>
  <si>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</si>
  <si>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</si>
  <si>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</si>
  <si>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</si>
  <si>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</si>
  <si>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</si>
  <si>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</si>
  <si>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</si>
  <si>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</si>
  <si>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</si>
  <si>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</si>
  <si>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</si>
  <si>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</si>
  <si>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</si>
  <si>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</si>
  <si>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</si>
  <si>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</si>
  <si>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</si>
  <si>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</si>
  <si>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</si>
  <si>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</si>
  <si>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</si>
  <si>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</si>
  <si>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</si>
  <si>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</si>
  <si>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</si>
  <si>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</si>
  <si>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</si>
  <si>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</si>
  <si>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</si>
  <si>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</si>
  <si>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</si>
  <si>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</si>
  <si>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</si>
  <si>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</si>
  <si>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</si>
  <si>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</si>
  <si>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</si>
  <si>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</si>
  <si>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</si>
  <si>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</si>
  <si>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</si>
  <si>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</si>
  <si>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</si>
  <si>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</si>
  <si>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</si>
  <si>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</si>
  <si>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</si>
  <si>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</si>
  <si>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</si>
  <si>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</si>
  <si>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</si>
  <si>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</si>
  <si>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</si>
  <si>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</si>
  <si>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</si>
  <si>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</si>
  <si>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</si>
  <si>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</si>
  <si>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</si>
  <si>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</si>
  <si>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</si>
  <si>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</si>
  <si>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</si>
  <si>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</si>
  <si>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</si>
  <si>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</si>
  <si>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</si>
  <si>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</si>
  <si>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</si>
  <si>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</si>
  <si>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</si>
  <si>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</si>
  <si>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</si>
  <si>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</si>
  <si>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</si>
  <si>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</si>
  <si>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</si>
  <si>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</si>
  <si>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</si>
  <si>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</si>
  <si>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</si>
  <si>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</si>
  <si>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</si>
  <si>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</si>
  <si>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</si>
  <si>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</si>
  <si>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</si>
  <si>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</si>
  <si>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</si>
  <si>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</si>
  <si>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</si>
  <si>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</si>
  <si>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</si>
  <si>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</si>
  <si>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</si>
  <si>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</si>
  <si>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</si>
  <si>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</si>
  <si>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</si>
  <si>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</si>
  <si>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</si>
  <si>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</si>
  <si>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</si>
  <si>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</si>
  <si>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</si>
  <si>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</si>
  <si>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</si>
  <si>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</si>
  <si>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</si>
  <si>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</si>
  <si>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</si>
  <si>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</si>
  <si>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</si>
  <si>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</si>
  <si>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</si>
  <si>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</si>
  <si>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</si>
  <si>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</si>
  <si>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</si>
  <si>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</si>
  <si>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</si>
  <si>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</si>
  <si>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</si>
  <si>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</si>
  <si>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</si>
  <si>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</si>
  <si>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</si>
  <si>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</si>
  <si>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</si>
  <si>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</si>
  <si>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</si>
  <si>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</si>
  <si>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</si>
  <si>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</si>
  <si>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</si>
  <si>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</si>
  <si>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</si>
  <si>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</si>
  <si>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</si>
  <si>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</si>
  <si>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</si>
  <si>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</si>
  <si>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</si>
  <si>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</si>
  <si>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</si>
  <si>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</si>
  <si>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</si>
  <si>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</si>
  <si>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</si>
  <si>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</si>
  <si>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</si>
  <si>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</si>
  <si>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</si>
  <si>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</si>
  <si>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</si>
  <si>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</si>
  <si>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</si>
  <si>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</si>
  <si>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</si>
  <si>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</si>
  <si>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</si>
  <si>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</si>
  <si>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</si>
  <si>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</si>
  <si>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</si>
  <si>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</si>
  <si>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</si>
  <si>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</si>
  <si>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</si>
  <si>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</si>
  <si>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</si>
  <si>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</si>
  <si>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</si>
  <si>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</si>
  <si>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</si>
  <si>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</si>
  <si>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</si>
  <si>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</si>
  <si>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</si>
  <si>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</si>
  <si>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</si>
  <si>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</si>
  <si>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</si>
  <si>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</si>
  <si>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</si>
  <si>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</si>
  <si>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</si>
  <si>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</si>
  <si>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</si>
  <si>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</si>
  <si>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</si>
  <si>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</si>
  <si>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</si>
  <si>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</si>
  <si>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</si>
  <si>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</si>
  <si>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</si>
  <si>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</si>
  <si>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</si>
  <si>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</si>
  <si>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</si>
  <si>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</si>
  <si>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</si>
  <si>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</si>
  <si>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</si>
  <si>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</si>
  <si>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</si>
  <si>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</si>
  <si>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</si>
  <si>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</si>
  <si>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</si>
  <si>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</si>
  <si>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</si>
  <si>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</si>
  <si>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</si>
  <si>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</si>
  <si>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</si>
  <si>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</si>
  <si>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</si>
  <si>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</si>
  <si>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</si>
  <si>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</si>
  <si>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</si>
  <si>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</si>
  <si>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</si>
  <si>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</si>
  <si>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</si>
  <si>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</si>
  <si>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</si>
  <si>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</si>
  <si>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</si>
  <si>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</si>
  <si>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</si>
  <si>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</si>
  <si>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</si>
  <si>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</si>
  <si>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</si>
  <si>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</si>
  <si>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</si>
  <si>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</si>
  <si>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</si>
  <si>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</si>
  <si>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</si>
  <si>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</si>
  <si>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</si>
  <si>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</si>
  <si>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</si>
  <si>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</si>
  <si>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</si>
  <si>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</si>
  <si>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</si>
  <si>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</si>
  <si>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</si>
  <si>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</si>
  <si>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</si>
  <si>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</si>
  <si>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</si>
  <si>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</si>
  <si>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</si>
  <si>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</si>
  <si>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</si>
  <si>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</si>
  <si>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</si>
  <si>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</si>
  <si>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</si>
  <si>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</si>
  <si>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</si>
  <si>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</si>
  <si>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</si>
  <si>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</si>
  <si>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</si>
  <si>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</si>
  <si>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</si>
  <si>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</si>
  <si>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</si>
  <si>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</si>
  <si>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</si>
  <si>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</si>
  <si>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</si>
  <si>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</si>
  <si>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</si>
  <si>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</si>
  <si>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</si>
  <si>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</si>
  <si>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</si>
  <si>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</si>
  <si>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</si>
  <si>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</si>
  <si>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</si>
  <si>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</si>
  <si>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</si>
  <si>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</si>
  <si>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</si>
  <si>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</si>
  <si>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</si>
  <si>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</si>
  <si>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</si>
  <si>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</si>
  <si>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</si>
  <si>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</si>
  <si>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</si>
  <si>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</si>
  <si>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</si>
  <si>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</si>
  <si>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</si>
  <si>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</si>
  <si>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</si>
  <si>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</si>
  <si>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</si>
  <si>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</si>
  <si>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</si>
  <si>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</si>
  <si>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</si>
  <si>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</si>
  <si>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</si>
  <si>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</si>
  <si>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</si>
  <si>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</si>
  <si>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</si>
  <si>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</si>
  <si>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</si>
  <si>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</si>
  <si>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</si>
  <si>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</si>
  <si>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</si>
  <si>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</si>
  <si>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</si>
  <si>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</si>
  <si>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</si>
  <si>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</si>
  <si>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</si>
  <si>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</si>
  <si>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</si>
  <si>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</si>
  <si>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</si>
  <si>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</si>
  <si>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</si>
  <si>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</si>
  <si>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</si>
  <si>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</si>
  <si>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</si>
  <si>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</si>
  <si>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</si>
  <si>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</si>
  <si>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</si>
  <si>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</si>
  <si>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</si>
  <si>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</si>
  <si>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</si>
  <si>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</si>
  <si>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</si>
  <si>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</si>
  <si>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</si>
  <si>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</si>
  <si>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</si>
  <si>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</si>
  <si>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</si>
  <si>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</si>
  <si>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</si>
  <si>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</si>
  <si>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</si>
  <si>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</si>
  <si>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</si>
  <si>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</si>
  <si>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</si>
  <si>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</si>
  <si>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</si>
  <si>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</si>
  <si>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</si>
  <si>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</si>
  <si>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</si>
  <si>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</si>
  <si>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</si>
  <si>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</si>
  <si>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</si>
  <si>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</si>
  <si>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</si>
  <si>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</si>
  <si>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</si>
  <si>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</si>
  <si>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</si>
  <si>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</si>
  <si>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</si>
  <si>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</si>
  <si>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</si>
  <si>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</si>
  <si>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</si>
  <si>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</si>
  <si>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</si>
  <si>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</si>
  <si>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</si>
  <si>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</si>
  <si>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</si>
  <si>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</si>
  <si>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</si>
  <si>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</si>
  <si>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</si>
  <si>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</si>
  <si>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</si>
  <si>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</si>
  <si>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</si>
  <si>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</si>
  <si>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</si>
  <si>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</si>
  <si>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</si>
  <si>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</si>
  <si>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</si>
  <si>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</si>
  <si>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</si>
  <si>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</si>
  <si>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</si>
  <si>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</si>
  <si>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</si>
  <si>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</si>
  <si>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</si>
  <si>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</si>
  <si>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</si>
  <si>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</si>
  <si>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</si>
  <si>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</si>
  <si>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</si>
  <si>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</si>
  <si>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</si>
  <si>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</si>
  <si>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</si>
  <si>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</si>
  <si>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</si>
  <si>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</si>
  <si>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</si>
  <si>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</si>
  <si>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</si>
  <si>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</si>
  <si>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</si>
  <si>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</si>
  <si>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</si>
  <si>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</si>
  <si>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</si>
  <si>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</si>
  <si>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</si>
  <si>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</si>
  <si>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</si>
  <si>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</si>
  <si>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</si>
  <si>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</si>
  <si>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</si>
  <si>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</si>
  <si>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</si>
  <si>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</si>
  <si>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</si>
  <si>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</si>
  <si>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</si>
  <si>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</si>
  <si>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</si>
  <si>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</si>
  <si>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</si>
  <si>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</si>
  <si>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</si>
  <si>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</si>
  <si>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</si>
  <si>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</si>
  <si>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</si>
  <si>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</si>
  <si>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</si>
  <si>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</si>
  <si>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</si>
  <si>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</si>
  <si>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</si>
  <si>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</si>
  <si>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</si>
  <si>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</si>
  <si>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</si>
  <si>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</si>
  <si>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</si>
  <si>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</si>
  <si>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</si>
  <si>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</si>
  <si>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</si>
  <si>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</si>
  <si>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</si>
  <si>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</si>
  <si>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</si>
  <si>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</si>
  <si>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</si>
  <si>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</si>
  <si>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</si>
  <si>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</si>
  <si>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</si>
  <si>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</si>
  <si>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</si>
  <si>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</si>
  <si>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</si>
  <si>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</si>
  <si>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</si>
  <si>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</si>
  <si>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</si>
  <si>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</si>
  <si>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</si>
  <si>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</si>
  <si>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</si>
  <si>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</si>
  <si>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</si>
  <si>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</si>
  <si>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</si>
  <si>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</si>
  <si>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</si>
  <si>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</si>
  <si>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</si>
  <si>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</si>
  <si>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</si>
  <si>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</si>
  <si>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</si>
  <si>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</si>
  <si>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</si>
  <si>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</si>
  <si>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</si>
  <si>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</si>
  <si>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</si>
  <si>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</si>
  <si>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</si>
  <si>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</si>
  <si>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</si>
  <si>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</si>
  <si>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</si>
  <si>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</si>
  <si>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</si>
  <si>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</si>
  <si>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</si>
  <si>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</si>
  <si>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</si>
  <si>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</si>
  <si>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</si>
  <si>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</si>
  <si>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</si>
  <si>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</si>
  <si>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</si>
  <si>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</si>
  <si>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</si>
  <si>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</si>
  <si>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</si>
  <si>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</si>
  <si>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</si>
  <si>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</si>
  <si>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</si>
  <si>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</si>
  <si>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</si>
  <si>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</si>
  <si>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</si>
  <si>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</si>
  <si>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</si>
  <si>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</si>
  <si>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</si>
  <si>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</si>
  <si>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</si>
  <si>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</si>
  <si>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</si>
  <si>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</si>
  <si>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</si>
  <si>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</si>
  <si>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</si>
  <si>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</si>
  <si>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</si>
  <si>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</si>
  <si>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</si>
  <si>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</si>
  <si>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</si>
  <si>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</si>
  <si>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</si>
  <si>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</si>
  <si>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</si>
  <si>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</si>
  <si>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</si>
  <si>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</si>
  <si>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</si>
  <si>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</si>
  <si>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</si>
  <si>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</si>
  <si>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</si>
  <si>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</si>
  <si>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</si>
  <si>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</si>
  <si>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</si>
  <si>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</si>
  <si>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</si>
  <si>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</si>
  <si>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</si>
  <si>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</si>
  <si>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</si>
  <si>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</si>
  <si>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</si>
  <si>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</si>
  <si>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</si>
  <si>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</si>
  <si>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</si>
  <si>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</si>
  <si>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</si>
  <si>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</si>
  <si>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</si>
  <si>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</si>
  <si>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</si>
  <si>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</si>
  <si>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</si>
  <si>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</si>
  <si>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</si>
  <si>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</si>
  <si>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</si>
  <si>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</si>
  <si>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</si>
  <si>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</si>
  <si>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</si>
  <si>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</si>
  <si>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</si>
  <si>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</si>
  <si>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</si>
  <si>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</si>
  <si>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</si>
  <si>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</si>
  <si>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</si>
  <si>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</si>
  <si>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</si>
  <si>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</si>
  <si>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</si>
  <si>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</si>
  <si>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</si>
  <si>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</si>
  <si>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</si>
  <si>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</si>
  <si>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</si>
  <si>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</si>
  <si>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</si>
  <si>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</si>
  <si>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</si>
  <si>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</si>
  <si>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</si>
  <si>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</si>
  <si>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</si>
  <si>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</si>
  <si>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</si>
  <si>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</si>
  <si>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</si>
  <si>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</si>
  <si>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</si>
  <si>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</si>
  <si>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</si>
  <si>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</si>
  <si>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</si>
  <si>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</si>
  <si>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</si>
  <si>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</si>
  <si>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</si>
  <si>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</si>
  <si>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</si>
  <si>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</si>
  <si>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</si>
  <si>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</si>
  <si>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</si>
  <si>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</si>
  <si>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</si>
  <si>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</si>
  <si>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</si>
  <si>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</si>
  <si>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</si>
  <si>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</si>
  <si>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</si>
  <si>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</si>
  <si>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</si>
  <si>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</si>
  <si>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</si>
  <si>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</si>
  <si>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</si>
  <si>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</si>
  <si>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</si>
  <si>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</si>
  <si>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</si>
  <si>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</si>
  <si>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</si>
  <si>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</si>
  <si>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</si>
  <si>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</si>
  <si>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</si>
  <si>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</si>
  <si>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</si>
  <si>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</si>
  <si>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</si>
  <si>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</si>
  <si>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</si>
  <si>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</si>
  <si>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</si>
  <si>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</si>
  <si>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</si>
  <si>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</si>
  <si>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</si>
  <si>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</si>
  <si>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</si>
  <si>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</si>
  <si>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</si>
  <si>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</si>
  <si>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</si>
  <si>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</si>
  <si>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</si>
  <si>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</si>
  <si>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</si>
  <si>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</si>
  <si>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</si>
  <si>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</si>
  <si>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</si>
  <si>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</si>
  <si>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</si>
  <si>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</si>
  <si>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</si>
  <si>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</si>
  <si>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</si>
  <si>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</si>
  <si>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</si>
  <si>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</si>
  <si>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</si>
  <si>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</si>
  <si>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</si>
  <si>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</si>
  <si>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</si>
  <si>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</si>
  <si>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</si>
  <si>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</si>
  <si>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</si>
  <si>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</si>
  <si>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</si>
  <si>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</si>
  <si>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</si>
  <si>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</si>
  <si>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</si>
  <si>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</si>
  <si>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</si>
  <si>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</si>
  <si>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</si>
  <si>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</si>
  <si>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</si>
  <si>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</si>
  <si>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</si>
  <si>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</si>
  <si>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</si>
  <si>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</si>
  <si>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</si>
  <si>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</si>
  <si>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</si>
  <si>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</si>
  <si>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</si>
  <si>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</si>
  <si>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</si>
  <si>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</si>
  <si>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</si>
  <si>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</si>
  <si>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</si>
  <si>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</si>
  <si>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</si>
  <si>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</si>
  <si>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</si>
  <si>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</si>
  <si>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</si>
  <si>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</si>
  <si>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</si>
  <si>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</si>
  <si>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</si>
  <si>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</si>
  <si>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</si>
  <si>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</si>
  <si>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</si>
  <si>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</si>
  <si>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</si>
  <si>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</si>
  <si>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</si>
  <si>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</si>
  <si>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</si>
  <si>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</si>
  <si>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</si>
  <si>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</si>
  <si>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</si>
  <si>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</si>
  <si>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</si>
  <si>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</si>
  <si>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</si>
  <si>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</si>
  <si>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</si>
  <si>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</si>
  <si>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</si>
  <si>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</si>
  <si>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</si>
  <si>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</si>
  <si>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</si>
  <si>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</si>
  <si>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</si>
  <si>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</si>
  <si>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</si>
  <si>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</si>
  <si>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</si>
  <si>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</si>
  <si>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</si>
  <si>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</si>
  <si>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</si>
  <si>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</si>
  <si>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</si>
  <si>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</si>
  <si>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</si>
  <si>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</si>
  <si>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</si>
  <si>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</si>
  <si>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</si>
  <si>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</si>
  <si>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</si>
  <si>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</si>
  <si>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</si>
  <si>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</si>
  <si>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</si>
  <si>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</si>
  <si>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</si>
  <si>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</si>
  <si>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</si>
  <si>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</si>
  <si>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</si>
  <si>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</si>
  <si>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</si>
  <si>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</si>
  <si>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</si>
  <si>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</si>
  <si>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</si>
  <si>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</si>
  <si>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</si>
  <si>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</si>
  <si>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</si>
  <si>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</si>
  <si>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</si>
  <si>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</si>
  <si>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</si>
  <si>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</si>
  <si>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</si>
  <si>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</si>
  <si>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</si>
  <si>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</si>
  <si>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</si>
  <si>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</si>
  <si>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</si>
  <si>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</si>
  <si>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</si>
  <si>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</si>
  <si>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</si>
  <si>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</si>
  <si>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</si>
  <si>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</si>
  <si>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</si>
  <si>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</si>
  <si>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</si>
  <si>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</si>
  <si>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</si>
  <si>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</si>
  <si>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</si>
  <si>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</si>
  <si>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</si>
  <si>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</si>
  <si>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</si>
  <si>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</si>
  <si>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</si>
  <si>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</si>
  <si>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</si>
  <si>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</si>
  <si>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</si>
  <si>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</si>
  <si>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</si>
  <si>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</si>
  <si>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</si>
  <si>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</si>
  <si>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</si>
  <si>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</si>
  <si>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</si>
  <si>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</si>
  <si>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</si>
  <si>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</si>
  <si>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</si>
  <si>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</si>
  <si>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</si>
  <si>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</si>
  <si>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</si>
  <si>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</si>
  <si>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</si>
  <si>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</si>
  <si>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</si>
  <si>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</si>
  <si>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</si>
  <si>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</si>
  <si>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</si>
  <si>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</si>
  <si>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</si>
  <si>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</si>
  <si>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</si>
  <si>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</si>
  <si>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</si>
  <si>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</si>
  <si>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</si>
  <si>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</si>
  <si>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</si>
  <si>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</si>
  <si>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</si>
  <si>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</si>
  <si>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</si>
  <si>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</si>
  <si>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</si>
  <si>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</si>
  <si>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</si>
  <si>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</si>
  <si>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</si>
  <si>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</si>
  <si>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</si>
  <si>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</si>
  <si>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</si>
  <si>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</si>
  <si>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</si>
  <si>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</si>
  <si>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</si>
  <si>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</si>
  <si>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</si>
  <si>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</si>
  <si>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</si>
  <si>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</si>
  <si>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</si>
  <si>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</si>
  <si>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</si>
  <si>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</si>
  <si>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</si>
  <si>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</si>
  <si>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</si>
  <si>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</si>
  <si>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</si>
  <si>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</si>
  <si>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</si>
  <si>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</si>
  <si>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</si>
  <si>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</si>
  <si>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</si>
  <si>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</si>
  <si>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</si>
  <si>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</si>
  <si>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</si>
  <si>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</si>
  <si>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</si>
  <si>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</si>
  <si>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</si>
  <si>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</si>
  <si>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</si>
  <si>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</si>
  <si>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</si>
  <si>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</si>
  <si>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</si>
  <si>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</si>
  <si>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</si>
  <si>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</si>
  <si>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</si>
  <si>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</si>
  <si>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</si>
  <si>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</si>
  <si>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</si>
  <si>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</si>
  <si>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</si>
  <si>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</si>
  <si>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</si>
  <si>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</si>
  <si>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</si>
  <si>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</si>
  <si>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</si>
  <si>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</si>
  <si>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</si>
  <si>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</si>
  <si>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</si>
  <si>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</si>
  <si>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</si>
  <si>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</si>
  <si>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</si>
  <si>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</si>
  <si>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</si>
  <si>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</si>
  <si>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</si>
  <si>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</si>
  <si>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</si>
  <si>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</si>
  <si>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</si>
  <si>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</si>
  <si>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</si>
  <si>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</si>
  <si>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</si>
  <si>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</si>
  <si>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</si>
  <si>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</si>
  <si>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</si>
  <si>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</si>
  <si>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</si>
  <si>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</si>
  <si>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</si>
  <si>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</si>
  <si>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</si>
  <si>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</si>
  <si>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</si>
  <si>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</si>
  <si>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</si>
  <si>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</si>
  <si>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</si>
  <si>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</si>
  <si>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</si>
  <si>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</si>
  <si>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</si>
  <si>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</si>
  <si>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</si>
  <si>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</si>
  <si>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</si>
  <si>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</si>
  <si>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</si>
  <si>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</si>
  <si>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</si>
  <si>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</si>
  <si>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</si>
  <si>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</si>
  <si>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</si>
  <si>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</si>
  <si>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</si>
  <si>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</si>
  <si>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</si>
  <si>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</si>
  <si>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</si>
  <si>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</si>
  <si>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</si>
  <si>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</si>
  <si>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</si>
  <si>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</si>
  <si>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</si>
  <si>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</si>
  <si>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</si>
  <si>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</si>
  <si>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</si>
  <si>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</si>
  <si>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</si>
  <si>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</si>
  <si>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</si>
  <si>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</si>
  <si>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</si>
  <si>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</si>
  <si>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</si>
  <si>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</si>
  <si>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</si>
  <si>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</si>
  <si>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</si>
  <si>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</si>
  <si>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</si>
  <si>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</si>
  <si>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</si>
  <si>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</si>
  <si>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</si>
  <si>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</si>
  <si>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</si>
  <si>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</si>
  <si>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</si>
  <si>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</si>
  <si>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</si>
  <si>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</si>
  <si>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</si>
  <si>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</si>
  <si>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</si>
  <si>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</si>
  <si>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</si>
  <si>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</si>
  <si>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</si>
  <si>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</si>
  <si>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</si>
  <si>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</si>
  <si>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</si>
  <si>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</si>
  <si>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</si>
  <si>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</si>
  <si>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</si>
  <si>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</si>
  <si>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</si>
  <si>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</si>
  <si>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</si>
  <si>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</si>
  <si>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</si>
  <si>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</si>
  <si>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</si>
  <si>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</si>
  <si>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</si>
  <si>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</si>
  <si>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</si>
  <si>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</si>
  <si>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</si>
  <si>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</si>
  <si>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</si>
  <si>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</si>
  <si>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</si>
  <si>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</si>
  <si>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</si>
  <si>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</si>
  <si>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</si>
  <si>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</si>
  <si>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</si>
  <si>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</si>
  <si>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</si>
  <si>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</si>
  <si>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</si>
  <si>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</si>
  <si>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</si>
  <si>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</si>
  <si>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</si>
  <si>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</si>
  <si>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</si>
  <si>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</si>
  <si>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</si>
  <si>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</si>
  <si>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</si>
  <si>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</si>
  <si>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</si>
  <si>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</si>
  <si>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</si>
  <si>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</si>
  <si>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</si>
  <si>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</si>
  <si>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</si>
  <si>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</si>
  <si>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</si>
  <si>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</si>
  <si>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</si>
  <si>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</si>
  <si>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</si>
  <si>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</si>
  <si>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</si>
  <si>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</si>
  <si>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</si>
  <si>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</si>
  <si>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</si>
  <si>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</si>
  <si>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</si>
  <si>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</si>
  <si>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</si>
  <si>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</si>
  <si>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</si>
  <si>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</si>
  <si>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</si>
  <si>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</si>
  <si>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</si>
  <si>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</si>
  <si>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</si>
  <si>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</si>
  <si>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</si>
  <si>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</si>
  <si>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</si>
  <si>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</si>
  <si>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</si>
  <si>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</si>
  <si>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</si>
  <si>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</si>
  <si>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</si>
  <si>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</si>
  <si>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</si>
  <si>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</si>
  <si>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</si>
  <si>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</si>
  <si>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</si>
  <si>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</si>
  <si>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</si>
  <si>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</si>
  <si>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</si>
  <si>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</si>
  <si>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</si>
  <si>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</si>
  <si>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</si>
  <si>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</si>
  <si>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</si>
  <si>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</si>
  <si>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</si>
  <si>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</si>
  <si>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</si>
  <si>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</si>
  <si>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</si>
  <si>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</si>
  <si>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</si>
  <si>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</si>
  <si>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</si>
  <si>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</si>
  <si>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</si>
  <si>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</si>
  <si>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</si>
  <si>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</si>
  <si>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</si>
  <si>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</si>
  <si>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</si>
  <si>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</si>
  <si>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</si>
  <si>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</si>
  <si>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</si>
  <si>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</si>
  <si>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</si>
  <si>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</si>
  <si>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</si>
  <si>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</si>
  <si>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</si>
  <si>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</si>
  <si>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</si>
  <si>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</si>
  <si>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</si>
  <si>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</si>
  <si>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</si>
  <si>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</si>
  <si>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</si>
  <si>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</si>
  <si>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</si>
  <si>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</si>
  <si>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</si>
  <si>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</si>
  <si>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</si>
  <si>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</si>
  <si>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</si>
  <si>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</si>
  <si>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</si>
  <si>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</si>
  <si>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</si>
  <si>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</si>
  <si>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</si>
  <si>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</si>
  <si>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</si>
  <si>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</si>
  <si>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</si>
  <si>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</si>
  <si>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</si>
  <si>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</si>
  <si>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</si>
  <si>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</si>
  <si>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</si>
  <si>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</si>
  <si>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</si>
  <si>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</si>
  <si>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</si>
  <si>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</si>
  <si>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</si>
  <si>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</si>
  <si>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</si>
  <si>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</si>
  <si>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</si>
  <si>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</si>
  <si>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</si>
  <si>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</si>
  <si>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</si>
  <si>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</si>
  <si>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</si>
  <si>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</si>
  <si>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</si>
  <si>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</si>
  <si>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</si>
  <si>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</si>
  <si>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</si>
  <si>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</si>
  <si>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</si>
  <si>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</si>
  <si>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</si>
  <si>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</si>
  <si>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</si>
  <si>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</si>
  <si>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</si>
  <si>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</si>
  <si>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</si>
  <si>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</si>
  <si>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</si>
  <si>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</si>
  <si>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</si>
  <si>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</si>
  <si>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</si>
  <si>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</si>
  <si>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</si>
  <si>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</si>
  <si>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</si>
  <si>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</si>
  <si>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</si>
  <si>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</si>
  <si>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</si>
  <si>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</si>
  <si>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</si>
  <si>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</si>
  <si>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</si>
  <si>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</si>
  <si>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</si>
  <si>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</si>
  <si>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</si>
  <si>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</si>
  <si>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</si>
  <si>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</si>
  <si>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</si>
  <si>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</si>
  <si>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</si>
  <si>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</si>
  <si>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</si>
  <si>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</si>
  <si>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</si>
  <si>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</si>
  <si>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</si>
  <si>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</si>
  <si>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</si>
  <si>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</si>
  <si>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</si>
  <si>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</si>
  <si>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</si>
  <si>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</si>
  <si>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</si>
  <si>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</si>
  <si>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</si>
  <si>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</si>
  <si>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</si>
  <si>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</si>
  <si>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</si>
  <si>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</si>
  <si>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</si>
  <si>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</si>
  <si>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</si>
  <si>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</si>
  <si>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</si>
  <si>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</si>
  <si>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</si>
  <si>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</si>
  <si>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</si>
  <si>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</si>
  <si>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</si>
  <si>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</si>
  <si>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</si>
  <si>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</si>
  <si>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</si>
  <si>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</si>
  <si>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</si>
  <si>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</si>
  <si>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</si>
  <si>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</si>
  <si>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</si>
  <si>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</si>
  <si>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</si>
  <si>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</si>
  <si>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</si>
  <si>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</si>
  <si>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</si>
  <si>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</si>
  <si>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</si>
  <si>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</si>
  <si>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</si>
  <si>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</si>
  <si>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</si>
  <si>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</si>
  <si>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</si>
  <si>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</si>
  <si>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</si>
  <si>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</si>
  <si>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</si>
  <si>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</si>
  <si>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</si>
  <si>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</si>
  <si>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</si>
  <si>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</si>
  <si>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</si>
  <si>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</si>
  <si>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</si>
  <si>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</si>
  <si>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</si>
  <si>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</si>
  <si>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</si>
  <si>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</si>
  <si>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</si>
  <si>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</si>
  <si>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</si>
  <si>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</si>
  <si>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</si>
  <si>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</si>
  <si>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</si>
  <si>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</si>
  <si>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</si>
  <si>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</si>
  <si>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</si>
  <si>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</si>
  <si>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</si>
  <si>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</si>
  <si>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</si>
  <si>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</si>
  <si>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</si>
  <si>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</si>
  <si>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</si>
  <si>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</si>
  <si>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</si>
  <si>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</si>
  <si>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</si>
  <si>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</si>
  <si>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</si>
  <si>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</si>
  <si>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</si>
  <si>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</si>
  <si>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</si>
  <si>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</si>
  <si>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</si>
  <si>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</si>
  <si>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</si>
  <si>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</si>
  <si>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</si>
  <si>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</si>
  <si>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</si>
  <si>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</si>
  <si>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</si>
  <si>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</si>
  <si>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</si>
  <si>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</si>
  <si>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</si>
  <si>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</si>
  <si>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</si>
  <si>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</si>
  <si>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</si>
  <si>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</si>
  <si>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</si>
  <si>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</si>
  <si>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</si>
  <si>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</si>
  <si>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</si>
  <si>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</si>
  <si>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</si>
  <si>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</si>
  <si>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</si>
  <si>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</si>
  <si>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</si>
  <si>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</si>
  <si>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</si>
  <si>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</si>
  <si>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</si>
  <si>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</si>
  <si>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</si>
  <si>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</si>
  <si>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</si>
  <si>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</si>
  <si>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</si>
  <si>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</si>
  <si>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</si>
  <si>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</si>
  <si>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</si>
  <si>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</si>
  <si>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</si>
  <si>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</si>
  <si>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</si>
  <si>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</si>
  <si>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</si>
  <si>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</si>
  <si>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</si>
  <si>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</si>
  <si>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</si>
  <si>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</si>
  <si>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</si>
  <si>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</si>
  <si>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</si>
  <si>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</si>
  <si>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</si>
  <si>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</si>
  <si>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</si>
  <si>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</si>
  <si>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</si>
  <si>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</si>
  <si>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</si>
  <si>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</si>
  <si>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</si>
  <si>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</si>
  <si>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</si>
  <si>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</si>
  <si>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</si>
  <si>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</si>
  <si>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</si>
  <si>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</si>
  <si>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</si>
  <si>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</si>
  <si>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</si>
  <si>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</si>
  <si>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</si>
  <si>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</si>
  <si>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</si>
  <si>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</si>
  <si>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</si>
  <si>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</si>
  <si>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</si>
  <si>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</si>
  <si>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</si>
  <si>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</si>
  <si>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</si>
  <si>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</si>
  <si>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</si>
  <si>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</si>
  <si>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</si>
  <si>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</si>
  <si>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</si>
  <si>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</si>
  <si>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</si>
  <si>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</si>
  <si>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</si>
  <si>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</si>
  <si>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</si>
  <si>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</si>
  <si>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</si>
  <si>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</si>
  <si>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</si>
  <si>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</si>
  <si>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</si>
  <si>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</si>
  <si>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</si>
  <si>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</si>
  <si>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</si>
  <si>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</si>
  <si>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</si>
  <si>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</si>
  <si>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</si>
  <si>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</si>
  <si>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</si>
  <si>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</si>
  <si>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</si>
  <si>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</si>
  <si>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</si>
  <si>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</si>
  <si>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</si>
  <si>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</si>
  <si>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</si>
  <si>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</si>
  <si>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</si>
  <si>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</si>
  <si>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</si>
  <si>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</si>
  <si>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</si>
  <si>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</si>
  <si>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</si>
  <si>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</si>
  <si>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</si>
  <si>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</si>
  <si>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</si>
  <si>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</si>
  <si>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</si>
  <si>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</si>
  <si>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</si>
  <si>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</si>
  <si>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</si>
  <si>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</si>
  <si>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</si>
  <si>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</si>
  <si>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</si>
  <si>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</si>
  <si>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</si>
  <si>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</si>
  <si>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</si>
  <si>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</si>
  <si>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</si>
  <si>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</si>
  <si>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</si>
  <si>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</si>
  <si>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</si>
  <si>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</si>
  <si>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</si>
  <si>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</si>
  <si>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</si>
  <si>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</si>
  <si>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</si>
  <si>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</si>
  <si>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</si>
  <si>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</si>
  <si>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</si>
  <si>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</si>
  <si>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</si>
  <si>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</si>
  <si>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</si>
  <si>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</si>
  <si>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</si>
  <si>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</si>
  <si>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</si>
  <si>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</si>
  <si>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</si>
  <si>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</si>
  <si>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</si>
  <si>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</si>
  <si>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</si>
  <si>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</si>
  <si>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</si>
  <si>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</si>
  <si>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</si>
  <si>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</si>
  <si>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</si>
  <si>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</si>
  <si>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</si>
  <si>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</si>
  <si>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</si>
  <si>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</si>
  <si>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</si>
  <si>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</si>
  <si>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</si>
  <si>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</si>
  <si>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</si>
  <si>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</si>
  <si>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</si>
  <si>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</si>
  <si>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</si>
  <si>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</si>
  <si>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</si>
  <si>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</si>
  <si>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</si>
  <si>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</si>
  <si>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</si>
  <si>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</si>
  <si>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</si>
  <si>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</si>
  <si>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</si>
  <si>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</si>
  <si>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</si>
  <si>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</si>
  <si>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</si>
  <si>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</si>
  <si>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</si>
  <si>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</si>
  <si>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</si>
  <si>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</si>
  <si>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</si>
  <si>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</si>
  <si>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</si>
  <si>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</si>
  <si>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</si>
  <si>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</si>
  <si>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</si>
  <si>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</si>
  <si>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</si>
  <si>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</si>
  <si>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</si>
  <si>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</si>
  <si>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</si>
  <si>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</si>
  <si>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</si>
  <si>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</si>
  <si>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</si>
  <si>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</si>
  <si>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</si>
  <si>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</si>
  <si>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</si>
  <si>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</si>
  <si>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</si>
  <si>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</si>
  <si>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</si>
  <si>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</si>
  <si>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</si>
  <si>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</si>
  <si>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</si>
  <si>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</si>
  <si>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</si>
  <si>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</si>
  <si>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</si>
  <si>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</si>
  <si>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</si>
  <si>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</si>
  <si>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</si>
  <si>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</si>
  <si>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</si>
  <si>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</si>
  <si>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</si>
  <si>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</si>
  <si>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</si>
  <si>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</si>
  <si>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</si>
  <si>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</si>
  <si>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</si>
  <si>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</si>
  <si>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</si>
  <si>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</si>
  <si>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</si>
  <si>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</si>
  <si>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</si>
  <si>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</si>
  <si>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</si>
  <si>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</si>
  <si>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</si>
  <si>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</si>
  <si>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</si>
  <si>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</si>
  <si>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</si>
  <si>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</si>
  <si>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</si>
  <si>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</si>
  <si>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</si>
  <si>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</si>
  <si>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</si>
  <si>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</si>
  <si>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</si>
  <si>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</si>
  <si>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</si>
  <si>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</si>
  <si>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</si>
  <si>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</si>
  <si>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</si>
  <si>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</si>
  <si>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</si>
  <si>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</si>
  <si>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</si>
  <si>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</si>
  <si>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</si>
  <si>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</si>
  <si>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</si>
  <si>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</si>
  <si>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</si>
  <si>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</si>
  <si>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</si>
  <si>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</si>
  <si>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</si>
  <si>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</si>
  <si>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</si>
  <si>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</si>
  <si>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</si>
  <si>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</si>
  <si>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</si>
  <si>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</si>
  <si>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</si>
  <si>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</si>
  <si>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</si>
  <si>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</si>
  <si>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</si>
  <si>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</si>
  <si>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</si>
  <si>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</si>
  <si>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</si>
  <si>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</si>
  <si>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</si>
  <si>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</si>
  <si>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</si>
  <si>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</si>
  <si>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</si>
  <si>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</si>
  <si>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</si>
  <si>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</si>
  <si>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</si>
  <si>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</si>
  <si>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</si>
  <si>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</si>
  <si>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</si>
  <si>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</si>
  <si>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</si>
  <si>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</si>
  <si>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</si>
  <si>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</si>
  <si>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</si>
  <si>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</si>
  <si>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</si>
  <si>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</si>
  <si>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</si>
  <si>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</si>
  <si>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</si>
  <si>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</si>
  <si>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</si>
  <si>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</si>
  <si>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</si>
  <si>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</si>
  <si>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</si>
  <si>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</si>
  <si>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</si>
  <si>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</si>
  <si>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</si>
  <si>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</si>
  <si>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</si>
  <si>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</si>
  <si>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</si>
  <si>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</si>
  <si>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</si>
  <si>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</si>
  <si>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</si>
  <si>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</si>
  <si>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</si>
  <si>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</si>
  <si>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</si>
  <si>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</si>
  <si>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</si>
  <si>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</si>
  <si>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</si>
  <si>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</si>
  <si>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</si>
  <si>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</si>
  <si>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</si>
  <si>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</si>
  <si>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</si>
  <si>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</si>
  <si>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</si>
  <si>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</si>
  <si>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</si>
  <si>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</si>
  <si>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</si>
  <si>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</si>
  <si>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</si>
  <si>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</si>
  <si>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</si>
  <si>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</si>
  <si>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</si>
  <si>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</si>
  <si>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</si>
  <si>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</si>
  <si>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</si>
  <si>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</si>
  <si>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</si>
  <si>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</si>
  <si>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</si>
  <si>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</si>
  <si>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</si>
  <si>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</si>
  <si>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</si>
  <si>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</si>
  <si>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</si>
  <si>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</si>
  <si>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</si>
  <si>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</si>
  <si>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</si>
  <si>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</si>
  <si>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</si>
  <si>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</si>
  <si>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</si>
  <si>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</si>
  <si>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</si>
  <si>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</si>
  <si>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</si>
  <si>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</si>
  <si>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</si>
  <si>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</si>
  <si>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</si>
  <si>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</si>
  <si>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</si>
  <si>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</si>
  <si>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</si>
  <si>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</si>
  <si>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</si>
  <si>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</si>
  <si>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</si>
  <si>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</si>
  <si>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</si>
  <si>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</si>
  <si>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</si>
  <si>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</si>
  <si>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</si>
  <si>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</si>
  <si>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</si>
  <si>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</si>
  <si>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</si>
  <si>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</si>
  <si>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</si>
  <si>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</si>
  <si>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</si>
  <si>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</si>
  <si>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</si>
  <si>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</si>
  <si>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</si>
  <si>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</si>
  <si>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</si>
  <si>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</si>
  <si>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</si>
  <si>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</si>
  <si>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</si>
  <si>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</si>
  <si>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</si>
  <si>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</si>
  <si>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</si>
  <si>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</si>
  <si>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</si>
  <si>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</si>
  <si>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</si>
  <si>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</si>
  <si>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</si>
  <si>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</si>
  <si>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</si>
  <si>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</si>
  <si>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</si>
  <si>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</si>
  <si>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</si>
  <si>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</si>
  <si>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</si>
  <si>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</si>
  <si>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</si>
  <si>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</si>
  <si>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</si>
  <si>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</si>
  <si>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</si>
  <si>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</si>
  <si>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</si>
  <si>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</si>
  <si>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</si>
  <si>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</si>
  <si>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</si>
  <si>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</si>
  <si>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</si>
  <si>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</si>
  <si>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</si>
  <si>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</si>
  <si>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</si>
  <si>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</si>
  <si>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</si>
  <si>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</si>
  <si>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</si>
  <si>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</si>
  <si>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</si>
  <si>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</si>
  <si>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</si>
  <si>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</si>
  <si>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</si>
  <si>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</si>
  <si>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</si>
  <si>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</si>
  <si>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</si>
  <si>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</si>
  <si>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</si>
  <si>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</si>
  <si>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</si>
  <si>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</si>
  <si>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</si>
  <si>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</si>
  <si>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</si>
  <si>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</si>
  <si>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</si>
  <si>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</si>
  <si>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</si>
  <si>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</si>
  <si>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</si>
  <si>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</si>
  <si>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</si>
  <si>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</si>
  <si>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</si>
  <si>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</si>
  <si>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</si>
  <si>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</si>
  <si>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</si>
  <si>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</si>
  <si>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</si>
  <si>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</si>
  <si>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</si>
  <si>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</si>
  <si>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</si>
  <si>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</si>
  <si>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</si>
  <si>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</si>
  <si>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</si>
  <si>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</si>
  <si>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</si>
  <si>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</si>
  <si>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</si>
  <si>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</si>
  <si>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</si>
  <si>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</si>
  <si>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</si>
  <si>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</si>
  <si>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</si>
  <si>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</si>
  <si>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</si>
  <si>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</si>
  <si>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</si>
  <si>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</si>
  <si>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</si>
  <si>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</si>
  <si>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</si>
  <si>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</si>
  <si>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</si>
  <si>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</si>
  <si>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</si>
  <si>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</si>
  <si>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</si>
  <si>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</si>
  <si>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</si>
  <si>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</si>
  <si>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</si>
  <si>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</si>
  <si>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</si>
  <si>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</si>
  <si>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</si>
  <si>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</si>
  <si>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</si>
  <si>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</si>
  <si>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</si>
  <si>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</si>
  <si>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</si>
  <si>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</si>
  <si>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</si>
  <si>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</si>
  <si>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</si>
  <si>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</si>
  <si>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</si>
  <si>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</si>
  <si>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</si>
  <si>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</si>
  <si>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</si>
  <si>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</si>
  <si>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</si>
  <si>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</si>
  <si>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</si>
  <si>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</si>
  <si>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</si>
  <si>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</si>
  <si>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</si>
  <si>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</si>
  <si>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</si>
  <si>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</si>
  <si>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</si>
  <si>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</si>
  <si>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</si>
  <si>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</si>
  <si>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</si>
  <si>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</si>
  <si>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</si>
  <si>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</si>
  <si>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</si>
  <si>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</si>
  <si>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</si>
  <si>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</si>
  <si>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</si>
  <si>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</si>
  <si>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</si>
  <si>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</si>
  <si>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</si>
  <si>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</si>
  <si>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</si>
  <si>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</si>
  <si>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</si>
  <si>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</si>
  <si>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</si>
  <si>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</si>
  <si>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</si>
  <si>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</si>
  <si>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</si>
  <si>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</si>
  <si>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</si>
  <si>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</si>
  <si>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</si>
  <si>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</si>
  <si>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</si>
  <si>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</si>
  <si>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</si>
  <si>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</si>
  <si>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</si>
  <si>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</si>
  <si>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</si>
  <si>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</si>
  <si>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</si>
  <si>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</si>
  <si>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</si>
  <si>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</si>
  <si>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</si>
  <si>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</si>
  <si>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</si>
  <si>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</si>
  <si>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</si>
  <si>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</si>
  <si>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</si>
  <si>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</si>
  <si>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</si>
  <si>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</si>
  <si>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</si>
  <si>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</si>
  <si>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</si>
  <si>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</si>
  <si>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</si>
  <si>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</si>
  <si>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</si>
  <si>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</si>
  <si>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</si>
  <si>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</si>
  <si>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</si>
  <si>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</si>
  <si>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</si>
  <si>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</si>
  <si>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</si>
  <si>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</si>
  <si>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</si>
  <si>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</si>
  <si>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</si>
  <si>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</si>
  <si>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</si>
  <si>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</si>
  <si>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</si>
  <si>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</si>
  <si>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</si>
  <si>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</si>
  <si>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</si>
  <si>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</si>
  <si>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</si>
  <si>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</si>
  <si>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</si>
  <si>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</si>
  <si>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</si>
  <si>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</si>
  <si>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</si>
  <si>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</si>
  <si>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</si>
  <si>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</si>
  <si>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</si>
  <si>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</si>
  <si>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</si>
  <si>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</si>
  <si>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</si>
  <si>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</si>
  <si>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</si>
  <si>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</si>
  <si>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</si>
  <si>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</si>
  <si>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</si>
  <si>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</si>
  <si>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</si>
  <si>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</si>
  <si>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</si>
  <si>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</si>
  <si>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</si>
  <si>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</si>
  <si>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</si>
  <si>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</si>
  <si>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</si>
  <si>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</si>
  <si>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</si>
  <si>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</si>
  <si>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</si>
  <si>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</si>
  <si>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</si>
  <si>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</si>
  <si>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</si>
  <si>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</si>
  <si>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</si>
  <si>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</si>
  <si>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</si>
  <si>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</si>
  <si>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</si>
  <si>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</si>
  <si>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</si>
  <si>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</si>
  <si>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</si>
  <si>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</si>
  <si>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</si>
  <si>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</si>
  <si>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</si>
  <si>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</si>
  <si>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</si>
  <si>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</si>
  <si>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</si>
  <si>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</si>
  <si>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</si>
  <si>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</si>
  <si>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</si>
  <si>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</si>
  <si>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</si>
  <si>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</si>
  <si>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</si>
  <si>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</si>
  <si>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</si>
  <si>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</si>
  <si>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</si>
  <si>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</si>
  <si>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</si>
  <si>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</si>
  <si>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</si>
  <si>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</si>
  <si>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</si>
  <si>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</si>
  <si>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</si>
  <si>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</si>
  <si>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</si>
  <si>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</si>
  <si>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</si>
  <si>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</si>
  <si>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</si>
  <si>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</si>
  <si>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</si>
  <si>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</si>
  <si>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</si>
  <si>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</si>
  <si>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</si>
  <si>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</si>
  <si>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</si>
  <si>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</si>
  <si>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</si>
  <si>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</si>
  <si>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</si>
  <si>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</si>
  <si>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</si>
  <si>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</si>
  <si>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</si>
  <si>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</si>
  <si>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</si>
  <si>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</si>
  <si>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</si>
  <si>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</si>
  <si>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</si>
  <si>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</si>
  <si>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</si>
  <si>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</si>
  <si>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</si>
  <si>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</si>
  <si>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</si>
  <si>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</si>
  <si>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</si>
  <si>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</si>
  <si>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</si>
  <si>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</si>
  <si>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</si>
  <si>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</si>
  <si>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</si>
  <si>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</si>
  <si>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</si>
  <si>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</si>
  <si>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</si>
  <si>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</si>
  <si>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</si>
  <si>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</si>
  <si>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</si>
  <si>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</si>
  <si>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</si>
  <si>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</si>
  <si>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</si>
  <si>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</si>
  <si>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</si>
  <si>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</si>
  <si>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</si>
  <si>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</si>
  <si>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</si>
  <si>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</si>
  <si>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</si>
  <si>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</si>
  <si>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</si>
  <si>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</si>
  <si>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</si>
  <si>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</si>
  <si>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</si>
  <si>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</si>
  <si>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</si>
  <si>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</si>
  <si>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</si>
  <si>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</si>
  <si>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</si>
  <si>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</si>
  <si>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</si>
  <si>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</si>
  <si>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</si>
  <si>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</si>
  <si>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</si>
  <si>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</si>
  <si>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</si>
  <si>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</si>
  <si>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</si>
  <si>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</si>
  <si>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</si>
  <si>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</si>
  <si>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</si>
  <si>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</si>
  <si>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</si>
  <si>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</si>
  <si>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</si>
  <si>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</si>
  <si>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</si>
  <si>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</si>
  <si>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</si>
  <si>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</si>
  <si>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</si>
  <si>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</si>
  <si>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</si>
  <si>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</si>
  <si>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</si>
  <si>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</si>
  <si>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</si>
  <si>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</si>
  <si>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</si>
  <si>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</si>
  <si>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</si>
  <si>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</si>
  <si>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</si>
  <si>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</si>
  <si>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</si>
  <si>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</si>
  <si>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</si>
  <si>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</si>
  <si>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</si>
  <si>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</si>
  <si>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</si>
  <si>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</si>
  <si>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</si>
  <si>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</si>
  <si>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</si>
  <si>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</si>
  <si>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</si>
  <si>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</si>
  <si>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</si>
  <si>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</si>
  <si>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</si>
  <si>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</si>
  <si>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</si>
  <si>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</si>
  <si>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</si>
  <si>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</si>
  <si>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</si>
  <si>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</si>
  <si>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</si>
  <si>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</si>
  <si>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</si>
  <si>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</si>
  <si>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</si>
  <si>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</si>
  <si>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</si>
  <si>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</si>
  <si>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</si>
  <si>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</si>
  <si>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</si>
  <si>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</si>
  <si>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</si>
  <si>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</si>
  <si>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</si>
  <si>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</si>
  <si>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</si>
  <si>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</si>
  <si>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</si>
  <si>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</si>
  <si>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</si>
  <si>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</si>
  <si>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</si>
  <si>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</si>
  <si>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</si>
  <si>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</si>
  <si>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</si>
  <si>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</si>
  <si>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</si>
  <si>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</si>
  <si>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</si>
  <si>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</si>
  <si>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</si>
  <si>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</si>
  <si>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</si>
  <si>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</si>
  <si>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</si>
  <si>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</si>
  <si>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</si>
  <si>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</si>
  <si>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</si>
  <si>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</si>
  <si>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</si>
  <si>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</si>
  <si>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</si>
  <si>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</si>
  <si>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</si>
  <si>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</si>
  <si>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</si>
  <si>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</si>
  <si>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</si>
  <si>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</si>
  <si>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</si>
  <si>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</si>
  <si>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</si>
  <si>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</si>
  <si>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</si>
  <si>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</si>
  <si>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</si>
  <si>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</si>
  <si>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</si>
  <si>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</si>
  <si>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</si>
  <si>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</si>
  <si>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</si>
  <si>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</si>
  <si>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</si>
  <si>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</si>
  <si>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</si>
  <si>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</si>
  <si>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</si>
  <si>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</si>
  <si>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</si>
  <si>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</si>
  <si>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</si>
  <si>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</si>
  <si>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</si>
  <si>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</si>
  <si>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</si>
  <si>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</si>
  <si>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</si>
  <si>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</si>
  <si>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</si>
  <si>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</si>
  <si>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</si>
  <si>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</si>
  <si>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</si>
  <si>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</si>
  <si>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</si>
  <si>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</si>
  <si>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</si>
  <si>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</si>
  <si>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</si>
  <si>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</si>
  <si>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</si>
  <si>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</si>
  <si>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</si>
  <si>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</si>
  <si>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</si>
  <si>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</si>
  <si>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</si>
  <si>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</si>
  <si>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</si>
  <si>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</si>
  <si>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</si>
  <si>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</si>
  <si>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</si>
  <si>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</si>
  <si>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</si>
  <si>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</si>
  <si>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</si>
  <si>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</si>
  <si>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</si>
  <si>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</si>
  <si>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</si>
  <si>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</si>
  <si>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</si>
  <si>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</si>
  <si>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</si>
  <si>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</si>
  <si>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</si>
  <si>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</si>
  <si>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</si>
  <si>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</si>
  <si>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</si>
  <si>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</si>
  <si>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</si>
  <si>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</si>
  <si>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</si>
  <si>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</si>
  <si>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</si>
  <si>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</si>
  <si>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</si>
  <si>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</si>
  <si>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</si>
  <si>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</si>
  <si>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</si>
  <si>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</si>
  <si>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</si>
  <si>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</si>
  <si>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</si>
  <si>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</si>
  <si>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</si>
  <si>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</si>
  <si>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</si>
  <si>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</si>
  <si>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</si>
  <si>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</si>
  <si>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</si>
  <si>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</si>
  <si>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</si>
  <si>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</si>
  <si>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</si>
  <si>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</si>
  <si>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</si>
  <si>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</si>
  <si>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</si>
  <si>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</si>
  <si>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</si>
  <si>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</si>
  <si>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</si>
  <si>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</si>
  <si>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</si>
  <si>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</si>
  <si>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</si>
  <si>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</si>
  <si>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</si>
  <si>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</si>
  <si>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</si>
  <si>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</si>
  <si>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</si>
  <si>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</si>
  <si>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</si>
  <si>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</si>
  <si>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</si>
  <si>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</si>
  <si>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</si>
  <si>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</si>
  <si>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</si>
  <si>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</si>
  <si>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</si>
  <si>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</si>
  <si>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</si>
  <si>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</si>
  <si>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</si>
  <si>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</si>
  <si>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</si>
  <si>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</si>
  <si>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</si>
  <si>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</si>
  <si>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</si>
  <si>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</si>
  <si>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</si>
  <si>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</si>
  <si>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</si>
  <si>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</si>
  <si>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</si>
  <si>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</si>
  <si>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</si>
  <si>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</si>
  <si>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</si>
  <si>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</si>
  <si>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</si>
  <si>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</si>
  <si>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</si>
  <si>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</si>
  <si>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</si>
  <si>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</si>
  <si>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</si>
  <si>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</si>
  <si>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</si>
  <si>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</si>
  <si>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</si>
  <si>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</si>
  <si>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</si>
  <si>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</si>
  <si>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</si>
  <si>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</si>
  <si>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</si>
  <si>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</si>
  <si>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</si>
  <si>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</si>
  <si>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</si>
  <si>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</si>
  <si>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</si>
  <si>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</si>
  <si>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</si>
  <si>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</si>
  <si>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</si>
  <si>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</si>
  <si>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</si>
  <si>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</si>
  <si>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</si>
  <si>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</si>
  <si>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</si>
  <si>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</si>
  <si>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</si>
  <si>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</si>
  <si>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</si>
  <si>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</si>
  <si>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</si>
  <si>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</si>
  <si>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</si>
  <si>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</si>
  <si>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</si>
  <si>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</si>
  <si>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</si>
  <si>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</si>
  <si>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</si>
  <si>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</si>
  <si>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</si>
  <si>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</si>
  <si>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</si>
  <si>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</si>
  <si>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</si>
  <si>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</si>
  <si>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</si>
  <si>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</si>
  <si>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</si>
  <si>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</si>
  <si>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</si>
  <si>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</si>
  <si>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</si>
  <si>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</si>
  <si>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</si>
  <si>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</si>
  <si>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</si>
  <si>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</si>
  <si>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</si>
  <si>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</si>
  <si>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</si>
  <si>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</si>
  <si>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</si>
  <si>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</si>
  <si>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</si>
  <si>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</si>
  <si>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</si>
  <si>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</si>
  <si>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</si>
  <si>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</si>
  <si>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</si>
  <si>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</si>
  <si>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</si>
  <si>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</si>
  <si>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</si>
  <si>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</si>
  <si>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</si>
  <si>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</si>
  <si>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</si>
  <si>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</si>
  <si>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</si>
  <si>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</si>
  <si>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</si>
  <si>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</si>
  <si>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</si>
  <si>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</si>
  <si>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</si>
  <si>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</si>
  <si>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</si>
  <si>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</si>
  <si>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</si>
  <si>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</si>
  <si>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</si>
  <si>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</si>
  <si>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</si>
  <si>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</si>
  <si>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</si>
  <si>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</si>
  <si>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</si>
  <si>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</si>
  <si>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</si>
  <si>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</si>
  <si>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</si>
  <si>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</si>
  <si>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</si>
  <si>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</si>
  <si>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</si>
  <si>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</si>
  <si>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</si>
  <si>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</si>
  <si>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</si>
  <si>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</si>
  <si>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</si>
  <si>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</si>
  <si>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</si>
  <si>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</si>
  <si>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</si>
  <si>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</si>
  <si>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</si>
  <si>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</si>
  <si>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</si>
  <si>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</si>
  <si>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</si>
  <si>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</si>
  <si>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</si>
  <si>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</si>
  <si>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</si>
  <si>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</si>
  <si>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</si>
  <si>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</si>
  <si>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</si>
  <si>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</si>
  <si>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</si>
  <si>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</si>
  <si>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</si>
  <si>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</si>
  <si>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</si>
  <si>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</si>
  <si>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</si>
  <si>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</si>
  <si>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</si>
  <si>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</si>
  <si>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</si>
  <si>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</si>
  <si>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</si>
  <si>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</si>
  <si>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</si>
  <si>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</si>
  <si>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</si>
  <si>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</si>
  <si>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</si>
  <si>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</si>
  <si>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</si>
  <si>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</si>
  <si>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</si>
  <si>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</si>
  <si>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</si>
  <si>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</si>
  <si>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</si>
  <si>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</si>
  <si>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</si>
  <si>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</si>
  <si>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</si>
  <si>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</si>
  <si>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</si>
  <si>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</si>
  <si>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</si>
  <si>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</si>
  <si>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</si>
  <si>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</si>
  <si>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</si>
  <si>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</si>
  <si>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</si>
  <si>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</si>
  <si>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</si>
  <si>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</si>
  <si>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</si>
  <si>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</si>
  <si>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</si>
  <si>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</si>
  <si>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</si>
  <si>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</si>
  <si>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</si>
  <si>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</si>
  <si>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</si>
  <si>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</si>
  <si>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</si>
  <si>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</si>
  <si>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</si>
  <si>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</si>
  <si>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</si>
  <si>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</si>
  <si>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</si>
  <si>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</si>
  <si>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</si>
  <si>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</si>
  <si>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</si>
  <si>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</si>
  <si>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</si>
  <si>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</si>
  <si>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</si>
  <si>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</si>
  <si>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</si>
  <si>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</si>
  <si>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</si>
  <si>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</si>
  <si>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</si>
  <si>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</si>
  <si>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</si>
  <si>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</si>
  <si>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</si>
  <si>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</si>
  <si>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</si>
  <si>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</si>
  <si>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</si>
  <si>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</si>
  <si>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</si>
  <si>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</si>
  <si>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</si>
  <si>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</si>
  <si>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</si>
  <si>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</si>
  <si>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</si>
  <si>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</si>
  <si>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</si>
  <si>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</si>
  <si>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</si>
  <si>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</si>
  <si>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</si>
  <si>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</si>
  <si>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</si>
  <si>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</si>
  <si>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</si>
  <si>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</si>
  <si>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</si>
  <si>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</si>
  <si>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</si>
  <si>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</si>
  <si>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</si>
  <si>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</si>
  <si>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</si>
  <si>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</si>
  <si>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</si>
  <si>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</si>
  <si>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</si>
  <si>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</si>
  <si>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</si>
  <si>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</si>
  <si>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</si>
  <si>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</si>
  <si>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</si>
  <si>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</si>
  <si>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</si>
  <si>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</si>
  <si>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</si>
  <si>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</si>
  <si>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</si>
  <si>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</si>
  <si>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</si>
  <si>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</si>
  <si>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</si>
  <si>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</si>
  <si>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</si>
  <si>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</si>
  <si>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</si>
  <si>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</si>
  <si>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</si>
  <si>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</si>
  <si>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</si>
  <si>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</si>
  <si>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</si>
  <si>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</si>
  <si>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</si>
  <si>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</si>
  <si>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</si>
  <si>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</si>
  <si>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</si>
  <si>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</si>
  <si>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</si>
  <si>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</si>
  <si>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</si>
  <si>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</si>
  <si>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</si>
  <si>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</si>
  <si>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</si>
  <si>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</si>
  <si>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</si>
  <si>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</si>
  <si>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</si>
  <si>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</si>
  <si>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</si>
  <si>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</si>
  <si>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</si>
  <si>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</si>
  <si>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</si>
  <si>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</si>
  <si>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</si>
  <si>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</si>
  <si>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</si>
  <si>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</si>
  <si>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</si>
  <si>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</si>
  <si>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</si>
  <si>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</si>
  <si>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</si>
  <si>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</si>
  <si>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</si>
  <si>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</si>
  <si>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</si>
  <si>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</si>
  <si>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</si>
  <si>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</si>
  <si>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</si>
  <si>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</si>
  <si>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</si>
  <si>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</si>
  <si>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</si>
  <si>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</si>
  <si>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</si>
  <si>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</si>
  <si>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</si>
  <si>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</si>
  <si>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</si>
  <si>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</si>
  <si>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</si>
  <si>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</si>
  <si>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</si>
  <si>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</si>
  <si>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</si>
  <si>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</si>
  <si>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</si>
  <si>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</si>
  <si>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</si>
  <si>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</si>
  <si>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</si>
  <si>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</si>
  <si>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</si>
  <si>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</si>
  <si>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</si>
  <si>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</si>
  <si>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</si>
  <si>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</si>
  <si>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</si>
  <si>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</si>
  <si>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</si>
  <si>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</si>
  <si>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</si>
  <si>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</si>
  <si>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</si>
  <si>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</si>
  <si>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</si>
  <si>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</si>
  <si>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</si>
  <si>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</si>
  <si>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</si>
  <si>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</si>
  <si>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</si>
  <si>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</si>
  <si>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</si>
  <si>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</si>
  <si>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</si>
  <si>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</si>
  <si>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</si>
  <si>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</si>
  <si>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</si>
  <si>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</si>
  <si>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</si>
  <si>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</si>
  <si>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</si>
  <si>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</si>
  <si>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</si>
  <si>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</si>
  <si>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</si>
  <si>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</si>
  <si>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</si>
  <si>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</si>
  <si>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</si>
  <si>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</si>
  <si>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</si>
  <si>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</si>
  <si>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</si>
  <si>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</si>
  <si>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</si>
  <si>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</si>
  <si>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</si>
  <si>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</si>
  <si>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</si>
  <si>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</si>
  <si>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</si>
  <si>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</si>
  <si>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</si>
  <si>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</si>
  <si>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</si>
  <si>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</si>
  <si>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</si>
  <si>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</si>
  <si>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</si>
  <si>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</si>
  <si>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</si>
  <si>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</si>
  <si>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</si>
  <si>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</si>
  <si>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</si>
  <si>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</si>
  <si>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</si>
  <si>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</si>
  <si>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</si>
  <si>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</si>
  <si>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</si>
  <si>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</si>
  <si>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</si>
  <si>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</si>
  <si>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</si>
  <si>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</si>
  <si>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</si>
  <si>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</si>
  <si>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</si>
  <si>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</si>
  <si>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</si>
  <si>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</si>
  <si>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</si>
  <si>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</si>
  <si>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</si>
  <si>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</si>
  <si>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</si>
  <si>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</si>
  <si>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</si>
  <si>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</si>
  <si>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</si>
  <si>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</si>
  <si>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</si>
  <si>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</si>
  <si>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</si>
  <si>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</si>
  <si>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</si>
  <si>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</si>
  <si>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</si>
  <si>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</si>
  <si>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</si>
  <si>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</si>
  <si>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</si>
  <si>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</si>
  <si>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</si>
  <si>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</si>
  <si>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</si>
  <si>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</si>
  <si>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</si>
  <si>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</si>
  <si>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</si>
  <si>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</si>
  <si>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</si>
  <si>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</si>
  <si>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</si>
  <si>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</si>
  <si>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</si>
  <si>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</si>
  <si>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</si>
  <si>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</si>
  <si>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</si>
  <si>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</si>
  <si>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</si>
  <si>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</si>
  <si>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</si>
  <si>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</si>
  <si>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</si>
  <si>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</si>
  <si>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</si>
  <si>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</si>
  <si>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</si>
  <si>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</si>
  <si>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</si>
  <si>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</si>
  <si>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</si>
  <si>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</si>
  <si>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</si>
  <si>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</si>
  <si>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</si>
  <si>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</si>
  <si>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</si>
  <si>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</si>
  <si>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</si>
  <si>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</si>
  <si>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</si>
  <si>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</si>
  <si>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</si>
  <si>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</si>
  <si>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</si>
  <si>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</si>
  <si>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</si>
  <si>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</si>
  <si>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</si>
  <si>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</si>
  <si>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</si>
  <si>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</si>
  <si>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</si>
  <si>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</si>
  <si>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</si>
  <si>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</si>
  <si>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</si>
  <si>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</si>
  <si>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</si>
  <si>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</si>
  <si>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</si>
  <si>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</si>
  <si>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</si>
  <si>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</si>
  <si>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</si>
  <si>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</si>
  <si>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</si>
  <si>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</si>
  <si>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</si>
  <si>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</si>
  <si>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</si>
  <si>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</si>
  <si>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</si>
  <si>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</si>
  <si>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</si>
  <si>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</si>
  <si>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</si>
  <si>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</si>
  <si>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</si>
  <si>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</si>
  <si>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</si>
  <si>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</si>
  <si>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</si>
  <si>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</si>
  <si>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</si>
  <si>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</si>
  <si>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</si>
  <si>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</si>
  <si>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</si>
  <si>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</si>
  <si>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</si>
  <si>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</si>
  <si>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</si>
  <si>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</si>
  <si>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</si>
  <si>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</si>
  <si>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</si>
  <si>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</si>
  <si>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</si>
  <si>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</si>
  <si>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</si>
  <si>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</si>
  <si>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</si>
  <si>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</si>
  <si>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</si>
  <si>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</si>
  <si>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</si>
  <si>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</si>
  <si>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</si>
  <si>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</si>
  <si>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</si>
  <si>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</si>
  <si>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</si>
  <si>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</si>
  <si>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</si>
  <si>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</si>
  <si>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</si>
  <si>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</si>
  <si>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</si>
  <si>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</si>
  <si>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</si>
  <si>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</si>
  <si>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</si>
  <si>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</si>
  <si>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</si>
  <si>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</si>
  <si>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</si>
  <si>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</si>
  <si>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</si>
  <si>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</si>
  <si>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</si>
  <si>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</si>
  <si>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</si>
  <si>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</si>
  <si>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</si>
  <si>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</si>
  <si>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</si>
  <si>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</si>
  <si>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</si>
  <si>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</si>
  <si>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</si>
  <si>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</si>
  <si>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</si>
  <si>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</si>
  <si>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</si>
  <si>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</si>
  <si>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</si>
  <si>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</si>
  <si>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</si>
  <si>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</si>
  <si>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</si>
  <si>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</si>
  <si>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</si>
  <si>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</si>
  <si>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</si>
  <si>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</si>
  <si>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</si>
  <si>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</si>
  <si>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</si>
  <si>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</si>
  <si>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</si>
  <si>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</si>
  <si>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</si>
  <si>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</si>
  <si>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</si>
  <si>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</si>
  <si>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</si>
  <si>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</si>
  <si>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</si>
  <si>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</si>
  <si>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</si>
  <si>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</si>
  <si>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</si>
  <si>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</si>
  <si>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</si>
  <si>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</si>
  <si>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</si>
  <si>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</si>
  <si>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</si>
  <si>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</si>
  <si>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</si>
  <si>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</si>
  <si>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</si>
  <si>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</si>
  <si>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</si>
  <si>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</si>
  <si>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</si>
  <si>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</si>
  <si>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</si>
  <si>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</si>
  <si>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</si>
  <si>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</si>
  <si>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</si>
  <si>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</si>
  <si>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</si>
  <si>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</si>
  <si>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</si>
  <si>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</si>
  <si>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</si>
  <si>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</si>
  <si>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</si>
  <si>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</si>
  <si>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</si>
  <si>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</si>
  <si>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</si>
  <si>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</si>
  <si>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</si>
  <si>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</si>
  <si>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</si>
  <si>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</si>
  <si>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</si>
  <si>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</si>
  <si>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</si>
  <si>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</si>
  <si>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</si>
  <si>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</si>
  <si>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</si>
  <si>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</si>
  <si>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</si>
  <si>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</si>
  <si>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</si>
  <si>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</si>
  <si>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</si>
  <si>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</si>
  <si>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</si>
  <si>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</si>
  <si>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</si>
  <si>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</si>
  <si>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</si>
  <si>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</si>
  <si>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</si>
  <si>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</si>
  <si>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</si>
  <si>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</si>
  <si>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</si>
  <si>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</si>
  <si>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</si>
  <si>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</si>
  <si>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</si>
  <si>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</si>
  <si>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</si>
  <si>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</si>
  <si>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</si>
  <si>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</si>
  <si>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</si>
  <si>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</si>
  <si>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</si>
  <si>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</si>
  <si>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</si>
  <si>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</si>
  <si>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</si>
  <si>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</si>
  <si>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</si>
  <si>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</si>
  <si>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</si>
  <si>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</si>
  <si>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</si>
  <si>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</si>
  <si>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</si>
  <si>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</si>
  <si>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</si>
  <si>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</si>
  <si>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</si>
  <si>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</si>
  <si>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</si>
  <si>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</si>
  <si>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</si>
  <si>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</si>
  <si>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</si>
  <si>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</si>
  <si>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</si>
  <si>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</si>
  <si>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</si>
  <si>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</si>
  <si>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</si>
  <si>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</si>
  <si>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</si>
  <si>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</si>
  <si>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</si>
  <si>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</si>
  <si>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</si>
  <si>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</si>
  <si>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</si>
  <si>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</si>
  <si>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</si>
  <si>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</si>
  <si>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</si>
  <si>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</si>
  <si>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</si>
  <si>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</si>
  <si>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</si>
  <si>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</si>
  <si>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</si>
  <si>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</si>
  <si>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</si>
  <si>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</si>
  <si>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</si>
  <si>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</si>
  <si>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</si>
  <si>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</si>
  <si>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</si>
  <si>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</si>
  <si>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</si>
  <si>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</si>
  <si>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</si>
  <si>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</si>
  <si>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</si>
  <si>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</si>
  <si>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</si>
  <si>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</si>
  <si>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</si>
  <si>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</si>
  <si>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</si>
  <si>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</si>
  <si>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</si>
  <si>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</si>
  <si>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</si>
  <si>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</si>
  <si>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</si>
  <si>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</si>
  <si>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</si>
  <si>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</si>
  <si>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</si>
  <si>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</si>
  <si>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</si>
  <si>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</si>
  <si>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</si>
  <si>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</si>
  <si>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</si>
  <si>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</si>
  <si>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</si>
  <si>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</si>
  <si>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</si>
  <si>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</si>
  <si>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</si>
  <si>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</si>
  <si>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</si>
  <si>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</si>
  <si>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</si>
  <si>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</si>
  <si>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</si>
  <si>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</si>
  <si>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</si>
  <si>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</si>
  <si>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</si>
  <si>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</si>
  <si>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</si>
  <si>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</si>
  <si>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</si>
  <si>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</si>
  <si>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</si>
  <si>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</si>
  <si>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</si>
  <si>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</si>
  <si>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</si>
  <si>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</si>
  <si>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</si>
  <si>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</si>
  <si>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</si>
  <si>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</si>
  <si>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</si>
  <si>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</si>
  <si>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</si>
  <si>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</si>
  <si>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</si>
  <si>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</si>
  <si>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</si>
  <si>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</si>
  <si>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</si>
  <si>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</si>
  <si>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</si>
  <si>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</si>
  <si>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</si>
  <si>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</si>
  <si>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</si>
  <si>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</si>
  <si>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</si>
  <si>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</si>
  <si>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</si>
  <si>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</si>
  <si>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</si>
  <si>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</si>
  <si>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</si>
  <si>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</si>
  <si>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</si>
  <si>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</si>
  <si>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</si>
  <si>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</si>
  <si>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</si>
  <si>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</si>
  <si>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</si>
  <si>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</si>
  <si>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</si>
  <si>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</si>
  <si>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</si>
  <si>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</si>
  <si>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</si>
  <si>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</si>
  <si>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</si>
  <si>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</si>
  <si>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</si>
  <si>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</si>
  <si>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</si>
  <si>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</si>
  <si>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</si>
  <si>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</si>
  <si>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</si>
  <si>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</si>
  <si>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</si>
  <si>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</si>
  <si>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</si>
  <si>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</si>
  <si>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</si>
  <si>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</si>
  <si>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</si>
  <si>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</si>
  <si>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</si>
  <si>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</si>
  <si>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</si>
  <si>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</si>
  <si>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</si>
  <si>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</si>
  <si>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</si>
  <si>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</si>
  <si>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</si>
  <si>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</si>
  <si>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</si>
  <si>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</si>
  <si>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</si>
  <si>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</si>
  <si>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</si>
  <si>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</si>
  <si>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</si>
  <si>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</si>
  <si>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</si>
  <si>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</si>
  <si>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</si>
  <si>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</si>
  <si>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</si>
  <si>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</si>
  <si>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</si>
  <si>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</si>
  <si>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</si>
  <si>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</si>
  <si>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</si>
  <si>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</si>
  <si>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</si>
  <si>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</si>
  <si>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</si>
  <si>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</si>
  <si>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</si>
  <si>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</si>
  <si>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</si>
  <si>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</si>
  <si>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</si>
  <si>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</si>
  <si>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</si>
  <si>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</si>
  <si>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</si>
  <si>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</si>
  <si>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</si>
  <si>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</si>
  <si>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</si>
  <si>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</si>
  <si>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</si>
  <si>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</si>
  <si>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</si>
  <si>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</si>
  <si>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</si>
  <si>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</si>
  <si>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</si>
  <si>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</si>
  <si>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</si>
  <si>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</si>
  <si>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</si>
  <si>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</si>
  <si>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</si>
  <si>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</si>
  <si>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</si>
  <si>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</si>
  <si>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</si>
  <si>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</si>
  <si>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</si>
  <si>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</si>
  <si>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</si>
  <si>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</si>
  <si>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</si>
  <si>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</si>
  <si>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</si>
  <si>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</si>
  <si>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</si>
  <si>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</si>
  <si>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</si>
  <si>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</si>
  <si>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</si>
  <si>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</si>
  <si>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</si>
  <si>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</si>
  <si>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</si>
  <si>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</si>
  <si>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</si>
  <si>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</si>
  <si>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</si>
  <si>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</si>
  <si>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</si>
  <si>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</si>
  <si>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</si>
  <si>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</si>
  <si>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</si>
  <si>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</si>
  <si>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</si>
  <si>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</si>
  <si>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</si>
  <si>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</si>
  <si>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</si>
  <si>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</si>
  <si>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</si>
  <si>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</si>
  <si>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</si>
  <si>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</si>
  <si>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</si>
  <si>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</si>
  <si>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</si>
  <si>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</si>
  <si>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</si>
  <si>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</si>
  <si>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</si>
  <si>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</si>
  <si>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</si>
  <si>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</si>
  <si>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</si>
  <si>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</si>
  <si>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</si>
  <si>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</si>
  <si>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</si>
  <si>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</si>
  <si>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</si>
  <si>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</si>
  <si>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</si>
  <si>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</si>
  <si>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</si>
  <si>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</si>
  <si>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</si>
  <si>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</si>
  <si>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</si>
  <si>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</si>
  <si>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</si>
  <si>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</si>
  <si>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</si>
  <si>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</si>
  <si>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</si>
  <si>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</si>
  <si>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</si>
  <si>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</si>
  <si>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</si>
  <si>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</si>
  <si>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</si>
  <si>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</si>
  <si>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</si>
  <si>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</si>
  <si>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</si>
  <si>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</si>
  <si>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</si>
  <si>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</si>
  <si>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</si>
  <si>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</si>
  <si>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</si>
  <si>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</si>
  <si>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</si>
  <si>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</si>
  <si>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</si>
  <si>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</si>
  <si>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</si>
  <si>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</si>
  <si>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</si>
  <si>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</si>
  <si>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</si>
  <si>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</si>
  <si>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</si>
  <si>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</si>
  <si>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</si>
  <si>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</si>
  <si>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</si>
  <si>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</si>
  <si>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</si>
  <si>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</si>
  <si>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</si>
  <si>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</si>
  <si>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</si>
  <si>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</si>
  <si>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</si>
  <si>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</si>
  <si>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</si>
  <si>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</si>
  <si>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</si>
  <si>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</si>
  <si>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</si>
  <si>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</si>
  <si>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</si>
  <si>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</si>
  <si>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</si>
  <si>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</si>
  <si>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</si>
  <si>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</si>
  <si>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</si>
  <si>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</si>
  <si>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</si>
  <si>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</si>
  <si>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</si>
  <si>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</si>
  <si>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</si>
  <si>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</si>
  <si>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</si>
  <si>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</si>
  <si>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</si>
  <si>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</si>
  <si>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</si>
  <si>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</si>
  <si>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</si>
  <si>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</si>
  <si>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</si>
  <si>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</si>
  <si>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</si>
  <si>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</si>
  <si>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</si>
  <si>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</si>
  <si>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</si>
  <si>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</si>
  <si>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</si>
  <si>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</si>
  <si>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</si>
  <si>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</si>
  <si>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</si>
  <si>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</si>
  <si>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</si>
  <si>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</si>
  <si>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</si>
  <si>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</si>
  <si>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</si>
  <si>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</si>
  <si>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</si>
  <si>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</si>
  <si>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</si>
  <si>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</si>
  <si>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</si>
  <si>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</si>
  <si>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</si>
  <si>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</si>
  <si>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</si>
  <si>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</si>
  <si>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</si>
  <si>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</si>
  <si>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</si>
  <si>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</si>
  <si>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</si>
  <si>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</si>
  <si>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</si>
  <si>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</si>
  <si>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</si>
  <si>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</si>
  <si>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</si>
  <si>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</si>
  <si>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</si>
  <si>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</si>
  <si>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</si>
  <si>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</si>
  <si>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</si>
  <si>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</si>
  <si>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</si>
  <si>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</si>
  <si>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</si>
  <si>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</si>
  <si>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</si>
  <si>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</si>
  <si>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</si>
  <si>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</si>
  <si>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</si>
  <si>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</si>
  <si>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</si>
  <si>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</si>
  <si>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</si>
  <si>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</si>
  <si>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</si>
  <si>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</si>
  <si>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</si>
  <si>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</si>
  <si>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</si>
  <si>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</si>
  <si>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</si>
  <si>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</si>
  <si>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</si>
  <si>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</si>
  <si>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</si>
  <si>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</si>
  <si>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</si>
  <si>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</si>
  <si>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</si>
  <si>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</si>
  <si>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</si>
  <si>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</si>
  <si>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</si>
  <si>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</si>
  <si>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</si>
  <si>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</si>
  <si>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</si>
  <si>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</si>
  <si>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</si>
  <si>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</si>
  <si>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</si>
  <si>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</si>
  <si>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</si>
  <si>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</si>
  <si>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</si>
  <si>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</si>
  <si>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</si>
  <si>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</si>
  <si>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</si>
  <si>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</si>
  <si>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</si>
  <si>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</si>
  <si>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</si>
  <si>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</si>
  <si>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</si>
  <si>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</si>
  <si>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</si>
  <si>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</si>
  <si>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</si>
  <si>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</si>
  <si>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</si>
  <si>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</si>
  <si>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</si>
  <si>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</si>
  <si>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</si>
  <si>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</si>
  <si>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</si>
  <si>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</si>
  <si>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</si>
  <si>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</si>
  <si>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</si>
  <si>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</si>
  <si>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</si>
  <si>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</si>
  <si>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</si>
  <si>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</si>
  <si>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</si>
  <si>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</si>
  <si>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</si>
  <si>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</si>
  <si>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</si>
  <si>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</si>
  <si>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</si>
  <si>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</si>
  <si>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</si>
  <si>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</si>
  <si>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</si>
  <si>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</si>
  <si>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</si>
  <si>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</si>
  <si>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</si>
  <si>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</si>
  <si>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</si>
  <si>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</si>
  <si>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</si>
  <si>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</si>
  <si>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</si>
  <si>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</si>
  <si>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</si>
  <si>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</si>
  <si>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</si>
  <si>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</si>
  <si>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</si>
  <si>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</si>
  <si>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</si>
  <si>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</si>
  <si>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</si>
  <si>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</si>
  <si>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</si>
  <si>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</si>
  <si>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</si>
  <si>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</si>
  <si>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</si>
  <si>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</si>
  <si>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</si>
  <si>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</si>
  <si>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</si>
  <si>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</si>
  <si>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</si>
  <si>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</si>
  <si>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</si>
  <si>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</si>
  <si>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</si>
  <si>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</si>
  <si>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</si>
  <si>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</si>
  <si>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</si>
  <si>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</si>
  <si>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</si>
  <si>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</si>
  <si>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</si>
  <si>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</si>
  <si>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</si>
  <si>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</si>
  <si>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</si>
  <si>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</si>
  <si>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</si>
  <si>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</si>
  <si>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</si>
  <si>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</si>
  <si>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</si>
  <si>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</si>
  <si>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</si>
  <si>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</si>
  <si>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</si>
  <si>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</si>
  <si>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</si>
  <si>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</si>
  <si>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</si>
  <si>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</si>
  <si>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</si>
  <si>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</si>
  <si>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</si>
  <si>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</si>
  <si>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</si>
  <si>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</si>
  <si>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</si>
  <si>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</si>
  <si>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</si>
  <si>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</si>
  <si>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</si>
  <si>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</si>
  <si>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</si>
  <si>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</si>
  <si>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</si>
  <si>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</si>
  <si>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</si>
  <si>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</si>
  <si>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</si>
  <si>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</si>
  <si>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</si>
  <si>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</si>
  <si>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</si>
  <si>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</si>
  <si>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</si>
  <si>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</si>
  <si>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</si>
  <si>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</si>
  <si>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</si>
  <si>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</si>
  <si>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</si>
  <si>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</si>
  <si>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</si>
  <si>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</si>
  <si>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</si>
  <si>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</si>
  <si>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</si>
  <si>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</si>
  <si>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</si>
  <si>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</si>
  <si>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</si>
  <si>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</si>
  <si>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</si>
  <si>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</si>
  <si>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</si>
  <si>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</si>
  <si>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</si>
  <si>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</si>
  <si>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</si>
  <si>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</si>
  <si>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</si>
  <si>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</si>
  <si>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</si>
  <si>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</si>
  <si>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</si>
  <si>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</si>
  <si>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</si>
  <si>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</si>
  <si>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</si>
  <si>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</si>
  <si>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</si>
  <si>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</si>
  <si>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</si>
  <si>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</si>
  <si>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</si>
  <si>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</si>
  <si>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</si>
  <si>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</si>
  <si>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</si>
  <si>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</si>
  <si>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</si>
  <si>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</si>
  <si>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</si>
  <si>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</si>
  <si>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</si>
  <si>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</si>
  <si>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</si>
  <si>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</si>
  <si>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</si>
  <si>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</si>
  <si>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</si>
  <si>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</si>
  <si>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</si>
  <si>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</si>
  <si>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</si>
  <si>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</si>
  <si>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</si>
  <si>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</si>
  <si>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</si>
  <si>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</si>
  <si>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</si>
  <si>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</si>
  <si>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</si>
  <si>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</si>
  <si>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</si>
  <si>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</si>
  <si>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</si>
  <si>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</si>
  <si>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</si>
  <si>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</si>
  <si>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</si>
  <si>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</si>
  <si>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</si>
  <si>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</si>
  <si>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</si>
  <si>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</si>
  <si>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</si>
  <si>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</si>
  <si>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</si>
  <si>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</si>
  <si>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</si>
  <si>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</si>
  <si>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</si>
  <si>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</si>
  <si>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</si>
  <si>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</si>
  <si>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</si>
  <si>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</si>
  <si>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</si>
  <si>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</si>
  <si>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</si>
  <si>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</si>
  <si>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</si>
  <si>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</si>
  <si>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</si>
  <si>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</si>
  <si>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</si>
  <si>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</si>
  <si>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</si>
  <si>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</si>
  <si>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</si>
  <si>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</si>
  <si>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</si>
  <si>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</si>
  <si>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</si>
  <si>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</si>
  <si>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</si>
  <si>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</si>
  <si>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</si>
  <si>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</si>
  <si>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</si>
  <si>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</si>
  <si>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</si>
  <si>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</si>
  <si>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</si>
  <si>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</si>
  <si>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</si>
  <si>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</si>
  <si>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</si>
  <si>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</si>
  <si>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</si>
  <si>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</si>
  <si>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</si>
  <si>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</si>
  <si>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</si>
  <si>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</si>
  <si>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</si>
  <si>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</si>
  <si>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</si>
  <si>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</si>
  <si>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</si>
  <si>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</si>
  <si>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</si>
  <si>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</si>
  <si>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</si>
  <si>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</si>
  <si>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</si>
  <si>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</si>
  <si>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</si>
  <si>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</si>
  <si>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</si>
  <si>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</si>
  <si>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</si>
  <si>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</si>
  <si>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</si>
  <si>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</si>
  <si>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</si>
  <si>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</si>
  <si>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</si>
  <si>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</si>
  <si>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</si>
  <si>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</si>
  <si>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</si>
  <si>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</si>
  <si>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</si>
  <si>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</si>
  <si>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</si>
  <si>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</si>
  <si>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</si>
  <si>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</si>
  <si>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</si>
  <si>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</si>
  <si>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</si>
  <si>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</si>
  <si>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</si>
  <si>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</si>
  <si>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</si>
  <si>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</si>
  <si>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</si>
  <si>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</si>
  <si>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</si>
  <si>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</si>
  <si>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</si>
  <si>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</si>
  <si>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</si>
  <si>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</si>
  <si>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</si>
  <si>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</si>
  <si>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</si>
  <si>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</si>
  <si>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</si>
  <si>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</si>
  <si>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</si>
  <si>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</si>
  <si>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</si>
  <si>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</si>
  <si>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</si>
  <si>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</si>
  <si>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</si>
  <si>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</si>
  <si>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</si>
  <si>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</si>
  <si>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</si>
  <si>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</si>
  <si>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</si>
  <si>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</si>
  <si>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</si>
  <si>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</si>
  <si>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</si>
  <si>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</si>
  <si>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</si>
  <si>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</si>
  <si>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</si>
  <si>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</si>
  <si>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</si>
  <si>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</si>
  <si>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</si>
  <si>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</si>
  <si>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</si>
  <si>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</si>
  <si>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</si>
  <si>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</si>
  <si>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</si>
  <si>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</si>
  <si>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</si>
  <si>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</si>
  <si>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</si>
  <si>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</si>
  <si>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</si>
  <si>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</si>
  <si>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</si>
  <si>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</si>
  <si>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</si>
  <si>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</si>
  <si>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</si>
  <si>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</si>
  <si>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</si>
  <si>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</si>
  <si>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</si>
  <si>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</si>
  <si>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</si>
  <si>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</si>
  <si>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</si>
  <si>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</si>
  <si>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</si>
  <si>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</si>
  <si>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</si>
  <si>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</si>
  <si>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</si>
  <si>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</si>
  <si>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</si>
  <si>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</si>
  <si>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</si>
  <si>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</si>
  <si>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</si>
  <si>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</si>
  <si>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</si>
  <si>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</si>
  <si>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</si>
  <si>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</si>
  <si>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</si>
  <si>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</si>
  <si>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</si>
  <si>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</si>
  <si>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</si>
  <si>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</si>
  <si>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</si>
  <si>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</si>
  <si>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</si>
  <si>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</si>
  <si>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</si>
  <si>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</si>
  <si>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</si>
  <si>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</si>
  <si>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</si>
  <si>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</si>
  <si>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</si>
  <si>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</si>
  <si>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</si>
  <si>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</si>
  <si>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</si>
  <si>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</si>
  <si>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</si>
  <si>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</si>
  <si>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</si>
  <si>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</si>
  <si>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</si>
  <si>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</si>
  <si>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</si>
  <si>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</si>
  <si>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</si>
  <si>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</si>
  <si>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</si>
  <si>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</si>
  <si>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</si>
  <si>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</si>
  <si>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</si>
  <si>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</si>
  <si>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</si>
  <si>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</si>
  <si>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</si>
  <si>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</si>
  <si>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</si>
  <si>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</si>
  <si>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</si>
  <si>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</si>
  <si>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</si>
  <si>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</si>
  <si>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</si>
  <si>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</si>
  <si>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</si>
  <si>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</si>
  <si>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</si>
  <si>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</si>
  <si>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</si>
  <si>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</si>
  <si>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</si>
  <si>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</si>
  <si>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</si>
  <si>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</si>
  <si>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</si>
  <si>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</si>
  <si>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</si>
  <si>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</si>
  <si>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</si>
  <si>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</si>
  <si>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</si>
  <si>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</si>
  <si>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</si>
  <si>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</si>
  <si>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</si>
  <si>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</si>
  <si>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</si>
  <si>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</si>
  <si>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</si>
  <si>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</si>
  <si>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</si>
  <si>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</si>
  <si>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</si>
  <si>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</si>
  <si>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</si>
  <si>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</si>
  <si>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</si>
  <si>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</si>
  <si>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</si>
  <si>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</si>
  <si>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</si>
  <si>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</si>
  <si>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</si>
  <si>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</si>
  <si>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</si>
  <si>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</si>
  <si>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</si>
  <si>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</si>
  <si>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</si>
  <si>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</si>
  <si>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</si>
  <si>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</si>
  <si>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</si>
  <si>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</si>
  <si>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</si>
  <si>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</si>
  <si>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</si>
  <si>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</si>
  <si>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</si>
  <si>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</si>
  <si>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</si>
  <si>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</si>
  <si>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</si>
  <si>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</si>
  <si>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</si>
  <si>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</si>
  <si>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</si>
  <si>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</si>
  <si>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</si>
  <si>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</si>
  <si>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</si>
  <si>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</si>
  <si>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</si>
  <si>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</si>
  <si>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</si>
  <si>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</si>
  <si>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</si>
  <si>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</si>
  <si>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</si>
  <si>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</si>
  <si>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</si>
  <si>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</si>
  <si>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</si>
  <si>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</si>
  <si>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</si>
  <si>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</si>
  <si>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</si>
  <si>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</si>
  <si>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</si>
  <si>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</si>
  <si>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</si>
  <si>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</si>
  <si>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</si>
  <si>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</si>
  <si>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</si>
  <si>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</si>
  <si>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</si>
  <si>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</si>
  <si>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</si>
  <si>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</si>
  <si>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</si>
  <si>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</si>
  <si>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</si>
  <si>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</si>
  <si>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</si>
  <si>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</si>
  <si>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</si>
  <si>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</si>
  <si>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</si>
  <si>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</si>
  <si>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</si>
  <si>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</si>
  <si>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</si>
  <si>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</si>
  <si>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</si>
  <si>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</si>
  <si>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</si>
  <si>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</si>
  <si>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</si>
  <si>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</si>
  <si>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</si>
  <si>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</si>
  <si>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</si>
  <si>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</si>
  <si>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</si>
  <si>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</si>
  <si>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</si>
  <si>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</si>
  <si>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</si>
  <si>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</si>
  <si>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</si>
  <si>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</si>
  <si>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</si>
  <si>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</si>
  <si>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</si>
  <si>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</si>
  <si>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</si>
  <si>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</si>
  <si>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</si>
  <si>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</si>
  <si>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</si>
  <si>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</si>
  <si>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</si>
  <si>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</si>
  <si>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</si>
  <si>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</si>
  <si>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</si>
  <si>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</si>
  <si>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</si>
  <si>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</si>
  <si>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</si>
  <si>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</si>
  <si>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</si>
  <si>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</si>
  <si>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</si>
  <si>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</si>
  <si>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</si>
  <si>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</si>
  <si>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</si>
  <si>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</si>
  <si>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</si>
  <si>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</si>
  <si>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</si>
  <si>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</si>
  <si>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</si>
  <si>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</si>
  <si>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</si>
  <si>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</si>
  <si>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</si>
  <si>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</si>
  <si>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</si>
  <si>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</si>
  <si>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</si>
  <si>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</si>
  <si>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</si>
  <si>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</si>
  <si>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</si>
  <si>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</si>
  <si>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</si>
  <si>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</si>
  <si>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</si>
  <si>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</si>
  <si>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</si>
  <si>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</si>
  <si>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</si>
  <si>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</si>
  <si>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</si>
  <si>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</si>
  <si>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</si>
  <si>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</si>
  <si>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</si>
  <si>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</si>
  <si>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</si>
  <si>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</si>
  <si>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</si>
  <si>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</si>
  <si>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</si>
  <si>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</si>
  <si>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</si>
  <si>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</si>
  <si>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</si>
  <si>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</si>
  <si>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</si>
  <si>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</si>
  <si>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</si>
  <si>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</si>
  <si>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</si>
  <si>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</si>
  <si>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</si>
  <si>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</si>
  <si>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</si>
  <si>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</si>
  <si>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</si>
  <si>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</si>
  <si>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</si>
  <si>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</si>
  <si>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</si>
  <si>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</si>
  <si>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</si>
  <si>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</si>
  <si>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</si>
  <si>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</si>
  <si>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</si>
  <si>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</si>
  <si>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</si>
  <si>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</si>
  <si>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</si>
  <si>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</si>
  <si>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</si>
  <si>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</si>
  <si>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</si>
  <si>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</si>
  <si>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</si>
  <si>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</si>
  <si>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</si>
  <si>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</si>
  <si>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</si>
  <si>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</si>
  <si>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</si>
  <si>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</si>
  <si>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</si>
  <si>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</si>
  <si>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</si>
  <si>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</si>
  <si>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</si>
  <si>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</si>
  <si>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</si>
  <si>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</si>
  <si>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</si>
  <si>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</si>
  <si>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</si>
  <si>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</si>
  <si>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</si>
  <si>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</si>
  <si>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</si>
  <si>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</si>
  <si>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</si>
  <si>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</si>
  <si>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</si>
  <si>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</si>
  <si>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</si>
  <si>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</si>
  <si>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</si>
  <si>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</si>
  <si>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</si>
  <si>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</si>
  <si>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</si>
  <si>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</si>
  <si>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</si>
  <si>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</si>
  <si>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</si>
  <si>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</si>
  <si>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</si>
  <si>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</si>
  <si>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</si>
  <si>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</si>
  <si>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</si>
  <si>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</si>
  <si>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</si>
  <si>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</si>
  <si>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</si>
  <si>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</si>
  <si>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</si>
  <si>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</si>
  <si>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</si>
  <si>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</si>
  <si>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</si>
  <si>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</si>
  <si>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</si>
  <si>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</si>
  <si>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</si>
  <si>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</si>
  <si>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</si>
  <si>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</si>
  <si>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</si>
  <si>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</si>
  <si>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</si>
  <si>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</si>
  <si>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</si>
  <si>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</si>
  <si>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</si>
  <si>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</si>
  <si>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</si>
  <si>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</si>
  <si>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</si>
  <si>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</si>
  <si>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</si>
  <si>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</si>
  <si>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</si>
  <si>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</si>
  <si>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</si>
  <si>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</si>
  <si>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</si>
  <si>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</si>
  <si>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</si>
  <si>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</si>
  <si>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</si>
  <si>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</si>
  <si>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</si>
  <si>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</si>
  <si>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</si>
  <si>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</si>
  <si>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</si>
  <si>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</si>
  <si>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</si>
  <si>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</si>
  <si>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</si>
  <si>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</si>
  <si>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</si>
  <si>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</si>
  <si>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</si>
  <si>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</si>
  <si>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</si>
  <si>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</si>
  <si>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</si>
  <si>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</si>
  <si>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</si>
  <si>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</si>
  <si>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</si>
  <si>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</si>
  <si>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</si>
  <si>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</si>
  <si>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</si>
  <si>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</si>
  <si>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</si>
  <si>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</si>
  <si>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</si>
  <si>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</si>
  <si>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</si>
  <si>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</si>
  <si>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</si>
  <si>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</si>
  <si>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</si>
  <si>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</si>
  <si>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</si>
  <si>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</si>
  <si>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</si>
  <si>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</si>
  <si>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</si>
  <si>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</si>
  <si>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</si>
  <si>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</si>
  <si>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</si>
  <si>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</si>
  <si>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</si>
  <si>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</si>
  <si>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</si>
  <si>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</si>
  <si>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</si>
  <si>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</si>
  <si>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</si>
  <si>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</si>
  <si>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</si>
  <si>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</si>
  <si>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</si>
  <si>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</si>
  <si>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</si>
  <si>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</si>
  <si>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</si>
  <si>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</si>
  <si>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</si>
  <si>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</si>
  <si>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</si>
  <si>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</si>
  <si>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</si>
  <si>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</si>
  <si>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</si>
  <si>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</si>
  <si>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</si>
  <si>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</si>
  <si>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</si>
  <si>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</si>
  <si>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</si>
  <si>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</si>
  <si>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</si>
  <si>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</si>
  <si>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</si>
  <si>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</si>
  <si>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</si>
  <si>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</si>
  <si>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</si>
  <si>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</si>
  <si>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</si>
  <si>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</si>
  <si>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</si>
  <si>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</si>
  <si>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</si>
  <si>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</si>
  <si>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</si>
  <si>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</si>
  <si>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</si>
  <si>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</si>
  <si>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</si>
  <si>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</si>
  <si>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</si>
  <si>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</si>
  <si>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</si>
  <si>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</si>
  <si>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</si>
  <si>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</si>
  <si>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</si>
  <si>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</si>
  <si>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</si>
  <si>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</si>
  <si>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</si>
  <si>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</si>
  <si>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</si>
  <si>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</si>
  <si>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</si>
  <si>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</si>
  <si>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</si>
  <si>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</si>
  <si>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</si>
  <si>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</si>
  <si>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</si>
  <si>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</si>
  <si>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</si>
  <si>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</si>
  <si>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</si>
  <si>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</si>
  <si>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</si>
  <si>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</si>
  <si>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</si>
  <si>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</si>
  <si>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</si>
  <si>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</si>
  <si>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</si>
  <si>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</si>
  <si>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</si>
  <si>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</si>
  <si>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</si>
  <si>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</si>
  <si>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</si>
  <si>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</si>
  <si>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</si>
  <si>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</si>
  <si>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</si>
  <si>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</si>
  <si>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</si>
  <si>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</si>
  <si>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</si>
  <si>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</si>
  <si>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</si>
  <si>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</si>
  <si>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</si>
  <si>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</si>
  <si>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</si>
  <si>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</si>
  <si>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</si>
  <si>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</si>
  <si>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</si>
  <si>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</si>
  <si>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</si>
  <si>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</si>
  <si>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</si>
  <si>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</si>
  <si>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</si>
  <si>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</si>
  <si>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</si>
  <si>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</si>
  <si>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</si>
  <si>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</si>
  <si>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</si>
  <si>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</si>
  <si>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</si>
  <si>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</si>
  <si>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</si>
  <si>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</si>
  <si>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</si>
  <si>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</si>
  <si>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</si>
  <si>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</si>
  <si>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</si>
  <si>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</si>
  <si>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</si>
  <si>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</si>
  <si>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</si>
  <si>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</si>
  <si>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</si>
  <si>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</si>
  <si>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</si>
  <si>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</si>
  <si>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</si>
  <si>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</si>
  <si>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</si>
  <si>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</si>
  <si>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</si>
  <si>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</si>
  <si>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</si>
  <si>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</si>
  <si>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</si>
  <si>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</si>
  <si>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</si>
  <si>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</si>
  <si>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</si>
  <si>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</si>
  <si>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</si>
  <si>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</si>
  <si>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</si>
  <si>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</si>
  <si>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</si>
  <si>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</si>
  <si>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</si>
  <si>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</si>
  <si>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</si>
  <si>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</si>
  <si>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</si>
  <si>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</si>
  <si>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</si>
  <si>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</si>
  <si>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</si>
  <si>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</si>
  <si>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</si>
  <si>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</si>
  <si>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</si>
  <si>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</si>
  <si>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</si>
  <si>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</si>
  <si>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</si>
  <si>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</si>
  <si>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</si>
  <si>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</si>
  <si>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</si>
  <si>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</si>
  <si>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</si>
  <si>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</si>
  <si>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</si>
  <si>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</si>
  <si>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</si>
  <si>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</si>
  <si>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</si>
  <si>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</si>
  <si>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</si>
  <si>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</si>
  <si>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</si>
  <si>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</si>
  <si>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</si>
  <si>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</si>
  <si>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</si>
  <si>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</si>
  <si>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</si>
  <si>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</si>
  <si>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</si>
  <si>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</si>
  <si>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</si>
  <si>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</si>
  <si>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</si>
  <si>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</si>
  <si>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</si>
  <si>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</si>
  <si>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</si>
  <si>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</si>
  <si>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</si>
  <si>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</si>
  <si>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</si>
  <si>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</si>
  <si>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</si>
  <si>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</si>
  <si>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</si>
  <si>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</si>
  <si>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</si>
  <si>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</si>
  <si>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</si>
  <si>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</si>
  <si>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</si>
  <si>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</si>
  <si>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</si>
  <si>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</si>
  <si>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</si>
  <si>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</si>
  <si>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</si>
  <si>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</si>
  <si>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</si>
  <si>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</si>
  <si>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</si>
  <si>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</si>
  <si>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</si>
  <si>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</si>
  <si>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</si>
  <si>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</si>
  <si>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</si>
  <si>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</si>
  <si>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</si>
  <si>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</si>
  <si>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</si>
  <si>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</si>
  <si>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</si>
  <si>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</si>
  <si>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</si>
  <si>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</si>
  <si>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</si>
  <si>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</si>
  <si>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</si>
  <si>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</si>
  <si>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</si>
  <si>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</si>
  <si>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</si>
  <si>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</si>
  <si>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</si>
  <si>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</si>
  <si>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</si>
  <si>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</si>
  <si>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</si>
  <si>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</si>
  <si>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</si>
  <si>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</si>
  <si>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</si>
  <si>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</si>
  <si>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</si>
  <si>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</si>
  <si>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</si>
  <si>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</si>
  <si>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</si>
  <si>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</si>
  <si>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</si>
  <si>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</si>
  <si>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</si>
  <si>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</si>
  <si>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</si>
  <si>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</si>
  <si>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</si>
  <si>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</si>
  <si>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</si>
  <si>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</si>
  <si>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</si>
  <si>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</si>
  <si>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</si>
  <si>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</si>
  <si>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</si>
  <si>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</si>
  <si>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</si>
  <si>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</si>
  <si>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</si>
  <si>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</si>
  <si>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</si>
  <si>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</si>
  <si>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</si>
  <si>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</si>
  <si>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</si>
  <si>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</si>
  <si>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</si>
  <si>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</si>
  <si>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</si>
  <si>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</si>
  <si>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</si>
  <si>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</si>
  <si>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</si>
  <si>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</si>
  <si>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</si>
  <si>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</si>
  <si>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</si>
  <si>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</si>
  <si>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</si>
  <si>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</si>
  <si>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</si>
  <si>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</si>
  <si>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</si>
  <si>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</si>
  <si>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</si>
  <si>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</si>
  <si>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</si>
  <si>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</si>
  <si>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</si>
  <si>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</si>
  <si>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</si>
  <si>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</si>
  <si>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</si>
  <si>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</si>
  <si>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</si>
  <si>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</si>
  <si>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</si>
  <si>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</si>
  <si>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</si>
  <si>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</si>
  <si>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</si>
  <si>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</si>
  <si>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</si>
  <si>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</si>
  <si>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</si>
  <si>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</si>
  <si>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</si>
  <si>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</si>
  <si>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</si>
  <si>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</si>
  <si>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</si>
  <si>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</si>
  <si>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</si>
  <si>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</si>
  <si>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</si>
  <si>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</si>
  <si>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</si>
  <si>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</si>
  <si>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</si>
  <si>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</si>
  <si>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</si>
  <si>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</si>
  <si>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</si>
  <si>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</si>
  <si>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</si>
  <si>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</si>
  <si>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</si>
  <si>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</si>
  <si>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</si>
  <si>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</si>
  <si>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</si>
  <si>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</si>
  <si>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</si>
  <si>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</si>
  <si>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</si>
  <si>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</si>
  <si>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</si>
  <si>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</si>
  <si>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</si>
  <si>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</si>
  <si>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</si>
  <si>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</si>
  <si>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</si>
  <si>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</si>
  <si>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</si>
  <si>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</si>
  <si>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</si>
  <si>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</si>
  <si>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</si>
  <si>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</si>
  <si>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</si>
  <si>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</si>
  <si>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</si>
  <si>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</si>
  <si>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</si>
  <si>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</si>
  <si>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</si>
  <si>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</si>
  <si>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</si>
  <si>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</si>
  <si>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</si>
  <si>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</si>
  <si>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</si>
  <si>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</si>
  <si>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</si>
  <si>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</si>
  <si>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</si>
  <si>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</si>
  <si>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</si>
  <si>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</si>
  <si>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</si>
  <si>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</si>
  <si>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</si>
  <si>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</si>
  <si>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</si>
  <si>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</si>
  <si>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</si>
  <si>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</si>
  <si>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</si>
  <si>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</si>
  <si>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</si>
  <si>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</si>
  <si>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</si>
  <si>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</si>
  <si>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</si>
  <si>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</si>
  <si>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</si>
  <si>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</si>
  <si>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</si>
  <si>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</si>
  <si>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</si>
  <si>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</si>
  <si>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</si>
  <si>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</si>
  <si>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</si>
  <si>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</si>
  <si>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</si>
  <si>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</si>
  <si>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</si>
  <si>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</si>
  <si>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</si>
  <si>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</si>
  <si>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</si>
  <si>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</si>
  <si>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</si>
  <si>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</si>
  <si>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</si>
  <si>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</si>
  <si>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</si>
  <si>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</si>
  <si>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</si>
  <si>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</si>
  <si>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</si>
  <si>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</si>
  <si>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</si>
  <si>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</si>
  <si>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</si>
  <si>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</si>
  <si>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</si>
  <si>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</si>
  <si>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</si>
  <si>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</si>
  <si>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</si>
  <si>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</si>
  <si>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</si>
  <si>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</si>
  <si>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</si>
  <si>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</si>
  <si>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</si>
  <si>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</si>
  <si>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</si>
  <si>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</si>
  <si>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</si>
  <si>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</si>
  <si>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</si>
  <si>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</si>
  <si>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</si>
  <si>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</si>
  <si>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</si>
  <si>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</si>
  <si>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</si>
  <si>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</si>
  <si>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</si>
  <si>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</si>
  <si>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</si>
  <si>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</si>
  <si>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</si>
  <si>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</si>
  <si>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</si>
  <si>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</si>
  <si>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</si>
  <si>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</si>
  <si>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</si>
  <si>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</si>
  <si>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</si>
  <si>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</si>
  <si>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</si>
  <si>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</si>
  <si>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</si>
  <si>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</si>
  <si>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</si>
  <si>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</si>
  <si>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</si>
  <si>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</si>
  <si>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</si>
  <si>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</si>
  <si>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</si>
  <si>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</si>
  <si>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</si>
  <si>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</si>
  <si>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</si>
  <si>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</si>
  <si>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</si>
  <si>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</si>
  <si>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</si>
  <si>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</si>
  <si>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</si>
  <si>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</si>
  <si>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</si>
  <si>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</si>
  <si>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</si>
  <si>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</si>
  <si>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</si>
  <si>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</si>
  <si>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</si>
  <si>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</si>
  <si>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</si>
  <si>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</si>
  <si>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</si>
  <si>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</si>
  <si>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</si>
  <si>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</si>
  <si>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</si>
  <si>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</si>
  <si>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</si>
  <si>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</si>
  <si>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</si>
  <si>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</si>
  <si>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</si>
  <si>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</si>
  <si>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</si>
  <si>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</si>
  <si>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</si>
  <si>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</si>
  <si>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</si>
  <si>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</si>
  <si>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</si>
  <si>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</si>
  <si>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</si>
  <si>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</si>
  <si>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</si>
  <si>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</si>
  <si>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</si>
  <si>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</si>
  <si>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</si>
  <si>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</si>
  <si>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</si>
  <si>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</si>
  <si>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</si>
  <si>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</si>
  <si>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</si>
  <si>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</si>
  <si>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</si>
  <si>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</si>
  <si>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</si>
  <si>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</si>
  <si>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</si>
  <si>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</si>
  <si>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</si>
  <si>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</si>
  <si>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</si>
  <si>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</si>
  <si>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</si>
  <si>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</si>
  <si>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</si>
  <si>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</si>
  <si>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</si>
  <si>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</si>
  <si>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</si>
  <si>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</si>
  <si>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</si>
  <si>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</si>
  <si>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</si>
  <si>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</si>
  <si>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</si>
  <si>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</si>
  <si>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</si>
  <si>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</si>
  <si>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</si>
  <si>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</si>
  <si>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</si>
  <si>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</si>
  <si>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</si>
  <si>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</si>
  <si>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</si>
  <si>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</si>
  <si>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</si>
  <si>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</si>
  <si>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</si>
  <si>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</si>
  <si>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</si>
  <si>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</si>
  <si>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</si>
  <si>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</si>
  <si>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</si>
  <si>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</si>
  <si>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</si>
  <si>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</si>
  <si>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</si>
  <si>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</si>
  <si>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</si>
  <si>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</si>
  <si>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</si>
  <si>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</si>
  <si>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</si>
  <si>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</si>
  <si>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</si>
  <si>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</si>
  <si>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</si>
  <si>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</si>
  <si>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</si>
  <si>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</si>
  <si>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</si>
  <si>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</si>
  <si>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</si>
  <si>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</si>
  <si>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</si>
  <si>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</si>
  <si>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</si>
  <si>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</si>
  <si>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</si>
  <si>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</si>
  <si>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</si>
  <si>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</si>
  <si>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</si>
  <si>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</si>
  <si>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</si>
  <si>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</si>
  <si>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</si>
  <si>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</si>
  <si>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</si>
  <si>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</si>
  <si>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</si>
  <si>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</si>
  <si>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</si>
  <si>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</si>
  <si>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</si>
  <si>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</si>
  <si>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</si>
  <si>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</si>
  <si>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</si>
  <si>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</si>
  <si>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</si>
  <si>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</si>
  <si>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</si>
  <si>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</si>
  <si>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</si>
  <si>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</si>
  <si>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</si>
  <si>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</si>
  <si>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</si>
  <si>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</si>
  <si>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</si>
  <si>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</si>
  <si>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</si>
  <si>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</si>
  <si>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</si>
  <si>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</si>
  <si>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</si>
  <si>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</si>
  <si>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</si>
  <si>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</si>
  <si>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</si>
  <si>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</si>
  <si>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</si>
  <si>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</si>
  <si>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</si>
  <si>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</si>
  <si>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</si>
  <si>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</si>
  <si>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</si>
  <si>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</si>
  <si>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</si>
  <si>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</si>
  <si>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</si>
  <si>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</si>
  <si>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</si>
  <si>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</si>
  <si>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</si>
  <si>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</si>
  <si>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</si>
  <si>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</si>
  <si>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</si>
  <si>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</si>
  <si>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</si>
  <si>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</si>
  <si>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</si>
  <si>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</si>
  <si>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</si>
  <si>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</si>
  <si>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</si>
  <si>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</si>
  <si>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</si>
  <si>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</si>
  <si>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</si>
  <si>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</si>
  <si>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</si>
  <si>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</si>
  <si>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</si>
  <si>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</si>
  <si>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</si>
  <si>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</si>
  <si>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</si>
  <si>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</si>
  <si>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</si>
  <si>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</si>
  <si>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</si>
  <si>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</si>
  <si>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</si>
  <si>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</si>
  <si>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</si>
  <si>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</si>
  <si>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</si>
  <si>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</si>
  <si>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</si>
  <si>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</si>
  <si>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</si>
  <si>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</si>
  <si>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</si>
  <si>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</si>
  <si>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</si>
  <si>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</si>
  <si>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</si>
  <si>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</si>
  <si>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</si>
  <si>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</si>
  <si>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</si>
  <si>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</si>
  <si>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</si>
  <si>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</si>
  <si>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</si>
  <si>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</si>
  <si>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</si>
  <si>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</si>
  <si>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</si>
  <si>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</si>
  <si>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</si>
  <si>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</si>
  <si>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</si>
  <si>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</si>
  <si>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</si>
  <si>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</si>
  <si>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</si>
  <si>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</si>
  <si>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</si>
  <si>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</si>
  <si>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</si>
  <si>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</si>
  <si>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</si>
  <si>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</si>
  <si>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</si>
  <si>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</si>
  <si>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</si>
  <si>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</si>
  <si>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</si>
  <si>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</si>
  <si>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</si>
  <si>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</si>
  <si>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</si>
  <si>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</si>
  <si>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</si>
  <si>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</si>
  <si>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</si>
  <si>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</si>
  <si>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</si>
  <si>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</si>
  <si>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</si>
  <si>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</si>
  <si>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</si>
  <si>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</si>
  <si>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</si>
  <si>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</si>
  <si>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</si>
  <si>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</si>
  <si>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</si>
  <si>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</si>
  <si>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</si>
  <si>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</si>
  <si>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</si>
  <si>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</si>
  <si>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</si>
  <si>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</si>
  <si>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</si>
  <si>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</si>
  <si>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</si>
  <si>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</si>
  <si>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</si>
  <si>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</si>
  <si>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</si>
  <si>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</si>
  <si>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</si>
  <si>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</si>
  <si>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</si>
  <si>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</si>
  <si>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</si>
  <si>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</si>
  <si>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</si>
  <si>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</si>
  <si>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</si>
  <si>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</si>
  <si>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</si>
  <si>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</si>
  <si>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</si>
  <si>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</si>
  <si>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</si>
  <si>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</si>
  <si>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</si>
  <si>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</si>
  <si>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</si>
  <si>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</si>
  <si>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</si>
  <si>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</si>
  <si>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</si>
  <si>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</si>
  <si>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</si>
  <si>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</si>
  <si>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</si>
  <si>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</si>
  <si>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</si>
  <si>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</si>
  <si>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</si>
  <si>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</si>
  <si>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</si>
  <si>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</si>
  <si>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</si>
  <si>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</si>
  <si>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</si>
  <si>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</si>
  <si>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</si>
  <si>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</si>
  <si>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</si>
  <si>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</si>
  <si>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</si>
  <si>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</si>
  <si>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</si>
  <si>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</si>
  <si>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</si>
  <si>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</si>
  <si>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</si>
  <si>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</si>
  <si>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</si>
  <si>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</si>
  <si>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</si>
  <si>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</si>
  <si>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</si>
  <si>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</si>
  <si>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</si>
  <si>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</si>
  <si>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</si>
  <si>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</si>
  <si>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</si>
  <si>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</si>
  <si>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</si>
  <si>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</si>
  <si>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</si>
  <si>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</si>
  <si>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</si>
  <si>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</si>
  <si>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</si>
  <si>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</si>
  <si>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</si>
  <si>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</si>
  <si>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</si>
  <si>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</si>
  <si>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</si>
  <si>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</si>
  <si>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</si>
  <si>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</si>
  <si>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</si>
  <si>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</si>
  <si>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</si>
  <si>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</si>
  <si>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</si>
  <si>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</si>
  <si>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</si>
  <si>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</si>
  <si>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</si>
  <si>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</si>
  <si>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</si>
  <si>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</si>
  <si>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</si>
  <si>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</si>
  <si>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</si>
  <si>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</si>
  <si>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</si>
  <si>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</si>
  <si>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</si>
  <si>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</si>
  <si>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</si>
  <si>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</si>
  <si>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</si>
  <si>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</si>
  <si>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</si>
  <si>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</si>
  <si>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</si>
  <si>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</si>
  <si>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</si>
  <si>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</si>
  <si>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</si>
  <si>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</si>
  <si>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</si>
  <si>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</si>
  <si>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</si>
  <si>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</si>
  <si>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</si>
  <si>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</si>
  <si>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</si>
  <si>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</si>
  <si>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</si>
  <si>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</si>
  <si>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</si>
  <si>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</si>
  <si>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</si>
  <si>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</si>
  <si>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</si>
  <si>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</si>
  <si>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</si>
  <si>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</si>
  <si>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</si>
  <si>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</si>
  <si>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</si>
  <si>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</si>
  <si>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</si>
  <si>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</si>
  <si>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</si>
  <si>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</si>
  <si>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</si>
  <si>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</si>
  <si>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</si>
  <si>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</si>
  <si>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</si>
  <si>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</si>
  <si>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</si>
  <si>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</si>
  <si>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</si>
  <si>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</si>
  <si>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</si>
  <si>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</si>
  <si>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</si>
  <si>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</si>
  <si>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</si>
  <si>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</si>
  <si>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</si>
  <si>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</si>
  <si>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</si>
  <si>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</si>
  <si>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</si>
  <si>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</si>
  <si>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</si>
  <si>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</si>
  <si>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</si>
  <si>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</si>
  <si>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</si>
  <si>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</si>
  <si>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</si>
  <si>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</si>
  <si>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</si>
  <si>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</si>
  <si>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</si>
  <si>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</si>
  <si>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</si>
  <si>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</si>
  <si>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</si>
  <si>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</si>
  <si>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</si>
  <si>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</si>
  <si>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</si>
  <si>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</si>
  <si>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</si>
  <si>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</si>
  <si>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</si>
  <si>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</si>
  <si>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</si>
  <si>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</si>
  <si>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</si>
  <si>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</si>
  <si>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</si>
  <si>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</si>
  <si>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</si>
  <si>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</si>
  <si>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</si>
  <si>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</si>
  <si>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</si>
  <si>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</si>
  <si>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</si>
  <si>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</si>
  <si>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</si>
  <si>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</si>
  <si>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</si>
  <si>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</si>
  <si>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</si>
  <si>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</si>
  <si>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</si>
  <si>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</si>
  <si>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</si>
  <si>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</si>
  <si>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</si>
  <si>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</si>
  <si>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</si>
  <si>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</si>
  <si>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</si>
  <si>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</si>
  <si>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</si>
  <si>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</si>
  <si>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</si>
  <si>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</si>
  <si>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</si>
  <si>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</si>
  <si>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</si>
  <si>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</si>
  <si>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</si>
  <si>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</si>
  <si>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</si>
  <si>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</si>
  <si>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</si>
  <si>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</si>
  <si>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</si>
  <si>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</si>
  <si>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</si>
  <si>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</si>
  <si>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</si>
  <si>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</si>
  <si>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</si>
  <si>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</si>
  <si>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</si>
  <si>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</si>
  <si>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</si>
  <si>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</si>
  <si>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</si>
  <si>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</si>
  <si>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</si>
  <si>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</si>
  <si>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</si>
  <si>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</si>
  <si>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</si>
  <si>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</si>
  <si>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</si>
  <si>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</si>
  <si>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</si>
  <si>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</si>
  <si>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</si>
  <si>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</si>
  <si>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</si>
  <si>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</si>
  <si>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</si>
  <si>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</si>
  <si>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</si>
  <si>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</si>
  <si>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</si>
  <si>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</si>
  <si>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</si>
  <si>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</si>
  <si>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</si>
  <si>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</si>
  <si>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</si>
  <si>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</si>
  <si>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</si>
  <si>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</si>
  <si>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</si>
  <si>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</si>
  <si>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</si>
  <si>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</si>
  <si>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</si>
  <si>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</si>
  <si>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</si>
  <si>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</si>
  <si>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</si>
  <si>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</si>
  <si>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</si>
  <si>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</si>
  <si>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</si>
  <si>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</si>
  <si>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</si>
  <si>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</si>
  <si>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</si>
  <si>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</si>
  <si>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</si>
  <si>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</si>
  <si>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</si>
  <si>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</si>
  <si>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</si>
  <si>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</si>
  <si>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</si>
  <si>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</si>
  <si>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</si>
  <si>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</si>
  <si>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</si>
  <si>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</si>
  <si>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</si>
  <si>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</si>
  <si>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</si>
  <si>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</si>
  <si>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</si>
  <si>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</si>
  <si>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</si>
  <si>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</si>
  <si>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</si>
  <si>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</si>
  <si>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</si>
  <si>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</si>
  <si>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</si>
  <si>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</si>
  <si>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</si>
  <si>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</si>
  <si>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</si>
  <si>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</si>
  <si>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</si>
  <si>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</si>
  <si>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</si>
  <si>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</si>
  <si>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</si>
  <si>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</si>
  <si>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</si>
  <si>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</si>
  <si>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</si>
  <si>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</si>
  <si>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</si>
  <si>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</si>
  <si>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</si>
  <si>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</si>
  <si>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</si>
  <si>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</si>
  <si>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</si>
  <si>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</si>
  <si>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</si>
  <si>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</si>
  <si>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</si>
  <si>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</si>
  <si>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</si>
  <si>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</si>
  <si>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</si>
  <si>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</si>
  <si>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</si>
  <si>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</si>
  <si>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</si>
  <si>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</si>
  <si>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</si>
  <si>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</si>
  <si>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</si>
  <si>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</si>
  <si>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</si>
  <si>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</si>
  <si>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</si>
  <si>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</si>
  <si>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</si>
  <si>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</si>
  <si>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</si>
  <si>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</si>
  <si>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</si>
  <si>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</si>
  <si>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</si>
  <si>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</si>
  <si>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</si>
  <si>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</si>
  <si>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</si>
  <si>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</si>
  <si>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</si>
  <si>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</si>
  <si>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</si>
  <si>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</si>
  <si>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</si>
  <si>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</si>
  <si>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</si>
  <si>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</si>
  <si>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</si>
  <si>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</si>
  <si>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</si>
  <si>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</si>
  <si>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</si>
  <si>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</si>
  <si>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</si>
  <si>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</si>
  <si>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</si>
  <si>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</si>
  <si>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</si>
  <si>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</si>
  <si>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</si>
  <si>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</si>
  <si>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</si>
  <si>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</si>
  <si>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</si>
  <si>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</si>
  <si>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</si>
  <si>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</si>
  <si>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</si>
  <si>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</si>
  <si>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</si>
  <si>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</si>
  <si>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</si>
  <si>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</si>
  <si>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</si>
  <si>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</si>
  <si>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</si>
  <si>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</si>
  <si>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</si>
  <si>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</si>
  <si>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</si>
  <si>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</si>
  <si>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</si>
  <si>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</si>
  <si>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</si>
  <si>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</si>
  <si>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</si>
  <si>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</si>
  <si>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</si>
  <si>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</si>
  <si>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</si>
  <si>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</si>
  <si>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</si>
  <si>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</si>
  <si>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</si>
  <si>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</si>
  <si>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</si>
  <si>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</si>
  <si>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</si>
  <si>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</si>
  <si>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</si>
  <si>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</si>
  <si>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</si>
  <si>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</si>
  <si>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</si>
  <si>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</si>
  <si>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</si>
  <si>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</si>
  <si>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</si>
  <si>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</si>
  <si>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</si>
  <si>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</si>
  <si>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</si>
  <si>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</si>
  <si>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</si>
  <si>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</si>
  <si>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</si>
  <si>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</si>
  <si>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</si>
  <si>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</si>
  <si>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</si>
  <si>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</si>
  <si>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</si>
  <si>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</si>
  <si>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</si>
  <si>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</si>
  <si>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</si>
  <si>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</si>
  <si>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</si>
  <si>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</si>
  <si>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</si>
  <si>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</si>
  <si>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</si>
  <si>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</si>
  <si>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</si>
  <si>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</si>
  <si>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</si>
  <si>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</si>
  <si>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</si>
  <si>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</si>
  <si>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</si>
  <si>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</si>
  <si>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</si>
  <si>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</si>
  <si>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</si>
  <si>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</si>
  <si>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</si>
  <si>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</si>
  <si>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</si>
  <si>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</si>
  <si>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</si>
  <si>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</si>
  <si>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</si>
  <si>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</si>
  <si>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</si>
  <si>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</si>
  <si>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</si>
  <si>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</si>
  <si>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</si>
  <si>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</si>
  <si>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</si>
  <si>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</si>
  <si>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</si>
  <si>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</si>
  <si>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</si>
  <si>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</si>
  <si>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</si>
  <si>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</si>
  <si>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</si>
  <si>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</si>
  <si>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</si>
  <si>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</si>
  <si>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</si>
  <si>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</si>
  <si>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</si>
  <si>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</si>
  <si>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</si>
  <si>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</si>
  <si>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</si>
  <si>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</si>
  <si>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</si>
  <si>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</si>
  <si>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</si>
  <si>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</si>
  <si>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</si>
  <si>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</si>
  <si>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</si>
  <si>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</si>
  <si>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</si>
  <si>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</si>
  <si>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</si>
  <si>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</si>
  <si>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</si>
  <si>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</si>
  <si>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</si>
  <si>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</si>
  <si>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</si>
  <si>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</si>
  <si>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</si>
  <si>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</si>
  <si>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</si>
  <si>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</si>
  <si>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</si>
  <si>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</si>
  <si>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</si>
  <si>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</si>
  <si>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</si>
  <si>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</si>
  <si>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</si>
  <si>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</si>
  <si>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</si>
  <si>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</si>
  <si>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</si>
  <si>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</si>
  <si>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</si>
  <si>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</si>
  <si>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</si>
  <si>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</si>
  <si>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</si>
  <si>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</si>
  <si>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</si>
  <si>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</si>
  <si>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</si>
  <si>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</si>
  <si>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</si>
  <si>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</si>
  <si>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</si>
  <si>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</si>
  <si>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</si>
  <si>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</si>
  <si>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</si>
  <si>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</si>
  <si>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</si>
  <si>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</si>
  <si>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</si>
  <si>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</si>
  <si>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</si>
  <si>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</si>
  <si>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</si>
  <si>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</si>
  <si>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</si>
  <si>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</si>
  <si>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</si>
  <si>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</si>
  <si>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</si>
  <si>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</si>
  <si>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</si>
  <si>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</si>
  <si>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</si>
  <si>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</si>
  <si>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</si>
  <si>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</si>
  <si>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</si>
  <si>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</si>
  <si>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</si>
  <si>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</si>
  <si>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</si>
  <si>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</si>
  <si>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</si>
  <si>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</si>
  <si>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</si>
  <si>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</si>
  <si>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</si>
  <si>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</si>
  <si>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</si>
  <si>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</si>
  <si>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</si>
  <si>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</si>
  <si>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</si>
  <si>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</si>
  <si>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</si>
  <si>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</si>
  <si>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</si>
  <si>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</si>
  <si>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</si>
  <si>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</si>
  <si>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</si>
  <si>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</si>
  <si>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</si>
  <si>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</si>
  <si>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</si>
  <si>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</si>
  <si>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</si>
  <si>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</si>
  <si>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</si>
  <si>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</si>
  <si>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</si>
  <si>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</si>
  <si>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</si>
  <si>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</si>
  <si>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</si>
  <si>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</si>
  <si>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</si>
  <si>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</si>
  <si>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</si>
  <si>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</si>
  <si>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</si>
  <si>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</si>
  <si>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</si>
  <si>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</si>
  <si>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</si>
  <si>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</si>
  <si>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</si>
  <si>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</si>
  <si>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</si>
  <si>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</si>
  <si>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</si>
  <si>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</si>
  <si>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</si>
  <si>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</si>
  <si>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</si>
  <si>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</si>
  <si>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</si>
  <si>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</si>
  <si>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</si>
  <si>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</si>
  <si>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</si>
  <si>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</si>
  <si>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</si>
  <si>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</si>
  <si>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</si>
  <si>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</si>
  <si>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</si>
  <si>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</si>
  <si>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</si>
  <si>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</si>
  <si>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</si>
  <si>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</si>
  <si>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</si>
  <si>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</si>
  <si>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</si>
  <si>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</si>
  <si>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</si>
  <si>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</si>
  <si>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</si>
  <si>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</si>
  <si>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</si>
  <si>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</si>
  <si>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</si>
  <si>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</si>
  <si>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</si>
  <si>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</si>
  <si>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</si>
  <si>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</si>
  <si>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</si>
  <si>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</si>
  <si>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</si>
  <si>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</si>
  <si>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</si>
  <si>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</si>
  <si>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</si>
  <si>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</si>
  <si>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</si>
  <si>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</si>
  <si>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</si>
  <si>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</si>
  <si>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</si>
  <si>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</si>
  <si>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</si>
  <si>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</si>
  <si>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</si>
  <si>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</si>
  <si>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</si>
  <si>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</si>
  <si>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</si>
  <si>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</si>
  <si>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</si>
  <si>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</si>
  <si>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</si>
  <si>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</si>
  <si>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</si>
  <si>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</si>
  <si>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</si>
  <si>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</si>
  <si>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</si>
  <si>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</si>
  <si>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</si>
  <si>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</si>
  <si>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</si>
  <si>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</si>
  <si>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</si>
  <si>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</si>
  <si>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</si>
  <si>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</si>
  <si>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</si>
  <si>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</si>
  <si>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</si>
  <si>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</si>
  <si>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</si>
  <si>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</si>
  <si>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</si>
  <si>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</si>
  <si>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</si>
  <si>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</si>
  <si>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</si>
  <si>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</si>
  <si>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</si>
  <si>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</si>
  <si>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</si>
  <si>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</si>
  <si>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</si>
  <si>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</si>
  <si>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</si>
  <si>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</si>
  <si>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</si>
  <si>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</si>
  <si>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</si>
  <si>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</si>
  <si>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</si>
  <si>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</si>
  <si>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</si>
  <si>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</si>
  <si>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</si>
  <si>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</si>
  <si>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</si>
  <si>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</si>
  <si>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</si>
  <si>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</si>
  <si>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</si>
  <si>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</si>
  <si>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</si>
  <si>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</si>
  <si>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</si>
  <si>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</si>
  <si>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</si>
  <si>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</si>
  <si>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</si>
  <si>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</si>
  <si>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</si>
  <si>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</si>
  <si>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</si>
  <si>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</si>
  <si>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</si>
  <si>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</si>
  <si>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</si>
  <si>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</si>
  <si>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</si>
  <si>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</si>
  <si>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</si>
  <si>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</si>
  <si>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</si>
  <si>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</si>
  <si>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</si>
  <si>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</si>
  <si>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</si>
  <si>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</si>
  <si>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</si>
  <si>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</si>
  <si>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</si>
  <si>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</si>
  <si>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</si>
  <si>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</si>
  <si>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</si>
  <si>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</si>
  <si>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</si>
  <si>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</si>
  <si>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</si>
  <si>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</si>
  <si>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</si>
  <si>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</si>
  <si>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</si>
  <si>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</si>
  <si>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</si>
  <si>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</si>
  <si>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</si>
  <si>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</si>
  <si>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</si>
  <si>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</si>
  <si>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</si>
  <si>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</si>
  <si>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</si>
  <si>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</si>
  <si>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</si>
  <si>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</si>
  <si>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</si>
  <si>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</si>
  <si>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</si>
  <si>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</si>
  <si>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</si>
  <si>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</si>
  <si>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</si>
  <si>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</si>
  <si>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</si>
  <si>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</si>
  <si>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</si>
  <si>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</si>
  <si>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</si>
  <si>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</si>
  <si>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</si>
  <si>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</si>
  <si>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</si>
  <si>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</si>
  <si>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</si>
  <si>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</si>
  <si>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</si>
  <si>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</si>
  <si>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</si>
  <si>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</si>
  <si>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</si>
  <si>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</si>
  <si>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</si>
  <si>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</si>
  <si>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</si>
  <si>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</si>
  <si>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</si>
  <si>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</si>
  <si>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</si>
  <si>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</si>
  <si>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</si>
  <si>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</si>
  <si>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</si>
  <si>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</si>
  <si>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</si>
  <si>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</si>
  <si>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</si>
  <si>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</si>
  <si>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</si>
  <si>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</si>
  <si>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</si>
  <si>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</si>
  <si>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</si>
  <si>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</si>
  <si>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</si>
  <si>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</si>
  <si>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</si>
  <si>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</si>
  <si>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</si>
  <si>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</si>
  <si>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</si>
  <si>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</si>
  <si>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</si>
  <si>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</si>
  <si>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</si>
  <si>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</si>
  <si>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</si>
  <si>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</si>
  <si>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</si>
  <si>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</si>
  <si>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</si>
  <si>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</si>
  <si>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</si>
  <si>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</si>
  <si>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</si>
  <si>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</si>
  <si>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</si>
  <si>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</si>
  <si>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</si>
  <si>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</si>
  <si>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</si>
  <si>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</si>
  <si>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</si>
  <si>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</si>
  <si>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</si>
  <si>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</si>
  <si>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</si>
  <si>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</si>
  <si>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</si>
  <si>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</si>
  <si>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</si>
  <si>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</si>
  <si>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</si>
  <si>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</si>
  <si>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</si>
  <si>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</si>
  <si>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</si>
  <si>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</si>
  <si>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</si>
  <si>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</si>
  <si>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</si>
  <si>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</si>
  <si>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</si>
  <si>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</si>
  <si>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</si>
  <si>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</si>
  <si>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</si>
  <si>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</si>
  <si>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</si>
  <si>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</si>
  <si>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</si>
  <si>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</si>
  <si>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</si>
  <si>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</si>
  <si>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</si>
  <si>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</si>
  <si>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</si>
  <si>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</si>
  <si>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</si>
  <si>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</si>
  <si>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</si>
  <si>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</si>
  <si>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</si>
  <si>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</si>
  <si>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</si>
  <si>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</si>
  <si>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</si>
  <si>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</si>
  <si>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</si>
  <si>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</si>
  <si>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</si>
  <si>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</si>
  <si>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</si>
  <si>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</si>
  <si>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</si>
  <si>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</si>
  <si>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</si>
  <si>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</si>
  <si>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</si>
  <si>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</si>
  <si>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</si>
  <si>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</si>
  <si>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</si>
  <si>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</si>
  <si>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</si>
  <si>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</si>
  <si>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</si>
  <si>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</si>
  <si>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</si>
  <si>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</si>
  <si>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</si>
  <si>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</si>
  <si>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</si>
  <si>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</si>
  <si>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</si>
  <si>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</si>
  <si>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</si>
  <si>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</si>
  <si>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</si>
  <si>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</si>
  <si>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</si>
  <si>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</si>
  <si>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</si>
  <si>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</si>
  <si>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</si>
  <si>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</si>
  <si>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</si>
  <si>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</si>
  <si>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</si>
  <si>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</si>
  <si>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</si>
  <si>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</si>
  <si>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</si>
  <si>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</si>
  <si>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</si>
  <si>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</si>
  <si>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</si>
  <si>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</si>
  <si>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</si>
  <si>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</si>
  <si>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</si>
  <si>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</si>
  <si>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</si>
  <si>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</si>
  <si>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</si>
  <si>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</si>
  <si>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</si>
  <si>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</si>
  <si>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</si>
  <si>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</si>
  <si>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</si>
  <si>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</si>
  <si>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</si>
  <si>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</si>
  <si>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</si>
  <si>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</si>
  <si>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</si>
  <si>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</si>
  <si>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</si>
  <si>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</si>
  <si>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</si>
  <si>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</si>
  <si>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</si>
  <si>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</si>
  <si>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</si>
  <si>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</si>
  <si>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</si>
  <si>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</si>
  <si>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</si>
  <si>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</si>
  <si>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</si>
  <si>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</si>
  <si>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</si>
  <si>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</si>
  <si>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</si>
  <si>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</si>
  <si>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</si>
  <si>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</si>
  <si>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</si>
  <si>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</si>
  <si>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</si>
  <si>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</si>
  <si>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</si>
  <si>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</si>
  <si>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</si>
  <si>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</si>
  <si>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</si>
  <si>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</si>
  <si>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</si>
  <si>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</si>
  <si>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</si>
  <si>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</si>
  <si>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</si>
  <si>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</si>
  <si>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</si>
  <si>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</si>
  <si>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</si>
  <si>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</si>
  <si>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</si>
  <si>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</si>
  <si>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</si>
  <si>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</si>
  <si>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</si>
  <si>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</si>
  <si>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</si>
  <si>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</si>
  <si>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</si>
  <si>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</si>
  <si>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</si>
  <si>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</si>
  <si>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</si>
  <si>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</si>
  <si>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</si>
  <si>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</si>
  <si>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</si>
  <si>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</si>
  <si>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</si>
  <si>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</si>
  <si>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</si>
  <si>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</si>
  <si>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</si>
  <si>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</si>
  <si>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</si>
  <si>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</si>
  <si>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</si>
  <si>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</si>
  <si>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</si>
  <si>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</si>
  <si>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</si>
  <si>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</si>
  <si>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</si>
  <si>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</si>
  <si>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</si>
  <si>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</si>
  <si>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</si>
  <si>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</si>
  <si>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</si>
  <si>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</si>
  <si>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</si>
  <si>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</si>
  <si>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</si>
  <si>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</si>
  <si>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</si>
  <si>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</si>
  <si>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</si>
  <si>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</si>
  <si>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</si>
  <si>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</si>
  <si>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</si>
  <si>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</si>
  <si>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</si>
  <si>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</si>
  <si>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</si>
  <si>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</si>
  <si>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</si>
  <si>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</si>
  <si>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</si>
  <si>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</si>
  <si>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</si>
  <si>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</si>
  <si>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</si>
  <si>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</si>
  <si>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</si>
  <si>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</si>
  <si>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</si>
  <si>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</si>
  <si>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</si>
  <si>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</si>
  <si>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</si>
  <si>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</si>
  <si>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</si>
  <si>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</si>
  <si>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</si>
  <si>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</si>
  <si>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</si>
  <si>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</si>
  <si>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</si>
  <si>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</si>
  <si>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</si>
  <si>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</si>
  <si>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</si>
  <si>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</si>
  <si>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</si>
  <si>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</si>
  <si>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</si>
  <si>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</si>
  <si>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</si>
  <si>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</si>
  <si>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</si>
  <si>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</si>
  <si>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</si>
  <si>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</si>
  <si>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</si>
  <si>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</si>
  <si>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</si>
  <si>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</si>
  <si>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</si>
  <si>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</si>
  <si>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</si>
  <si>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</si>
  <si>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</si>
  <si>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</si>
  <si>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</si>
  <si>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</si>
  <si>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</si>
  <si>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</si>
  <si>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</si>
  <si>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</si>
  <si>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</si>
  <si>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</si>
  <si>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</si>
  <si>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</si>
  <si>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</si>
  <si>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</si>
  <si>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</si>
  <si>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</si>
  <si>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</si>
  <si>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</si>
  <si>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</si>
  <si>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</si>
  <si>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</si>
  <si>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</si>
  <si>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</si>
  <si>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</si>
  <si>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</si>
  <si>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</si>
  <si>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</si>
  <si>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</si>
  <si>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</si>
  <si>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</si>
  <si>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</si>
  <si>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</si>
  <si>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</si>
  <si>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</si>
  <si>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</si>
  <si>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</si>
  <si>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</si>
  <si>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</si>
  <si>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</si>
  <si>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</si>
  <si>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</si>
  <si>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</si>
  <si>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</si>
  <si>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</si>
  <si>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</si>
  <si>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</si>
  <si>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</si>
  <si>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</si>
  <si>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</si>
  <si>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</si>
  <si>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</si>
  <si>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</si>
  <si>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</si>
  <si>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</si>
  <si>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</si>
  <si>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</si>
  <si>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</si>
  <si>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</si>
  <si>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</si>
  <si>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</si>
  <si>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</si>
  <si>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</si>
  <si>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</si>
  <si>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</si>
  <si>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</si>
  <si>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</si>
  <si>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</si>
  <si>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</si>
  <si>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</si>
  <si>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</si>
  <si>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</si>
  <si>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</si>
  <si>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</si>
  <si>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</si>
  <si>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</si>
  <si>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</si>
  <si>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</si>
  <si>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</si>
  <si>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</si>
  <si>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</si>
  <si>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</si>
  <si>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</si>
  <si>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</si>
  <si>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</si>
  <si>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</si>
  <si>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</si>
  <si>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</si>
  <si>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</si>
  <si>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</si>
  <si>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</si>
  <si>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</si>
  <si>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</si>
  <si>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</si>
  <si>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</si>
  <si>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</si>
  <si>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</si>
  <si>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</si>
  <si>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</si>
  <si>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</si>
  <si>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</si>
  <si>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</si>
  <si>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</si>
  <si>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</si>
  <si>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</si>
  <si>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</si>
  <si>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</si>
  <si>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</si>
  <si>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</si>
  <si>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</si>
  <si>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</si>
  <si>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</si>
  <si>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</si>
  <si>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</si>
  <si>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</si>
  <si>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</si>
  <si>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</si>
  <si>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</si>
  <si>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</si>
  <si>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</si>
  <si>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</si>
  <si>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</si>
  <si>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</si>
  <si>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</si>
  <si>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</si>
  <si>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</si>
  <si>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</si>
  <si>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</si>
  <si>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</si>
  <si>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</si>
  <si>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</si>
  <si>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</si>
  <si>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</si>
  <si>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</si>
  <si>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</si>
  <si>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</si>
  <si>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</si>
  <si>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</si>
  <si>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</si>
  <si>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</si>
  <si>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</si>
  <si>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</si>
  <si>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</si>
  <si>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</si>
  <si>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</si>
  <si>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</si>
  <si>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</si>
  <si>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</si>
  <si>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</si>
  <si>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</si>
  <si>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</si>
  <si>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</si>
  <si>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</si>
  <si>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</si>
  <si>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</si>
  <si>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</si>
  <si>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</si>
  <si>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</si>
  <si>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</si>
  <si>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</si>
  <si>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</si>
  <si>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</si>
  <si>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</si>
  <si>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</si>
  <si>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</si>
  <si>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</si>
  <si>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</si>
  <si>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</si>
  <si>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</si>
  <si>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</si>
  <si>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</si>
  <si>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</si>
  <si>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</si>
  <si>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</si>
  <si>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</si>
  <si>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</si>
  <si>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</si>
  <si>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</si>
  <si>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</si>
  <si>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</si>
  <si>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</si>
  <si>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</si>
  <si>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</si>
  <si>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</si>
  <si>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</si>
  <si>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</si>
  <si>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</si>
  <si>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</si>
  <si>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</si>
  <si>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</si>
  <si>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</si>
  <si>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</si>
  <si>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</si>
  <si>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</si>
  <si>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</si>
  <si>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</si>
  <si>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</si>
  <si>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</si>
  <si>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</si>
  <si>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</si>
  <si>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</si>
  <si>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</si>
  <si>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</si>
  <si>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</si>
  <si>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</si>
  <si>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</si>
  <si>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</si>
  <si>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</si>
  <si>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</si>
  <si>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</si>
  <si>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</si>
  <si>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</si>
  <si>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</si>
  <si>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</si>
  <si>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</si>
  <si>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</si>
  <si>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</si>
  <si>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</si>
  <si>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</si>
  <si>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</si>
  <si>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</si>
  <si>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</si>
  <si>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</si>
  <si>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</si>
  <si>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</si>
  <si>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</si>
  <si>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</si>
  <si>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</si>
  <si>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</si>
  <si>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</si>
  <si>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</si>
  <si>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</si>
  <si>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</si>
  <si>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</si>
  <si>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</si>
  <si>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</si>
  <si>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</si>
  <si>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</si>
  <si>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</si>
  <si>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</si>
  <si>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</si>
  <si>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</si>
  <si>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</si>
  <si>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</si>
  <si>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</si>
  <si>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</si>
  <si>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</si>
  <si>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</si>
  <si>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</si>
  <si>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</si>
  <si>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</si>
  <si>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</si>
  <si>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</si>
  <si>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</si>
  <si>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</si>
  <si>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</si>
  <si>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</si>
  <si>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</si>
  <si>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</si>
  <si>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</si>
  <si>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</si>
  <si>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</si>
  <si>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</si>
  <si>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</si>
  <si>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</si>
  <si>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</si>
  <si>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</si>
  <si>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</si>
  <si>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</si>
  <si>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</si>
  <si>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</si>
  <si>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</si>
  <si>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</si>
  <si>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</si>
  <si>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</si>
  <si>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</si>
  <si>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</si>
  <si>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</si>
  <si>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</si>
  <si>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</si>
  <si>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</si>
  <si>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</si>
  <si>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</si>
  <si>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</si>
  <si>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</si>
  <si>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</si>
  <si>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</si>
  <si>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</si>
  <si>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</si>
  <si>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</si>
  <si>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</si>
  <si>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</si>
  <si>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</si>
  <si>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</si>
  <si>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</si>
  <si>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</si>
  <si>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</si>
  <si>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</si>
  <si>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</si>
  <si>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</si>
  <si>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</si>
  <si>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</si>
  <si>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</si>
  <si>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</si>
  <si>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</si>
  <si>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</si>
  <si>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</si>
  <si>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</si>
  <si>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</si>
  <si>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</si>
  <si>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</si>
  <si>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</si>
  <si>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</si>
  <si>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</si>
  <si>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</si>
  <si>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</si>
  <si>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</si>
  <si>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</si>
  <si>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</si>
  <si>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</si>
  <si>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</si>
  <si>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</si>
  <si>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</si>
  <si>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</si>
  <si>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</si>
  <si>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</si>
  <si>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</si>
  <si>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</si>
  <si>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</si>
  <si>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</si>
  <si>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</si>
  <si>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</si>
  <si>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</si>
  <si>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</si>
  <si>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</si>
  <si>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</si>
  <si>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</si>
  <si>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</si>
  <si>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</si>
  <si>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</si>
  <si>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</si>
  <si>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</si>
  <si>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</si>
  <si>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</si>
  <si>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</si>
  <si>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</si>
  <si>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</si>
  <si>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</si>
  <si>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</si>
  <si>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</si>
  <si>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</si>
  <si>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</si>
  <si>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</si>
  <si>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</si>
  <si>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</si>
  <si>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</si>
  <si>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</si>
  <si>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</si>
  <si>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</si>
  <si>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</si>
  <si>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</si>
  <si>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</si>
  <si>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</si>
  <si>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</si>
  <si>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</si>
  <si>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</si>
  <si>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</si>
  <si>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</si>
  <si>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</si>
  <si>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</si>
  <si>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</si>
  <si>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</si>
  <si>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</si>
  <si>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</si>
  <si>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</si>
  <si>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</si>
  <si>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</si>
  <si>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</si>
  <si>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</si>
  <si>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</si>
  <si>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</si>
  <si>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</si>
  <si>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</si>
  <si>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</si>
  <si>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</si>
  <si>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</si>
  <si>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</si>
  <si>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</si>
  <si>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</si>
  <si>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</si>
  <si>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</si>
  <si>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</si>
  <si>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</si>
  <si>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</si>
  <si>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</si>
  <si>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</si>
  <si>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</si>
  <si>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</si>
  <si>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</si>
  <si>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</si>
  <si>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</si>
  <si>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</si>
  <si>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</si>
  <si>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</si>
  <si>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</si>
  <si>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</si>
  <si>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</si>
  <si>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</si>
  <si>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</si>
  <si>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</si>
  <si>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</si>
  <si>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</si>
  <si>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</si>
  <si>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</si>
  <si>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</si>
  <si>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</si>
  <si>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</si>
  <si>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</si>
  <si>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</si>
  <si>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</si>
  <si>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</si>
  <si>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</si>
  <si>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</si>
  <si>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</si>
  <si>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</si>
  <si>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</si>
  <si>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</si>
  <si>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</si>
  <si>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</si>
  <si>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</si>
  <si>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</si>
  <si>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</si>
  <si>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</si>
  <si>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</si>
  <si>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</si>
  <si>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</si>
  <si>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</si>
  <si>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</si>
  <si>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</si>
  <si>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</si>
  <si>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</si>
  <si>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</si>
  <si>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</si>
  <si>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</si>
  <si>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</si>
  <si>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</si>
  <si>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</si>
  <si>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</si>
  <si>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</si>
  <si>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</si>
  <si>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</si>
  <si>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</si>
  <si>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</si>
  <si>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</si>
  <si>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</si>
  <si>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</si>
  <si>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</si>
  <si>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</si>
  <si>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</si>
  <si>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</si>
  <si>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</si>
  <si>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</si>
  <si>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</si>
  <si>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</si>
  <si>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</si>
  <si>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</si>
  <si>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</si>
  <si>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</si>
  <si>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</si>
  <si>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</si>
  <si>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</si>
  <si>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</si>
  <si>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</si>
  <si>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</si>
  <si>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</si>
  <si>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</si>
  <si>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</si>
  <si>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</si>
  <si>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</si>
  <si>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</si>
  <si>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</si>
  <si>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</si>
  <si>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</si>
  <si>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</si>
  <si>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</si>
  <si>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</si>
  <si>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</si>
  <si>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</si>
  <si>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</si>
  <si>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</si>
  <si>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</si>
  <si>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</si>
  <si>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</si>
  <si>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</si>
  <si>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</si>
  <si>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</si>
  <si>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</si>
  <si>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</si>
  <si>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</si>
  <si>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</si>
  <si>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</si>
  <si>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</si>
  <si>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</si>
  <si>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</si>
  <si>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</si>
  <si>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</si>
  <si>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</si>
  <si>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</si>
  <si>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</si>
  <si>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</si>
  <si>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</si>
  <si>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</si>
  <si>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</si>
  <si>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</si>
  <si>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</si>
  <si>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</si>
  <si>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</si>
  <si>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</si>
  <si>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</si>
  <si>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</si>
  <si>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</si>
  <si>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</si>
  <si>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</si>
  <si>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</si>
  <si>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</si>
  <si>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</si>
  <si>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</si>
  <si>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</si>
  <si>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</si>
  <si>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</si>
  <si>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</si>
  <si>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</si>
  <si>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</si>
  <si>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</si>
  <si>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</si>
  <si>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</si>
  <si>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</si>
  <si>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</si>
  <si>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</si>
  <si>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</si>
  <si>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</si>
  <si>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</si>
  <si>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</si>
  <si>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</si>
  <si>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</si>
  <si>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</si>
  <si>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</si>
  <si>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</si>
  <si>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</si>
  <si>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</si>
  <si>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</si>
  <si>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</si>
  <si>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</si>
  <si>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</si>
  <si>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</si>
  <si>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</si>
  <si>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</si>
  <si>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</si>
  <si>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</si>
  <si>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</si>
  <si>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</si>
  <si>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</si>
  <si>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</si>
  <si>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</si>
  <si>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</si>
  <si>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</si>
  <si>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</si>
  <si>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</si>
  <si>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</si>
  <si>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</si>
  <si>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</si>
  <si>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</si>
  <si>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</si>
  <si>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</si>
  <si>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</si>
  <si>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</si>
  <si>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</si>
  <si>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</si>
  <si>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</si>
  <si>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</si>
  <si>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</si>
  <si>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</si>
  <si>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</si>
  <si>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</si>
  <si>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</si>
  <si>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</si>
  <si>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</si>
  <si>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</si>
  <si>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</si>
  <si>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</si>
  <si>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</si>
  <si>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</si>
  <si>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</si>
  <si>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</si>
  <si>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</si>
  <si>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</si>
  <si>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</si>
  <si>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</si>
  <si>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</si>
  <si>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</si>
  <si>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</si>
  <si>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</si>
  <si>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</si>
  <si>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</si>
  <si>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</si>
  <si>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</si>
  <si>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</si>
  <si>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Donation</t>
  </si>
  <si>
    <t>Number of Backer</t>
  </si>
  <si>
    <t>Failed</t>
  </si>
  <si>
    <t>Mean Goal</t>
  </si>
  <si>
    <t>Median Goal</t>
  </si>
  <si>
    <t>Mean Pledged</t>
  </si>
  <si>
    <t>Median Pledged</t>
  </si>
  <si>
    <t>Upper Quartile of Pledged</t>
  </si>
  <si>
    <t>Lower Quartile of Pledged</t>
  </si>
  <si>
    <t>IQR of Pledged</t>
  </si>
  <si>
    <t>Standard Deviation of Pledged</t>
  </si>
  <si>
    <t>Upper Quartile of Goal</t>
  </si>
  <si>
    <t>Lower Quartile of Goal</t>
  </si>
  <si>
    <t>IQR of Goal</t>
  </si>
  <si>
    <t>Standard Deviation of Goal</t>
  </si>
  <si>
    <t>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</si>
</sst>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vertical="center" wrapText="1"/>
    </xf>
    <xf numFmtId="166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F0-498A-90DB-D8E70DAE4392}"/>
            </c:ext>
          </c:extLst>
        </c:ser>
        <c:ser>
          <c:idx val="1"/>
          <c:order val="1"/>
          <c:tx>
            <c:strRef>
              <c:f>'Category Statitics'!$C$3:$C$4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F0-498A-90DB-D8E70DAE4392}"/>
            </c:ext>
          </c:extLst>
        </c:ser>
        <c:ser>
          <c:idx val="2"/>
          <c:order val="2"/>
          <c:tx>
            <c:strRef>
              <c:f>'Category Statitics'!$D$3:$D$4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F0-498A-90DB-D8E70DAE4392}"/>
            </c:ext>
          </c:extLst>
        </c:ser>
        <c:ser>
          <c:idx val="3"/>
          <c:order val="3"/>
          <c:tx>
            <c:strRef>
              <c:f>'Category Statitics'!$E$3:$E$4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F0-498A-90DB-D8E70DAE43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6250096"/>
        <c:axId val="576252176"/>
      </c:barChart>
      <c:catAx>
        <c:axId val="57625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252176"/>
        <c:crosses val="autoZero"/>
        <c:auto val="1"/>
        <c:lblAlgn val="ctr"/>
        <c:lblOffset val="100"/>
        <c:noMultiLvlLbl val="0"/>
      </c:catAx>
      <c:valAx>
        <c:axId val="57625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25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674-4BB6-9D10-79EE883851A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674-4BB6-9D10-79EE883851A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674-4BB6-9D10-79EE88385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25946656"/>
        <c:axId val="925943328"/>
      </c:barChart>
      <c:catAx>
        <c:axId val="92594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943328"/>
        <c:crosses val="autoZero"/>
        <c:auto val="1"/>
        <c:lblAlgn val="ctr"/>
        <c:lblOffset val="100"/>
        <c:noMultiLvlLbl val="0"/>
      </c:catAx>
      <c:valAx>
        <c:axId val="92594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94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B-4E70-8C72-E42BE3E021B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B-4E70-8C72-E42BE3E021B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B-4E70-8C72-E42BE3E021B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B-4E70-8C72-E42BE3E02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2626512"/>
        <c:axId val="722627344"/>
      </c:lineChart>
      <c:catAx>
        <c:axId val="722626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627344"/>
        <c:crosses val="autoZero"/>
        <c:auto val="1"/>
        <c:lblAlgn val="ctr"/>
        <c:lblOffset val="100"/>
        <c:noMultiLvlLbl val="0"/>
      </c:catAx>
      <c:valAx>
        <c:axId val="72262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626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87BBA50E-A156-4D7F-BEBE-8B39A4B1E642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ACFAD27-6F41-475F-9FB7-FA7A772FCB89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9FB7A11-11AB-4534-9706-64FF7AAD6965}">
  <sheetPr/>
  <sheetViews>
    <sheetView tabSelected="1" zoomScale="15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400049</xdr:colOff>
      <xdr:row>1</xdr:row>
      <xdr:rowOff>157162</xdr:rowOff>
    </xdr:from>
    <xdr:to>
      <xdr:col>22</xdr:col>
      <xdr:colOff>57150</xdr:colOff>
      <xdr:row>25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FA685C-DCE4-446B-9FEE-09ED0EAB1B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590550</xdr:colOff>
      <xdr:row>1</xdr:row>
      <xdr:rowOff>80961</xdr:rowOff>
    </xdr:from>
    <xdr:to>
      <xdr:col>25</xdr:col>
      <xdr:colOff>533400</xdr:colOff>
      <xdr:row>26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F9AF51-4507-45B9-8C3B-ED9E3CD1A9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485774</xdr:colOff>
      <xdr:row>2</xdr:row>
      <xdr:rowOff>185737</xdr:rowOff>
    </xdr:from>
    <xdr:to>
      <xdr:col>22</xdr:col>
      <xdr:colOff>266699</xdr:colOff>
      <xdr:row>26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8C016C-AC3D-4132-8F43-3C7B90D3E7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5782137" cy="419603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2FC7963-74E2-4869-9CEA-C9DD1F5B135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A571D64-1DA9-45CF-9A94-F083D67E0E7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5782137" cy="419603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derick Spells" refreshedDate="44305.651202777779" createdVersion="7" refreshedVersion="7" minRefreshableVersion="3" recordCount="4115" xr:uid="{62D410F1-07E0-4E73-89A2-BDBC87706AAD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derick Spells" refreshedDate="44305.731470601851" createdVersion="7" refreshedVersion="7" minRefreshableVersion="3" recordCount="4114" xr:uid="{6120D26C-4DDA-496D-89E2-7ED01DFD1BF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F12A34-387D-4EE6-877B-45FEA315E8FE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2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AA4957-DFA8-4947-A295-38AC416DBC76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10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2697C5-7AE8-4A79-B29B-CFCB632ECEE5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80" zoomScaleNormal="80" workbookViewId="0">
      <pane ySplit="1" topLeftCell="A2" activePane="bottomLeft" state="frozen"/>
      <selection activeCell="G1" sqref="G1"/>
      <selection pane="bottomLeft" activeCell="E2" activeCellId="1" sqref="D1:D1048576 E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7.285156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8" bestFit="1" customWidth="1"/>
    <col min="17" max="17" width="41.140625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E9EECFCA-B8CF-4B1A-AD19-D8CA213E6014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2:O4115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5C971-E250-4B3D-A00D-CE5CB033F57A}">
  <dimension ref="A1:F6"/>
  <sheetViews>
    <sheetView topLeftCell="A4" workbookViewId="0">
      <selection activeCell="E8" sqref="E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0.85546875" bestFit="1" customWidth="1"/>
    <col min="8" max="8" width="7.5703125" bestFit="1" customWidth="1"/>
    <col min="9" max="9" width="13.85546875" bestFit="1" customWidth="1"/>
    <col min="10" max="10" width="12" bestFit="1" customWidth="1"/>
    <col min="11" max="11" width="5.140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8362</v>
      </c>
    </row>
    <row r="4" spans="1:6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2DD16-0DEE-4D3F-BC19-0BE41D181E86}">
  <dimension ref="A1:E7"/>
  <sheetViews>
    <sheetView workbookViewId="0">
      <selection activeCell="B13" sqref="B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 x14ac:dyDescent="0.25">
      <c r="A1" s="11" t="s">
        <v>8222</v>
      </c>
      <c r="B1" t="s">
        <v>8364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8362</v>
      </c>
    </row>
    <row r="5" spans="1:5" x14ac:dyDescent="0.25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7724C-8599-4793-B497-195AD616F2EE}">
  <dimension ref="A1:F18"/>
  <sheetViews>
    <sheetView workbookViewId="0">
      <selection activeCell="E4" sqref="E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8362</v>
      </c>
    </row>
    <row r="5" spans="1:6" x14ac:dyDescent="0.2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6866A-B173-4B9F-8B1D-DD705CFE39F4}">
  <dimension ref="A1:F6"/>
  <sheetViews>
    <sheetView workbookViewId="0">
      <selection activeCell="B2" sqref="B2"/>
    </sheetView>
  </sheetViews>
  <sheetFormatPr defaultRowHeight="15" x14ac:dyDescent="0.25"/>
  <cols>
    <col min="1" max="1" width="34.5703125" bestFit="1" customWidth="1"/>
    <col min="2" max="2" width="137.42578125" bestFit="1" customWidth="1"/>
    <col min="3" max="3" width="19.85546875" customWidth="1"/>
    <col min="5" max="5" width="23.140625" style="8" customWidth="1"/>
    <col min="6" max="6" width="17" bestFit="1" customWidth="1"/>
  </cols>
  <sheetData>
    <row r="1" spans="1:6" x14ac:dyDescent="0.25">
      <c r="A1" t="s">
        <v>8380</v>
      </c>
      <c r="B1" t="s">
        <v>4110</v>
      </c>
      <c r="C1" t="s">
        <v>8381</v>
      </c>
      <c r="D1" t="s">
        <v>8382</v>
      </c>
      <c r="E1" s="8" t="s">
        <v>8383</v>
      </c>
      <c r="F1" t="s">
        <v>8384</v>
      </c>
    </row>
    <row r="2" spans="1:6" x14ac:dyDescent="0.25">
      <c r="A2" t="s">
        <v>3473</v>
      </c>
      <c r="B2" s="16" t="str">
        <f>VLOOKUP(A2, Kickstarter!B:C, 2, FALSE)</f>
        <v>Help us get actor-writer Ian Bonar's debut play - a hilarious, heartbreaking story of grief and loss - to the 2016 Edinburgh Fringe.</v>
      </c>
      <c r="C2">
        <f>VLOOKUP(A2, Kickstarter!B:D, 3, FALSE)</f>
        <v>2000</v>
      </c>
      <c r="D2">
        <f>VLOOKUP(A2, Kickstarter!B:E, 4, FALSE)</f>
        <v>2020</v>
      </c>
      <c r="E2" s="8">
        <f>VLOOKUP(A2, Kickstarter!B:P, 15, FALSE)</f>
        <v>51.79</v>
      </c>
      <c r="F2">
        <f>VLOOKUP(A2,Kickstarter!B:L, 11, FALSE)</f>
        <v>39</v>
      </c>
    </row>
    <row r="3" spans="1:6" ht="25.5" x14ac:dyDescent="0.25">
      <c r="A3" t="s">
        <v>3616</v>
      </c>
      <c r="B3" s="16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Kickstarter!B:D, 3, FALSE)</f>
        <v>2000</v>
      </c>
      <c r="D3">
        <f>VLOOKUP(A3, Kickstarter!B:E, 4, FALSE)</f>
        <v>2020</v>
      </c>
      <c r="E3" s="8">
        <f>VLOOKUP(A3, Kickstarter!B:P, 15, FALSE)</f>
        <v>36.07</v>
      </c>
      <c r="F3">
        <f>VLOOKUP(A3,Kickstarter!B:L, 11, FALSE)</f>
        <v>56</v>
      </c>
    </row>
    <row r="4" spans="1:6" x14ac:dyDescent="0.25">
      <c r="A4" t="s">
        <v>3178</v>
      </c>
      <c r="B4" s="16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Kickstarter!B:D, 3, FALSE)</f>
        <v>1500</v>
      </c>
      <c r="D4">
        <f>VLOOKUP(A4, Kickstarter!B:E, 4, FALSE)</f>
        <v>2576</v>
      </c>
      <c r="E4" s="8">
        <f>VLOOKUP(A4, Kickstarter!B:P, 15, FALSE)</f>
        <v>33.03</v>
      </c>
      <c r="F4">
        <f>VLOOKUP(A4,Kickstarter!B:L, 11, FALSE)</f>
        <v>78</v>
      </c>
    </row>
    <row r="5" spans="1:6" x14ac:dyDescent="0.25">
      <c r="A5" t="s">
        <v>3329</v>
      </c>
      <c r="B5" s="16" t="str">
        <f>VLOOKUP(A5, Kickstarter!B:C, 2, FALSE)</f>
        <v>Jestia and Raedon is a brand new romantic comedy play going to the Edinburgh Fringe Festival this summer.</v>
      </c>
      <c r="C5">
        <f>VLOOKUP(A5, Kickstarter!B:D, 3, FALSE)</f>
        <v>1000</v>
      </c>
      <c r="D5">
        <f>VLOOKUP(A5, Kickstarter!B:E, 4, FALSE)</f>
        <v>1168</v>
      </c>
      <c r="E5" s="8">
        <f>VLOOKUP(A5, Kickstarter!B:P, 15, FALSE)</f>
        <v>44.92</v>
      </c>
      <c r="F5">
        <f>VLOOKUP(A5,Kickstarter!B:L, 11, FALSE)</f>
        <v>26</v>
      </c>
    </row>
    <row r="6" spans="1:6" ht="25.5" x14ac:dyDescent="0.25">
      <c r="A6" t="s">
        <v>3221</v>
      </c>
      <c r="B6" s="1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Kickstarter!B:D, 3, FALSE)</f>
        <v>4000</v>
      </c>
      <c r="D6">
        <f>VLOOKUP(A6, Kickstarter!B:E, 4, FALSE)</f>
        <v>4137</v>
      </c>
      <c r="E6" s="8">
        <f>VLOOKUP(A6, Kickstarter!B:P, 15, FALSE)</f>
        <v>36.61</v>
      </c>
      <c r="F6">
        <f>VLOOKUP(A6,Kickstarter!B:L,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0527B-2440-430B-94C5-85704FBB816D}">
  <dimension ref="A1:T413"/>
  <sheetViews>
    <sheetView workbookViewId="0">
      <selection sqref="A1:T413"/>
    </sheetView>
  </sheetViews>
  <sheetFormatPr defaultRowHeight="15" x14ac:dyDescent="0.25"/>
  <cols>
    <col min="1" max="1" width="5" bestFit="1" customWidth="1"/>
    <col min="4" max="4" width="12.5703125" bestFit="1" customWidth="1"/>
    <col min="5" max="5" width="11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8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19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28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25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28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1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25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28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27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27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5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5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30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22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1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7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8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27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25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8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21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8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18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24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21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28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22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13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25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8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27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25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8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10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8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27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5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22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24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7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21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5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5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18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8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9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8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25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8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7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5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28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25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31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7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24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8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24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8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8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30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8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7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31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28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8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22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5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15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31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30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9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22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7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8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1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1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21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7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28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25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30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28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5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13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27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6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21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7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8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8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8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8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9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24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21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24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30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27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7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7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8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6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7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9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9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1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21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6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7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25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1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24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30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24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22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4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30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30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6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8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2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7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25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24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25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8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28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3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22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21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28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8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6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8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21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27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28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7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22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8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27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28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30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3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21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30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24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6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8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28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25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25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4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25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25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28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8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27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25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8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25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27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25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30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24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24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30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27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8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28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27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28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8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9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9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21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21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7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8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24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8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7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21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25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21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7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4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25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8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7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22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5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21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24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5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27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5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28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30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27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28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8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22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30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8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25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24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31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8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25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31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21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27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24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8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30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5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9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27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28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5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25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7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28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25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25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24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8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31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8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25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30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8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7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25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30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28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5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30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24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8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7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31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5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7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21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3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21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6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28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6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5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31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31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22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27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5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27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24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7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7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8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27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30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7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28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8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4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7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28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30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27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30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21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30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30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30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28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24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7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28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7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28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24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28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30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31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10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31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30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22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5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8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8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8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25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27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30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28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22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30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31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8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8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28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22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7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8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25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24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25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25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30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27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27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8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24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24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30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5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6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24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5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15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30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5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7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22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25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5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7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7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18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8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31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7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9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22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30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6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21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8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7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5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30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30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9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5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31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24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5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24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24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7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30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27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6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25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30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21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7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1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7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25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21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9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31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6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6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7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27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8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25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3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31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28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24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24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30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8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24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7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5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9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5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25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7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7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28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27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8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8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21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31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D12C2-1C56-4558-BC67-399F7D44142B}">
  <dimension ref="A1:T251"/>
  <sheetViews>
    <sheetView workbookViewId="0">
      <selection sqref="A1:T251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22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27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28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24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28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22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24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25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A1DB2-2844-400E-B80D-ED53D3A9C647}">
  <dimension ref="A1:C15"/>
  <sheetViews>
    <sheetView zoomScale="120" zoomScaleNormal="120" workbookViewId="0">
      <selection activeCell="B1" sqref="B1"/>
    </sheetView>
  </sheetViews>
  <sheetFormatPr defaultRowHeight="15" x14ac:dyDescent="0.25"/>
  <cols>
    <col min="1" max="1" width="28.42578125" bestFit="1" customWidth="1"/>
    <col min="2" max="2" width="11.85546875" style="17" bestFit="1" customWidth="1"/>
    <col min="3" max="3" width="12" style="17" bestFit="1" customWidth="1"/>
  </cols>
  <sheetData>
    <row r="1" spans="1:3" x14ac:dyDescent="0.25">
      <c r="A1" s="17"/>
      <c r="B1" s="17" t="s">
        <v>8398</v>
      </c>
      <c r="C1" s="17" t="s">
        <v>8385</v>
      </c>
    </row>
    <row r="2" spans="1:3" x14ac:dyDescent="0.25">
      <c r="A2" s="17" t="s">
        <v>8386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s="17" t="s">
        <v>8387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s="17" t="s">
        <v>8397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s="17" t="s">
        <v>8394</v>
      </c>
      <c r="B5" s="17">
        <f>_xlfn.QUARTILE.EXC('Successful US Kickstarters'!D:D, 3)</f>
        <v>5000</v>
      </c>
      <c r="C5" s="17">
        <f>_xlfn.QUARTILE.EXC('Failed US Kickstarters'!D:D, 3)</f>
        <v>10000</v>
      </c>
    </row>
    <row r="6" spans="1:3" x14ac:dyDescent="0.25">
      <c r="A6" s="17" t="s">
        <v>8395</v>
      </c>
      <c r="B6" s="17">
        <f>_xlfn.QUARTILE.EXC('Successful US Kickstarters'!D:D, 1)</f>
        <v>1500</v>
      </c>
      <c r="C6" s="17">
        <f>_xlfn.QUARTILE.EXC('Failed US Kickstarters'!D:D, 1)</f>
        <v>2000</v>
      </c>
    </row>
    <row r="7" spans="1:3" x14ac:dyDescent="0.25">
      <c r="A7" s="17" t="s">
        <v>8396</v>
      </c>
      <c r="B7" s="17">
        <f>B5-B6</f>
        <v>3500</v>
      </c>
      <c r="C7" s="17">
        <f>C5-C6</f>
        <v>8000</v>
      </c>
    </row>
    <row r="8" spans="1:3" x14ac:dyDescent="0.25">
      <c r="A8" s="17"/>
    </row>
    <row r="9" spans="1:3" x14ac:dyDescent="0.25">
      <c r="A9" s="17" t="s">
        <v>8388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5">
      <c r="A10" s="17" t="s">
        <v>8389</v>
      </c>
      <c r="B10" s="17">
        <f>MEDIAN('Successful US Kickstarters'!D:D)</f>
        <v>3000</v>
      </c>
      <c r="C10" s="17">
        <f>MEDIAN('Failed US Kickstarters'!E:E)</f>
        <v>103</v>
      </c>
    </row>
    <row r="11" spans="1:3" x14ac:dyDescent="0.25">
      <c r="A11" s="17" t="s">
        <v>8393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5">
      <c r="A12" s="17" t="s">
        <v>8390</v>
      </c>
      <c r="B12" s="17">
        <f>_xlfn.QUARTILE.EXC('Successful US Kickstarters'!E:E, 3)</f>
        <v>5699</v>
      </c>
      <c r="C12" s="17">
        <f>_xlfn.QUARTILE.EXC('Failed US Kickstarters'!E:E, 3)</f>
        <v>501</v>
      </c>
    </row>
    <row r="13" spans="1:3" x14ac:dyDescent="0.25">
      <c r="A13" s="17" t="s">
        <v>8391</v>
      </c>
      <c r="B13" s="17">
        <f>_xlfn.QUARTILE.EXC('Successful US Kickstarters'!E:E, 1)</f>
        <v>1716.5074999999999</v>
      </c>
      <c r="C13" s="17">
        <f>_xlfn.QUARTILE.EXC('Failed US Kickstarters'!E:E, 1)</f>
        <v>9.25</v>
      </c>
    </row>
    <row r="14" spans="1:3" x14ac:dyDescent="0.25">
      <c r="A14" s="17" t="s">
        <v>8392</v>
      </c>
      <c r="B14" s="17">
        <f>B12-B13</f>
        <v>3982.4925000000003</v>
      </c>
      <c r="C14" s="17">
        <f>C12-C13</f>
        <v>491.75</v>
      </c>
    </row>
    <row r="15" spans="1:3" x14ac:dyDescent="0.25">
      <c r="A15" s="1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Statitics</vt:lpstr>
      <vt:lpstr>Subcategory Statistics</vt:lpstr>
      <vt:lpstr>Outcomes Based on Launch Date</vt:lpstr>
      <vt:lpstr>Edinburg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Roderick Spells</cp:lastModifiedBy>
  <dcterms:created xsi:type="dcterms:W3CDTF">2017-04-20T15:17:24Z</dcterms:created>
  <dcterms:modified xsi:type="dcterms:W3CDTF">2021-04-20T17:57:53Z</dcterms:modified>
</cp:coreProperties>
</file>