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wtyt\"/>
    </mc:Choice>
  </mc:AlternateContent>
  <bookViews>
    <workbookView xWindow="0" yWindow="0" windowWidth="20460" windowHeight="7590" activeTab="2"/>
  </bookViews>
  <sheets>
    <sheet name="Equipes" sheetId="1" r:id="rId1"/>
    <sheet name="Planilha3" sheetId="3" r:id="rId2"/>
    <sheet name="Resultados" sheetId="2" r:id="rId3"/>
  </sheets>
  <definedNames>
    <definedName name="_xlnm._FilterDatabase" localSheetId="0" hidden="1">Equipes!$B$3:$F$339</definedName>
    <definedName name="_xlnm._FilterDatabase" localSheetId="2" hidden="1">Resultados!$B$5:$T$92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2" l="1"/>
  <c r="AT4" i="2"/>
  <c r="AU4" i="2"/>
  <c r="T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Y44" i="2"/>
  <c r="X44" i="2"/>
  <c r="AF63" i="2" l="1"/>
  <c r="W47" i="2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45" i="2"/>
  <c r="W46" i="2"/>
  <c r="W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44" i="2"/>
  <c r="M34" i="2"/>
  <c r="M38" i="2"/>
  <c r="M66" i="2"/>
  <c r="M70" i="2"/>
  <c r="P11" i="2"/>
  <c r="P15" i="2"/>
  <c r="P43" i="2"/>
  <c r="P47" i="2"/>
  <c r="P75" i="2"/>
  <c r="P79" i="2"/>
  <c r="R11" i="2"/>
  <c r="S11" i="2" s="1"/>
  <c r="R19" i="2"/>
  <c r="S19" i="2" s="1"/>
  <c r="R27" i="2"/>
  <c r="S27" i="2" s="1"/>
  <c r="R35" i="2"/>
  <c r="S35" i="2" s="1"/>
  <c r="R43" i="2"/>
  <c r="S43" i="2" s="1"/>
  <c r="R51" i="2"/>
  <c r="S51" i="2" s="1"/>
  <c r="R59" i="2"/>
  <c r="S59" i="2" s="1"/>
  <c r="R67" i="2"/>
  <c r="S67" i="2" s="1"/>
  <c r="R75" i="2"/>
  <c r="S75" i="2" s="1"/>
  <c r="R82" i="2"/>
  <c r="S82" i="2" s="1"/>
  <c r="R87" i="2"/>
  <c r="S87" i="2" s="1"/>
  <c r="R91" i="2"/>
  <c r="S91" i="2" s="1"/>
  <c r="L7" i="2"/>
  <c r="M7" i="2" s="1"/>
  <c r="O7" i="2"/>
  <c r="P7" i="2" s="1"/>
  <c r="V7" i="2"/>
  <c r="L8" i="2"/>
  <c r="M8" i="2" s="1"/>
  <c r="O8" i="2"/>
  <c r="V8" i="2"/>
  <c r="L9" i="2"/>
  <c r="M9" i="2" s="1"/>
  <c r="O9" i="2"/>
  <c r="P9" i="2" s="1"/>
  <c r="V9" i="2"/>
  <c r="L10" i="2"/>
  <c r="M10" i="2" s="1"/>
  <c r="O10" i="2"/>
  <c r="P10" i="2" s="1"/>
  <c r="V10" i="2"/>
  <c r="L11" i="2"/>
  <c r="M11" i="2" s="1"/>
  <c r="O11" i="2"/>
  <c r="V11" i="2"/>
  <c r="L12" i="2"/>
  <c r="M12" i="2" s="1"/>
  <c r="O12" i="2"/>
  <c r="V12" i="2"/>
  <c r="L13" i="2"/>
  <c r="M13" i="2" s="1"/>
  <c r="O13" i="2"/>
  <c r="P13" i="2" s="1"/>
  <c r="V13" i="2"/>
  <c r="L14" i="2"/>
  <c r="M14" i="2" s="1"/>
  <c r="O14" i="2"/>
  <c r="P14" i="2" s="1"/>
  <c r="V14" i="2"/>
  <c r="L15" i="2"/>
  <c r="M15" i="2" s="1"/>
  <c r="O15" i="2"/>
  <c r="R15" i="2" s="1"/>
  <c r="S15" i="2" s="1"/>
  <c r="V15" i="2"/>
  <c r="L16" i="2"/>
  <c r="M16" i="2" s="1"/>
  <c r="O16" i="2"/>
  <c r="V16" i="2"/>
  <c r="L17" i="2"/>
  <c r="M17" i="2" s="1"/>
  <c r="O17" i="2"/>
  <c r="V17" i="2"/>
  <c r="L18" i="2"/>
  <c r="M18" i="2" s="1"/>
  <c r="O18" i="2"/>
  <c r="P18" i="2" s="1"/>
  <c r="V18" i="2"/>
  <c r="L19" i="2"/>
  <c r="M19" i="2" s="1"/>
  <c r="O19" i="2"/>
  <c r="P19" i="2" s="1"/>
  <c r="V19" i="2"/>
  <c r="L20" i="2"/>
  <c r="M20" i="2" s="1"/>
  <c r="O20" i="2"/>
  <c r="V20" i="2"/>
  <c r="L21" i="2"/>
  <c r="M21" i="2" s="1"/>
  <c r="O21" i="2"/>
  <c r="V21" i="2"/>
  <c r="L22" i="2"/>
  <c r="M22" i="2" s="1"/>
  <c r="O22" i="2"/>
  <c r="P22" i="2" s="1"/>
  <c r="V22" i="2"/>
  <c r="L23" i="2"/>
  <c r="M23" i="2" s="1"/>
  <c r="O23" i="2"/>
  <c r="P23" i="2" s="1"/>
  <c r="V23" i="2"/>
  <c r="L24" i="2"/>
  <c r="M24" i="2" s="1"/>
  <c r="O24" i="2"/>
  <c r="V24" i="2"/>
  <c r="L25" i="2"/>
  <c r="M25" i="2" s="1"/>
  <c r="O25" i="2"/>
  <c r="V25" i="2"/>
  <c r="L26" i="2"/>
  <c r="M26" i="2" s="1"/>
  <c r="O26" i="2"/>
  <c r="P26" i="2" s="1"/>
  <c r="V26" i="2"/>
  <c r="L27" i="2"/>
  <c r="M27" i="2" s="1"/>
  <c r="O27" i="2"/>
  <c r="P27" i="2" s="1"/>
  <c r="V27" i="2"/>
  <c r="L28" i="2"/>
  <c r="M28" i="2" s="1"/>
  <c r="O28" i="2"/>
  <c r="V28" i="2"/>
  <c r="L29" i="2"/>
  <c r="M29" i="2" s="1"/>
  <c r="O29" i="2"/>
  <c r="V29" i="2"/>
  <c r="L30" i="2"/>
  <c r="M30" i="2" s="1"/>
  <c r="O30" i="2"/>
  <c r="P30" i="2" s="1"/>
  <c r="V30" i="2"/>
  <c r="L31" i="2"/>
  <c r="M31" i="2" s="1"/>
  <c r="O31" i="2"/>
  <c r="P31" i="2" s="1"/>
  <c r="V31" i="2"/>
  <c r="L32" i="2"/>
  <c r="M32" i="2" s="1"/>
  <c r="O32" i="2"/>
  <c r="V32" i="2"/>
  <c r="L33" i="2"/>
  <c r="M33" i="2" s="1"/>
  <c r="O33" i="2"/>
  <c r="V33" i="2"/>
  <c r="L34" i="2"/>
  <c r="O34" i="2"/>
  <c r="P34" i="2" s="1"/>
  <c r="V34" i="2"/>
  <c r="L35" i="2"/>
  <c r="M35" i="2" s="1"/>
  <c r="O35" i="2"/>
  <c r="P35" i="2" s="1"/>
  <c r="V35" i="2"/>
  <c r="L36" i="2"/>
  <c r="M36" i="2" s="1"/>
  <c r="O36" i="2"/>
  <c r="V36" i="2"/>
  <c r="L37" i="2"/>
  <c r="M37" i="2" s="1"/>
  <c r="O37" i="2"/>
  <c r="V37" i="2"/>
  <c r="L38" i="2"/>
  <c r="O38" i="2"/>
  <c r="P38" i="2" s="1"/>
  <c r="V38" i="2"/>
  <c r="L39" i="2"/>
  <c r="M39" i="2" s="1"/>
  <c r="O39" i="2"/>
  <c r="P39" i="2" s="1"/>
  <c r="V39" i="2"/>
  <c r="L40" i="2"/>
  <c r="M40" i="2" s="1"/>
  <c r="O40" i="2"/>
  <c r="V40" i="2"/>
  <c r="L41" i="2"/>
  <c r="M41" i="2" s="1"/>
  <c r="O41" i="2"/>
  <c r="V41" i="2"/>
  <c r="L42" i="2"/>
  <c r="M42" i="2" s="1"/>
  <c r="O42" i="2"/>
  <c r="P42" i="2" s="1"/>
  <c r="V42" i="2"/>
  <c r="L43" i="2"/>
  <c r="M43" i="2" s="1"/>
  <c r="O43" i="2"/>
  <c r="V43" i="2"/>
  <c r="L44" i="2"/>
  <c r="O44" i="2"/>
  <c r="Q49" i="2" s="1"/>
  <c r="V44" i="2"/>
  <c r="L45" i="2"/>
  <c r="M45" i="2" s="1"/>
  <c r="O45" i="2"/>
  <c r="Q61" i="2" s="1"/>
  <c r="V45" i="2"/>
  <c r="L46" i="2"/>
  <c r="M46" i="2" s="1"/>
  <c r="O46" i="2"/>
  <c r="P46" i="2" s="1"/>
  <c r="V46" i="2"/>
  <c r="L47" i="2"/>
  <c r="M47" i="2" s="1"/>
  <c r="O47" i="2"/>
  <c r="R47" i="2" s="1"/>
  <c r="S47" i="2" s="1"/>
  <c r="V47" i="2"/>
  <c r="L48" i="2"/>
  <c r="M48" i="2" s="1"/>
  <c r="O48" i="2"/>
  <c r="V48" i="2"/>
  <c r="L49" i="2"/>
  <c r="M49" i="2" s="1"/>
  <c r="O49" i="2"/>
  <c r="V49" i="2"/>
  <c r="L50" i="2"/>
  <c r="M50" i="2" s="1"/>
  <c r="O50" i="2"/>
  <c r="P50" i="2" s="1"/>
  <c r="V50" i="2"/>
  <c r="L51" i="2"/>
  <c r="M51" i="2" s="1"/>
  <c r="O51" i="2"/>
  <c r="P51" i="2" s="1"/>
  <c r="V51" i="2"/>
  <c r="L52" i="2"/>
  <c r="M52" i="2" s="1"/>
  <c r="O52" i="2"/>
  <c r="V52" i="2"/>
  <c r="L53" i="2"/>
  <c r="M53" i="2" s="1"/>
  <c r="O53" i="2"/>
  <c r="V53" i="2"/>
  <c r="L54" i="2"/>
  <c r="M54" i="2" s="1"/>
  <c r="O54" i="2"/>
  <c r="P54" i="2" s="1"/>
  <c r="V54" i="2"/>
  <c r="L55" i="2"/>
  <c r="M55" i="2" s="1"/>
  <c r="O55" i="2"/>
  <c r="P55" i="2" s="1"/>
  <c r="V55" i="2"/>
  <c r="L56" i="2"/>
  <c r="M56" i="2" s="1"/>
  <c r="O56" i="2"/>
  <c r="V56" i="2"/>
  <c r="L57" i="2"/>
  <c r="M57" i="2" s="1"/>
  <c r="O57" i="2"/>
  <c r="V57" i="2"/>
  <c r="L58" i="2"/>
  <c r="M58" i="2" s="1"/>
  <c r="O58" i="2"/>
  <c r="P58" i="2" s="1"/>
  <c r="V58" i="2"/>
  <c r="L59" i="2"/>
  <c r="M59" i="2" s="1"/>
  <c r="O59" i="2"/>
  <c r="P59" i="2" s="1"/>
  <c r="V59" i="2"/>
  <c r="L60" i="2"/>
  <c r="M60" i="2" s="1"/>
  <c r="O60" i="2"/>
  <c r="V60" i="2"/>
  <c r="L61" i="2"/>
  <c r="M61" i="2" s="1"/>
  <c r="O61" i="2"/>
  <c r="V61" i="2"/>
  <c r="L62" i="2"/>
  <c r="M62" i="2" s="1"/>
  <c r="O62" i="2"/>
  <c r="P62" i="2" s="1"/>
  <c r="V62" i="2"/>
  <c r="L63" i="2"/>
  <c r="M63" i="2" s="1"/>
  <c r="O63" i="2"/>
  <c r="P63" i="2" s="1"/>
  <c r="V63" i="2"/>
  <c r="L64" i="2"/>
  <c r="M64" i="2" s="1"/>
  <c r="O64" i="2"/>
  <c r="V64" i="2"/>
  <c r="L65" i="2"/>
  <c r="M65" i="2" s="1"/>
  <c r="O65" i="2"/>
  <c r="V65" i="2"/>
  <c r="L66" i="2"/>
  <c r="O66" i="2"/>
  <c r="P66" i="2" s="1"/>
  <c r="V66" i="2"/>
  <c r="L67" i="2"/>
  <c r="M67" i="2" s="1"/>
  <c r="O67" i="2"/>
  <c r="P67" i="2" s="1"/>
  <c r="V67" i="2"/>
  <c r="L68" i="2"/>
  <c r="M68" i="2" s="1"/>
  <c r="O68" i="2"/>
  <c r="V68" i="2"/>
  <c r="L69" i="2"/>
  <c r="M69" i="2" s="1"/>
  <c r="O69" i="2"/>
  <c r="V69" i="2"/>
  <c r="L70" i="2"/>
  <c r="O70" i="2"/>
  <c r="P70" i="2" s="1"/>
  <c r="V70" i="2"/>
  <c r="L71" i="2"/>
  <c r="M71" i="2" s="1"/>
  <c r="O71" i="2"/>
  <c r="P71" i="2" s="1"/>
  <c r="V71" i="2"/>
  <c r="L72" i="2"/>
  <c r="M72" i="2" s="1"/>
  <c r="O72" i="2"/>
  <c r="V72" i="2"/>
  <c r="L73" i="2"/>
  <c r="M73" i="2" s="1"/>
  <c r="O73" i="2"/>
  <c r="V73" i="2"/>
  <c r="L74" i="2"/>
  <c r="M74" i="2" s="1"/>
  <c r="O74" i="2"/>
  <c r="P74" i="2" s="1"/>
  <c r="V74" i="2"/>
  <c r="L75" i="2"/>
  <c r="M75" i="2" s="1"/>
  <c r="O75" i="2"/>
  <c r="V75" i="2"/>
  <c r="L76" i="2"/>
  <c r="M76" i="2" s="1"/>
  <c r="O76" i="2"/>
  <c r="V76" i="2"/>
  <c r="L77" i="2"/>
  <c r="M77" i="2" s="1"/>
  <c r="O77" i="2"/>
  <c r="V77" i="2"/>
  <c r="L78" i="2"/>
  <c r="M78" i="2" s="1"/>
  <c r="O78" i="2"/>
  <c r="P78" i="2" s="1"/>
  <c r="V78" i="2"/>
  <c r="L79" i="2"/>
  <c r="M79" i="2" s="1"/>
  <c r="O79" i="2"/>
  <c r="R79" i="2" s="1"/>
  <c r="S79" i="2" s="1"/>
  <c r="V79" i="2"/>
  <c r="L80" i="2"/>
  <c r="M80" i="2" s="1"/>
  <c r="O80" i="2"/>
  <c r="P80" i="2" s="1"/>
  <c r="V80" i="2"/>
  <c r="L81" i="2"/>
  <c r="M81" i="2" s="1"/>
  <c r="O81" i="2"/>
  <c r="V81" i="2"/>
  <c r="L82" i="2"/>
  <c r="M82" i="2" s="1"/>
  <c r="O82" i="2"/>
  <c r="P82" i="2" s="1"/>
  <c r="V82" i="2"/>
  <c r="L83" i="2"/>
  <c r="M83" i="2" s="1"/>
  <c r="O83" i="2"/>
  <c r="P83" i="2" s="1"/>
  <c r="V83" i="2"/>
  <c r="L84" i="2"/>
  <c r="M84" i="2" s="1"/>
  <c r="O84" i="2"/>
  <c r="P84" i="2" s="1"/>
  <c r="V84" i="2"/>
  <c r="L85" i="2"/>
  <c r="M85" i="2" s="1"/>
  <c r="O85" i="2"/>
  <c r="V85" i="2"/>
  <c r="L86" i="2"/>
  <c r="M86" i="2" s="1"/>
  <c r="O86" i="2"/>
  <c r="P86" i="2" s="1"/>
  <c r="V86" i="2"/>
  <c r="L87" i="2"/>
  <c r="M87" i="2" s="1"/>
  <c r="O87" i="2"/>
  <c r="P87" i="2" s="1"/>
  <c r="V87" i="2"/>
  <c r="L88" i="2"/>
  <c r="M88" i="2" s="1"/>
  <c r="O88" i="2"/>
  <c r="P88" i="2" s="1"/>
  <c r="V88" i="2"/>
  <c r="L89" i="2"/>
  <c r="M89" i="2" s="1"/>
  <c r="O89" i="2"/>
  <c r="V89" i="2"/>
  <c r="L90" i="2"/>
  <c r="M90" i="2" s="1"/>
  <c r="O90" i="2"/>
  <c r="P90" i="2" s="1"/>
  <c r="V90" i="2"/>
  <c r="L91" i="2"/>
  <c r="M91" i="2" s="1"/>
  <c r="O91" i="2"/>
  <c r="P91" i="2" s="1"/>
  <c r="V91" i="2"/>
  <c r="L92" i="2"/>
  <c r="M92" i="2" s="1"/>
  <c r="O92" i="2"/>
  <c r="P92" i="2" s="1"/>
  <c r="V92" i="2"/>
  <c r="V6" i="2"/>
  <c r="O6" i="2"/>
  <c r="Q17" i="2" s="1"/>
  <c r="L6" i="2"/>
  <c r="N14" i="2" s="1"/>
  <c r="P85" i="2" l="1"/>
  <c r="R85" i="2"/>
  <c r="S85" i="2" s="1"/>
  <c r="P77" i="2"/>
  <c r="R77" i="2"/>
  <c r="S77" i="2" s="1"/>
  <c r="P69" i="2"/>
  <c r="R69" i="2"/>
  <c r="S69" i="2" s="1"/>
  <c r="P61" i="2"/>
  <c r="R61" i="2"/>
  <c r="S61" i="2" s="1"/>
  <c r="P53" i="2"/>
  <c r="R53" i="2"/>
  <c r="S53" i="2" s="1"/>
  <c r="P49" i="2"/>
  <c r="R49" i="2"/>
  <c r="S49" i="2" s="1"/>
  <c r="M44" i="2"/>
  <c r="N47" i="2"/>
  <c r="N51" i="2"/>
  <c r="N55" i="2"/>
  <c r="N59" i="2"/>
  <c r="N63" i="2"/>
  <c r="N67" i="2"/>
  <c r="N71" i="2"/>
  <c r="N75" i="2"/>
  <c r="N79" i="2"/>
  <c r="N83" i="2"/>
  <c r="N87" i="2"/>
  <c r="N91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P41" i="2"/>
  <c r="R41" i="2"/>
  <c r="S41" i="2" s="1"/>
  <c r="P37" i="2"/>
  <c r="R37" i="2"/>
  <c r="S37" i="2" s="1"/>
  <c r="P29" i="2"/>
  <c r="R29" i="2"/>
  <c r="S29" i="2" s="1"/>
  <c r="P21" i="2"/>
  <c r="R21" i="2"/>
  <c r="S21" i="2" s="1"/>
  <c r="P17" i="2"/>
  <c r="R17" i="2"/>
  <c r="S17" i="2" s="1"/>
  <c r="N90" i="2"/>
  <c r="N66" i="2"/>
  <c r="N58" i="2"/>
  <c r="N34" i="2"/>
  <c r="N18" i="2"/>
  <c r="Q88" i="2"/>
  <c r="Q33" i="2"/>
  <c r="R86" i="2"/>
  <c r="S86" i="2" s="1"/>
  <c r="R74" i="2"/>
  <c r="S74" i="2" s="1"/>
  <c r="R58" i="2"/>
  <c r="S58" i="2" s="1"/>
  <c r="R42" i="2"/>
  <c r="S42" i="2" s="1"/>
  <c r="R26" i="2"/>
  <c r="S26" i="2" s="1"/>
  <c r="R18" i="2"/>
  <c r="S18" i="2" s="1"/>
  <c r="N89" i="2"/>
  <c r="N73" i="2"/>
  <c r="N57" i="2"/>
  <c r="N41" i="2"/>
  <c r="N25" i="2"/>
  <c r="N17" i="2"/>
  <c r="R90" i="2"/>
  <c r="S90" i="2" s="1"/>
  <c r="R84" i="2"/>
  <c r="S84" i="2" s="1"/>
  <c r="R71" i="2"/>
  <c r="S71" i="2" s="1"/>
  <c r="R63" i="2"/>
  <c r="S63" i="2" s="1"/>
  <c r="R55" i="2"/>
  <c r="S55" i="2" s="1"/>
  <c r="R39" i="2"/>
  <c r="S39" i="2" s="1"/>
  <c r="R31" i="2"/>
  <c r="S31" i="2" s="1"/>
  <c r="R23" i="2"/>
  <c r="S23" i="2" s="1"/>
  <c r="R7" i="2"/>
  <c r="S7" i="2" s="1"/>
  <c r="N86" i="2"/>
  <c r="N78" i="2"/>
  <c r="N70" i="2"/>
  <c r="N62" i="2"/>
  <c r="N54" i="2"/>
  <c r="N46" i="2"/>
  <c r="N38" i="2"/>
  <c r="N30" i="2"/>
  <c r="N22" i="2"/>
  <c r="Q92" i="2"/>
  <c r="Q81" i="2"/>
  <c r="Q10" i="2"/>
  <c r="Q14" i="2"/>
  <c r="Q18" i="2"/>
  <c r="Q22" i="2"/>
  <c r="Q26" i="2"/>
  <c r="Q30" i="2"/>
  <c r="Q34" i="2"/>
  <c r="Q38" i="2"/>
  <c r="Q42" i="2"/>
  <c r="P6" i="2"/>
  <c r="Q7" i="2"/>
  <c r="Q11" i="2"/>
  <c r="Q15" i="2"/>
  <c r="Q19" i="2"/>
  <c r="Q23" i="2"/>
  <c r="Q27" i="2"/>
  <c r="Q31" i="2"/>
  <c r="Q35" i="2"/>
  <c r="Q39" i="2"/>
  <c r="Q43" i="2"/>
  <c r="Q8" i="2"/>
  <c r="Q12" i="2"/>
  <c r="Q16" i="2"/>
  <c r="Q20" i="2"/>
  <c r="Q24" i="2"/>
  <c r="Q28" i="2"/>
  <c r="Q32" i="2"/>
  <c r="Q36" i="2"/>
  <c r="Q40" i="2"/>
  <c r="Q21" i="2"/>
  <c r="Q37" i="2"/>
  <c r="Q9" i="2"/>
  <c r="Q25" i="2"/>
  <c r="Q41" i="2"/>
  <c r="Q6" i="2"/>
  <c r="R6" i="2"/>
  <c r="P89" i="2"/>
  <c r="R89" i="2"/>
  <c r="S89" i="2" s="1"/>
  <c r="P81" i="2"/>
  <c r="R81" i="2"/>
  <c r="S81" i="2" s="1"/>
  <c r="P73" i="2"/>
  <c r="R73" i="2"/>
  <c r="S73" i="2" s="1"/>
  <c r="P65" i="2"/>
  <c r="R65" i="2"/>
  <c r="S65" i="2" s="1"/>
  <c r="P57" i="2"/>
  <c r="R57" i="2"/>
  <c r="S57" i="2" s="1"/>
  <c r="P45" i="2"/>
  <c r="R45" i="2"/>
  <c r="S45" i="2" s="1"/>
  <c r="P33" i="2"/>
  <c r="R33" i="2"/>
  <c r="S33" i="2" s="1"/>
  <c r="P25" i="2"/>
  <c r="R25" i="2"/>
  <c r="S25" i="2" s="1"/>
  <c r="R92" i="2"/>
  <c r="S92" i="2" s="1"/>
  <c r="N82" i="2"/>
  <c r="N74" i="2"/>
  <c r="N50" i="2"/>
  <c r="N42" i="2"/>
  <c r="N26" i="2"/>
  <c r="N10" i="2"/>
  <c r="Q65" i="2"/>
  <c r="R80" i="2"/>
  <c r="S80" i="2" s="1"/>
  <c r="R66" i="2"/>
  <c r="S66" i="2" s="1"/>
  <c r="R50" i="2"/>
  <c r="S50" i="2" s="1"/>
  <c r="R34" i="2"/>
  <c r="S34" i="2" s="1"/>
  <c r="R10" i="2"/>
  <c r="S10" i="2" s="1"/>
  <c r="N81" i="2"/>
  <c r="N65" i="2"/>
  <c r="N49" i="2"/>
  <c r="N33" i="2"/>
  <c r="N9" i="2"/>
  <c r="Q87" i="2"/>
  <c r="Q29" i="2"/>
  <c r="M6" i="2"/>
  <c r="N7" i="2"/>
  <c r="N11" i="2"/>
  <c r="N15" i="2"/>
  <c r="N19" i="2"/>
  <c r="N23" i="2"/>
  <c r="N27" i="2"/>
  <c r="N31" i="2"/>
  <c r="N35" i="2"/>
  <c r="N39" i="2"/>
  <c r="N43" i="2"/>
  <c r="N8" i="2"/>
  <c r="N12" i="2"/>
  <c r="N16" i="2"/>
  <c r="N20" i="2"/>
  <c r="N24" i="2"/>
  <c r="N28" i="2"/>
  <c r="N32" i="2"/>
  <c r="N36" i="2"/>
  <c r="N40" i="2"/>
  <c r="P76" i="2"/>
  <c r="R76" i="2"/>
  <c r="S76" i="2" s="1"/>
  <c r="P72" i="2"/>
  <c r="R72" i="2"/>
  <c r="S72" i="2" s="1"/>
  <c r="P68" i="2"/>
  <c r="R68" i="2"/>
  <c r="S68" i="2" s="1"/>
  <c r="P64" i="2"/>
  <c r="R64" i="2"/>
  <c r="S64" i="2" s="1"/>
  <c r="P60" i="2"/>
  <c r="R60" i="2"/>
  <c r="S60" i="2" s="1"/>
  <c r="P56" i="2"/>
  <c r="R56" i="2"/>
  <c r="S56" i="2" s="1"/>
  <c r="P52" i="2"/>
  <c r="R52" i="2"/>
  <c r="S52" i="2" s="1"/>
  <c r="P48" i="2"/>
  <c r="R48" i="2"/>
  <c r="S48" i="2" s="1"/>
  <c r="P44" i="2"/>
  <c r="Q46" i="2"/>
  <c r="Q50" i="2"/>
  <c r="Q54" i="2"/>
  <c r="Q58" i="2"/>
  <c r="Q62" i="2"/>
  <c r="Q66" i="2"/>
  <c r="Q70" i="2"/>
  <c r="Q74" i="2"/>
  <c r="Q78" i="2"/>
  <c r="Q82" i="2"/>
  <c r="Q47" i="2"/>
  <c r="Q51" i="2"/>
  <c r="Q55" i="2"/>
  <c r="Q59" i="2"/>
  <c r="Q63" i="2"/>
  <c r="Q67" i="2"/>
  <c r="Q71" i="2"/>
  <c r="Q75" i="2"/>
  <c r="Q79" i="2"/>
  <c r="Q83" i="2"/>
  <c r="Q44" i="2"/>
  <c r="Q48" i="2"/>
  <c r="Q52" i="2"/>
  <c r="Q56" i="2"/>
  <c r="Q60" i="2"/>
  <c r="Q64" i="2"/>
  <c r="Q68" i="2"/>
  <c r="Q72" i="2"/>
  <c r="Q76" i="2"/>
  <c r="Q80" i="2"/>
  <c r="Q84" i="2"/>
  <c r="Q53" i="2"/>
  <c r="Q69" i="2"/>
  <c r="Q85" i="2"/>
  <c r="Q89" i="2"/>
  <c r="R44" i="2"/>
  <c r="Q57" i="2"/>
  <c r="Q73" i="2"/>
  <c r="Q86" i="2"/>
  <c r="Q90" i="2"/>
  <c r="P40" i="2"/>
  <c r="R40" i="2"/>
  <c r="S40" i="2" s="1"/>
  <c r="P36" i="2"/>
  <c r="R36" i="2"/>
  <c r="S36" i="2" s="1"/>
  <c r="P32" i="2"/>
  <c r="R32" i="2"/>
  <c r="S32" i="2" s="1"/>
  <c r="P28" i="2"/>
  <c r="R28" i="2"/>
  <c r="S28" i="2" s="1"/>
  <c r="P24" i="2"/>
  <c r="R24" i="2"/>
  <c r="S24" i="2" s="1"/>
  <c r="P20" i="2"/>
  <c r="R20" i="2"/>
  <c r="S20" i="2" s="1"/>
  <c r="P16" i="2"/>
  <c r="R16" i="2"/>
  <c r="S16" i="2" s="1"/>
  <c r="P12" i="2"/>
  <c r="R12" i="2"/>
  <c r="S12" i="2" s="1"/>
  <c r="P8" i="2"/>
  <c r="R8" i="2"/>
  <c r="S8" i="2" s="1"/>
  <c r="R88" i="2"/>
  <c r="S88" i="2" s="1"/>
  <c r="R83" i="2"/>
  <c r="S83" i="2" s="1"/>
  <c r="R78" i="2"/>
  <c r="S78" i="2" s="1"/>
  <c r="R70" i="2"/>
  <c r="S70" i="2" s="1"/>
  <c r="R62" i="2"/>
  <c r="S62" i="2" s="1"/>
  <c r="R54" i="2"/>
  <c r="S54" i="2" s="1"/>
  <c r="R46" i="2"/>
  <c r="S46" i="2" s="1"/>
  <c r="R38" i="2"/>
  <c r="S38" i="2" s="1"/>
  <c r="R30" i="2"/>
  <c r="S30" i="2" s="1"/>
  <c r="R22" i="2"/>
  <c r="S22" i="2" s="1"/>
  <c r="R14" i="2"/>
  <c r="S14" i="2" s="1"/>
  <c r="N6" i="2"/>
  <c r="N85" i="2"/>
  <c r="N77" i="2"/>
  <c r="N69" i="2"/>
  <c r="N61" i="2"/>
  <c r="N53" i="2"/>
  <c r="N45" i="2"/>
  <c r="N37" i="2"/>
  <c r="N29" i="2"/>
  <c r="N21" i="2"/>
  <c r="N13" i="2"/>
  <c r="Q91" i="2"/>
  <c r="Q77" i="2"/>
  <c r="Q45" i="2"/>
  <c r="Q13" i="2"/>
  <c r="R13" i="2"/>
  <c r="S13" i="2" s="1"/>
  <c r="R9" i="2"/>
  <c r="S9" i="2" s="1"/>
  <c r="S44" i="2" l="1"/>
  <c r="T45" i="2"/>
  <c r="T49" i="2"/>
  <c r="T53" i="2"/>
  <c r="T57" i="2"/>
  <c r="T61" i="2"/>
  <c r="T65" i="2"/>
  <c r="T69" i="2"/>
  <c r="T73" i="2"/>
  <c r="T77" i="2"/>
  <c r="T81" i="2"/>
  <c r="T85" i="2"/>
  <c r="T89" i="2"/>
  <c r="T46" i="2"/>
  <c r="T50" i="2"/>
  <c r="T54" i="2"/>
  <c r="T58" i="2"/>
  <c r="T62" i="2"/>
  <c r="T66" i="2"/>
  <c r="T70" i="2"/>
  <c r="T74" i="2"/>
  <c r="T78" i="2"/>
  <c r="T82" i="2"/>
  <c r="T86" i="2"/>
  <c r="T90" i="2"/>
  <c r="T47" i="2"/>
  <c r="T55" i="2"/>
  <c r="T63" i="2"/>
  <c r="T71" i="2"/>
  <c r="T79" i="2"/>
  <c r="T87" i="2"/>
  <c r="T51" i="2"/>
  <c r="T67" i="2"/>
  <c r="T91" i="2"/>
  <c r="T52" i="2"/>
  <c r="T68" i="2"/>
  <c r="T76" i="2"/>
  <c r="T48" i="2"/>
  <c r="T56" i="2"/>
  <c r="T64" i="2"/>
  <c r="T72" i="2"/>
  <c r="T80" i="2"/>
  <c r="T88" i="2"/>
  <c r="T59" i="2"/>
  <c r="T75" i="2"/>
  <c r="T83" i="2"/>
  <c r="T60" i="2"/>
  <c r="T84" i="2"/>
  <c r="T92" i="2"/>
  <c r="S6" i="2"/>
  <c r="T9" i="2"/>
  <c r="T13" i="2"/>
  <c r="T17" i="2"/>
  <c r="T21" i="2"/>
  <c r="T25" i="2"/>
  <c r="T29" i="2"/>
  <c r="T33" i="2"/>
  <c r="T37" i="2"/>
  <c r="T41" i="2"/>
  <c r="T6" i="2"/>
  <c r="T10" i="2"/>
  <c r="T14" i="2"/>
  <c r="T18" i="2"/>
  <c r="T22" i="2"/>
  <c r="T26" i="2"/>
  <c r="T30" i="2"/>
  <c r="T34" i="2"/>
  <c r="T38" i="2"/>
  <c r="T42" i="2"/>
  <c r="T7" i="2"/>
  <c r="T15" i="2"/>
  <c r="T23" i="2"/>
  <c r="T31" i="2"/>
  <c r="T39" i="2"/>
  <c r="T11" i="2"/>
  <c r="T19" i="2"/>
  <c r="T35" i="2"/>
  <c r="T12" i="2"/>
  <c r="T36" i="2"/>
  <c r="T8" i="2"/>
  <c r="T16" i="2"/>
  <c r="T24" i="2"/>
  <c r="T32" i="2"/>
  <c r="T40" i="2"/>
  <c r="T27" i="2"/>
  <c r="T43" i="2"/>
  <c r="T20" i="2"/>
  <c r="T28" i="2"/>
</calcChain>
</file>

<file path=xl/sharedStrings.xml><?xml version="1.0" encoding="utf-8"?>
<sst xmlns="http://schemas.openxmlformats.org/spreadsheetml/2006/main" count="1889" uniqueCount="511">
  <si>
    <t>Believers</t>
  </si>
  <si>
    <t>Beta</t>
  </si>
  <si>
    <t>Nome da equipe</t>
  </si>
  <si>
    <t>Nível</t>
  </si>
  <si>
    <t>Responsável</t>
  </si>
  <si>
    <t>Cidade</t>
  </si>
  <si>
    <t>Estado</t>
  </si>
  <si>
    <t>Prática nível 0</t>
  </si>
  <si>
    <t>Rafael de Siqueira Vinhal</t>
  </si>
  <si>
    <t>Anápolis</t>
  </si>
  <si>
    <t>Goiás</t>
  </si>
  <si>
    <t>Christiane Borges Santos</t>
  </si>
  <si>
    <t>LUZIANIA</t>
  </si>
  <si>
    <t>Thunders</t>
  </si>
  <si>
    <t>Nível 1</t>
  </si>
  <si>
    <t>4MMTK</t>
  </si>
  <si>
    <t>Prática nível 1</t>
  </si>
  <si>
    <t>Daniel da Silva Souza</t>
  </si>
  <si>
    <t>GOIANIA</t>
  </si>
  <si>
    <t>Aquiles</t>
  </si>
  <si>
    <t>Jorge Augusto Lopes Gonçalves</t>
  </si>
  <si>
    <t>Bumblebee</t>
  </si>
  <si>
    <t>Sílvio Campos Neto</t>
  </si>
  <si>
    <t>CECÍLIA</t>
  </si>
  <si>
    <t>Kleiber Pinheiro sales</t>
  </si>
  <si>
    <t>CELSOCAMILO</t>
  </si>
  <si>
    <t>Challenger Marista</t>
  </si>
  <si>
    <t>Tiago Henrique Vivas e Silva</t>
  </si>
  <si>
    <t>Clovis Au au 2.0</t>
  </si>
  <si>
    <t>LEON DENIS DE OLIVEIRA</t>
  </si>
  <si>
    <t>Clovis auau</t>
  </si>
  <si>
    <t>Code Raft Riders</t>
  </si>
  <si>
    <t>Controlers</t>
  </si>
  <si>
    <t>CRESCER ROBOTS 2</t>
  </si>
  <si>
    <t>Marcos Vinicius Rabelo Soares</t>
  </si>
  <si>
    <t>ANAPOLIS</t>
  </si>
  <si>
    <t>CRESCER ROBOTS 3</t>
  </si>
  <si>
    <t>CRESCER ROBOTS 4</t>
  </si>
  <si>
    <t>CSC ALL BLACK</t>
  </si>
  <si>
    <t>Willian Akio Mizuno Augusto</t>
  </si>
  <si>
    <t>Caldas Novas</t>
  </si>
  <si>
    <t>CSC PHOENIX</t>
  </si>
  <si>
    <t>Einstein 01</t>
  </si>
  <si>
    <t>Electro Alonso</t>
  </si>
  <si>
    <t>Kenia Cristina Pereira Lima</t>
  </si>
  <si>
    <t>EQUIPE 3</t>
  </si>
  <si>
    <t>kleber da silveira moreira</t>
  </si>
  <si>
    <t>EQUIPE 4</t>
  </si>
  <si>
    <t>Fênix de Prata 2.0</t>
  </si>
  <si>
    <t>Ana Karolyna Silva Piaui</t>
  </si>
  <si>
    <t>Goiania</t>
  </si>
  <si>
    <t>GHOST</t>
  </si>
  <si>
    <t>Gigante de Ferro</t>
  </si>
  <si>
    <t>Gravity</t>
  </si>
  <si>
    <t>Grupo 1</t>
  </si>
  <si>
    <t>Goiânia</t>
  </si>
  <si>
    <t>Grupo 2</t>
  </si>
  <si>
    <t>Fellipe Adorno Claudino da Costa</t>
  </si>
  <si>
    <t>Grupo 3</t>
  </si>
  <si>
    <t>Grupo 4 - Intjao</t>
  </si>
  <si>
    <t>Hunter Bots</t>
  </si>
  <si>
    <t>IFG GynBot Electronic Phoenix</t>
  </si>
  <si>
    <t>FABIO DA SILVA MARQUES</t>
  </si>
  <si>
    <t>inter 01</t>
  </si>
  <si>
    <t>inter 02</t>
  </si>
  <si>
    <t>inter 03</t>
  </si>
  <si>
    <t>inter 04</t>
  </si>
  <si>
    <t>Interface</t>
  </si>
  <si>
    <t>Ipêtronic</t>
  </si>
  <si>
    <t>Walisson Gobbo de Aguas</t>
  </si>
  <si>
    <t>Leg Godt II</t>
  </si>
  <si>
    <t>Fabricio Nascimento Silva</t>
  </si>
  <si>
    <t>Leg Godt III</t>
  </si>
  <si>
    <t>Leg Godt IV</t>
  </si>
  <si>
    <t>LEG GODT JUNIOR I</t>
  </si>
  <si>
    <t>LEG GODT JUNIOR II</t>
  </si>
  <si>
    <t>Meristema</t>
  </si>
  <si>
    <t>NanoMasters</t>
  </si>
  <si>
    <t>Vittor Bruno Souza Campos</t>
  </si>
  <si>
    <t>Olimpo Alfa</t>
  </si>
  <si>
    <t>André Barbosa Mendes</t>
  </si>
  <si>
    <t>Olimpo Beta</t>
  </si>
  <si>
    <t>Olimpo Delta</t>
  </si>
  <si>
    <t>Optic</t>
  </si>
  <si>
    <t>SAULO DE OLIVEIRA</t>
  </si>
  <si>
    <t>Aparecida de Goiânia</t>
  </si>
  <si>
    <t>Origens</t>
  </si>
  <si>
    <t>Fernando da Silva Barbosa</t>
  </si>
  <si>
    <t>Os amigos</t>
  </si>
  <si>
    <t>Jesuane Keila Rodrigues</t>
  </si>
  <si>
    <t>Os feras</t>
  </si>
  <si>
    <t>Os incríveis</t>
  </si>
  <si>
    <t>Pi</t>
  </si>
  <si>
    <t>Players 14</t>
  </si>
  <si>
    <t>Luis Fernando Ferreira de Oliveira Freitas</t>
  </si>
  <si>
    <t>POKÉLEGO</t>
  </si>
  <si>
    <t>wanderson ferreira mateus brito</t>
  </si>
  <si>
    <t>GOIÃ‚NIA</t>
  </si>
  <si>
    <t>POKÉLEGO MEW</t>
  </si>
  <si>
    <t>Quicksort 1</t>
  </si>
  <si>
    <t>Sangy Cardoso dos Santos</t>
  </si>
  <si>
    <t>APARECIDA DE GOIANIA</t>
  </si>
  <si>
    <t>R2-D2</t>
  </si>
  <si>
    <t>SCS SONNIC</t>
  </si>
  <si>
    <t>SESI Canaã R1</t>
  </si>
  <si>
    <t>José Nazaré Rodrigues Barros Junior</t>
  </si>
  <si>
    <t>SESI Canaã R2</t>
  </si>
  <si>
    <t>SESI Canaã R3</t>
  </si>
  <si>
    <t>SESI Canaã R4</t>
  </si>
  <si>
    <t>SESI Canaã R6</t>
  </si>
  <si>
    <t>Sexta-Feira</t>
  </si>
  <si>
    <t>Spider Lego</t>
  </si>
  <si>
    <t>Nàdia Freitas Souto</t>
  </si>
  <si>
    <t>Tech Happier</t>
  </si>
  <si>
    <t>Tech Robot</t>
  </si>
  <si>
    <t>TILTS_BOT</t>
  </si>
  <si>
    <t>Paulo César de Castro Lopes</t>
  </si>
  <si>
    <t>Time 7</t>
  </si>
  <si>
    <t>TITANS L.J.</t>
  </si>
  <si>
    <t>Turma 1</t>
  </si>
  <si>
    <t>Ultron</t>
  </si>
  <si>
    <t>Undertale Bots</t>
  </si>
  <si>
    <t>Hugo Eduardo Belchior de França Silva</t>
  </si>
  <si>
    <t>VICTORIA</t>
  </si>
  <si>
    <t>Vila Tec</t>
  </si>
  <si>
    <t>Cléssio Pereira Bastos</t>
  </si>
  <si>
    <t>Vila Tec Jr</t>
  </si>
  <si>
    <t>Virtus</t>
  </si>
  <si>
    <t>Nível 2</t>
  </si>
  <si>
    <t>8 bits warriors</t>
  </si>
  <si>
    <t>Prática nível 2</t>
  </si>
  <si>
    <t>Alfa</t>
  </si>
  <si>
    <t>ALPHATEC APARECIDA</t>
  </si>
  <si>
    <t>Frederico Muniz</t>
  </si>
  <si>
    <t>Apollo</t>
  </si>
  <si>
    <t>Lúcio da Silva Fernandes</t>
  </si>
  <si>
    <t>Rio Verde</t>
  </si>
  <si>
    <t>Beaters</t>
  </si>
  <si>
    <t>Black Star</t>
  </si>
  <si>
    <t>BlackBird</t>
  </si>
  <si>
    <t>LEANDRO SANTOS HALL</t>
  </si>
  <si>
    <t>Bulbassauro</t>
  </si>
  <si>
    <t>C3PO</t>
  </si>
  <si>
    <t>Capitã Mar-Vell</t>
  </si>
  <si>
    <t>Renata Cristina Mendonça Chaveiro</t>
  </si>
  <si>
    <t>CEPITEC</t>
  </si>
  <si>
    <t>Wesley da Silva Carvalho</t>
  </si>
  <si>
    <t>CEPMG AS Corvinal</t>
  </si>
  <si>
    <t>Adriano Fonseca Silva</t>
  </si>
  <si>
    <t>CEPMG AS Grifinória</t>
  </si>
  <si>
    <t>Consagrados</t>
  </si>
  <si>
    <t>COWBOYS APARECIDA</t>
  </si>
  <si>
    <t>CRESCER ROBOTS 1</t>
  </si>
  <si>
    <t>CSC ASTRAL</t>
  </si>
  <si>
    <t>CSC MATRIX</t>
  </si>
  <si>
    <t>CYBER BANG</t>
  </si>
  <si>
    <t>MURILO LOPES DE SOUZA</t>
  </si>
  <si>
    <t>CYBER BOY</t>
  </si>
  <si>
    <t>CyberCoxinha Marista</t>
  </si>
  <si>
    <t>Cyberpunks</t>
  </si>
  <si>
    <t>DIMENSIONFORCE TECH</t>
  </si>
  <si>
    <t>DinoTech</t>
  </si>
  <si>
    <t>Einstein 03</t>
  </si>
  <si>
    <t>Einstein t</t>
  </si>
  <si>
    <t>EQUIPE 1</t>
  </si>
  <si>
    <t>EQUIPE 2</t>
  </si>
  <si>
    <t>Equipe Rocket</t>
  </si>
  <si>
    <t>Faraday</t>
  </si>
  <si>
    <t>Luiz Eduardo Bento Ribeiro</t>
  </si>
  <si>
    <t>Senador Canedo</t>
  </si>
  <si>
    <t>Fusiondroid Aparecida</t>
  </si>
  <si>
    <t>GEARSTECH</t>
  </si>
  <si>
    <t>Grifu</t>
  </si>
  <si>
    <t>Alessandro Siqueira da Silva</t>
  </si>
  <si>
    <t>URUACU</t>
  </si>
  <si>
    <t>Heróis da Robótica</t>
  </si>
  <si>
    <t>HiperBOTS</t>
  </si>
  <si>
    <t>Homens de Ferro</t>
  </si>
  <si>
    <t>IFG GynBot Datum</t>
  </si>
  <si>
    <t>IFG Gynbot GENÉRICO</t>
  </si>
  <si>
    <t>IFG GynBot SUPIMPÃO</t>
  </si>
  <si>
    <t>IFG GynBot Yotta</t>
  </si>
  <si>
    <t>IFG Valparaiso</t>
  </si>
  <si>
    <t>ARIEL CALEB FERNANDES SOUZA</t>
  </si>
  <si>
    <t>Valparaíso de Goiás</t>
  </si>
  <si>
    <t>Jammy Dodgers</t>
  </si>
  <si>
    <t>KING OF TECH</t>
  </si>
  <si>
    <t>Lab Rats</t>
  </si>
  <si>
    <t>Leg Godt I</t>
  </si>
  <si>
    <t>Lego da Justiça - CBB</t>
  </si>
  <si>
    <t>Legoverso</t>
  </si>
  <si>
    <t>Eliakym Farias França</t>
  </si>
  <si>
    <t>Liga de Delos</t>
  </si>
  <si>
    <t>Werikcyano Lima Guimar?es</t>
  </si>
  <si>
    <t>MAXICORT</t>
  </si>
  <si>
    <t>MARCIO RODRIGUES DA CUNHA REIS</t>
  </si>
  <si>
    <t>Megabots</t>
  </si>
  <si>
    <t>Centro Educacional OMNI</t>
  </si>
  <si>
    <t>MEQ Vitae 4.0</t>
  </si>
  <si>
    <t>Arley Gonçalves Vieira</t>
  </si>
  <si>
    <t>CATALAO</t>
  </si>
  <si>
    <t>METALFORMES Aparecida</t>
  </si>
  <si>
    <t>Monster Bots</t>
  </si>
  <si>
    <t>MS.Robots</t>
  </si>
  <si>
    <t>Ronaldo Donizete Alves Junior</t>
  </si>
  <si>
    <t>Paraúna</t>
  </si>
  <si>
    <t>NerdBot-Uru</t>
  </si>
  <si>
    <t>Now.or.Never</t>
  </si>
  <si>
    <t>Nathália Moura Pires</t>
  </si>
  <si>
    <t>Olimpo Gama</t>
  </si>
  <si>
    <t>Ômega</t>
  </si>
  <si>
    <t>Owsla</t>
  </si>
  <si>
    <t>PEOPLE GYN TEC</t>
  </si>
  <si>
    <t>PowerDroids</t>
  </si>
  <si>
    <t>Bruna Lays Felix</t>
  </si>
  <si>
    <t>Pragmáticos</t>
  </si>
  <si>
    <t>Quicksort 2</t>
  </si>
  <si>
    <t>Quicksort 3</t>
  </si>
  <si>
    <t>Ragnar</t>
  </si>
  <si>
    <t>Riverdroids</t>
  </si>
  <si>
    <t>RoboGirls APARECIDA</t>
  </si>
  <si>
    <t>ROBÔMAKER APARECIDA</t>
  </si>
  <si>
    <t>Robostorm 2 Aparecida</t>
  </si>
  <si>
    <t>ROBOSTORM APARECIDA</t>
  </si>
  <si>
    <t>Robotic Engineers</t>
  </si>
  <si>
    <t>SESI Canaã R5</t>
  </si>
  <si>
    <t>SESI Canaã R7</t>
  </si>
  <si>
    <t>Sheila</t>
  </si>
  <si>
    <t>SHOUTMON APARECIDA</t>
  </si>
  <si>
    <t>Simbios</t>
  </si>
  <si>
    <t>Luana Guedes Barros Martins</t>
  </si>
  <si>
    <t>SKETCH</t>
  </si>
  <si>
    <t>Érica Soares Tavares</t>
  </si>
  <si>
    <t>Crixás</t>
  </si>
  <si>
    <t>Starks</t>
  </si>
  <si>
    <t>STRONGTRANSFORMES APARECIDA</t>
  </si>
  <si>
    <t>Sunflower</t>
  </si>
  <si>
    <t>Takamassa Numuro</t>
  </si>
  <si>
    <t>TECH Rangers</t>
  </si>
  <si>
    <t>TECH WARRIORS</t>
  </si>
  <si>
    <t>TechBot</t>
  </si>
  <si>
    <t>TechTeam</t>
  </si>
  <si>
    <t>Tesla</t>
  </si>
  <si>
    <t>The Rock</t>
  </si>
  <si>
    <t>Weslley Coutinho de Macedo</t>
  </si>
  <si>
    <t>AGUAS LINDAS DE GOIAS</t>
  </si>
  <si>
    <t>THE ROCKETS</t>
  </si>
  <si>
    <t>Gustavo Correa Thomaz</t>
  </si>
  <si>
    <t>Thorbinados</t>
  </si>
  <si>
    <t>Filipe Fraga Paula Silva</t>
  </si>
  <si>
    <t>Thunderbolt</t>
  </si>
  <si>
    <t>Thunderbots</t>
  </si>
  <si>
    <t>Toupeira Mecânica</t>
  </si>
  <si>
    <t>Tribo</t>
  </si>
  <si>
    <t>Turma 2</t>
  </si>
  <si>
    <t>VÓRTEX APARECIDA</t>
  </si>
  <si>
    <t>Wall-e Aparecida</t>
  </si>
  <si>
    <t>Wonderbots</t>
  </si>
  <si>
    <t>World Tec</t>
  </si>
  <si>
    <t>Leandro Garcia Ribeiro</t>
  </si>
  <si>
    <t>X- Force</t>
  </si>
  <si>
    <t>Zênite</t>
  </si>
  <si>
    <t>Calango Kids</t>
  </si>
  <si>
    <t>ALESSANDRO ARAUJO BEZERRA</t>
  </si>
  <si>
    <t>BRASILIA</t>
  </si>
  <si>
    <t>Distrito Federal</t>
  </si>
  <si>
    <t>SERIÃ–S 1</t>
  </si>
  <si>
    <t>Raul Victor Batista Carneiro</t>
  </si>
  <si>
    <t>SERIÃ–S 2</t>
  </si>
  <si>
    <t>SERIÃ–S 3</t>
  </si>
  <si>
    <t>SERIÃ–S 4</t>
  </si>
  <si>
    <t>Mateus Berardo de Souza Terra</t>
  </si>
  <si>
    <t>A Bota ElÃ©trica</t>
  </si>
  <si>
    <t>ABEG</t>
  </si>
  <si>
    <t>vilmar andrade do nascimento</t>
  </si>
  <si>
    <t>BrasÃ­lia</t>
  </si>
  <si>
    <t>AKATSUKI</t>
  </si>
  <si>
    <t>ADRIANO CARVALHO DOS SANTOS</t>
  </si>
  <si>
    <t>ParanoÃ¡</t>
  </si>
  <si>
    <t>Alfa Black</t>
  </si>
  <si>
    <t>EUDES HENRIQUE DA SILVA</t>
  </si>
  <si>
    <t>Alfa Tester</t>
  </si>
  <si>
    <t>MAYKEL BRAGA ANDION</t>
  </si>
  <si>
    <t>Algebots</t>
  </si>
  <si>
    <t>Rodrigo Damaceno dos Santos</t>
  </si>
  <si>
    <t>amassechup</t>
  </si>
  <si>
    <t>ANDRE LUIZ LAURENTINO DE ARAUJO</t>
  </si>
  <si>
    <t>Amperadores</t>
  </si>
  <si>
    <t>Pedro Borges Costa</t>
  </si>
  <si>
    <t>ANDRÃ”MEDA</t>
  </si>
  <si>
    <t>ARDU</t>
  </si>
  <si>
    <t>Victor Rodrigues Pacheco</t>
  </si>
  <si>
    <t>Argo</t>
  </si>
  <si>
    <t>ArtPed</t>
  </si>
  <si>
    <t>Ataque dos humanÃ³ides</t>
  </si>
  <si>
    <t>Gabriel Rodrigues Pacheco</t>
  </si>
  <si>
    <t>ATLAS</t>
  </si>
  <si>
    <t>GLAUCIETE SARMENTO MACIEL</t>
  </si>
  <si>
    <t>Avante Camaradas</t>
  </si>
  <si>
    <t>Bala de Prata</t>
  </si>
  <si>
    <t>Batle Girls</t>
  </si>
  <si>
    <t>Benedicts</t>
  </si>
  <si>
    <t>KLEBER XAVIER FEITOSA</t>
  </si>
  <si>
    <t>Black Ops</t>
  </si>
  <si>
    <t>Bot Ultimato</t>
  </si>
  <si>
    <t>Natan de Souza Rodrigues</t>
  </si>
  <si>
    <t>Brasilia</t>
  </si>
  <si>
    <t>Bravo I</t>
  </si>
  <si>
    <t>Edgard CÃ¢ndido Dos Santos</t>
  </si>
  <si>
    <t>CapitÃ£o Nascimento</t>
  </si>
  <si>
    <t>Rodrigo de Lima Carvalho</t>
  </si>
  <si>
    <t>CEMEIT ARDUINO TIME 1</t>
  </si>
  <si>
    <t>Rafael Silva de Andrade</t>
  </si>
  <si>
    <t>CEMEIT ARDUINO TIME 2</t>
  </si>
  <si>
    <t>CEMEIT LEGO TEAM</t>
  </si>
  <si>
    <t>Centro RobÃ³tico OlimpÃ­co 2019</t>
  </si>
  <si>
    <t>Breno Ramires Vargas da Silva</t>
  </si>
  <si>
    <t>Colosso</t>
  </si>
  <si>
    <t>Criogenia</t>
  </si>
  <si>
    <t>CROW</t>
  </si>
  <si>
    <t>ANTONIO JOSE DE OLIVEIRA NETO</t>
  </si>
  <si>
    <t>Delta Technology</t>
  </si>
  <si>
    <t>N?colas Bastos B?ggio</t>
  </si>
  <si>
    <t>Dew Tylt</t>
  </si>
  <si>
    <t>AndrÃ© Luiz de Brito Alves</t>
  </si>
  <si>
    <t>Ceilandia</t>
  </si>
  <si>
    <t>ERRO 404</t>
  </si>
  <si>
    <t>Espartanos</t>
  </si>
  <si>
    <t>eugenio</t>
  </si>
  <si>
    <t>ANTONIO GIOVANI SILVERIO DA SILVA</t>
  </si>
  <si>
    <t>Taguatinga</t>
  </si>
  <si>
    <t>Frauda xcheia</t>
  </si>
  <si>
    <t>Rayana Kristina Schneider Barcelos</t>
  </si>
  <si>
    <t>Gambiarra do Infinito</t>
  </si>
  <si>
    <t>GAMBIARRAS</t>
  </si>
  <si>
    <t>Green Demons</t>
  </si>
  <si>
    <t>Eduardo Santos Da Silva</t>
  </si>
  <si>
    <t>GuarÃ³tica 2</t>
  </si>
  <si>
    <t>Wilian Ney Sousa de Farias Junior</t>
  </si>
  <si>
    <t>Hiragana</t>
  </si>
  <si>
    <t>Ho-BÃ´</t>
  </si>
  <si>
    <t>InkN1ght</t>
  </si>
  <si>
    <t>JEDI GO!</t>
  </si>
  <si>
    <t>KÃ¼e KÃ¼e</t>
  </si>
  <si>
    <t>Lakebotics</t>
  </si>
  <si>
    <t>limitless</t>
  </si>
  <si>
    <t>Guilherme Silva Gir</t>
  </si>
  <si>
    <t>Makers</t>
  </si>
  <si>
    <t>milk shake de bacon</t>
  </si>
  <si>
    <t>MisericÃ³rdia</t>
  </si>
  <si>
    <t>Yuri Cesar Rosa de Toledo</t>
  </si>
  <si>
    <t>NATUS VINCERE</t>
  </si>
  <si>
    <t>OBJTGNV2 01</t>
  </si>
  <si>
    <t>Filipe de Almeida Vieira</t>
  </si>
  <si>
    <t>OBJTGNV2 02</t>
  </si>
  <si>
    <t>OBRAN1</t>
  </si>
  <si>
    <t>Augusto Matos de Azevedo</t>
  </si>
  <si>
    <t>Ã”MEGA PEGASUS</t>
  </si>
  <si>
    <t>Mauro Azevedo Viana Junior</t>
  </si>
  <si>
    <t>OPTIMUS PRIME</t>
  </si>
  <si>
    <t>OS STARKS</t>
  </si>
  <si>
    <t>PinOuts</t>
  </si>
  <si>
    <t>Rafael Fontes Souto</t>
  </si>
  <si>
    <t>PitarrobÃ´ticos</t>
  </si>
  <si>
    <t>Potassio 3x</t>
  </si>
  <si>
    <t>Power Robots</t>
  </si>
  <si>
    <t>Lucas Eduardo Rocha Lima</t>
  </si>
  <si>
    <t>RAIDERSTECH</t>
  </si>
  <si>
    <t>RBD</t>
  </si>
  <si>
    <t>Paulo Percio Mota Magro</t>
  </si>
  <si>
    <t>RobÃ´ Block</t>
  </si>
  <si>
    <t>Luciano Gomes da Rocha</t>
  </si>
  <si>
    <t>Robo Vinci</t>
  </si>
  <si>
    <t>RoboCOC</t>
  </si>
  <si>
    <t>HÃ©lio Franco Portal Junior</t>
  </si>
  <si>
    <t>RoboticWinx</t>
  </si>
  <si>
    <t>MAURO OLIVEIRA ALENCAR</t>
  </si>
  <si>
    <t>RT CENTAURI</t>
  </si>
  <si>
    <t>Sangria</t>
  </si>
  <si>
    <t>FABIOLA GOMIDE BAQUERO CARVALHO</t>
  </si>
  <si>
    <t>Paranoa</t>
  </si>
  <si>
    <t>SeriÃ¶s 13</t>
  </si>
  <si>
    <t>Silicatos</t>
  </si>
  <si>
    <t>Sorvete Derretido</t>
  </si>
  <si>
    <t>SpaceTurtles</t>
  </si>
  <si>
    <t>Gustavo Luiz Sandri</t>
  </si>
  <si>
    <t>StarBot</t>
  </si>
  <si>
    <t>STARK ROBOTCS</t>
  </si>
  <si>
    <t>StormBots</t>
  </si>
  <si>
    <t>Style Robots</t>
  </si>
  <si>
    <t>FELIPE RENIER MARANHÃƒO LIMA</t>
  </si>
  <si>
    <t>Super TitÃ£s</t>
  </si>
  <si>
    <t>JoÃ£o Victor Pinheiro da Cruz</t>
  </si>
  <si>
    <t>T-Rex!</t>
  </si>
  <si>
    <t>TeslaBot</t>
  </si>
  <si>
    <t>Thor</t>
  </si>
  <si>
    <t>Void</t>
  </si>
  <si>
    <t>VÃ³rtex</t>
  </si>
  <si>
    <t>WRT12</t>
  </si>
  <si>
    <t>X-Men</t>
  </si>
  <si>
    <t>Aliens</t>
  </si>
  <si>
    <t>Alta Pressão</t>
  </si>
  <si>
    <t>Rafael Pereira da Silva</t>
  </si>
  <si>
    <t>ANDRÔMEDA</t>
  </si>
  <si>
    <t>Brasília</t>
  </si>
  <si>
    <t>bug-bb8</t>
  </si>
  <si>
    <t>Buggers</t>
  </si>
  <si>
    <t>BYTES</t>
  </si>
  <si>
    <t>Edgard Cândido Dos Santos</t>
  </si>
  <si>
    <t>C3POs</t>
  </si>
  <si>
    <t>COC Owls</t>
  </si>
  <si>
    <t>Coração Valente</t>
  </si>
  <si>
    <t>Dark Knights</t>
  </si>
  <si>
    <t>Einstein</t>
  </si>
  <si>
    <t>EQUIPE03</t>
  </si>
  <si>
    <t>JOAO HENRIQUE SENA BEZERRA BONFIM</t>
  </si>
  <si>
    <t>EQUIPE03.1</t>
  </si>
  <si>
    <t>Expedição Vitória</t>
  </si>
  <si>
    <t>Fenix</t>
  </si>
  <si>
    <t>Fire Wire</t>
  </si>
  <si>
    <t>Renan da Silva Gonçalves</t>
  </si>
  <si>
    <t>FORTALEZA DIGITAL</t>
  </si>
  <si>
    <t>FURACÃO DA ROBÓTICA</t>
  </si>
  <si>
    <t>Green Power</t>
  </si>
  <si>
    <t>Guarótica 1</t>
  </si>
  <si>
    <t>HEFESTO</t>
  </si>
  <si>
    <t>HIGHTECHBOTS</t>
  </si>
  <si>
    <t>INVASÃO DIGITAL</t>
  </si>
  <si>
    <t>kagioisa</t>
  </si>
  <si>
    <t>lego of shadown</t>
  </si>
  <si>
    <t>Liga da Justiça</t>
  </si>
  <si>
    <t>Maristinha 1</t>
  </si>
  <si>
    <t>PEDRO PAULO BATISTA VITAL</t>
  </si>
  <si>
    <t>Maristinha 2</t>
  </si>
  <si>
    <t>Missão Possível</t>
  </si>
  <si>
    <t>NeoBots</t>
  </si>
  <si>
    <t>OBJTGNV1 01</t>
  </si>
  <si>
    <t>OBJTGNV1 02</t>
  </si>
  <si>
    <t>Pãozinho</t>
  </si>
  <si>
    <t>João Victor Pinheiro da Cruz</t>
  </si>
  <si>
    <t>RD43</t>
  </si>
  <si>
    <t>Roboowl 100</t>
  </si>
  <si>
    <t>Roboowl Fire</t>
  </si>
  <si>
    <t>Roboowl Girls</t>
  </si>
  <si>
    <t>Roboowl kids</t>
  </si>
  <si>
    <t>Robotic Punk</t>
  </si>
  <si>
    <t>Jean Rafael Souza Machado</t>
  </si>
  <si>
    <t>Rusbé</t>
  </si>
  <si>
    <t>SERIÖS 10</t>
  </si>
  <si>
    <t>SERIÖS 11</t>
  </si>
  <si>
    <t>SERIÖS 12</t>
  </si>
  <si>
    <t>Seriös 14</t>
  </si>
  <si>
    <t>SERIÖS 5</t>
  </si>
  <si>
    <t>SERIÖS 6</t>
  </si>
  <si>
    <t>SERIÖS 7</t>
  </si>
  <si>
    <t>SERIÖS 8</t>
  </si>
  <si>
    <t>SERIÖS 9</t>
  </si>
  <si>
    <t>Super Roboowl</t>
  </si>
  <si>
    <t>TECH HERO</t>
  </si>
  <si>
    <t>André Alcântara da Silva</t>
  </si>
  <si>
    <t>TECHNO GEEK</t>
  </si>
  <si>
    <t>The C Robotics</t>
  </si>
  <si>
    <t>ULTRON</t>
  </si>
  <si>
    <t>Unidos Venceremos</t>
  </si>
  <si>
    <t>URBANUS</t>
  </si>
  <si>
    <t>Vulcano</t>
  </si>
  <si>
    <t>WALL-E</t>
  </si>
  <si>
    <t>Wall-E</t>
  </si>
  <si>
    <t>ZR</t>
  </si>
  <si>
    <t>Rank</t>
  </si>
  <si>
    <t>Equipe</t>
  </si>
  <si>
    <t>Rodada 1</t>
  </si>
  <si>
    <t>Tempo 1</t>
  </si>
  <si>
    <t>Rodada 2</t>
  </si>
  <si>
    <t>Tempo 2</t>
  </si>
  <si>
    <t>Rodada 3</t>
  </si>
  <si>
    <t>Tempo 3</t>
  </si>
  <si>
    <t>Total</t>
  </si>
  <si>
    <t>ÔMEGA PEGASUS</t>
  </si>
  <si>
    <t>Super Titãs</t>
  </si>
  <si>
    <t>Ho-Bô</t>
  </si>
  <si>
    <t>Pitarrobôticos</t>
  </si>
  <si>
    <t>Küe Küe</t>
  </si>
  <si>
    <t>A Bota Elétrica</t>
  </si>
  <si>
    <t>Robô Block</t>
  </si>
  <si>
    <t>Capitão Nascimento</t>
  </si>
  <si>
    <t>Ataque dos humanóides</t>
  </si>
  <si>
    <t>Vórtex</t>
  </si>
  <si>
    <t>1ª melhor pontuação</t>
  </si>
  <si>
    <t>2ª melhor pontuação</t>
  </si>
  <si>
    <t>Pontuação descartada</t>
  </si>
  <si>
    <t>Pontuação máxima por rodada</t>
  </si>
  <si>
    <t>Pontuação final</t>
  </si>
  <si>
    <t>R1 -Pontos</t>
  </si>
  <si>
    <t>R1 - %</t>
  </si>
  <si>
    <t>R1 -Média</t>
  </si>
  <si>
    <t>R2 -Pontos</t>
  </si>
  <si>
    <t>R2 - %</t>
  </si>
  <si>
    <t>R2 -Média</t>
  </si>
  <si>
    <t>RF -Pontos</t>
  </si>
  <si>
    <t>RF - %</t>
  </si>
  <si>
    <t>RF -Média</t>
  </si>
  <si>
    <t>(Tudo)</t>
  </si>
  <si>
    <t>Rótulos de Linha</t>
  </si>
  <si>
    <t>Total Geral</t>
  </si>
  <si>
    <t>Soma de RF -Pontos</t>
  </si>
  <si>
    <t>Média do primeiro</t>
  </si>
  <si>
    <t>Total de inscritos - Nível 2</t>
  </si>
  <si>
    <t>Total de equipes que pontuaram</t>
  </si>
  <si>
    <t>Média da 1ª melhor pontuação</t>
  </si>
  <si>
    <t>Média da 2ª melhor 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</si>
</sst>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2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1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9" fontId="0" fillId="0" borderId="0" xfId="1" applyNumberFormat="1" applyFont="1"/>
    <xf numFmtId="9" fontId="0" fillId="0" borderId="0" xfId="1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chemeClr val="tx1"/>
                </a:solidFill>
              </a:rPr>
              <a:t>Panorama</a:t>
            </a:r>
            <a:r>
              <a:rPr lang="pt-BR" sz="1800" b="1" baseline="0">
                <a:solidFill>
                  <a:schemeClr val="tx1"/>
                </a:solidFill>
              </a:rPr>
              <a:t> da Robótica do DF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pt-BR" sz="1800" b="1" baseline="0">
                <a:solidFill>
                  <a:schemeClr val="tx1"/>
                </a:solidFill>
              </a:rPr>
              <a:t>Equipes do Nível II</a:t>
            </a:r>
            <a:endParaRPr lang="pt-BR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2354549789947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367480447983368E-2"/>
          <c:y val="0.21315541567277776"/>
          <c:w val="0.93373874725326633"/>
          <c:h val="0.57107070596495468"/>
        </c:manualLayout>
      </c:layout>
      <c:barChart>
        <c:barDir val="col"/>
        <c:grouping val="clustered"/>
        <c:varyColors val="0"/>
        <c:ser>
          <c:idx val="0"/>
          <c:order val="0"/>
          <c:tx>
            <c:v>Equipes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Resultados!$R$44:$R$80</c:f>
              <c:numCache>
                <c:formatCode>General</c:formatCode>
                <c:ptCount val="37"/>
                <c:pt idx="0">
                  <c:v>620</c:v>
                </c:pt>
                <c:pt idx="1">
                  <c:v>580</c:v>
                </c:pt>
                <c:pt idx="2">
                  <c:v>415</c:v>
                </c:pt>
                <c:pt idx="3">
                  <c:v>415</c:v>
                </c:pt>
                <c:pt idx="4">
                  <c:v>335</c:v>
                </c:pt>
                <c:pt idx="5">
                  <c:v>280</c:v>
                </c:pt>
                <c:pt idx="6">
                  <c:v>275</c:v>
                </c:pt>
                <c:pt idx="7">
                  <c:v>255</c:v>
                </c:pt>
                <c:pt idx="8">
                  <c:v>240</c:v>
                </c:pt>
                <c:pt idx="9">
                  <c:v>210</c:v>
                </c:pt>
                <c:pt idx="10">
                  <c:v>210</c:v>
                </c:pt>
                <c:pt idx="11">
                  <c:v>190</c:v>
                </c:pt>
                <c:pt idx="12">
                  <c:v>180</c:v>
                </c:pt>
                <c:pt idx="13">
                  <c:v>165</c:v>
                </c:pt>
                <c:pt idx="14">
                  <c:v>140</c:v>
                </c:pt>
                <c:pt idx="15">
                  <c:v>125</c:v>
                </c:pt>
                <c:pt idx="16">
                  <c:v>115</c:v>
                </c:pt>
                <c:pt idx="17">
                  <c:v>95</c:v>
                </c:pt>
                <c:pt idx="18">
                  <c:v>90</c:v>
                </c:pt>
                <c:pt idx="19">
                  <c:v>90</c:v>
                </c:pt>
                <c:pt idx="20">
                  <c:v>85</c:v>
                </c:pt>
                <c:pt idx="21">
                  <c:v>75</c:v>
                </c:pt>
                <c:pt idx="22">
                  <c:v>70</c:v>
                </c:pt>
                <c:pt idx="23">
                  <c:v>70</c:v>
                </c:pt>
                <c:pt idx="24">
                  <c:v>65</c:v>
                </c:pt>
                <c:pt idx="25">
                  <c:v>65</c:v>
                </c:pt>
                <c:pt idx="26">
                  <c:v>60</c:v>
                </c:pt>
                <c:pt idx="27">
                  <c:v>60</c:v>
                </c:pt>
                <c:pt idx="28">
                  <c:v>50</c:v>
                </c:pt>
                <c:pt idx="29">
                  <c:v>40</c:v>
                </c:pt>
                <c:pt idx="30">
                  <c:v>35</c:v>
                </c:pt>
                <c:pt idx="31">
                  <c:v>25</c:v>
                </c:pt>
                <c:pt idx="32">
                  <c:v>25</c:v>
                </c:pt>
                <c:pt idx="33">
                  <c:v>20</c:v>
                </c:pt>
                <c:pt idx="34">
                  <c:v>20</c:v>
                </c:pt>
                <c:pt idx="35">
                  <c:v>15</c:v>
                </c:pt>
                <c:pt idx="3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4944-B5C9-A097F7037258}"/>
            </c:ext>
          </c:extLst>
        </c:ser>
        <c:ser>
          <c:idx val="2"/>
          <c:order val="2"/>
          <c:tx>
            <c:v>1ª melhor pontuação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Resultados!$L$6:$L$80</c:f>
              <c:numCache>
                <c:formatCode>General</c:formatCode>
                <c:ptCount val="37"/>
                <c:pt idx="0">
                  <c:v>340</c:v>
                </c:pt>
                <c:pt idx="1">
                  <c:v>340</c:v>
                </c:pt>
                <c:pt idx="2">
                  <c:v>220</c:v>
                </c:pt>
                <c:pt idx="3">
                  <c:v>240</c:v>
                </c:pt>
                <c:pt idx="4">
                  <c:v>205</c:v>
                </c:pt>
                <c:pt idx="5">
                  <c:v>140</c:v>
                </c:pt>
                <c:pt idx="6">
                  <c:v>160</c:v>
                </c:pt>
                <c:pt idx="7">
                  <c:v>130</c:v>
                </c:pt>
                <c:pt idx="8">
                  <c:v>140</c:v>
                </c:pt>
                <c:pt idx="9">
                  <c:v>110</c:v>
                </c:pt>
                <c:pt idx="10">
                  <c:v>175</c:v>
                </c:pt>
                <c:pt idx="11">
                  <c:v>105</c:v>
                </c:pt>
                <c:pt idx="12">
                  <c:v>95</c:v>
                </c:pt>
                <c:pt idx="13">
                  <c:v>125</c:v>
                </c:pt>
                <c:pt idx="14">
                  <c:v>110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50</c:v>
                </c:pt>
                <c:pt idx="19">
                  <c:v>65</c:v>
                </c:pt>
                <c:pt idx="20">
                  <c:v>50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55</c:v>
                </c:pt>
                <c:pt idx="26">
                  <c:v>40</c:v>
                </c:pt>
                <c:pt idx="27">
                  <c:v>60</c:v>
                </c:pt>
                <c:pt idx="28">
                  <c:v>30</c:v>
                </c:pt>
                <c:pt idx="29">
                  <c:v>30</c:v>
                </c:pt>
                <c:pt idx="30">
                  <c:v>35</c:v>
                </c:pt>
                <c:pt idx="31">
                  <c:v>25</c:v>
                </c:pt>
                <c:pt idx="32">
                  <c:v>25</c:v>
                </c:pt>
                <c:pt idx="33">
                  <c:v>10</c:v>
                </c:pt>
                <c:pt idx="34">
                  <c:v>10</c:v>
                </c:pt>
                <c:pt idx="35">
                  <c:v>15</c:v>
                </c:pt>
                <c:pt idx="3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944-B5C9-A097F7037258}"/>
            </c:ext>
          </c:extLst>
        </c:ser>
        <c:ser>
          <c:idx val="3"/>
          <c:order val="3"/>
          <c:tx>
            <c:v>2ª melhor pontuação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Resultados!$O$6:$O$80</c:f>
              <c:numCache>
                <c:formatCode>General</c:formatCode>
                <c:ptCount val="37"/>
                <c:pt idx="0">
                  <c:v>280</c:v>
                </c:pt>
                <c:pt idx="1">
                  <c:v>240</c:v>
                </c:pt>
                <c:pt idx="2">
                  <c:v>195</c:v>
                </c:pt>
                <c:pt idx="3">
                  <c:v>175</c:v>
                </c:pt>
                <c:pt idx="4">
                  <c:v>130</c:v>
                </c:pt>
                <c:pt idx="5">
                  <c:v>140</c:v>
                </c:pt>
                <c:pt idx="6">
                  <c:v>115</c:v>
                </c:pt>
                <c:pt idx="7">
                  <c:v>125</c:v>
                </c:pt>
                <c:pt idx="8">
                  <c:v>100</c:v>
                </c:pt>
                <c:pt idx="9">
                  <c:v>100</c:v>
                </c:pt>
                <c:pt idx="10">
                  <c:v>35</c:v>
                </c:pt>
                <c:pt idx="11">
                  <c:v>85</c:v>
                </c:pt>
                <c:pt idx="12">
                  <c:v>85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35</c:v>
                </c:pt>
                <c:pt idx="18">
                  <c:v>40</c:v>
                </c:pt>
                <c:pt idx="19">
                  <c:v>25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30</c:v>
                </c:pt>
                <c:pt idx="24">
                  <c:v>25</c:v>
                </c:pt>
                <c:pt idx="25">
                  <c:v>10</c:v>
                </c:pt>
                <c:pt idx="26">
                  <c:v>20</c:v>
                </c:pt>
                <c:pt idx="27">
                  <c:v>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8-4944-B5C9-A097F703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0065855"/>
        <c:axId val="290059199"/>
      </c:barChart>
      <c:lineChart>
        <c:grouping val="standard"/>
        <c:varyColors val="0"/>
        <c:ser>
          <c:idx val="1"/>
          <c:order val="1"/>
          <c:tx>
            <c:v>Pontuação média</c:v>
          </c:tx>
          <c:spPr>
            <a:ln w="63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DC8-4944-B5C9-A097F7037258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Resultados!$T$44:$T$80</c:f>
              <c:numCache>
                <c:formatCode>0.0</c:formatCode>
                <c:ptCount val="37"/>
                <c:pt idx="0">
                  <c:v>118.67346938775511</c:v>
                </c:pt>
                <c:pt idx="1">
                  <c:v>118.67346938775511</c:v>
                </c:pt>
                <c:pt idx="2">
                  <c:v>118.67346938775511</c:v>
                </c:pt>
                <c:pt idx="3">
                  <c:v>118.67346938775511</c:v>
                </c:pt>
                <c:pt idx="4">
                  <c:v>118.67346938775511</c:v>
                </c:pt>
                <c:pt idx="5">
                  <c:v>118.67346938775511</c:v>
                </c:pt>
                <c:pt idx="6">
                  <c:v>118.67346938775511</c:v>
                </c:pt>
                <c:pt idx="7">
                  <c:v>118.67346938775511</c:v>
                </c:pt>
                <c:pt idx="8">
                  <c:v>118.67346938775511</c:v>
                </c:pt>
                <c:pt idx="9">
                  <c:v>118.67346938775511</c:v>
                </c:pt>
                <c:pt idx="10">
                  <c:v>118.67346938775511</c:v>
                </c:pt>
                <c:pt idx="11">
                  <c:v>118.67346938775511</c:v>
                </c:pt>
                <c:pt idx="12">
                  <c:v>118.67346938775511</c:v>
                </c:pt>
                <c:pt idx="13">
                  <c:v>118.67346938775511</c:v>
                </c:pt>
                <c:pt idx="14">
                  <c:v>118.67346938775511</c:v>
                </c:pt>
                <c:pt idx="15">
                  <c:v>118.67346938775511</c:v>
                </c:pt>
                <c:pt idx="16">
                  <c:v>118.67346938775511</c:v>
                </c:pt>
                <c:pt idx="17">
                  <c:v>118.67346938775511</c:v>
                </c:pt>
                <c:pt idx="18">
                  <c:v>118.67346938775511</c:v>
                </c:pt>
                <c:pt idx="19">
                  <c:v>118.67346938775511</c:v>
                </c:pt>
                <c:pt idx="20">
                  <c:v>118.67346938775511</c:v>
                </c:pt>
                <c:pt idx="21">
                  <c:v>118.67346938775511</c:v>
                </c:pt>
                <c:pt idx="22">
                  <c:v>118.67346938775511</c:v>
                </c:pt>
                <c:pt idx="23">
                  <c:v>118.67346938775511</c:v>
                </c:pt>
                <c:pt idx="24">
                  <c:v>118.67346938775511</c:v>
                </c:pt>
                <c:pt idx="25">
                  <c:v>118.67346938775511</c:v>
                </c:pt>
                <c:pt idx="26">
                  <c:v>118.67346938775511</c:v>
                </c:pt>
                <c:pt idx="27">
                  <c:v>118.67346938775511</c:v>
                </c:pt>
                <c:pt idx="28">
                  <c:v>118.67346938775511</c:v>
                </c:pt>
                <c:pt idx="29">
                  <c:v>118.67346938775511</c:v>
                </c:pt>
                <c:pt idx="30">
                  <c:v>118.67346938775511</c:v>
                </c:pt>
                <c:pt idx="31">
                  <c:v>118.67346938775511</c:v>
                </c:pt>
                <c:pt idx="32">
                  <c:v>118.67346938775511</c:v>
                </c:pt>
                <c:pt idx="33">
                  <c:v>118.67346938775511</c:v>
                </c:pt>
                <c:pt idx="34">
                  <c:v>118.67346938775511</c:v>
                </c:pt>
                <c:pt idx="35">
                  <c:v>118.67346938775511</c:v>
                </c:pt>
                <c:pt idx="36">
                  <c:v>118.67346938775511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944-B5C9-A097F7037258}"/>
            </c:ext>
          </c:extLst>
        </c:ser>
        <c:ser>
          <c:idx val="4"/>
          <c:order val="4"/>
          <c:tx>
            <c:strRef>
              <c:f>Resultados!$X$5</c:f>
              <c:strCache>
                <c:ptCount val="1"/>
                <c:pt idx="0">
                  <c:v>Média da 1ª melhor pontuação</c:v>
                </c:pt>
              </c:strCache>
            </c:strRef>
          </c:tx>
          <c:spPr>
            <a:ln w="31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4B5-4A22-BB94-C19689910A2B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Resultados!$X$44:$X$80</c:f>
              <c:numCache>
                <c:formatCode>#,##0</c:formatCode>
                <c:ptCount val="37"/>
                <c:pt idx="0">
                  <c:v>71.938775510204081</c:v>
                </c:pt>
                <c:pt idx="1">
                  <c:v>71.938775510204081</c:v>
                </c:pt>
                <c:pt idx="2">
                  <c:v>71.938775510204081</c:v>
                </c:pt>
                <c:pt idx="3">
                  <c:v>71.938775510204081</c:v>
                </c:pt>
                <c:pt idx="4">
                  <c:v>71.938775510204081</c:v>
                </c:pt>
                <c:pt idx="5">
                  <c:v>71.938775510204081</c:v>
                </c:pt>
                <c:pt idx="6">
                  <c:v>71.938775510204081</c:v>
                </c:pt>
                <c:pt idx="7">
                  <c:v>71.938775510204081</c:v>
                </c:pt>
                <c:pt idx="8">
                  <c:v>71.938775510204081</c:v>
                </c:pt>
                <c:pt idx="9">
                  <c:v>71.938775510204081</c:v>
                </c:pt>
                <c:pt idx="10">
                  <c:v>71.938775510204081</c:v>
                </c:pt>
                <c:pt idx="11">
                  <c:v>71.938775510204081</c:v>
                </c:pt>
                <c:pt idx="12">
                  <c:v>71.938775510204081</c:v>
                </c:pt>
                <c:pt idx="13">
                  <c:v>71.938775510204081</c:v>
                </c:pt>
                <c:pt idx="14">
                  <c:v>71.938775510204081</c:v>
                </c:pt>
                <c:pt idx="15">
                  <c:v>71.938775510204081</c:v>
                </c:pt>
                <c:pt idx="16">
                  <c:v>71.938775510204081</c:v>
                </c:pt>
                <c:pt idx="17">
                  <c:v>71.938775510204081</c:v>
                </c:pt>
                <c:pt idx="18">
                  <c:v>71.938775510204081</c:v>
                </c:pt>
                <c:pt idx="19">
                  <c:v>71.938775510204081</c:v>
                </c:pt>
                <c:pt idx="20">
                  <c:v>71.938775510204081</c:v>
                </c:pt>
                <c:pt idx="21">
                  <c:v>71.938775510204081</c:v>
                </c:pt>
                <c:pt idx="22">
                  <c:v>71.938775510204081</c:v>
                </c:pt>
                <c:pt idx="23">
                  <c:v>71.938775510204081</c:v>
                </c:pt>
                <c:pt idx="24">
                  <c:v>71.938775510204081</c:v>
                </c:pt>
                <c:pt idx="25">
                  <c:v>71.938775510204081</c:v>
                </c:pt>
                <c:pt idx="26">
                  <c:v>71.938775510204081</c:v>
                </c:pt>
                <c:pt idx="27">
                  <c:v>71.938775510204081</c:v>
                </c:pt>
                <c:pt idx="28">
                  <c:v>71.938775510204081</c:v>
                </c:pt>
                <c:pt idx="29">
                  <c:v>71.938775510204081</c:v>
                </c:pt>
                <c:pt idx="30">
                  <c:v>71.938775510204081</c:v>
                </c:pt>
                <c:pt idx="31">
                  <c:v>71.938775510204081</c:v>
                </c:pt>
                <c:pt idx="32">
                  <c:v>71.938775510204081</c:v>
                </c:pt>
                <c:pt idx="33">
                  <c:v>71.938775510204081</c:v>
                </c:pt>
                <c:pt idx="34">
                  <c:v>71.938775510204081</c:v>
                </c:pt>
                <c:pt idx="35">
                  <c:v>71.938775510204081</c:v>
                </c:pt>
                <c:pt idx="36">
                  <c:v>71.938775510204081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5-4A22-BB94-C19689910A2B}"/>
            </c:ext>
          </c:extLst>
        </c:ser>
        <c:ser>
          <c:idx val="5"/>
          <c:order val="5"/>
          <c:tx>
            <c:strRef>
              <c:f>Resultados!$Y$5</c:f>
              <c:strCache>
                <c:ptCount val="1"/>
                <c:pt idx="0">
                  <c:v>Média da 2ª melhor pontuação</c:v>
                </c:pt>
              </c:strCache>
            </c:strRef>
          </c:tx>
          <c:spPr>
            <a:ln w="31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36"/>
              <c:layout>
                <c:manualLayout>
                  <c:x val="1.1721611180680179E-3"/>
                  <c:y val="1.797753233124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4B5-4A22-BB94-C19689910A2B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Resultados!$Y$44:$Y$80</c:f>
              <c:numCache>
                <c:formatCode>#,##0</c:formatCode>
                <c:ptCount val="37"/>
                <c:pt idx="0">
                  <c:v>46.734693877551024</c:v>
                </c:pt>
                <c:pt idx="1">
                  <c:v>46.734693877551024</c:v>
                </c:pt>
                <c:pt idx="2">
                  <c:v>46.734693877551024</c:v>
                </c:pt>
                <c:pt idx="3">
                  <c:v>46.734693877551024</c:v>
                </c:pt>
                <c:pt idx="4">
                  <c:v>46.734693877551024</c:v>
                </c:pt>
                <c:pt idx="5">
                  <c:v>46.734693877551024</c:v>
                </c:pt>
                <c:pt idx="6">
                  <c:v>46.734693877551024</c:v>
                </c:pt>
                <c:pt idx="7">
                  <c:v>46.734693877551024</c:v>
                </c:pt>
                <c:pt idx="8">
                  <c:v>46.734693877551024</c:v>
                </c:pt>
                <c:pt idx="9">
                  <c:v>46.734693877551024</c:v>
                </c:pt>
                <c:pt idx="10">
                  <c:v>46.734693877551024</c:v>
                </c:pt>
                <c:pt idx="11">
                  <c:v>46.734693877551024</c:v>
                </c:pt>
                <c:pt idx="12">
                  <c:v>46.734693877551024</c:v>
                </c:pt>
                <c:pt idx="13">
                  <c:v>46.734693877551024</c:v>
                </c:pt>
                <c:pt idx="14">
                  <c:v>46.734693877551024</c:v>
                </c:pt>
                <c:pt idx="15">
                  <c:v>46.734693877551024</c:v>
                </c:pt>
                <c:pt idx="16">
                  <c:v>46.734693877551024</c:v>
                </c:pt>
                <c:pt idx="17">
                  <c:v>46.734693877551024</c:v>
                </c:pt>
                <c:pt idx="18">
                  <c:v>46.734693877551024</c:v>
                </c:pt>
                <c:pt idx="19">
                  <c:v>46.734693877551024</c:v>
                </c:pt>
                <c:pt idx="20">
                  <c:v>46.734693877551024</c:v>
                </c:pt>
                <c:pt idx="21">
                  <c:v>46.734693877551024</c:v>
                </c:pt>
                <c:pt idx="22">
                  <c:v>46.734693877551024</c:v>
                </c:pt>
                <c:pt idx="23">
                  <c:v>46.734693877551024</c:v>
                </c:pt>
                <c:pt idx="24">
                  <c:v>46.734693877551024</c:v>
                </c:pt>
                <c:pt idx="25">
                  <c:v>46.734693877551024</c:v>
                </c:pt>
                <c:pt idx="26">
                  <c:v>46.734693877551024</c:v>
                </c:pt>
                <c:pt idx="27">
                  <c:v>46.734693877551024</c:v>
                </c:pt>
                <c:pt idx="28">
                  <c:v>46.734693877551024</c:v>
                </c:pt>
                <c:pt idx="29">
                  <c:v>46.734693877551024</c:v>
                </c:pt>
                <c:pt idx="30">
                  <c:v>46.734693877551024</c:v>
                </c:pt>
                <c:pt idx="31">
                  <c:v>46.734693877551024</c:v>
                </c:pt>
                <c:pt idx="32">
                  <c:v>46.734693877551024</c:v>
                </c:pt>
                <c:pt idx="33">
                  <c:v>46.734693877551024</c:v>
                </c:pt>
                <c:pt idx="34">
                  <c:v>46.734693877551024</c:v>
                </c:pt>
                <c:pt idx="35">
                  <c:v>46.734693877551024</c:v>
                </c:pt>
                <c:pt idx="36">
                  <c:v>46.734693877551024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5-4A22-BB94-C1968991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65855"/>
        <c:axId val="290059199"/>
      </c:lineChart>
      <c:catAx>
        <c:axId val="29006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CLASSIFICAÇÃO</a:t>
                </a:r>
                <a:r>
                  <a:rPr lang="pt-BR" b="1" baseline="0"/>
                  <a:t> DAS EQUIPES</a:t>
                </a:r>
                <a:endParaRPr 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59199"/>
        <c:crosses val="autoZero"/>
        <c:auto val="1"/>
        <c:lblAlgn val="ctr"/>
        <c:lblOffset val="100"/>
        <c:noMultiLvlLbl val="0"/>
      </c:catAx>
      <c:valAx>
        <c:axId val="290059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Pontuação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928698639037943E-3"/>
          <c:y val="0.91583117540031833"/>
          <c:w val="0.98178120126763224"/>
          <c:h val="6.619129226843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Participação</a:t>
            </a:r>
            <a:r>
              <a:rPr lang="pt-BR" b="1" baseline="0">
                <a:solidFill>
                  <a:schemeClr val="tx1"/>
                </a:solidFill>
              </a:rPr>
              <a:t> no Nível 2</a:t>
            </a:r>
            <a:endParaRPr lang="pt-BR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Resultados!$AD$62:$AD$63</c:f>
              <c:strCache>
                <c:ptCount val="2"/>
                <c:pt idx="0">
                  <c:v>Total de inscritos - Nível 2</c:v>
                </c:pt>
                <c:pt idx="1">
                  <c:v>Total de equipes que pontuaram</c:v>
                </c:pt>
              </c:strCache>
            </c:strRef>
          </c:cat>
          <c:val>
            <c:numRef>
              <c:f>Resultados!$AE$62:$AE$63</c:f>
              <c:numCache>
                <c:formatCode>General</c:formatCode>
                <c:ptCount val="2"/>
                <c:pt idx="0">
                  <c:v>89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9-4CEF-912B-A192A3E4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498047"/>
        <c:axId val="563496383"/>
      </c:barChart>
      <c:catAx>
        <c:axId val="5634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96383"/>
        <c:crosses val="autoZero"/>
        <c:auto val="1"/>
        <c:lblAlgn val="ctr"/>
        <c:lblOffset val="100"/>
        <c:noMultiLvlLbl val="0"/>
      </c:catAx>
      <c:valAx>
        <c:axId val="56349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9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428625</xdr:colOff>
      <xdr:row>2</xdr:row>
      <xdr:rowOff>23813</xdr:rowOff>
    </xdr:from>
    <xdr:to>
      <xdr:col>44</xdr:col>
      <xdr:colOff>333375</xdr:colOff>
      <xdr:row>58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154781</xdr:colOff>
      <xdr:row>2</xdr:row>
      <xdr:rowOff>23813</xdr:rowOff>
    </xdr:from>
    <xdr:to>
      <xdr:col>44</xdr:col>
      <xdr:colOff>321469</xdr:colOff>
      <xdr:row>47</xdr:row>
      <xdr:rowOff>145257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559595</xdr:colOff>
      <xdr:row>2</xdr:row>
      <xdr:rowOff>83345</xdr:rowOff>
    </xdr:from>
    <xdr:to>
      <xdr:col>27</xdr:col>
      <xdr:colOff>559717</xdr:colOff>
      <xdr:row>4</xdr:row>
      <xdr:rowOff>285751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1783" y="464345"/>
          <a:ext cx="607340" cy="58340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0.04725</cdr:x>
      <cdr:y>0.21999</cdr:y>
    </cdr:from>
    <cdr:to>
      <cdr:x>0.45494</cdr:x>
      <cdr:y>0.8427</cdr:y>
    </cdr:to>
    <cdr:sp macro="" textlink="">
      <cdr:nvSpPr>
        <cdr:cNvPr id="2" name="Retângulo Arredondado 1"/>
        <cdr:cNvSpPr/>
      </cdr:nvSpPr>
      <cdr:spPr>
        <a:xfrm xmlns:a="http://schemas.openxmlformats.org/drawingml/2006/main">
          <a:off x="511969" y="932455"/>
          <a:ext cx="4417218" cy="2639419"/>
        </a:xfrm>
        <a:prstGeom xmlns:a="http://schemas.openxmlformats.org/drawingml/2006/main" prst="roundRect">
          <a:avLst>
            <a:gd name="adj" fmla="val 710"/>
          </a:avLst>
        </a:prstGeom>
        <a:solidFill xmlns:a="http://schemas.openxmlformats.org/drawingml/2006/main">
          <a:srgbClr val="FF3300">
            <a:alpha val="10196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r"/>
          <a:r>
            <a:rPr lang="pt-BR" sz="1400" b="1">
              <a:solidFill>
                <a:srgbClr val="C00000"/>
              </a:solidFill>
            </a:rPr>
            <a:t>Apenas</a:t>
          </a:r>
          <a:r>
            <a:rPr lang="pt-BR" sz="1400" b="1" baseline="0">
              <a:solidFill>
                <a:srgbClr val="C00000"/>
              </a:solidFill>
            </a:rPr>
            <a:t> </a:t>
          </a:r>
          <a:r>
            <a:rPr lang="pt-BR" sz="2400" b="1" baseline="0">
              <a:solidFill>
                <a:srgbClr val="FF0000"/>
              </a:solidFill>
            </a:rPr>
            <a:t>43% </a:t>
          </a:r>
          <a:r>
            <a:rPr lang="pt-BR" sz="1400" b="1" baseline="0">
              <a:solidFill>
                <a:srgbClr val="C00000"/>
              </a:solidFill>
            </a:rPr>
            <a:t>das equipes </a:t>
          </a:r>
        </a:p>
        <a:p xmlns:a="http://schemas.openxmlformats.org/drawingml/2006/main">
          <a:pPr algn="r"/>
          <a:r>
            <a:rPr lang="pt-BR" sz="1400" b="1" baseline="0">
              <a:solidFill>
                <a:srgbClr val="C00000"/>
              </a:solidFill>
            </a:rPr>
            <a:t>participantes no dia do evento</a:t>
          </a:r>
        </a:p>
        <a:p xmlns:a="http://schemas.openxmlformats.org/drawingml/2006/main">
          <a:pPr algn="r"/>
          <a:r>
            <a:rPr lang="pt-BR" sz="1400" b="1" baseline="0">
              <a:solidFill>
                <a:srgbClr val="C00000"/>
              </a:solidFill>
            </a:rPr>
            <a:t>ficaram acima da média</a:t>
          </a:r>
          <a:endParaRPr lang="pt-BR" sz="1400" b="1">
            <a:solidFill>
              <a:srgbClr val="C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to" refreshedDate="43711.402641435183" createdVersion="6" refreshedVersion="6" minRefreshableVersion="3" recordCount="87">
  <cacheSource type="worksheet">
    <worksheetSource ref="B5:V92" sheet="Resultados"/>
  </cacheSource>
  <cacheFields count="20">
    <cacheField name="Nível" numFmtId="0">
      <sharedItems containsSemiMixedTypes="0" containsString="0" containsNumber="1" containsInteger="1" minValue="1" maxValue="2" count="2">
        <n v="1"/>
        <n v="2"/>
      </sharedItems>
    </cacheField>
    <cacheField name="Rank" numFmtId="0">
      <sharedItems containsSemiMixedTypes="0" containsString="0" containsNumber="1" containsInteger="1" minValue="1" maxValue="46"/>
    </cacheField>
    <cacheField name="Equipe" numFmtId="0">
      <sharedItems containsMixedTypes="1" containsNumber="1" containsInteger="1" minValue="101111" maxValue="101111" count="84">
        <s v="Pãozinho"/>
        <s v="Roboowl 100"/>
        <s v="Roboowl Fire"/>
        <s v="TECHNO GEEK"/>
        <s v="WALL-E"/>
        <s v="TECH HERO"/>
        <s v="BYTES"/>
        <s v="R2-D2"/>
        <s v="Roboowl Girls"/>
        <s v="ANDRÔMEDA"/>
        <s v="Fire Wire"/>
        <s v="Dark Knights"/>
        <s v="ULTRON"/>
        <s v="Fenix"/>
        <s v="Roboowl kids"/>
        <s v="URBANUS"/>
        <s v="Rusbé"/>
        <s v="Maristinha 2"/>
        <s v="Avante Camaradas"/>
        <s v="Expedição Vitória"/>
        <s v="C3POs"/>
        <s v="Maristinha 1"/>
        <s v="Liga da Justiça"/>
        <s v="Coração Valente"/>
        <s v="FURACÃO DA ROBÓTICA"/>
        <s v="INVASÃO DIGITAL"/>
        <s v="OBJTGNV1 01"/>
        <s v="Vulcano"/>
        <s v="kagioisa"/>
        <s v="HIGHTECHBOTS"/>
        <s v="Alta Pressão"/>
        <s v="Einstein"/>
        <s v="Buggers"/>
        <s v="FORTALEZA DIGITAL"/>
        <s v="Robotic Punk"/>
        <s v="bug-bb8"/>
        <s v="lego of shadown"/>
        <s v="RT CENTAURI"/>
        <s v="ÔMEGA PEGASUS"/>
        <s v="Super Titãs"/>
        <s v="C3PO"/>
        <s v="AKATSUKI"/>
        <s v="Ho-Bô"/>
        <s v="Power Robots"/>
        <s v="Dew Tylt"/>
        <s v="ERRO 404"/>
        <s v="PinOuts"/>
        <s v="Delta Technology"/>
        <s v="milk shake de bacon"/>
        <s v="Pitarrobôticos"/>
        <s v="Potassio 3x"/>
        <s v="limitless"/>
        <s v="RoboticWinx"/>
        <s v="Frauda xcheia"/>
        <s v="Gambiarra do Infinito"/>
        <s v="CEMEIT LEGO TEAM"/>
        <s v="Küe Küe"/>
        <s v="SpaceTurtles"/>
        <s v="ARDU"/>
        <s v="eugenio"/>
        <s v="A Bota Elétrica"/>
        <s v="Algebots"/>
        <s v="Robô Block"/>
        <s v="Capitão Nascimento"/>
        <s v="GAMBIARRAS"/>
        <s v="InkN1ght"/>
        <s v="Alfa Black"/>
        <s v="Style Robots"/>
        <s v="Ataque dos humanóides"/>
        <s v="CROW"/>
        <s v="Vórtex"/>
        <s v="Black Ops"/>
        <s v="Silicatos"/>
        <s v="Sangria"/>
        <s v="T-Rex!"/>
        <s v="ABEG"/>
        <s v="Beta"/>
        <s v="Bala de Prata"/>
        <s v="WRT12"/>
        <s v="CEMEIT ARDUINO TIME 2"/>
        <n v="101111"/>
        <s v="Sorvete Derretido"/>
        <s v="Argo"/>
        <s v="CEMEIT ARDUINO TIME 1"/>
      </sharedItems>
    </cacheField>
    <cacheField name="Rodada 1" numFmtId="0">
      <sharedItems containsSemiMixedTypes="0" containsString="0" containsNumber="1" containsInteger="1" minValue="0" maxValue="320"/>
    </cacheField>
    <cacheField name="Rodada 2" numFmtId="0">
      <sharedItems containsSemiMixedTypes="0" containsString="0" containsNumber="1" containsInteger="1" minValue="0" maxValue="345"/>
    </cacheField>
    <cacheField name="Rodada 3" numFmtId="0">
      <sharedItems containsSemiMixedTypes="0" containsString="0" containsNumber="1" containsInteger="1" minValue="0" maxValue="340"/>
    </cacheField>
    <cacheField name="Tempo 1" numFmtId="0">
      <sharedItems containsSemiMixedTypes="0" containsString="0" containsNumber="1" containsInteger="1" minValue="0" maxValue="300"/>
    </cacheField>
    <cacheField name="Tempo 2" numFmtId="0">
      <sharedItems containsSemiMixedTypes="0" containsString="0" containsNumber="1" containsInteger="1" minValue="0" maxValue="300"/>
    </cacheField>
    <cacheField name="Tempo 3" numFmtId="0">
      <sharedItems containsSemiMixedTypes="0" containsString="0" containsNumber="1" containsInteger="1" minValue="0" maxValue="300"/>
    </cacheField>
    <cacheField name="Total" numFmtId="0">
      <sharedItems containsSemiMixedTypes="0" containsString="0" containsNumber="1" containsInteger="1" minValue="0" maxValue="665"/>
    </cacheField>
    <cacheField name="R1 -Pontos" numFmtId="0">
      <sharedItems containsSemiMixedTypes="0" containsString="0" containsNumber="1" containsInteger="1" minValue="0" maxValue="345"/>
    </cacheField>
    <cacheField name="R1 - %" numFmtId="164">
      <sharedItems containsSemiMixedTypes="0" containsString="0" containsNumber="1" minValue="0" maxValue="0.66346153846153844"/>
    </cacheField>
    <cacheField name="R1 -Média" numFmtId="165">
      <sharedItems containsSemiMixedTypes="0" containsString="0" containsNumber="1" minValue="71.938775510204081" maxValue="110.39473684210526"/>
    </cacheField>
    <cacheField name="R2 -Pontos" numFmtId="0">
      <sharedItems containsSemiMixedTypes="0" containsString="0" containsNumber="1" containsInteger="1" minValue="0" maxValue="320"/>
    </cacheField>
    <cacheField name="R2 - %" numFmtId="164">
      <sharedItems containsSemiMixedTypes="0" containsString="0" containsNumber="1" minValue="0" maxValue="0.61538461538461542"/>
    </cacheField>
    <cacheField name="R2 -Média" numFmtId="165">
      <sharedItems containsSemiMixedTypes="0" containsString="0" containsNumber="1" minValue="46.734693877551024" maxValue="72.5"/>
    </cacheField>
    <cacheField name="RF -Pontos" numFmtId="0">
      <sharedItems containsSemiMixedTypes="0" containsString="0" containsNumber="1" containsInteger="1" minValue="0" maxValue="665"/>
    </cacheField>
    <cacheField name="RF - %" numFmtId="164">
      <sharedItems containsSemiMixedTypes="0" containsString="0" containsNumber="1" minValue="0" maxValue="0.63942307692307687"/>
    </cacheField>
    <cacheField name="RF -Média" numFmtId="165">
      <sharedItems containsSemiMixedTypes="0" containsString="0" containsNumber="1" minValue="118.67346938775511" maxValue="182.89473684210526"/>
    </cacheField>
    <cacheField name="Pontuação descartada" numFmtId="0">
      <sharedItems containsSemiMixedTypes="0" containsString="0" containsNumber="1" containsInteger="1" minValue="0" maxValue="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n v="1"/>
    <x v="0"/>
    <n v="320"/>
    <n v="345"/>
    <n v="190"/>
    <n v="207"/>
    <n v="300"/>
    <n v="300"/>
    <n v="665"/>
    <n v="345"/>
    <n v="0.66346153846153844"/>
    <n v="110.39473684210526"/>
    <n v="320"/>
    <n v="0.61538461538461542"/>
    <n v="72.5"/>
    <n v="665"/>
    <n v="0.63942307692307687"/>
    <n v="182.89473684210526"/>
    <n v="190"/>
  </r>
  <r>
    <x v="0"/>
    <n v="2"/>
    <x v="1"/>
    <n v="225"/>
    <n v="280"/>
    <n v="185"/>
    <n v="300"/>
    <n v="300"/>
    <n v="300"/>
    <n v="505"/>
    <n v="280"/>
    <n v="0.53846153846153844"/>
    <n v="110.39473684210526"/>
    <n v="225"/>
    <n v="0.43269230769230771"/>
    <n v="72.5"/>
    <n v="505"/>
    <n v="0.48557692307692307"/>
    <n v="182.89473684210526"/>
    <n v="185"/>
  </r>
  <r>
    <x v="0"/>
    <n v="3"/>
    <x v="2"/>
    <n v="210"/>
    <n v="250"/>
    <n v="210"/>
    <n v="300"/>
    <n v="300"/>
    <n v="300"/>
    <n v="460"/>
    <n v="250"/>
    <n v="0.48076923076923078"/>
    <n v="110.39473684210526"/>
    <n v="210"/>
    <n v="0.40384615384615385"/>
    <n v="72.5"/>
    <n v="460"/>
    <n v="0.44230769230769229"/>
    <n v="182.89473684210526"/>
    <n v="210"/>
  </r>
  <r>
    <x v="0"/>
    <n v="4"/>
    <x v="3"/>
    <n v="145"/>
    <n v="185"/>
    <n v="270"/>
    <n v="300"/>
    <n v="300"/>
    <n v="300"/>
    <n v="455"/>
    <n v="270"/>
    <n v="0.51923076923076927"/>
    <n v="110.39473684210526"/>
    <n v="185"/>
    <n v="0.35576923076923078"/>
    <n v="72.5"/>
    <n v="455"/>
    <n v="0.4375"/>
    <n v="182.89473684210526"/>
    <n v="145"/>
  </r>
  <r>
    <x v="0"/>
    <n v="5"/>
    <x v="4"/>
    <n v="180"/>
    <n v="195"/>
    <n v="250"/>
    <n v="300"/>
    <n v="300"/>
    <n v="300"/>
    <n v="445"/>
    <n v="250"/>
    <n v="0.48076923076923078"/>
    <n v="110.39473684210526"/>
    <n v="195"/>
    <n v="0.375"/>
    <n v="72.5"/>
    <n v="445"/>
    <n v="0.42788461538461536"/>
    <n v="182.89473684210526"/>
    <n v="180"/>
  </r>
  <r>
    <x v="0"/>
    <n v="6"/>
    <x v="5"/>
    <n v="210"/>
    <n v="115"/>
    <n v="180"/>
    <n v="300"/>
    <n v="300"/>
    <n v="300"/>
    <n v="390"/>
    <n v="210"/>
    <n v="0.40384615384615385"/>
    <n v="110.39473684210526"/>
    <n v="180"/>
    <n v="0.34615384615384615"/>
    <n v="72.5"/>
    <n v="390"/>
    <n v="0.375"/>
    <n v="182.89473684210526"/>
    <n v="115"/>
  </r>
  <r>
    <x v="0"/>
    <n v="7"/>
    <x v="6"/>
    <n v="15"/>
    <n v="175"/>
    <n v="175"/>
    <n v="300"/>
    <n v="300"/>
    <n v="280"/>
    <n v="350"/>
    <n v="175"/>
    <n v="0.33653846153846156"/>
    <n v="110.39473684210526"/>
    <n v="175"/>
    <n v="0.33653846153846156"/>
    <n v="72.5"/>
    <n v="350"/>
    <n v="0.33653846153846156"/>
    <n v="182.89473684210526"/>
    <n v="15"/>
  </r>
  <r>
    <x v="0"/>
    <n v="8"/>
    <x v="7"/>
    <n v="40"/>
    <n v="200"/>
    <n v="125"/>
    <n v="300"/>
    <n v="300"/>
    <n v="300"/>
    <n v="325"/>
    <n v="200"/>
    <n v="0.38461538461538464"/>
    <n v="110.39473684210526"/>
    <n v="125"/>
    <n v="0.24038461538461539"/>
    <n v="72.5"/>
    <n v="325"/>
    <n v="0.3125"/>
    <n v="182.89473684210526"/>
    <n v="40"/>
  </r>
  <r>
    <x v="0"/>
    <n v="9"/>
    <x v="8"/>
    <n v="130"/>
    <n v="115"/>
    <n v="190"/>
    <n v="300"/>
    <n v="300"/>
    <n v="300"/>
    <n v="320"/>
    <n v="190"/>
    <n v="0.36538461538461536"/>
    <n v="110.39473684210526"/>
    <n v="130"/>
    <n v="0.25"/>
    <n v="72.5"/>
    <n v="320"/>
    <n v="0.30769230769230771"/>
    <n v="182.89473684210526"/>
    <n v="115"/>
  </r>
  <r>
    <x v="0"/>
    <n v="10"/>
    <x v="9"/>
    <n v="80"/>
    <n v="230"/>
    <n v="85"/>
    <n v="300"/>
    <n v="300"/>
    <n v="300"/>
    <n v="315"/>
    <n v="230"/>
    <n v="0.44230769230769229"/>
    <n v="110.39473684210526"/>
    <n v="85"/>
    <n v="0.16346153846153846"/>
    <n v="72.5"/>
    <n v="315"/>
    <n v="0.30288461538461536"/>
    <n v="182.89473684210526"/>
    <n v="80"/>
  </r>
  <r>
    <x v="0"/>
    <n v="11"/>
    <x v="10"/>
    <n v="15"/>
    <n v="85"/>
    <n v="210"/>
    <n v="192"/>
    <n v="300"/>
    <n v="300"/>
    <n v="295"/>
    <n v="210"/>
    <n v="0.40384615384615385"/>
    <n v="110.39473684210526"/>
    <n v="85"/>
    <n v="0.16346153846153846"/>
    <n v="72.5"/>
    <n v="295"/>
    <n v="0.28365384615384615"/>
    <n v="182.89473684210526"/>
    <n v="15"/>
  </r>
  <r>
    <x v="0"/>
    <n v="13"/>
    <x v="11"/>
    <n v="55"/>
    <n v="130"/>
    <n v="115"/>
    <n v="272"/>
    <n v="300"/>
    <n v="300"/>
    <n v="245"/>
    <n v="130"/>
    <n v="0.25"/>
    <n v="110.39473684210526"/>
    <n v="115"/>
    <n v="0.22115384615384615"/>
    <n v="72.5"/>
    <n v="245"/>
    <n v="0.23557692307692307"/>
    <n v="182.89473684210526"/>
    <n v="55"/>
  </r>
  <r>
    <x v="0"/>
    <n v="14"/>
    <x v="12"/>
    <n v="90"/>
    <n v="155"/>
    <n v="20"/>
    <n v="300"/>
    <n v="300"/>
    <n v="300"/>
    <n v="245"/>
    <n v="155"/>
    <n v="0.29807692307692307"/>
    <n v="110.39473684210526"/>
    <n v="90"/>
    <n v="0.17307692307692307"/>
    <n v="72.5"/>
    <n v="245"/>
    <n v="0.23557692307692307"/>
    <n v="182.89473684210526"/>
    <n v="20"/>
  </r>
  <r>
    <x v="0"/>
    <n v="15"/>
    <x v="13"/>
    <n v="90"/>
    <n v="75"/>
    <n v="135"/>
    <n v="300"/>
    <n v="300"/>
    <n v="300"/>
    <n v="225"/>
    <n v="135"/>
    <n v="0.25961538461538464"/>
    <n v="110.39473684210526"/>
    <n v="90"/>
    <n v="0.17307692307692307"/>
    <n v="72.5"/>
    <n v="225"/>
    <n v="0.21634615384615385"/>
    <n v="182.89473684210526"/>
    <n v="75"/>
  </r>
  <r>
    <x v="0"/>
    <n v="16"/>
    <x v="14"/>
    <n v="40"/>
    <n v="175"/>
    <n v="15"/>
    <n v="300"/>
    <n v="300"/>
    <n v="300"/>
    <n v="215"/>
    <n v="175"/>
    <n v="0.33653846153846156"/>
    <n v="110.39473684210526"/>
    <n v="40"/>
    <n v="7.6923076923076927E-2"/>
    <n v="72.5"/>
    <n v="215"/>
    <n v="0.20673076923076922"/>
    <n v="182.89473684210526"/>
    <n v="15"/>
  </r>
  <r>
    <x v="0"/>
    <n v="17"/>
    <x v="15"/>
    <n v="70"/>
    <n v="105"/>
    <n v="105"/>
    <n v="300"/>
    <n v="220"/>
    <n v="300"/>
    <n v="210"/>
    <n v="105"/>
    <n v="0.20192307692307693"/>
    <n v="110.39473684210526"/>
    <n v="105"/>
    <n v="0.20192307692307693"/>
    <n v="72.5"/>
    <n v="210"/>
    <n v="0.20192307692307693"/>
    <n v="182.89473684210526"/>
    <n v="70"/>
  </r>
  <r>
    <x v="0"/>
    <n v="18"/>
    <x v="16"/>
    <n v="95"/>
    <n v="0"/>
    <n v="105"/>
    <n v="300"/>
    <n v="120"/>
    <n v="300"/>
    <n v="200"/>
    <n v="105"/>
    <n v="0.20192307692307693"/>
    <n v="110.39473684210526"/>
    <n v="95"/>
    <n v="0.18269230769230768"/>
    <n v="72.5"/>
    <n v="200"/>
    <n v="0.19230769230769232"/>
    <n v="182.89473684210526"/>
    <n v="0"/>
  </r>
  <r>
    <x v="0"/>
    <n v="19"/>
    <x v="17"/>
    <n v="75"/>
    <n v="125"/>
    <n v="60"/>
    <n v="300"/>
    <n v="300"/>
    <n v="268"/>
    <n v="200"/>
    <n v="125"/>
    <n v="0.24038461538461539"/>
    <n v="110.39473684210526"/>
    <n v="75"/>
    <n v="0.14423076923076922"/>
    <n v="72.5"/>
    <n v="200"/>
    <n v="0.19230769230769232"/>
    <n v="182.89473684210526"/>
    <n v="60"/>
  </r>
  <r>
    <x v="0"/>
    <n v="20"/>
    <x v="18"/>
    <n v="0"/>
    <n v="15"/>
    <n v="155"/>
    <n v="122"/>
    <n v="300"/>
    <n v="300"/>
    <n v="170"/>
    <n v="155"/>
    <n v="0.29807692307692307"/>
    <n v="110.39473684210526"/>
    <n v="15"/>
    <n v="2.8846153846153848E-2"/>
    <n v="72.5"/>
    <n v="170"/>
    <n v="0.16346153846153846"/>
    <n v="182.89473684210526"/>
    <n v="0"/>
  </r>
  <r>
    <x v="0"/>
    <n v="21"/>
    <x v="19"/>
    <n v="15"/>
    <n v="100"/>
    <n v="60"/>
    <n v="300"/>
    <n v="180"/>
    <n v="300"/>
    <n v="160"/>
    <n v="100"/>
    <n v="0.19230769230769232"/>
    <n v="110.39473684210526"/>
    <n v="60"/>
    <n v="0.11538461538461539"/>
    <n v="72.5"/>
    <n v="160"/>
    <n v="0.15384615384615385"/>
    <n v="182.89473684210526"/>
    <n v="15"/>
  </r>
  <r>
    <x v="0"/>
    <n v="22"/>
    <x v="20"/>
    <n v="75"/>
    <n v="60"/>
    <n v="10"/>
    <n v="300"/>
    <n v="234"/>
    <n v="300"/>
    <n v="135"/>
    <n v="75"/>
    <n v="0.14423076923076922"/>
    <n v="110.39473684210526"/>
    <n v="60"/>
    <n v="0.11538461538461539"/>
    <n v="72.5"/>
    <n v="135"/>
    <n v="0.12980769230769232"/>
    <n v="182.89473684210526"/>
    <n v="10"/>
  </r>
  <r>
    <x v="0"/>
    <n v="23"/>
    <x v="21"/>
    <n v="30"/>
    <n v="15"/>
    <n v="100"/>
    <n v="300"/>
    <n v="300"/>
    <n v="300"/>
    <n v="130"/>
    <n v="100"/>
    <n v="0.19230769230769232"/>
    <n v="110.39473684210526"/>
    <n v="30"/>
    <n v="5.7692307692307696E-2"/>
    <n v="72.5"/>
    <n v="130"/>
    <n v="0.125"/>
    <n v="182.89473684210526"/>
    <n v="15"/>
  </r>
  <r>
    <x v="0"/>
    <n v="24"/>
    <x v="22"/>
    <n v="90"/>
    <n v="0"/>
    <n v="0"/>
    <n v="300"/>
    <n v="300"/>
    <n v="300"/>
    <n v="90"/>
    <n v="90"/>
    <n v="0.17307692307692307"/>
    <n v="110.39473684210526"/>
    <n v="0"/>
    <n v="0"/>
    <n v="72.5"/>
    <n v="90"/>
    <n v="8.6538461538461536E-2"/>
    <n v="182.89473684210526"/>
    <n v="0"/>
  </r>
  <r>
    <x v="0"/>
    <n v="25"/>
    <x v="23"/>
    <n v="0"/>
    <n v="40"/>
    <n v="20"/>
    <n v="300"/>
    <n v="300"/>
    <n v="300"/>
    <n v="60"/>
    <n v="40"/>
    <n v="7.6923076923076927E-2"/>
    <n v="110.39473684210526"/>
    <n v="20"/>
    <n v="3.8461538461538464E-2"/>
    <n v="72.5"/>
    <n v="60"/>
    <n v="5.7692307692307696E-2"/>
    <n v="182.89473684210526"/>
    <n v="0"/>
  </r>
  <r>
    <x v="0"/>
    <n v="26"/>
    <x v="24"/>
    <n v="10"/>
    <n v="0"/>
    <n v="20"/>
    <n v="300"/>
    <n v="124"/>
    <n v="300"/>
    <n v="30"/>
    <n v="20"/>
    <n v="3.8461538461538464E-2"/>
    <n v="110.39473684210526"/>
    <n v="10"/>
    <n v="1.9230769230769232E-2"/>
    <n v="72.5"/>
    <n v="30"/>
    <n v="2.8846153846153848E-2"/>
    <n v="182.89473684210526"/>
    <n v="0"/>
  </r>
  <r>
    <x v="0"/>
    <n v="27"/>
    <x v="25"/>
    <n v="0"/>
    <n v="15"/>
    <n v="15"/>
    <n v="197"/>
    <n v="300"/>
    <n v="300"/>
    <n v="30"/>
    <n v="15"/>
    <n v="2.8846153846153848E-2"/>
    <n v="110.39473684210526"/>
    <n v="15"/>
    <n v="2.8846153846153848E-2"/>
    <n v="72.5"/>
    <n v="30"/>
    <n v="2.8846153846153848E-2"/>
    <n v="182.89473684210526"/>
    <n v="0"/>
  </r>
  <r>
    <x v="0"/>
    <n v="28"/>
    <x v="26"/>
    <n v="25"/>
    <n v="0"/>
    <n v="0"/>
    <n v="300"/>
    <n v="300"/>
    <n v="234"/>
    <n v="25"/>
    <n v="25"/>
    <n v="4.807692307692308E-2"/>
    <n v="110.39473684210526"/>
    <n v="0"/>
    <n v="0"/>
    <n v="72.5"/>
    <n v="25"/>
    <n v="2.403846153846154E-2"/>
    <n v="182.89473684210526"/>
    <n v="0"/>
  </r>
  <r>
    <x v="0"/>
    <n v="29"/>
    <x v="27"/>
    <n v="10"/>
    <n v="15"/>
    <n v="0"/>
    <n v="300"/>
    <n v="300"/>
    <n v="300"/>
    <n v="25"/>
    <n v="15"/>
    <n v="2.8846153846153848E-2"/>
    <n v="110.39473684210526"/>
    <n v="10"/>
    <n v="1.9230769230769232E-2"/>
    <n v="72.5"/>
    <n v="25"/>
    <n v="2.403846153846154E-2"/>
    <n v="182.89473684210526"/>
    <n v="0"/>
  </r>
  <r>
    <x v="0"/>
    <n v="30"/>
    <x v="28"/>
    <n v="10"/>
    <n v="10"/>
    <n v="0"/>
    <n v="300"/>
    <n v="300"/>
    <n v="121"/>
    <n v="20"/>
    <n v="10"/>
    <n v="1.9230769230769232E-2"/>
    <n v="110.39473684210526"/>
    <n v="10"/>
    <n v="1.9230769230769232E-2"/>
    <n v="72.5"/>
    <n v="20"/>
    <n v="1.9230769230769232E-2"/>
    <n v="182.89473684210526"/>
    <n v="0"/>
  </r>
  <r>
    <x v="0"/>
    <n v="31"/>
    <x v="29"/>
    <n v="10"/>
    <n v="0"/>
    <n v="0"/>
    <n v="300"/>
    <n v="300"/>
    <n v="0"/>
    <n v="10"/>
    <n v="10"/>
    <n v="1.9230769230769232E-2"/>
    <n v="110.39473684210526"/>
    <n v="0"/>
    <n v="0"/>
    <n v="72.5"/>
    <n v="10"/>
    <n v="9.6153846153846159E-3"/>
    <n v="182.89473684210526"/>
    <n v="0"/>
  </r>
  <r>
    <x v="0"/>
    <n v="32"/>
    <x v="30"/>
    <n v="0"/>
    <n v="0"/>
    <n v="0"/>
    <n v="300"/>
    <n v="122"/>
    <n v="300"/>
    <n v="0"/>
    <n v="0"/>
    <n v="0"/>
    <n v="110.39473684210526"/>
    <n v="0"/>
    <n v="0"/>
    <n v="72.5"/>
    <n v="0"/>
    <n v="0"/>
    <n v="182.89473684210526"/>
    <n v="0"/>
  </r>
  <r>
    <x v="0"/>
    <n v="33"/>
    <x v="31"/>
    <n v="0"/>
    <n v="0"/>
    <n v="0"/>
    <n v="300"/>
    <n v="300"/>
    <n v="300"/>
    <n v="0"/>
    <n v="0"/>
    <n v="0"/>
    <n v="110.39473684210526"/>
    <n v="0"/>
    <n v="0"/>
    <n v="72.5"/>
    <n v="0"/>
    <n v="0"/>
    <n v="182.89473684210526"/>
    <n v="0"/>
  </r>
  <r>
    <x v="0"/>
    <n v="34"/>
    <x v="32"/>
    <n v="0"/>
    <n v="0"/>
    <n v="0"/>
    <n v="300"/>
    <n v="0"/>
    <n v="0"/>
    <n v="0"/>
    <n v="0"/>
    <n v="0"/>
    <n v="110.39473684210526"/>
    <n v="0"/>
    <n v="0"/>
    <n v="72.5"/>
    <n v="0"/>
    <n v="0"/>
    <n v="182.89473684210526"/>
    <n v="0"/>
  </r>
  <r>
    <x v="0"/>
    <n v="35"/>
    <x v="33"/>
    <n v="0"/>
    <n v="0"/>
    <n v="0"/>
    <n v="0"/>
    <n v="0"/>
    <n v="0"/>
    <n v="0"/>
    <n v="0"/>
    <n v="0"/>
    <n v="110.39473684210526"/>
    <n v="0"/>
    <n v="0"/>
    <n v="72.5"/>
    <n v="0"/>
    <n v="0"/>
    <n v="182.89473684210526"/>
    <n v="0"/>
  </r>
  <r>
    <x v="0"/>
    <n v="35"/>
    <x v="34"/>
    <n v="0"/>
    <n v="0"/>
    <n v="0"/>
    <n v="0"/>
    <n v="0"/>
    <n v="0"/>
    <n v="0"/>
    <n v="0"/>
    <n v="0"/>
    <n v="110.39473684210526"/>
    <n v="0"/>
    <n v="0"/>
    <n v="72.5"/>
    <n v="0"/>
    <n v="0"/>
    <n v="182.89473684210526"/>
    <n v="0"/>
  </r>
  <r>
    <x v="0"/>
    <n v="35"/>
    <x v="35"/>
    <n v="0"/>
    <n v="0"/>
    <n v="0"/>
    <n v="0"/>
    <n v="0"/>
    <n v="0"/>
    <n v="0"/>
    <n v="0"/>
    <n v="0"/>
    <n v="110.39473684210526"/>
    <n v="0"/>
    <n v="0"/>
    <n v="72.5"/>
    <n v="0"/>
    <n v="0"/>
    <n v="182.89473684210526"/>
    <n v="0"/>
  </r>
  <r>
    <x v="0"/>
    <n v="35"/>
    <x v="4"/>
    <n v="0"/>
    <n v="0"/>
    <n v="0"/>
    <n v="0"/>
    <n v="0"/>
    <n v="0"/>
    <n v="0"/>
    <n v="0"/>
    <n v="0"/>
    <n v="110.39473684210526"/>
    <n v="0"/>
    <n v="0"/>
    <n v="72.5"/>
    <n v="0"/>
    <n v="0"/>
    <n v="182.89473684210526"/>
    <n v="0"/>
  </r>
  <r>
    <x v="0"/>
    <n v="35"/>
    <x v="36"/>
    <n v="0"/>
    <n v="0"/>
    <n v="0"/>
    <n v="0"/>
    <n v="0"/>
    <n v="0"/>
    <n v="0"/>
    <n v="0"/>
    <n v="0"/>
    <n v="110.39473684210526"/>
    <n v="0"/>
    <n v="0"/>
    <n v="72.5"/>
    <n v="0"/>
    <n v="0"/>
    <n v="182.89473684210526"/>
    <n v="0"/>
  </r>
  <r>
    <x v="1"/>
    <n v="1"/>
    <x v="37"/>
    <n v="230"/>
    <n v="280"/>
    <n v="340"/>
    <n v="300"/>
    <n v="300"/>
    <n v="300"/>
    <n v="620"/>
    <n v="340"/>
    <n v="0.65384615384615385"/>
    <n v="71.938775510204081"/>
    <n v="280"/>
    <n v="0.53846153846153844"/>
    <n v="46.734693877551024"/>
    <n v="620"/>
    <n v="0.59615384615384615"/>
    <n v="118.67346938775511"/>
    <n v="230"/>
  </r>
  <r>
    <x v="1"/>
    <n v="2"/>
    <x v="38"/>
    <n v="10"/>
    <n v="240"/>
    <n v="340"/>
    <n v="300"/>
    <n v="300"/>
    <n v="240"/>
    <n v="580"/>
    <n v="340"/>
    <n v="0.65384615384615385"/>
    <n v="71.938775510204081"/>
    <n v="240"/>
    <n v="0.46153846153846156"/>
    <n v="46.734693877551024"/>
    <n v="580"/>
    <n v="0.55769230769230771"/>
    <n v="118.67346938775511"/>
    <n v="10"/>
  </r>
  <r>
    <x v="1"/>
    <n v="3"/>
    <x v="39"/>
    <n v="195"/>
    <n v="220"/>
    <n v="120"/>
    <n v="300"/>
    <n v="300"/>
    <n v="300"/>
    <n v="415"/>
    <n v="220"/>
    <n v="0.42307692307692307"/>
    <n v="71.938775510204081"/>
    <n v="195"/>
    <n v="0.375"/>
    <n v="46.734693877551024"/>
    <n v="415"/>
    <n v="0.39903846153846156"/>
    <n v="118.67346938775511"/>
    <n v="120"/>
  </r>
  <r>
    <x v="1"/>
    <n v="4"/>
    <x v="40"/>
    <n v="175"/>
    <n v="90"/>
    <n v="240"/>
    <n v="300"/>
    <n v="300"/>
    <n v="300"/>
    <n v="415"/>
    <n v="240"/>
    <n v="0.46153846153846156"/>
    <n v="71.938775510204081"/>
    <n v="175"/>
    <n v="0.33653846153846156"/>
    <n v="46.734693877551024"/>
    <n v="415"/>
    <n v="0.39903846153846156"/>
    <n v="118.67346938775511"/>
    <n v="90"/>
  </r>
  <r>
    <x v="1"/>
    <n v="5"/>
    <x v="9"/>
    <n v="0"/>
    <n v="130"/>
    <n v="205"/>
    <n v="300"/>
    <n v="300"/>
    <n v="218"/>
    <n v="335"/>
    <n v="205"/>
    <n v="0.39423076923076922"/>
    <n v="71.938775510204081"/>
    <n v="130"/>
    <n v="0.25"/>
    <n v="46.734693877551024"/>
    <n v="335"/>
    <n v="0.32211538461538464"/>
    <n v="118.67346938775511"/>
    <n v="0"/>
  </r>
  <r>
    <x v="1"/>
    <n v="6"/>
    <x v="41"/>
    <n v="110"/>
    <n v="140"/>
    <n v="140"/>
    <n v="290"/>
    <n v="300"/>
    <n v="300"/>
    <n v="280"/>
    <n v="140"/>
    <n v="0.26923076923076922"/>
    <n v="71.938775510204081"/>
    <n v="140"/>
    <n v="0.26923076923076922"/>
    <n v="46.734693877551024"/>
    <n v="280"/>
    <n v="0.26923076923076922"/>
    <n v="118.67346938775511"/>
    <n v="110"/>
  </r>
  <r>
    <x v="1"/>
    <n v="7"/>
    <x v="42"/>
    <n v="25"/>
    <n v="160"/>
    <n v="115"/>
    <n v="300"/>
    <n v="300"/>
    <n v="300"/>
    <n v="275"/>
    <n v="160"/>
    <n v="0.30769230769230771"/>
    <n v="71.938775510204081"/>
    <n v="115"/>
    <n v="0.22115384615384615"/>
    <n v="46.734693877551024"/>
    <n v="275"/>
    <n v="0.26442307692307693"/>
    <n v="118.67346938775511"/>
    <n v="25"/>
  </r>
  <r>
    <x v="1"/>
    <n v="8"/>
    <x v="43"/>
    <n v="15"/>
    <n v="130"/>
    <n v="125"/>
    <n v="300"/>
    <n v="300"/>
    <n v="300"/>
    <n v="255"/>
    <n v="130"/>
    <n v="0.25"/>
    <n v="71.938775510204081"/>
    <n v="125"/>
    <n v="0.24038461538461539"/>
    <n v="46.734693877551024"/>
    <n v="255"/>
    <n v="0.24519230769230768"/>
    <n v="118.67346938775511"/>
    <n v="15"/>
  </r>
  <r>
    <x v="1"/>
    <n v="9"/>
    <x v="44"/>
    <n v="100"/>
    <n v="140"/>
    <n v="100"/>
    <n v="300"/>
    <n v="300"/>
    <n v="300"/>
    <n v="240"/>
    <n v="140"/>
    <n v="0.26923076923076922"/>
    <n v="71.938775510204081"/>
    <n v="100"/>
    <n v="0.19230769230769232"/>
    <n v="46.734693877551024"/>
    <n v="240"/>
    <n v="0.23076923076923078"/>
    <n v="118.67346938775511"/>
    <n v="100"/>
  </r>
  <r>
    <x v="1"/>
    <n v="10"/>
    <x v="45"/>
    <n v="100"/>
    <n v="110"/>
    <n v="100"/>
    <n v="300"/>
    <n v="300"/>
    <n v="300"/>
    <n v="210"/>
    <n v="110"/>
    <n v="0.21153846153846154"/>
    <n v="71.938775510204081"/>
    <n v="100"/>
    <n v="0.19230769230769232"/>
    <n v="46.734693877551024"/>
    <n v="210"/>
    <n v="0.20192307692307693"/>
    <n v="118.67346938775511"/>
    <n v="100"/>
  </r>
  <r>
    <x v="1"/>
    <n v="11"/>
    <x v="46"/>
    <n v="35"/>
    <n v="10"/>
    <n v="175"/>
    <n v="300"/>
    <n v="300"/>
    <n v="300"/>
    <n v="210"/>
    <n v="175"/>
    <n v="0.33653846153846156"/>
    <n v="71.938775510204081"/>
    <n v="35"/>
    <n v="6.7307692307692304E-2"/>
    <n v="46.734693877551024"/>
    <n v="210"/>
    <n v="0.20192307692307693"/>
    <n v="118.67346938775511"/>
    <n v="10"/>
  </r>
  <r>
    <x v="1"/>
    <n v="12"/>
    <x v="47"/>
    <n v="10"/>
    <n v="85"/>
    <n v="105"/>
    <n v="197"/>
    <n v="300"/>
    <n v="300"/>
    <n v="190"/>
    <n v="105"/>
    <n v="0.20192307692307693"/>
    <n v="71.938775510204081"/>
    <n v="85"/>
    <n v="0.16346153846153846"/>
    <n v="46.734693877551024"/>
    <n v="190"/>
    <n v="0.18269230769230768"/>
    <n v="118.67346938775511"/>
    <n v="10"/>
  </r>
  <r>
    <x v="1"/>
    <n v="13"/>
    <x v="48"/>
    <n v="30"/>
    <n v="85"/>
    <n v="95"/>
    <n v="300"/>
    <n v="300"/>
    <n v="300"/>
    <n v="180"/>
    <n v="95"/>
    <n v="0.18269230769230768"/>
    <n v="71.938775510204081"/>
    <n v="85"/>
    <n v="0.16346153846153846"/>
    <n v="46.734693877551024"/>
    <n v="180"/>
    <n v="0.17307692307692307"/>
    <n v="118.67346938775511"/>
    <n v="30"/>
  </r>
  <r>
    <x v="1"/>
    <n v="14"/>
    <x v="49"/>
    <n v="20"/>
    <n v="40"/>
    <n v="125"/>
    <n v="230"/>
    <n v="300"/>
    <n v="300"/>
    <n v="165"/>
    <n v="125"/>
    <n v="0.24038461538461539"/>
    <n v="71.938775510204081"/>
    <n v="40"/>
    <n v="7.6923076923076927E-2"/>
    <n v="46.734693877551024"/>
    <n v="165"/>
    <n v="0.15865384615384615"/>
    <n v="118.67346938775511"/>
    <n v="20"/>
  </r>
  <r>
    <x v="1"/>
    <n v="15"/>
    <x v="50"/>
    <n v="30"/>
    <n v="10"/>
    <n v="110"/>
    <n v="300"/>
    <n v="300"/>
    <n v="300"/>
    <n v="140"/>
    <n v="110"/>
    <n v="0.21153846153846154"/>
    <n v="71.938775510204081"/>
    <n v="30"/>
    <n v="5.7692307692307696E-2"/>
    <n v="46.734693877551024"/>
    <n v="140"/>
    <n v="0.13461538461538461"/>
    <n v="118.67346938775511"/>
    <n v="10"/>
  </r>
  <r>
    <x v="1"/>
    <n v="16"/>
    <x v="51"/>
    <n v="15"/>
    <n v="40"/>
    <n v="85"/>
    <n v="300"/>
    <n v="300"/>
    <n v="300"/>
    <n v="125"/>
    <n v="85"/>
    <n v="0.16346153846153846"/>
    <n v="71.938775510204081"/>
    <n v="40"/>
    <n v="7.6923076923076927E-2"/>
    <n v="46.734693877551024"/>
    <n v="125"/>
    <n v="0.1201923076923077"/>
    <n v="118.67346938775511"/>
    <n v="15"/>
  </r>
  <r>
    <x v="1"/>
    <n v="17"/>
    <x v="52"/>
    <n v="0"/>
    <n v="75"/>
    <n v="40"/>
    <n v="300"/>
    <n v="300"/>
    <n v="300"/>
    <n v="115"/>
    <n v="75"/>
    <n v="0.14423076923076922"/>
    <n v="71.938775510204081"/>
    <n v="40"/>
    <n v="7.6923076923076927E-2"/>
    <n v="46.734693877551024"/>
    <n v="115"/>
    <n v="0.11057692307692307"/>
    <n v="118.67346938775511"/>
    <n v="0"/>
  </r>
  <r>
    <x v="1"/>
    <n v="18"/>
    <x v="53"/>
    <n v="35"/>
    <n v="0"/>
    <n v="60"/>
    <n v="300"/>
    <n v="300"/>
    <n v="300"/>
    <n v="95"/>
    <n v="60"/>
    <n v="0.11538461538461539"/>
    <n v="71.938775510204081"/>
    <n v="35"/>
    <n v="6.7307692307692304E-2"/>
    <n v="46.734693877551024"/>
    <n v="95"/>
    <n v="9.1346153846153841E-2"/>
    <n v="118.67346938775511"/>
    <n v="0"/>
  </r>
  <r>
    <x v="1"/>
    <n v="19"/>
    <x v="54"/>
    <n v="40"/>
    <n v="10"/>
    <n v="50"/>
    <n v="300"/>
    <n v="300"/>
    <n v="300"/>
    <n v="90"/>
    <n v="50"/>
    <n v="9.6153846153846159E-2"/>
    <n v="71.938775510204081"/>
    <n v="40"/>
    <n v="7.6923076923076927E-2"/>
    <n v="46.734693877551024"/>
    <n v="90"/>
    <n v="8.6538461538461536E-2"/>
    <n v="118.67346938775511"/>
    <n v="10"/>
  </r>
  <r>
    <x v="1"/>
    <n v="20"/>
    <x v="55"/>
    <n v="65"/>
    <n v="0"/>
    <n v="25"/>
    <n v="300"/>
    <n v="300"/>
    <n v="300"/>
    <n v="90"/>
    <n v="65"/>
    <n v="0.125"/>
    <n v="71.938775510204081"/>
    <n v="25"/>
    <n v="4.807692307692308E-2"/>
    <n v="46.734693877551024"/>
    <n v="90"/>
    <n v="8.6538461538461536E-2"/>
    <n v="118.67346938775511"/>
    <n v="0"/>
  </r>
  <r>
    <x v="1"/>
    <n v="21"/>
    <x v="56"/>
    <n v="35"/>
    <n v="50"/>
    <n v="35"/>
    <n v="300"/>
    <n v="300"/>
    <n v="300"/>
    <n v="85"/>
    <n v="50"/>
    <n v="9.6153846153846159E-2"/>
    <n v="71.938775510204081"/>
    <n v="35"/>
    <n v="6.7307692307692304E-2"/>
    <n v="46.734693877551024"/>
    <n v="85"/>
    <n v="8.1730769230769232E-2"/>
    <n v="118.67346938775511"/>
    <n v="35"/>
  </r>
  <r>
    <x v="1"/>
    <n v="22"/>
    <x v="57"/>
    <n v="0"/>
    <n v="40"/>
    <n v="35"/>
    <n v="300"/>
    <n v="300"/>
    <n v="300"/>
    <n v="75"/>
    <n v="40"/>
    <n v="7.6923076923076927E-2"/>
    <n v="71.938775510204081"/>
    <n v="35"/>
    <n v="6.7307692307692304E-2"/>
    <n v="46.734693877551024"/>
    <n v="75"/>
    <n v="7.2115384615384609E-2"/>
    <n v="118.67346938775511"/>
    <n v="0"/>
  </r>
  <r>
    <x v="1"/>
    <n v="23"/>
    <x v="58"/>
    <n v="40"/>
    <n v="0"/>
    <n v="30"/>
    <n v="300"/>
    <n v="300"/>
    <n v="300"/>
    <n v="70"/>
    <n v="40"/>
    <n v="7.6923076923076927E-2"/>
    <n v="71.938775510204081"/>
    <n v="30"/>
    <n v="5.7692307692307696E-2"/>
    <n v="46.734693877551024"/>
    <n v="70"/>
    <n v="6.7307692307692304E-2"/>
    <n v="118.67346938775511"/>
    <n v="0"/>
  </r>
  <r>
    <x v="1"/>
    <n v="24"/>
    <x v="59"/>
    <n v="0"/>
    <n v="30"/>
    <n v="40"/>
    <n v="0"/>
    <n v="300"/>
    <n v="300"/>
    <n v="70"/>
    <n v="40"/>
    <n v="7.6923076923076927E-2"/>
    <n v="71.938775510204081"/>
    <n v="30"/>
    <n v="5.7692307692307696E-2"/>
    <n v="46.734693877551024"/>
    <n v="70"/>
    <n v="6.7307692307692304E-2"/>
    <n v="118.67346938775511"/>
    <n v="0"/>
  </r>
  <r>
    <x v="1"/>
    <n v="25"/>
    <x v="60"/>
    <n v="25"/>
    <n v="40"/>
    <n v="0"/>
    <n v="300"/>
    <n v="300"/>
    <n v="300"/>
    <n v="65"/>
    <n v="40"/>
    <n v="7.6923076923076927E-2"/>
    <n v="71.938775510204081"/>
    <n v="25"/>
    <n v="4.807692307692308E-2"/>
    <n v="46.734693877551024"/>
    <n v="65"/>
    <n v="6.25E-2"/>
    <n v="118.67346938775511"/>
    <n v="0"/>
  </r>
  <r>
    <x v="1"/>
    <n v="25"/>
    <x v="61"/>
    <n v="0"/>
    <n v="10"/>
    <n v="55"/>
    <n v="300"/>
    <n v="300"/>
    <n v="300"/>
    <n v="65"/>
    <n v="55"/>
    <n v="0.10576923076923077"/>
    <n v="71.938775510204081"/>
    <n v="10"/>
    <n v="1.9230769230769232E-2"/>
    <n v="46.734693877551024"/>
    <n v="65"/>
    <n v="6.25E-2"/>
    <n v="118.67346938775511"/>
    <n v="0"/>
  </r>
  <r>
    <x v="1"/>
    <n v="27"/>
    <x v="62"/>
    <n v="10"/>
    <n v="40"/>
    <n v="20"/>
    <n v="300"/>
    <n v="300"/>
    <n v="300"/>
    <n v="60"/>
    <n v="40"/>
    <n v="7.6923076923076927E-2"/>
    <n v="71.938775510204081"/>
    <n v="20"/>
    <n v="3.8461538461538464E-2"/>
    <n v="46.734693877551024"/>
    <n v="60"/>
    <n v="5.7692307692307696E-2"/>
    <n v="118.67346938775511"/>
    <n v="10"/>
  </r>
  <r>
    <x v="1"/>
    <n v="28"/>
    <x v="63"/>
    <n v="0"/>
    <n v="0"/>
    <n v="60"/>
    <n v="300"/>
    <n v="300"/>
    <n v="300"/>
    <n v="60"/>
    <n v="60"/>
    <n v="0.11538461538461539"/>
    <n v="71.938775510204081"/>
    <n v="0"/>
    <n v="0"/>
    <n v="46.734693877551024"/>
    <n v="60"/>
    <n v="5.7692307692307696E-2"/>
    <n v="118.67346938775511"/>
    <n v="0"/>
  </r>
  <r>
    <x v="1"/>
    <n v="29"/>
    <x v="64"/>
    <n v="10"/>
    <n v="20"/>
    <n v="30"/>
    <n v="164"/>
    <n v="300"/>
    <n v="300"/>
    <n v="50"/>
    <n v="30"/>
    <n v="5.7692307692307696E-2"/>
    <n v="71.938775510204081"/>
    <n v="20"/>
    <n v="3.8461538461538464E-2"/>
    <n v="46.734693877551024"/>
    <n v="50"/>
    <n v="4.807692307692308E-2"/>
    <n v="118.67346938775511"/>
    <n v="10"/>
  </r>
  <r>
    <x v="1"/>
    <n v="30"/>
    <x v="65"/>
    <n v="30"/>
    <n v="10"/>
    <n v="0"/>
    <n v="300"/>
    <n v="300"/>
    <n v="300"/>
    <n v="40"/>
    <n v="30"/>
    <n v="5.7692307692307696E-2"/>
    <n v="71.938775510204081"/>
    <n v="10"/>
    <n v="1.9230769230769232E-2"/>
    <n v="46.734693877551024"/>
    <n v="40"/>
    <n v="3.8461538461538464E-2"/>
    <n v="118.67346938775511"/>
    <n v="0"/>
  </r>
  <r>
    <x v="1"/>
    <n v="31"/>
    <x v="66"/>
    <n v="0"/>
    <n v="0"/>
    <n v="35"/>
    <n v="300"/>
    <n v="300"/>
    <n v="240"/>
    <n v="35"/>
    <n v="35"/>
    <n v="6.7307692307692304E-2"/>
    <n v="71.938775510204081"/>
    <n v="0"/>
    <n v="0"/>
    <n v="46.734693877551024"/>
    <n v="35"/>
    <n v="3.3653846153846152E-2"/>
    <n v="118.67346938775511"/>
    <n v="0"/>
  </r>
  <r>
    <x v="1"/>
    <n v="32"/>
    <x v="67"/>
    <n v="0"/>
    <n v="25"/>
    <n v="0"/>
    <n v="300"/>
    <n v="300"/>
    <n v="300"/>
    <n v="25"/>
    <n v="25"/>
    <n v="4.807692307692308E-2"/>
    <n v="71.938775510204081"/>
    <n v="0"/>
    <n v="0"/>
    <n v="46.734693877551024"/>
    <n v="25"/>
    <n v="2.403846153846154E-2"/>
    <n v="118.67346938775511"/>
    <n v="0"/>
  </r>
  <r>
    <x v="1"/>
    <n v="32"/>
    <x v="68"/>
    <n v="0"/>
    <n v="25"/>
    <n v="0"/>
    <n v="300"/>
    <n v="300"/>
    <n v="300"/>
    <n v="25"/>
    <n v="25"/>
    <n v="4.807692307692308E-2"/>
    <n v="71.938775510204081"/>
    <n v="0"/>
    <n v="0"/>
    <n v="46.734693877551024"/>
    <n v="25"/>
    <n v="2.403846153846154E-2"/>
    <n v="118.67346938775511"/>
    <n v="0"/>
  </r>
  <r>
    <x v="1"/>
    <n v="34"/>
    <x v="69"/>
    <n v="10"/>
    <n v="10"/>
    <n v="0"/>
    <n v="300"/>
    <n v="300"/>
    <n v="300"/>
    <n v="20"/>
    <n v="10"/>
    <n v="1.9230769230769232E-2"/>
    <n v="71.938775510204081"/>
    <n v="10"/>
    <n v="1.9230769230769232E-2"/>
    <n v="46.734693877551024"/>
    <n v="20"/>
    <n v="1.9230769230769232E-2"/>
    <n v="118.67346938775511"/>
    <n v="0"/>
  </r>
  <r>
    <x v="1"/>
    <n v="34"/>
    <x v="70"/>
    <n v="0"/>
    <n v="10"/>
    <n v="10"/>
    <n v="300"/>
    <n v="300"/>
    <n v="300"/>
    <n v="20"/>
    <n v="10"/>
    <n v="1.9230769230769232E-2"/>
    <n v="71.938775510204081"/>
    <n v="10"/>
    <n v="1.9230769230769232E-2"/>
    <n v="46.734693877551024"/>
    <n v="20"/>
    <n v="1.9230769230769232E-2"/>
    <n v="118.67346938775511"/>
    <n v="0"/>
  </r>
  <r>
    <x v="1"/>
    <n v="36"/>
    <x v="71"/>
    <n v="0"/>
    <n v="0"/>
    <n v="15"/>
    <n v="300"/>
    <n v="300"/>
    <n v="300"/>
    <n v="15"/>
    <n v="15"/>
    <n v="2.8846153846153848E-2"/>
    <n v="71.938775510204081"/>
    <n v="0"/>
    <n v="0"/>
    <n v="46.734693877551024"/>
    <n v="15"/>
    <n v="1.4423076923076924E-2"/>
    <n v="118.67346938775511"/>
    <n v="0"/>
  </r>
  <r>
    <x v="1"/>
    <n v="37"/>
    <x v="72"/>
    <n v="10"/>
    <n v="0"/>
    <n v="0"/>
    <n v="300"/>
    <n v="0"/>
    <n v="0"/>
    <n v="10"/>
    <n v="10"/>
    <n v="1.9230769230769232E-2"/>
    <n v="71.938775510204081"/>
    <n v="0"/>
    <n v="0"/>
    <n v="46.734693877551024"/>
    <n v="10"/>
    <n v="9.6153846153846159E-3"/>
    <n v="118.67346938775511"/>
    <n v="0"/>
  </r>
  <r>
    <x v="1"/>
    <n v="38"/>
    <x v="73"/>
    <n v="0"/>
    <n v="0"/>
    <n v="0"/>
    <n v="300"/>
    <n v="300"/>
    <n v="300"/>
    <n v="0"/>
    <n v="0"/>
    <n v="0"/>
    <n v="71.938775510204081"/>
    <n v="0"/>
    <n v="0"/>
    <n v="46.734693877551024"/>
    <n v="0"/>
    <n v="0"/>
    <n v="118.67346938775511"/>
    <n v="0"/>
  </r>
  <r>
    <x v="1"/>
    <n v="38"/>
    <x v="74"/>
    <n v="0"/>
    <n v="0"/>
    <n v="0"/>
    <n v="300"/>
    <n v="300"/>
    <n v="300"/>
    <n v="0"/>
    <n v="0"/>
    <n v="0"/>
    <n v="71.938775510204081"/>
    <n v="0"/>
    <n v="0"/>
    <n v="46.734693877551024"/>
    <n v="0"/>
    <n v="0"/>
    <n v="118.67346938775511"/>
    <n v="0"/>
  </r>
  <r>
    <x v="1"/>
    <n v="38"/>
    <x v="75"/>
    <n v="0"/>
    <n v="0"/>
    <n v="0"/>
    <n v="300"/>
    <n v="300"/>
    <n v="300"/>
    <n v="0"/>
    <n v="0"/>
    <n v="0"/>
    <n v="71.938775510204081"/>
    <n v="0"/>
    <n v="0"/>
    <n v="46.734693877551024"/>
    <n v="0"/>
    <n v="0"/>
    <n v="118.67346938775511"/>
    <n v="0"/>
  </r>
  <r>
    <x v="1"/>
    <n v="38"/>
    <x v="76"/>
    <n v="0"/>
    <n v="0"/>
    <n v="0"/>
    <n v="300"/>
    <n v="300"/>
    <n v="300"/>
    <n v="0"/>
    <n v="0"/>
    <n v="0"/>
    <n v="71.938775510204081"/>
    <n v="0"/>
    <n v="0"/>
    <n v="46.734693877551024"/>
    <n v="0"/>
    <n v="0"/>
    <n v="118.67346938775511"/>
    <n v="0"/>
  </r>
  <r>
    <x v="1"/>
    <n v="38"/>
    <x v="77"/>
    <n v="0"/>
    <n v="0"/>
    <n v="0"/>
    <n v="300"/>
    <n v="300"/>
    <n v="300"/>
    <n v="0"/>
    <n v="0"/>
    <n v="0"/>
    <n v="71.938775510204081"/>
    <n v="0"/>
    <n v="0"/>
    <n v="46.734693877551024"/>
    <n v="0"/>
    <n v="0"/>
    <n v="118.67346938775511"/>
    <n v="0"/>
  </r>
  <r>
    <x v="1"/>
    <n v="43"/>
    <x v="78"/>
    <n v="0"/>
    <n v="0"/>
    <n v="0"/>
    <n v="0"/>
    <n v="300"/>
    <n v="300"/>
    <n v="0"/>
    <n v="0"/>
    <n v="0"/>
    <n v="71.938775510204081"/>
    <n v="0"/>
    <n v="0"/>
    <n v="46.734693877551024"/>
    <n v="0"/>
    <n v="0"/>
    <n v="118.67346938775511"/>
    <n v="0"/>
  </r>
  <r>
    <x v="1"/>
    <n v="43"/>
    <x v="79"/>
    <n v="0"/>
    <n v="0"/>
    <n v="0"/>
    <n v="300"/>
    <n v="300"/>
    <n v="0"/>
    <n v="0"/>
    <n v="0"/>
    <n v="0"/>
    <n v="71.938775510204081"/>
    <n v="0"/>
    <n v="0"/>
    <n v="46.734693877551024"/>
    <n v="0"/>
    <n v="0"/>
    <n v="118.67346938775511"/>
    <n v="0"/>
  </r>
  <r>
    <x v="1"/>
    <n v="45"/>
    <x v="80"/>
    <n v="0"/>
    <n v="0"/>
    <n v="0"/>
    <n v="300"/>
    <n v="0"/>
    <n v="0"/>
    <n v="0"/>
    <n v="0"/>
    <n v="0"/>
    <n v="71.938775510204081"/>
    <n v="0"/>
    <n v="0"/>
    <n v="46.734693877551024"/>
    <n v="0"/>
    <n v="0"/>
    <n v="118.67346938775511"/>
    <n v="0"/>
  </r>
  <r>
    <x v="1"/>
    <n v="46"/>
    <x v="81"/>
    <n v="0"/>
    <n v="0"/>
    <n v="0"/>
    <n v="0"/>
    <n v="0"/>
    <n v="0"/>
    <n v="0"/>
    <n v="0"/>
    <n v="0"/>
    <n v="71.938775510204081"/>
    <n v="0"/>
    <n v="0"/>
    <n v="46.734693877551024"/>
    <n v="0"/>
    <n v="0"/>
    <n v="118.67346938775511"/>
    <n v="0"/>
  </r>
  <r>
    <x v="1"/>
    <n v="46"/>
    <x v="82"/>
    <n v="0"/>
    <n v="0"/>
    <n v="0"/>
    <n v="0"/>
    <n v="0"/>
    <n v="0"/>
    <n v="0"/>
    <n v="0"/>
    <n v="0"/>
    <n v="71.938775510204081"/>
    <n v="0"/>
    <n v="0"/>
    <n v="46.734693877551024"/>
    <n v="0"/>
    <n v="0"/>
    <n v="118.67346938775511"/>
    <n v="0"/>
  </r>
  <r>
    <x v="1"/>
    <n v="46"/>
    <x v="83"/>
    <n v="0"/>
    <n v="0"/>
    <n v="0"/>
    <n v="0"/>
    <n v="0"/>
    <n v="0"/>
    <n v="0"/>
    <n v="0"/>
    <n v="0"/>
    <n v="71.938775510204081"/>
    <n v="0"/>
    <n v="0"/>
    <n v="46.734693877551024"/>
    <n v="0"/>
    <n v="0"/>
    <n v="118.67346938775511"/>
    <n v="0"/>
  </r>
  <r>
    <x v="1"/>
    <n v="46"/>
    <x v="79"/>
    <n v="0"/>
    <n v="0"/>
    <n v="0"/>
    <n v="0"/>
    <n v="0"/>
    <n v="0"/>
    <n v="0"/>
    <n v="0"/>
    <n v="0"/>
    <n v="71.938775510204081"/>
    <n v="0"/>
    <n v="0"/>
    <n v="46.734693877551024"/>
    <n v="0"/>
    <n v="0"/>
    <n v="118.673469387755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8" firstHeaderRow="1" firstDataRow="1" firstDataCol="1" rowPageCount="1" colPageCount="1"/>
  <pivotFields count="20">
    <pivotField axis="axisPage" showAll="0">
      <items count="3">
        <item x="0"/>
        <item x="1"/>
        <item t="default"/>
      </items>
    </pivotField>
    <pivotField showAll="0"/>
    <pivotField axis="axisRow" showAll="0">
      <items count="85">
        <item x="80"/>
        <item x="60"/>
        <item x="75"/>
        <item x="41"/>
        <item x="66"/>
        <item x="61"/>
        <item x="30"/>
        <item x="9"/>
        <item x="58"/>
        <item x="82"/>
        <item x="68"/>
        <item x="18"/>
        <item x="77"/>
        <item x="76"/>
        <item x="71"/>
        <item x="35"/>
        <item x="32"/>
        <item x="6"/>
        <item x="40"/>
        <item x="20"/>
        <item x="63"/>
        <item x="83"/>
        <item x="79"/>
        <item x="55"/>
        <item x="23"/>
        <item x="69"/>
        <item x="11"/>
        <item x="47"/>
        <item x="44"/>
        <item x="31"/>
        <item x="45"/>
        <item x="59"/>
        <item x="19"/>
        <item x="13"/>
        <item x="10"/>
        <item x="33"/>
        <item x="53"/>
        <item x="24"/>
        <item x="54"/>
        <item x="64"/>
        <item x="29"/>
        <item x="42"/>
        <item x="65"/>
        <item x="25"/>
        <item x="28"/>
        <item x="56"/>
        <item x="36"/>
        <item x="22"/>
        <item x="51"/>
        <item x="21"/>
        <item x="17"/>
        <item x="48"/>
        <item x="26"/>
        <item x="38"/>
        <item x="0"/>
        <item x="46"/>
        <item x="49"/>
        <item x="50"/>
        <item x="43"/>
        <item x="7"/>
        <item x="62"/>
        <item x="1"/>
        <item x="2"/>
        <item x="8"/>
        <item x="14"/>
        <item x="34"/>
        <item x="52"/>
        <item x="37"/>
        <item x="16"/>
        <item x="73"/>
        <item x="72"/>
        <item x="81"/>
        <item x="57"/>
        <item x="67"/>
        <item x="39"/>
        <item x="5"/>
        <item x="3"/>
        <item x="74"/>
        <item x="12"/>
        <item x="15"/>
        <item x="70"/>
        <item x="27"/>
        <item x="4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showAll="0"/>
    <pivotField numFmtId="164" showAll="0"/>
    <pivotField numFmtId="165" showAll="0"/>
    <pivotField dataField="1" showAll="0"/>
    <pivotField numFmtId="164" showAll="0"/>
    <pivotField numFmtId="165" showAll="0"/>
    <pivotField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ageFields count="1">
    <pageField fld="0" hier="-1"/>
  </pageFields>
  <dataFields count="1">
    <dataField name="Soma de RF -Ponto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F339"/>
  <sheetViews>
    <sheetView topLeftCell="A284" zoomScale="80" zoomScaleNormal="80" workbookViewId="0">
      <selection activeCell="I251" sqref="I251"/>
    </sheetView>
  </sheetViews>
  <sheetFormatPr defaultRowHeight="15" x14ac:dyDescent="0.25"/>
  <cols>
    <col min="2" max="2" width="34.42578125" bestFit="1" customWidth="1"/>
    <col min="3" max="3" width="14.85546875" bestFit="1" customWidth="1"/>
    <col min="4" max="4" width="43" bestFit="1" customWidth="1"/>
    <col min="5" max="5" width="25" style="1" bestFit="1" customWidth="1"/>
    <col min="6" max="6" width="16.7109375" style="1" bestFit="1" customWidth="1"/>
    <col min="7" max="7" width="12.7109375" customWidth="1"/>
  </cols>
  <sheetData>
    <row r="3" spans="2:6" x14ac:dyDescent="0.25">
      <c r="B3" t="s">
        <v>2</v>
      </c>
      <c r="C3" t="s">
        <v>3</v>
      </c>
      <c r="D3" t="s">
        <v>4</v>
      </c>
      <c r="E3" s="1" t="s">
        <v>5</v>
      </c>
      <c r="F3" s="1" t="s">
        <v>6</v>
      </c>
    </row>
    <row r="4" spans="2:6" hidden="1" x14ac:dyDescent="0.25">
      <c r="B4" t="s">
        <v>0</v>
      </c>
      <c r="C4" t="s">
        <v>7</v>
      </c>
      <c r="D4" t="s">
        <v>8</v>
      </c>
      <c r="E4" s="1" t="s">
        <v>9</v>
      </c>
      <c r="F4" s="1" t="s">
        <v>10</v>
      </c>
    </row>
    <row r="5" spans="2:6" hidden="1" x14ac:dyDescent="0.25">
      <c r="B5" t="s">
        <v>1</v>
      </c>
      <c r="C5" t="s">
        <v>7</v>
      </c>
      <c r="D5" t="s">
        <v>11</v>
      </c>
      <c r="E5" s="1" t="s">
        <v>12</v>
      </c>
      <c r="F5" s="1" t="s">
        <v>10</v>
      </c>
    </row>
    <row r="6" spans="2:6" hidden="1" x14ac:dyDescent="0.25">
      <c r="B6" t="s">
        <v>13</v>
      </c>
      <c r="C6" t="s">
        <v>7</v>
      </c>
      <c r="D6" t="s">
        <v>8</v>
      </c>
      <c r="E6" s="1" t="s">
        <v>9</v>
      </c>
      <c r="F6" s="1" t="s">
        <v>10</v>
      </c>
    </row>
    <row r="7" spans="2:6" hidden="1" x14ac:dyDescent="0.25">
      <c r="B7" t="s">
        <v>15</v>
      </c>
      <c r="C7" t="s">
        <v>16</v>
      </c>
      <c r="D7" t="s">
        <v>17</v>
      </c>
      <c r="E7" s="1" t="s">
        <v>18</v>
      </c>
      <c r="F7" s="1" t="s">
        <v>10</v>
      </c>
    </row>
    <row r="8" spans="2:6" hidden="1" x14ac:dyDescent="0.25">
      <c r="B8" t="s">
        <v>19</v>
      </c>
      <c r="C8" t="s">
        <v>16</v>
      </c>
      <c r="D8" t="s">
        <v>20</v>
      </c>
      <c r="E8" s="1" t="s">
        <v>18</v>
      </c>
      <c r="F8" s="1" t="s">
        <v>10</v>
      </c>
    </row>
    <row r="9" spans="2:6" hidden="1" x14ac:dyDescent="0.25">
      <c r="B9" t="s">
        <v>21</v>
      </c>
      <c r="C9" t="s">
        <v>16</v>
      </c>
      <c r="D9" t="s">
        <v>22</v>
      </c>
      <c r="E9" s="1" t="s">
        <v>18</v>
      </c>
      <c r="F9" s="1" t="s">
        <v>10</v>
      </c>
    </row>
    <row r="10" spans="2:6" hidden="1" x14ac:dyDescent="0.25">
      <c r="B10" t="s">
        <v>23</v>
      </c>
      <c r="C10" t="s">
        <v>16</v>
      </c>
      <c r="D10" t="s">
        <v>24</v>
      </c>
      <c r="E10" s="1" t="s">
        <v>18</v>
      </c>
      <c r="F10" s="1" t="s">
        <v>10</v>
      </c>
    </row>
    <row r="11" spans="2:6" hidden="1" x14ac:dyDescent="0.25">
      <c r="B11" t="s">
        <v>25</v>
      </c>
      <c r="C11" t="s">
        <v>16</v>
      </c>
      <c r="D11" t="s">
        <v>17</v>
      </c>
      <c r="E11" s="1" t="s">
        <v>18</v>
      </c>
      <c r="F11" s="1" t="s">
        <v>10</v>
      </c>
    </row>
    <row r="12" spans="2:6" hidden="1" x14ac:dyDescent="0.25">
      <c r="B12" t="s">
        <v>26</v>
      </c>
      <c r="C12" t="s">
        <v>16</v>
      </c>
      <c r="D12" t="s">
        <v>27</v>
      </c>
      <c r="E12" s="1" t="s">
        <v>18</v>
      </c>
      <c r="F12" s="1" t="s">
        <v>10</v>
      </c>
    </row>
    <row r="13" spans="2:6" hidden="1" x14ac:dyDescent="0.25">
      <c r="B13" t="s">
        <v>28</v>
      </c>
      <c r="C13" t="s">
        <v>16</v>
      </c>
      <c r="D13" t="s">
        <v>29</v>
      </c>
      <c r="E13" s="1" t="s">
        <v>18</v>
      </c>
      <c r="F13" s="1" t="s">
        <v>10</v>
      </c>
    </row>
    <row r="14" spans="2:6" hidden="1" x14ac:dyDescent="0.25">
      <c r="B14" t="s">
        <v>30</v>
      </c>
      <c r="C14" t="s">
        <v>16</v>
      </c>
      <c r="D14" t="s">
        <v>29</v>
      </c>
      <c r="E14" s="1" t="s">
        <v>18</v>
      </c>
      <c r="F14" s="1" t="s">
        <v>10</v>
      </c>
    </row>
    <row r="15" spans="2:6" hidden="1" x14ac:dyDescent="0.25">
      <c r="B15" t="s">
        <v>31</v>
      </c>
      <c r="C15" t="s">
        <v>16</v>
      </c>
      <c r="D15" t="s">
        <v>20</v>
      </c>
      <c r="E15" s="1" t="s">
        <v>18</v>
      </c>
      <c r="F15" s="1" t="s">
        <v>10</v>
      </c>
    </row>
    <row r="16" spans="2:6" hidden="1" x14ac:dyDescent="0.25">
      <c r="B16" t="s">
        <v>32</v>
      </c>
      <c r="C16" t="s">
        <v>16</v>
      </c>
      <c r="D16" t="s">
        <v>8</v>
      </c>
      <c r="E16" s="1" t="s">
        <v>9</v>
      </c>
      <c r="F16" s="1" t="s">
        <v>10</v>
      </c>
    </row>
    <row r="17" spans="2:6" hidden="1" x14ac:dyDescent="0.25">
      <c r="B17" t="s">
        <v>33</v>
      </c>
      <c r="C17" t="s">
        <v>16</v>
      </c>
      <c r="D17" t="s">
        <v>34</v>
      </c>
      <c r="E17" s="1" t="s">
        <v>35</v>
      </c>
      <c r="F17" s="1" t="s">
        <v>10</v>
      </c>
    </row>
    <row r="18" spans="2:6" hidden="1" x14ac:dyDescent="0.25">
      <c r="B18" t="s">
        <v>36</v>
      </c>
      <c r="C18" t="s">
        <v>16</v>
      </c>
      <c r="D18" t="s">
        <v>34</v>
      </c>
      <c r="E18" s="1" t="s">
        <v>35</v>
      </c>
      <c r="F18" s="1" t="s">
        <v>10</v>
      </c>
    </row>
    <row r="19" spans="2:6" hidden="1" x14ac:dyDescent="0.25">
      <c r="B19" t="s">
        <v>37</v>
      </c>
      <c r="C19" t="s">
        <v>16</v>
      </c>
      <c r="D19" t="s">
        <v>34</v>
      </c>
      <c r="E19" s="1" t="s">
        <v>35</v>
      </c>
      <c r="F19" s="1" t="s">
        <v>10</v>
      </c>
    </row>
    <row r="20" spans="2:6" hidden="1" x14ac:dyDescent="0.25">
      <c r="B20" t="s">
        <v>38</v>
      </c>
      <c r="C20" t="s">
        <v>16</v>
      </c>
      <c r="D20" t="s">
        <v>39</v>
      </c>
      <c r="E20" s="1" t="s">
        <v>40</v>
      </c>
      <c r="F20" s="1" t="s">
        <v>10</v>
      </c>
    </row>
    <row r="21" spans="2:6" hidden="1" x14ac:dyDescent="0.25">
      <c r="B21" t="s">
        <v>41</v>
      </c>
      <c r="C21" t="s">
        <v>16</v>
      </c>
      <c r="D21" t="s">
        <v>39</v>
      </c>
      <c r="E21" s="1" t="s">
        <v>40</v>
      </c>
      <c r="F21" s="1" t="s">
        <v>10</v>
      </c>
    </row>
    <row r="22" spans="2:6" hidden="1" x14ac:dyDescent="0.25">
      <c r="B22" t="s">
        <v>42</v>
      </c>
      <c r="C22" t="s">
        <v>16</v>
      </c>
      <c r="D22" t="s">
        <v>29</v>
      </c>
      <c r="E22" s="1" t="s">
        <v>18</v>
      </c>
      <c r="F22" s="1" t="s">
        <v>10</v>
      </c>
    </row>
    <row r="23" spans="2:6" hidden="1" x14ac:dyDescent="0.25">
      <c r="B23" t="s">
        <v>43</v>
      </c>
      <c r="C23" t="s">
        <v>16</v>
      </c>
      <c r="D23" t="s">
        <v>44</v>
      </c>
      <c r="E23" s="1" t="s">
        <v>18</v>
      </c>
      <c r="F23" s="1" t="s">
        <v>10</v>
      </c>
    </row>
    <row r="24" spans="2:6" hidden="1" x14ac:dyDescent="0.25">
      <c r="B24" t="s">
        <v>45</v>
      </c>
      <c r="C24" t="s">
        <v>16</v>
      </c>
      <c r="D24" t="s">
        <v>46</v>
      </c>
      <c r="E24" s="1" t="s">
        <v>35</v>
      </c>
      <c r="F24" s="1" t="s">
        <v>10</v>
      </c>
    </row>
    <row r="25" spans="2:6" hidden="1" x14ac:dyDescent="0.25">
      <c r="B25" t="s">
        <v>47</v>
      </c>
      <c r="C25" t="s">
        <v>16</v>
      </c>
      <c r="D25" t="s">
        <v>46</v>
      </c>
      <c r="E25" s="1" t="s">
        <v>35</v>
      </c>
      <c r="F25" s="1" t="s">
        <v>10</v>
      </c>
    </row>
    <row r="26" spans="2:6" hidden="1" x14ac:dyDescent="0.25">
      <c r="B26" t="s">
        <v>48</v>
      </c>
      <c r="C26" t="s">
        <v>16</v>
      </c>
      <c r="D26" t="s">
        <v>49</v>
      </c>
      <c r="E26" s="1" t="s">
        <v>50</v>
      </c>
      <c r="F26" s="1" t="s">
        <v>10</v>
      </c>
    </row>
    <row r="27" spans="2:6" hidden="1" x14ac:dyDescent="0.25">
      <c r="B27" t="s">
        <v>51</v>
      </c>
      <c r="C27" t="s">
        <v>16</v>
      </c>
      <c r="D27" t="s">
        <v>17</v>
      </c>
      <c r="E27" s="1" t="s">
        <v>18</v>
      </c>
      <c r="F27" s="1" t="s">
        <v>10</v>
      </c>
    </row>
    <row r="28" spans="2:6" hidden="1" x14ac:dyDescent="0.25">
      <c r="B28" t="s">
        <v>52</v>
      </c>
      <c r="C28" t="s">
        <v>16</v>
      </c>
      <c r="D28" t="s">
        <v>22</v>
      </c>
      <c r="E28" s="1" t="s">
        <v>18</v>
      </c>
      <c r="F28" s="1" t="s">
        <v>10</v>
      </c>
    </row>
    <row r="29" spans="2:6" hidden="1" x14ac:dyDescent="0.25">
      <c r="B29" t="s">
        <v>53</v>
      </c>
      <c r="C29" t="s">
        <v>16</v>
      </c>
      <c r="D29" t="s">
        <v>17</v>
      </c>
      <c r="E29" s="1" t="s">
        <v>18</v>
      </c>
      <c r="F29" s="1" t="s">
        <v>10</v>
      </c>
    </row>
    <row r="30" spans="2:6" hidden="1" x14ac:dyDescent="0.25">
      <c r="B30" t="s">
        <v>54</v>
      </c>
      <c r="C30" t="s">
        <v>16</v>
      </c>
      <c r="D30" t="s">
        <v>49</v>
      </c>
      <c r="E30" s="1" t="s">
        <v>55</v>
      </c>
      <c r="F30" s="1" t="s">
        <v>10</v>
      </c>
    </row>
    <row r="31" spans="2:6" hidden="1" x14ac:dyDescent="0.25">
      <c r="B31" t="s">
        <v>56</v>
      </c>
      <c r="C31" t="s">
        <v>16</v>
      </c>
      <c r="D31" t="s">
        <v>57</v>
      </c>
      <c r="E31" s="1" t="s">
        <v>50</v>
      </c>
      <c r="F31" s="1" t="s">
        <v>10</v>
      </c>
    </row>
    <row r="32" spans="2:6" hidden="1" x14ac:dyDescent="0.25">
      <c r="B32" t="s">
        <v>58</v>
      </c>
      <c r="C32" t="s">
        <v>16</v>
      </c>
      <c r="D32" t="s">
        <v>57</v>
      </c>
      <c r="E32" s="1" t="s">
        <v>50</v>
      </c>
      <c r="F32" s="1" t="s">
        <v>10</v>
      </c>
    </row>
    <row r="33" spans="2:6" hidden="1" x14ac:dyDescent="0.25">
      <c r="B33" t="s">
        <v>58</v>
      </c>
      <c r="C33" t="s">
        <v>16</v>
      </c>
      <c r="D33" t="s">
        <v>49</v>
      </c>
      <c r="E33" s="1" t="s">
        <v>55</v>
      </c>
      <c r="F33" s="1" t="s">
        <v>10</v>
      </c>
    </row>
    <row r="34" spans="2:6" hidden="1" x14ac:dyDescent="0.25">
      <c r="B34" t="s">
        <v>59</v>
      </c>
      <c r="C34" t="s">
        <v>16</v>
      </c>
      <c r="D34" t="s">
        <v>57</v>
      </c>
      <c r="E34" s="1" t="s">
        <v>50</v>
      </c>
      <c r="F34" s="1" t="s">
        <v>10</v>
      </c>
    </row>
    <row r="35" spans="2:6" hidden="1" x14ac:dyDescent="0.25">
      <c r="B35" t="s">
        <v>60</v>
      </c>
      <c r="C35" t="s">
        <v>16</v>
      </c>
      <c r="D35" t="s">
        <v>49</v>
      </c>
      <c r="E35" s="1" t="s">
        <v>50</v>
      </c>
      <c r="F35" s="1" t="s">
        <v>10</v>
      </c>
    </row>
    <row r="36" spans="2:6" hidden="1" x14ac:dyDescent="0.25">
      <c r="B36" t="s">
        <v>61</v>
      </c>
      <c r="C36" t="s">
        <v>16</v>
      </c>
      <c r="D36" t="s">
        <v>62</v>
      </c>
      <c r="E36" s="1" t="s">
        <v>18</v>
      </c>
      <c r="F36" s="1" t="s">
        <v>10</v>
      </c>
    </row>
    <row r="37" spans="2:6" hidden="1" x14ac:dyDescent="0.25">
      <c r="B37" t="s">
        <v>63</v>
      </c>
      <c r="C37" t="s">
        <v>16</v>
      </c>
      <c r="D37" t="s">
        <v>29</v>
      </c>
      <c r="E37" s="1" t="s">
        <v>18</v>
      </c>
      <c r="F37" s="1" t="s">
        <v>10</v>
      </c>
    </row>
    <row r="38" spans="2:6" hidden="1" x14ac:dyDescent="0.25">
      <c r="B38" t="s">
        <v>64</v>
      </c>
      <c r="C38" t="s">
        <v>16</v>
      </c>
      <c r="D38" t="s">
        <v>29</v>
      </c>
      <c r="E38" s="1" t="s">
        <v>18</v>
      </c>
      <c r="F38" s="1" t="s">
        <v>10</v>
      </c>
    </row>
    <row r="39" spans="2:6" hidden="1" x14ac:dyDescent="0.25">
      <c r="B39" t="s">
        <v>65</v>
      </c>
      <c r="C39" t="s">
        <v>16</v>
      </c>
      <c r="D39" t="s">
        <v>29</v>
      </c>
      <c r="E39" s="1" t="s">
        <v>18</v>
      </c>
      <c r="F39" s="1" t="s">
        <v>10</v>
      </c>
    </row>
    <row r="40" spans="2:6" hidden="1" x14ac:dyDescent="0.25">
      <c r="B40" t="s">
        <v>66</v>
      </c>
      <c r="C40" t="s">
        <v>16</v>
      </c>
      <c r="D40" t="s">
        <v>29</v>
      </c>
      <c r="E40" s="1" t="s">
        <v>18</v>
      </c>
      <c r="F40" s="1" t="s">
        <v>10</v>
      </c>
    </row>
    <row r="41" spans="2:6" hidden="1" x14ac:dyDescent="0.25">
      <c r="B41" t="s">
        <v>67</v>
      </c>
      <c r="C41" t="s">
        <v>16</v>
      </c>
      <c r="D41" t="s">
        <v>49</v>
      </c>
      <c r="E41" s="1" t="s">
        <v>55</v>
      </c>
      <c r="F41" s="1" t="s">
        <v>10</v>
      </c>
    </row>
    <row r="42" spans="2:6" hidden="1" x14ac:dyDescent="0.25">
      <c r="B42" t="s">
        <v>68</v>
      </c>
      <c r="C42" t="s">
        <v>16</v>
      </c>
      <c r="D42" t="s">
        <v>69</v>
      </c>
      <c r="E42" s="1" t="s">
        <v>18</v>
      </c>
      <c r="F42" s="1" t="s">
        <v>10</v>
      </c>
    </row>
    <row r="43" spans="2:6" hidden="1" x14ac:dyDescent="0.25">
      <c r="B43" t="s">
        <v>70</v>
      </c>
      <c r="C43" t="s">
        <v>16</v>
      </c>
      <c r="D43" t="s">
        <v>71</v>
      </c>
      <c r="E43" s="1" t="s">
        <v>35</v>
      </c>
      <c r="F43" s="1" t="s">
        <v>10</v>
      </c>
    </row>
    <row r="44" spans="2:6" hidden="1" x14ac:dyDescent="0.25">
      <c r="B44" t="s">
        <v>72</v>
      </c>
      <c r="C44" t="s">
        <v>16</v>
      </c>
      <c r="D44" t="s">
        <v>71</v>
      </c>
      <c r="E44" s="1" t="s">
        <v>35</v>
      </c>
      <c r="F44" s="1" t="s">
        <v>10</v>
      </c>
    </row>
    <row r="45" spans="2:6" hidden="1" x14ac:dyDescent="0.25">
      <c r="B45" t="s">
        <v>73</v>
      </c>
      <c r="C45" t="s">
        <v>16</v>
      </c>
      <c r="D45" t="s">
        <v>71</v>
      </c>
      <c r="E45" s="1" t="s">
        <v>35</v>
      </c>
      <c r="F45" s="1" t="s">
        <v>10</v>
      </c>
    </row>
    <row r="46" spans="2:6" hidden="1" x14ac:dyDescent="0.25">
      <c r="B46" t="s">
        <v>74</v>
      </c>
      <c r="C46" t="s">
        <v>16</v>
      </c>
      <c r="D46" t="s">
        <v>71</v>
      </c>
      <c r="E46" s="1" t="s">
        <v>35</v>
      </c>
      <c r="F46" s="1" t="s">
        <v>10</v>
      </c>
    </row>
    <row r="47" spans="2:6" hidden="1" x14ac:dyDescent="0.25">
      <c r="B47" t="s">
        <v>75</v>
      </c>
      <c r="C47" t="s">
        <v>16</v>
      </c>
      <c r="D47" t="s">
        <v>71</v>
      </c>
      <c r="E47" s="1" t="s">
        <v>35</v>
      </c>
      <c r="F47" s="1" t="s">
        <v>10</v>
      </c>
    </row>
    <row r="48" spans="2:6" hidden="1" x14ac:dyDescent="0.25">
      <c r="B48" t="s">
        <v>76</v>
      </c>
      <c r="C48" t="s">
        <v>16</v>
      </c>
      <c r="D48" t="s">
        <v>17</v>
      </c>
      <c r="E48" s="1" t="s">
        <v>18</v>
      </c>
      <c r="F48" s="1" t="s">
        <v>10</v>
      </c>
    </row>
    <row r="49" spans="2:6" hidden="1" x14ac:dyDescent="0.25">
      <c r="B49" t="s">
        <v>77</v>
      </c>
      <c r="C49" t="s">
        <v>16</v>
      </c>
      <c r="D49" t="s">
        <v>78</v>
      </c>
      <c r="E49" s="1" t="s">
        <v>55</v>
      </c>
      <c r="F49" s="1" t="s">
        <v>10</v>
      </c>
    </row>
    <row r="50" spans="2:6" hidden="1" x14ac:dyDescent="0.25">
      <c r="B50" t="s">
        <v>79</v>
      </c>
      <c r="C50" t="s">
        <v>16</v>
      </c>
      <c r="D50" t="s">
        <v>80</v>
      </c>
      <c r="E50" s="1" t="s">
        <v>18</v>
      </c>
      <c r="F50" s="1" t="s">
        <v>10</v>
      </c>
    </row>
    <row r="51" spans="2:6" hidden="1" x14ac:dyDescent="0.25">
      <c r="B51" t="s">
        <v>81</v>
      </c>
      <c r="C51" t="s">
        <v>16</v>
      </c>
      <c r="D51" t="s">
        <v>80</v>
      </c>
      <c r="E51" s="1" t="s">
        <v>18</v>
      </c>
      <c r="F51" s="1" t="s">
        <v>10</v>
      </c>
    </row>
    <row r="52" spans="2:6" hidden="1" x14ac:dyDescent="0.25">
      <c r="B52" t="s">
        <v>82</v>
      </c>
      <c r="C52" t="s">
        <v>16</v>
      </c>
      <c r="D52" t="s">
        <v>80</v>
      </c>
      <c r="E52" s="1" t="s">
        <v>18</v>
      </c>
      <c r="F52" s="1" t="s">
        <v>10</v>
      </c>
    </row>
    <row r="53" spans="2:6" hidden="1" x14ac:dyDescent="0.25">
      <c r="B53" t="s">
        <v>83</v>
      </c>
      <c r="C53" t="s">
        <v>16</v>
      </c>
      <c r="D53" t="s">
        <v>84</v>
      </c>
      <c r="E53" s="1" t="s">
        <v>85</v>
      </c>
      <c r="F53" s="1" t="s">
        <v>10</v>
      </c>
    </row>
    <row r="54" spans="2:6" hidden="1" x14ac:dyDescent="0.25">
      <c r="B54" t="s">
        <v>86</v>
      </c>
      <c r="C54" t="s">
        <v>16</v>
      </c>
      <c r="D54" t="s">
        <v>87</v>
      </c>
      <c r="E54" s="1" t="s">
        <v>18</v>
      </c>
      <c r="F54" s="1" t="s">
        <v>10</v>
      </c>
    </row>
    <row r="55" spans="2:6" hidden="1" x14ac:dyDescent="0.25">
      <c r="B55" t="s">
        <v>88</v>
      </c>
      <c r="C55" t="s">
        <v>16</v>
      </c>
      <c r="D55" t="s">
        <v>89</v>
      </c>
      <c r="E55" s="1" t="s">
        <v>18</v>
      </c>
      <c r="F55" s="1" t="s">
        <v>10</v>
      </c>
    </row>
    <row r="56" spans="2:6" hidden="1" x14ac:dyDescent="0.25">
      <c r="B56" t="s">
        <v>90</v>
      </c>
      <c r="C56" t="s">
        <v>16</v>
      </c>
      <c r="D56" t="s">
        <v>89</v>
      </c>
      <c r="E56" s="1" t="s">
        <v>18</v>
      </c>
      <c r="F56" s="1" t="s">
        <v>10</v>
      </c>
    </row>
    <row r="57" spans="2:6" hidden="1" x14ac:dyDescent="0.25">
      <c r="B57" t="s">
        <v>91</v>
      </c>
      <c r="C57" t="s">
        <v>16</v>
      </c>
      <c r="D57" t="s">
        <v>89</v>
      </c>
      <c r="E57" s="1" t="s">
        <v>18</v>
      </c>
      <c r="F57" s="1" t="s">
        <v>10</v>
      </c>
    </row>
    <row r="58" spans="2:6" hidden="1" x14ac:dyDescent="0.25">
      <c r="B58" t="s">
        <v>92</v>
      </c>
      <c r="C58" t="s">
        <v>16</v>
      </c>
      <c r="D58" t="s">
        <v>24</v>
      </c>
      <c r="E58" s="1" t="s">
        <v>18</v>
      </c>
      <c r="F58" s="1" t="s">
        <v>10</v>
      </c>
    </row>
    <row r="59" spans="2:6" hidden="1" x14ac:dyDescent="0.25">
      <c r="B59" t="s">
        <v>93</v>
      </c>
      <c r="C59" t="s">
        <v>16</v>
      </c>
      <c r="D59" t="s">
        <v>94</v>
      </c>
      <c r="E59" s="1" t="s">
        <v>55</v>
      </c>
      <c r="F59" s="1" t="s">
        <v>10</v>
      </c>
    </row>
    <row r="60" spans="2:6" hidden="1" x14ac:dyDescent="0.25">
      <c r="B60" t="s">
        <v>95</v>
      </c>
      <c r="C60" t="s">
        <v>16</v>
      </c>
      <c r="D60" t="s">
        <v>96</v>
      </c>
      <c r="E60" s="1" t="s">
        <v>97</v>
      </c>
      <c r="F60" s="1" t="s">
        <v>10</v>
      </c>
    </row>
    <row r="61" spans="2:6" hidden="1" x14ac:dyDescent="0.25">
      <c r="B61" t="s">
        <v>98</v>
      </c>
      <c r="C61" t="s">
        <v>16</v>
      </c>
      <c r="D61" t="s">
        <v>96</v>
      </c>
      <c r="E61" s="1" t="s">
        <v>97</v>
      </c>
      <c r="F61" s="1" t="s">
        <v>10</v>
      </c>
    </row>
    <row r="62" spans="2:6" hidden="1" x14ac:dyDescent="0.25">
      <c r="B62" t="s">
        <v>99</v>
      </c>
      <c r="C62" t="s">
        <v>16</v>
      </c>
      <c r="D62" t="s">
        <v>100</v>
      </c>
      <c r="E62" s="1" t="s">
        <v>101</v>
      </c>
      <c r="F62" s="1" t="s">
        <v>10</v>
      </c>
    </row>
    <row r="63" spans="2:6" hidden="1" x14ac:dyDescent="0.25">
      <c r="B63" t="s">
        <v>102</v>
      </c>
      <c r="C63" t="s">
        <v>16</v>
      </c>
      <c r="D63" t="s">
        <v>29</v>
      </c>
      <c r="E63" s="1" t="s">
        <v>18</v>
      </c>
      <c r="F63" s="1" t="s">
        <v>10</v>
      </c>
    </row>
    <row r="64" spans="2:6" hidden="1" x14ac:dyDescent="0.25">
      <c r="B64" t="s">
        <v>103</v>
      </c>
      <c r="C64" t="s">
        <v>16</v>
      </c>
      <c r="D64" t="s">
        <v>39</v>
      </c>
      <c r="E64" s="1" t="s">
        <v>40</v>
      </c>
      <c r="F64" s="1" t="s">
        <v>10</v>
      </c>
    </row>
    <row r="65" spans="2:6" hidden="1" x14ac:dyDescent="0.25">
      <c r="B65" t="s">
        <v>104</v>
      </c>
      <c r="C65" t="s">
        <v>16</v>
      </c>
      <c r="D65" t="s">
        <v>105</v>
      </c>
      <c r="E65" s="1" t="s">
        <v>18</v>
      </c>
      <c r="F65" s="1" t="s">
        <v>10</v>
      </c>
    </row>
    <row r="66" spans="2:6" hidden="1" x14ac:dyDescent="0.25">
      <c r="B66" t="s">
        <v>106</v>
      </c>
      <c r="C66" t="s">
        <v>16</v>
      </c>
      <c r="D66" t="s">
        <v>105</v>
      </c>
      <c r="E66" s="1" t="s">
        <v>18</v>
      </c>
      <c r="F66" s="1" t="s">
        <v>10</v>
      </c>
    </row>
    <row r="67" spans="2:6" hidden="1" x14ac:dyDescent="0.25">
      <c r="B67" t="s">
        <v>107</v>
      </c>
      <c r="C67" t="s">
        <v>16</v>
      </c>
      <c r="D67" t="s">
        <v>105</v>
      </c>
      <c r="E67" s="1" t="s">
        <v>18</v>
      </c>
      <c r="F67" s="1" t="s">
        <v>10</v>
      </c>
    </row>
    <row r="68" spans="2:6" hidden="1" x14ac:dyDescent="0.25">
      <c r="B68" t="s">
        <v>108</v>
      </c>
      <c r="C68" t="s">
        <v>16</v>
      </c>
      <c r="D68" t="s">
        <v>105</v>
      </c>
      <c r="E68" s="1" t="s">
        <v>18</v>
      </c>
      <c r="F68" s="1" t="s">
        <v>10</v>
      </c>
    </row>
    <row r="69" spans="2:6" hidden="1" x14ac:dyDescent="0.25">
      <c r="B69" t="s">
        <v>109</v>
      </c>
      <c r="C69" t="s">
        <v>16</v>
      </c>
      <c r="D69" t="s">
        <v>105</v>
      </c>
      <c r="E69" s="1" t="s">
        <v>18</v>
      </c>
      <c r="F69" s="1" t="s">
        <v>10</v>
      </c>
    </row>
    <row r="70" spans="2:6" hidden="1" x14ac:dyDescent="0.25">
      <c r="B70" t="s">
        <v>110</v>
      </c>
      <c r="C70" t="s">
        <v>16</v>
      </c>
      <c r="D70" t="s">
        <v>22</v>
      </c>
      <c r="E70" s="1" t="s">
        <v>18</v>
      </c>
      <c r="F70" s="1" t="s">
        <v>10</v>
      </c>
    </row>
    <row r="71" spans="2:6" hidden="1" x14ac:dyDescent="0.25">
      <c r="B71" t="s">
        <v>111</v>
      </c>
      <c r="C71" t="s">
        <v>16</v>
      </c>
      <c r="D71" t="s">
        <v>112</v>
      </c>
      <c r="E71" s="1" t="s">
        <v>18</v>
      </c>
      <c r="F71" s="1" t="s">
        <v>10</v>
      </c>
    </row>
    <row r="72" spans="2:6" hidden="1" x14ac:dyDescent="0.25">
      <c r="B72" t="s">
        <v>113</v>
      </c>
      <c r="C72" t="s">
        <v>16</v>
      </c>
      <c r="D72" t="s">
        <v>8</v>
      </c>
      <c r="E72" s="1" t="s">
        <v>9</v>
      </c>
      <c r="F72" s="1" t="s">
        <v>10</v>
      </c>
    </row>
    <row r="73" spans="2:6" hidden="1" x14ac:dyDescent="0.25">
      <c r="B73" t="s">
        <v>114</v>
      </c>
      <c r="C73" t="s">
        <v>16</v>
      </c>
      <c r="D73" t="s">
        <v>8</v>
      </c>
      <c r="E73" s="1" t="s">
        <v>9</v>
      </c>
      <c r="F73" s="1" t="s">
        <v>10</v>
      </c>
    </row>
    <row r="74" spans="2:6" hidden="1" x14ac:dyDescent="0.25">
      <c r="B74" t="s">
        <v>115</v>
      </c>
      <c r="C74" t="s">
        <v>16</v>
      </c>
      <c r="D74" t="s">
        <v>116</v>
      </c>
      <c r="E74" s="1" t="s">
        <v>18</v>
      </c>
      <c r="F74" s="1" t="s">
        <v>10</v>
      </c>
    </row>
    <row r="75" spans="2:6" hidden="1" x14ac:dyDescent="0.25">
      <c r="B75" t="s">
        <v>117</v>
      </c>
      <c r="C75" t="s">
        <v>16</v>
      </c>
      <c r="D75" t="s">
        <v>94</v>
      </c>
      <c r="E75" s="1" t="s">
        <v>55</v>
      </c>
      <c r="F75" s="1" t="s">
        <v>10</v>
      </c>
    </row>
    <row r="76" spans="2:6" hidden="1" x14ac:dyDescent="0.25">
      <c r="B76" t="s">
        <v>118</v>
      </c>
      <c r="C76" t="s">
        <v>16</v>
      </c>
      <c r="D76" t="s">
        <v>87</v>
      </c>
      <c r="E76" s="1" t="s">
        <v>18</v>
      </c>
      <c r="F76" s="1" t="s">
        <v>10</v>
      </c>
    </row>
    <row r="77" spans="2:6" hidden="1" x14ac:dyDescent="0.25">
      <c r="B77" t="s">
        <v>119</v>
      </c>
      <c r="C77" t="s">
        <v>16</v>
      </c>
      <c r="D77" t="s">
        <v>49</v>
      </c>
      <c r="E77" s="1" t="s">
        <v>18</v>
      </c>
      <c r="F77" s="1" t="s">
        <v>10</v>
      </c>
    </row>
    <row r="78" spans="2:6" hidden="1" x14ac:dyDescent="0.25">
      <c r="B78" t="s">
        <v>120</v>
      </c>
      <c r="C78" t="s">
        <v>16</v>
      </c>
      <c r="D78" t="s">
        <v>22</v>
      </c>
      <c r="E78" s="1" t="s">
        <v>18</v>
      </c>
      <c r="F78" s="1" t="s">
        <v>10</v>
      </c>
    </row>
    <row r="79" spans="2:6" hidden="1" x14ac:dyDescent="0.25">
      <c r="B79" t="s">
        <v>121</v>
      </c>
      <c r="C79" t="s">
        <v>16</v>
      </c>
      <c r="D79" t="s">
        <v>122</v>
      </c>
      <c r="E79" s="1" t="s">
        <v>18</v>
      </c>
      <c r="F79" s="1" t="s">
        <v>10</v>
      </c>
    </row>
    <row r="80" spans="2:6" hidden="1" x14ac:dyDescent="0.25">
      <c r="B80" t="s">
        <v>123</v>
      </c>
      <c r="C80" t="s">
        <v>16</v>
      </c>
      <c r="D80" t="s">
        <v>24</v>
      </c>
      <c r="E80" s="1" t="s">
        <v>18</v>
      </c>
      <c r="F80" s="1" t="s">
        <v>10</v>
      </c>
    </row>
    <row r="81" spans="2:6" hidden="1" x14ac:dyDescent="0.25">
      <c r="B81" t="s">
        <v>124</v>
      </c>
      <c r="C81" t="s">
        <v>16</v>
      </c>
      <c r="D81" t="s">
        <v>125</v>
      </c>
      <c r="E81" s="1" t="s">
        <v>18</v>
      </c>
      <c r="F81" s="1" t="s">
        <v>10</v>
      </c>
    </row>
    <row r="82" spans="2:6" hidden="1" x14ac:dyDescent="0.25">
      <c r="B82" t="s">
        <v>126</v>
      </c>
      <c r="C82" t="s">
        <v>16</v>
      </c>
      <c r="D82" t="s">
        <v>125</v>
      </c>
      <c r="E82" s="1" t="s">
        <v>18</v>
      </c>
      <c r="F82" s="1" t="s">
        <v>10</v>
      </c>
    </row>
    <row r="83" spans="2:6" hidden="1" x14ac:dyDescent="0.25">
      <c r="B83" t="s">
        <v>127</v>
      </c>
      <c r="C83" t="s">
        <v>16</v>
      </c>
      <c r="D83" t="s">
        <v>84</v>
      </c>
      <c r="E83" s="1" t="s">
        <v>85</v>
      </c>
      <c r="F83" s="1" t="s">
        <v>10</v>
      </c>
    </row>
    <row r="84" spans="2:6" hidden="1" x14ac:dyDescent="0.25">
      <c r="B84" t="s">
        <v>129</v>
      </c>
      <c r="C84" t="s">
        <v>130</v>
      </c>
      <c r="D84" t="s">
        <v>49</v>
      </c>
      <c r="E84" s="1" t="s">
        <v>50</v>
      </c>
      <c r="F84" s="1" t="s">
        <v>10</v>
      </c>
    </row>
    <row r="85" spans="2:6" hidden="1" x14ac:dyDescent="0.25">
      <c r="B85" t="s">
        <v>131</v>
      </c>
      <c r="C85" t="s">
        <v>130</v>
      </c>
      <c r="D85" t="s">
        <v>11</v>
      </c>
      <c r="E85" s="1" t="s">
        <v>12</v>
      </c>
      <c r="F85" s="1" t="s">
        <v>10</v>
      </c>
    </row>
    <row r="86" spans="2:6" hidden="1" x14ac:dyDescent="0.25">
      <c r="B86" t="s">
        <v>132</v>
      </c>
      <c r="C86" t="s">
        <v>130</v>
      </c>
      <c r="D86" t="s">
        <v>133</v>
      </c>
      <c r="E86" s="1" t="s">
        <v>85</v>
      </c>
      <c r="F86" s="1" t="s">
        <v>10</v>
      </c>
    </row>
    <row r="87" spans="2:6" hidden="1" x14ac:dyDescent="0.25">
      <c r="B87" t="s">
        <v>134</v>
      </c>
      <c r="C87" t="s">
        <v>130</v>
      </c>
      <c r="D87" t="s">
        <v>135</v>
      </c>
      <c r="E87" s="1" t="s">
        <v>136</v>
      </c>
      <c r="F87" s="1" t="s">
        <v>10</v>
      </c>
    </row>
    <row r="88" spans="2:6" hidden="1" x14ac:dyDescent="0.25">
      <c r="B88" t="s">
        <v>137</v>
      </c>
      <c r="C88" t="s">
        <v>130</v>
      </c>
      <c r="D88" t="s">
        <v>135</v>
      </c>
      <c r="E88" s="1" t="s">
        <v>136</v>
      </c>
      <c r="F88" s="1" t="s">
        <v>10</v>
      </c>
    </row>
    <row r="89" spans="2:6" hidden="1" x14ac:dyDescent="0.25">
      <c r="B89" t="s">
        <v>138</v>
      </c>
      <c r="C89" t="s">
        <v>130</v>
      </c>
      <c r="D89" t="s">
        <v>135</v>
      </c>
      <c r="E89" s="1" t="s">
        <v>136</v>
      </c>
      <c r="F89" s="1" t="s">
        <v>10</v>
      </c>
    </row>
    <row r="90" spans="2:6" hidden="1" x14ac:dyDescent="0.25">
      <c r="B90" t="s">
        <v>139</v>
      </c>
      <c r="C90" t="s">
        <v>130</v>
      </c>
      <c r="D90" t="s">
        <v>140</v>
      </c>
      <c r="E90" s="1" t="s">
        <v>18</v>
      </c>
      <c r="F90" s="1" t="s">
        <v>10</v>
      </c>
    </row>
    <row r="91" spans="2:6" hidden="1" x14ac:dyDescent="0.25">
      <c r="B91" t="s">
        <v>141</v>
      </c>
      <c r="C91" t="s">
        <v>130</v>
      </c>
      <c r="D91" t="s">
        <v>20</v>
      </c>
      <c r="E91" s="1" t="s">
        <v>18</v>
      </c>
      <c r="F91" s="1" t="s">
        <v>10</v>
      </c>
    </row>
    <row r="92" spans="2:6" hidden="1" x14ac:dyDescent="0.25">
      <c r="B92" t="s">
        <v>142</v>
      </c>
      <c r="C92" t="s">
        <v>130</v>
      </c>
      <c r="D92" t="s">
        <v>29</v>
      </c>
      <c r="E92" s="1" t="s">
        <v>18</v>
      </c>
      <c r="F92" s="1" t="s">
        <v>10</v>
      </c>
    </row>
    <row r="93" spans="2:6" hidden="1" x14ac:dyDescent="0.25">
      <c r="B93" t="s">
        <v>143</v>
      </c>
      <c r="C93" t="s">
        <v>130</v>
      </c>
      <c r="D93" t="s">
        <v>144</v>
      </c>
      <c r="E93" s="1" t="s">
        <v>35</v>
      </c>
      <c r="F93" s="1" t="s">
        <v>10</v>
      </c>
    </row>
    <row r="94" spans="2:6" hidden="1" x14ac:dyDescent="0.25">
      <c r="B94" t="s">
        <v>145</v>
      </c>
      <c r="C94" t="s">
        <v>130</v>
      </c>
      <c r="D94" t="s">
        <v>146</v>
      </c>
      <c r="E94" s="1" t="s">
        <v>55</v>
      </c>
      <c r="F94" s="1" t="s">
        <v>10</v>
      </c>
    </row>
    <row r="95" spans="2:6" hidden="1" x14ac:dyDescent="0.25">
      <c r="B95" t="s">
        <v>147</v>
      </c>
      <c r="C95" t="s">
        <v>130</v>
      </c>
      <c r="D95" t="s">
        <v>148</v>
      </c>
      <c r="E95" s="1" t="s">
        <v>55</v>
      </c>
      <c r="F95" s="1" t="s">
        <v>10</v>
      </c>
    </row>
    <row r="96" spans="2:6" hidden="1" x14ac:dyDescent="0.25">
      <c r="B96" t="s">
        <v>149</v>
      </c>
      <c r="C96" t="s">
        <v>130</v>
      </c>
      <c r="D96" t="s">
        <v>148</v>
      </c>
      <c r="E96" s="1" t="s">
        <v>55</v>
      </c>
      <c r="F96" s="1" t="s">
        <v>10</v>
      </c>
    </row>
    <row r="97" spans="2:6" hidden="1" x14ac:dyDescent="0.25">
      <c r="B97" t="s">
        <v>150</v>
      </c>
      <c r="C97" t="s">
        <v>130</v>
      </c>
      <c r="D97" t="s">
        <v>57</v>
      </c>
      <c r="E97" s="1" t="s">
        <v>18</v>
      </c>
      <c r="F97" s="1" t="s">
        <v>10</v>
      </c>
    </row>
    <row r="98" spans="2:6" hidden="1" x14ac:dyDescent="0.25">
      <c r="B98" t="s">
        <v>151</v>
      </c>
      <c r="C98" t="s">
        <v>130</v>
      </c>
      <c r="D98" t="s">
        <v>133</v>
      </c>
      <c r="E98" s="1" t="s">
        <v>85</v>
      </c>
      <c r="F98" s="1" t="s">
        <v>10</v>
      </c>
    </row>
    <row r="99" spans="2:6" hidden="1" x14ac:dyDescent="0.25">
      <c r="B99" t="s">
        <v>152</v>
      </c>
      <c r="C99" t="s">
        <v>130</v>
      </c>
      <c r="D99" t="s">
        <v>34</v>
      </c>
      <c r="E99" s="1" t="s">
        <v>35</v>
      </c>
      <c r="F99" s="1" t="s">
        <v>10</v>
      </c>
    </row>
    <row r="100" spans="2:6" hidden="1" x14ac:dyDescent="0.25">
      <c r="B100" t="s">
        <v>153</v>
      </c>
      <c r="C100" t="s">
        <v>130</v>
      </c>
      <c r="D100" t="s">
        <v>39</v>
      </c>
      <c r="E100" s="1" t="s">
        <v>40</v>
      </c>
      <c r="F100" s="1" t="s">
        <v>10</v>
      </c>
    </row>
    <row r="101" spans="2:6" hidden="1" x14ac:dyDescent="0.25">
      <c r="B101" t="s">
        <v>154</v>
      </c>
      <c r="C101" t="s">
        <v>130</v>
      </c>
      <c r="D101" t="s">
        <v>39</v>
      </c>
      <c r="E101" s="1" t="s">
        <v>40</v>
      </c>
      <c r="F101" s="1" t="s">
        <v>10</v>
      </c>
    </row>
    <row r="102" spans="2:6" hidden="1" x14ac:dyDescent="0.25">
      <c r="B102" t="s">
        <v>155</v>
      </c>
      <c r="C102" t="s">
        <v>130</v>
      </c>
      <c r="D102" t="s">
        <v>156</v>
      </c>
      <c r="E102" s="1" t="s">
        <v>85</v>
      </c>
      <c r="F102" s="1" t="s">
        <v>10</v>
      </c>
    </row>
    <row r="103" spans="2:6" hidden="1" x14ac:dyDescent="0.25">
      <c r="B103" t="s">
        <v>157</v>
      </c>
      <c r="C103" t="s">
        <v>130</v>
      </c>
      <c r="D103" t="s">
        <v>156</v>
      </c>
      <c r="E103" s="1" t="s">
        <v>85</v>
      </c>
      <c r="F103" s="1" t="s">
        <v>10</v>
      </c>
    </row>
    <row r="104" spans="2:6" hidden="1" x14ac:dyDescent="0.25">
      <c r="B104" t="s">
        <v>158</v>
      </c>
      <c r="C104" t="s">
        <v>130</v>
      </c>
      <c r="D104" t="s">
        <v>27</v>
      </c>
      <c r="E104" s="1" t="s">
        <v>18</v>
      </c>
      <c r="F104" s="1" t="s">
        <v>10</v>
      </c>
    </row>
    <row r="105" spans="2:6" hidden="1" x14ac:dyDescent="0.25">
      <c r="B105" t="s">
        <v>159</v>
      </c>
      <c r="C105" t="s">
        <v>130</v>
      </c>
      <c r="D105" t="s">
        <v>69</v>
      </c>
      <c r="E105" s="1" t="s">
        <v>18</v>
      </c>
      <c r="F105" s="1" t="s">
        <v>10</v>
      </c>
    </row>
    <row r="106" spans="2:6" hidden="1" x14ac:dyDescent="0.25">
      <c r="B106" t="s">
        <v>160</v>
      </c>
      <c r="C106" t="s">
        <v>130</v>
      </c>
      <c r="D106" t="s">
        <v>140</v>
      </c>
      <c r="E106" s="1" t="s">
        <v>18</v>
      </c>
      <c r="F106" s="1" t="s">
        <v>10</v>
      </c>
    </row>
    <row r="107" spans="2:6" hidden="1" x14ac:dyDescent="0.25">
      <c r="B107" t="s">
        <v>161</v>
      </c>
      <c r="C107" t="s">
        <v>130</v>
      </c>
      <c r="D107" t="s">
        <v>49</v>
      </c>
      <c r="E107" s="1" t="s">
        <v>55</v>
      </c>
      <c r="F107" s="1" t="s">
        <v>10</v>
      </c>
    </row>
    <row r="108" spans="2:6" hidden="1" x14ac:dyDescent="0.25">
      <c r="B108" t="s">
        <v>162</v>
      </c>
      <c r="C108" t="s">
        <v>130</v>
      </c>
      <c r="D108" t="s">
        <v>29</v>
      </c>
      <c r="E108" s="1" t="s">
        <v>18</v>
      </c>
      <c r="F108" s="1" t="s">
        <v>10</v>
      </c>
    </row>
    <row r="109" spans="2:6" hidden="1" x14ac:dyDescent="0.25">
      <c r="B109" t="s">
        <v>163</v>
      </c>
      <c r="C109" t="s">
        <v>130</v>
      </c>
      <c r="D109" t="s">
        <v>29</v>
      </c>
      <c r="E109" s="1" t="s">
        <v>18</v>
      </c>
      <c r="F109" s="1" t="s">
        <v>10</v>
      </c>
    </row>
    <row r="110" spans="2:6" hidden="1" x14ac:dyDescent="0.25">
      <c r="B110" t="s">
        <v>164</v>
      </c>
      <c r="C110" t="s">
        <v>130</v>
      </c>
      <c r="D110" t="s">
        <v>46</v>
      </c>
      <c r="E110" s="1" t="s">
        <v>35</v>
      </c>
      <c r="F110" s="1" t="s">
        <v>10</v>
      </c>
    </row>
    <row r="111" spans="2:6" hidden="1" x14ac:dyDescent="0.25">
      <c r="B111" t="s">
        <v>165</v>
      </c>
      <c r="C111" t="s">
        <v>130</v>
      </c>
      <c r="D111" t="s">
        <v>46</v>
      </c>
      <c r="E111" s="1" t="s">
        <v>35</v>
      </c>
      <c r="F111" s="1" t="s">
        <v>10</v>
      </c>
    </row>
    <row r="112" spans="2:6" hidden="1" x14ac:dyDescent="0.25">
      <c r="B112" t="s">
        <v>166</v>
      </c>
      <c r="C112" t="s">
        <v>130</v>
      </c>
      <c r="D112" t="s">
        <v>94</v>
      </c>
      <c r="E112" s="1" t="s">
        <v>18</v>
      </c>
      <c r="F112" s="1" t="s">
        <v>10</v>
      </c>
    </row>
    <row r="113" spans="2:6" hidden="1" x14ac:dyDescent="0.25">
      <c r="B113" t="s">
        <v>167</v>
      </c>
      <c r="C113" t="s">
        <v>130</v>
      </c>
      <c r="D113" t="s">
        <v>168</v>
      </c>
      <c r="E113" s="1" t="s">
        <v>169</v>
      </c>
      <c r="F113" s="1" t="s">
        <v>10</v>
      </c>
    </row>
    <row r="114" spans="2:6" hidden="1" x14ac:dyDescent="0.25">
      <c r="B114" t="s">
        <v>170</v>
      </c>
      <c r="C114" t="s">
        <v>130</v>
      </c>
      <c r="D114" t="s">
        <v>133</v>
      </c>
      <c r="E114" s="1" t="s">
        <v>85</v>
      </c>
      <c r="F114" s="1" t="s">
        <v>10</v>
      </c>
    </row>
    <row r="115" spans="2:6" hidden="1" x14ac:dyDescent="0.25">
      <c r="B115" t="s">
        <v>171</v>
      </c>
      <c r="C115" t="s">
        <v>130</v>
      </c>
      <c r="D115" t="s">
        <v>140</v>
      </c>
      <c r="E115" s="1" t="s">
        <v>18</v>
      </c>
      <c r="F115" s="1" t="s">
        <v>10</v>
      </c>
    </row>
    <row r="116" spans="2:6" hidden="1" x14ac:dyDescent="0.25">
      <c r="B116" t="s">
        <v>172</v>
      </c>
      <c r="C116" t="s">
        <v>130</v>
      </c>
      <c r="D116" t="s">
        <v>173</v>
      </c>
      <c r="E116" s="1" t="s">
        <v>174</v>
      </c>
      <c r="F116" s="1" t="s">
        <v>10</v>
      </c>
    </row>
    <row r="117" spans="2:6" hidden="1" x14ac:dyDescent="0.25">
      <c r="B117" t="s">
        <v>54</v>
      </c>
      <c r="C117" t="s">
        <v>130</v>
      </c>
      <c r="D117" t="s">
        <v>57</v>
      </c>
      <c r="E117" s="1" t="s">
        <v>50</v>
      </c>
      <c r="F117" s="1" t="s">
        <v>10</v>
      </c>
    </row>
    <row r="118" spans="2:6" hidden="1" x14ac:dyDescent="0.25">
      <c r="B118" t="s">
        <v>175</v>
      </c>
      <c r="C118" t="s">
        <v>130</v>
      </c>
      <c r="D118" t="s">
        <v>20</v>
      </c>
      <c r="E118" s="1" t="s">
        <v>18</v>
      </c>
      <c r="F118" s="1" t="s">
        <v>10</v>
      </c>
    </row>
    <row r="119" spans="2:6" hidden="1" x14ac:dyDescent="0.25">
      <c r="B119" t="s">
        <v>176</v>
      </c>
      <c r="C119" t="s">
        <v>130</v>
      </c>
      <c r="D119" t="s">
        <v>135</v>
      </c>
      <c r="E119" s="1" t="s">
        <v>136</v>
      </c>
      <c r="F119" s="1" t="s">
        <v>10</v>
      </c>
    </row>
    <row r="120" spans="2:6" hidden="1" x14ac:dyDescent="0.25">
      <c r="B120" t="s">
        <v>177</v>
      </c>
      <c r="C120" t="s">
        <v>130</v>
      </c>
      <c r="D120" t="s">
        <v>8</v>
      </c>
      <c r="E120" s="1" t="s">
        <v>9</v>
      </c>
      <c r="F120" s="1" t="s">
        <v>10</v>
      </c>
    </row>
    <row r="121" spans="2:6" hidden="1" x14ac:dyDescent="0.25">
      <c r="B121" t="s">
        <v>178</v>
      </c>
      <c r="C121" t="s">
        <v>130</v>
      </c>
      <c r="D121" t="s">
        <v>62</v>
      </c>
      <c r="E121" s="1" t="s">
        <v>18</v>
      </c>
      <c r="F121" s="1" t="s">
        <v>10</v>
      </c>
    </row>
    <row r="122" spans="2:6" hidden="1" x14ac:dyDescent="0.25">
      <c r="B122" t="s">
        <v>179</v>
      </c>
      <c r="C122" t="s">
        <v>130</v>
      </c>
      <c r="D122" t="s">
        <v>62</v>
      </c>
      <c r="E122" s="1" t="s">
        <v>18</v>
      </c>
      <c r="F122" s="1" t="s">
        <v>10</v>
      </c>
    </row>
    <row r="123" spans="2:6" hidden="1" x14ac:dyDescent="0.25">
      <c r="B123" t="s">
        <v>180</v>
      </c>
      <c r="C123" t="s">
        <v>130</v>
      </c>
      <c r="D123" t="s">
        <v>62</v>
      </c>
      <c r="E123" s="1" t="s">
        <v>18</v>
      </c>
      <c r="F123" s="1" t="s">
        <v>10</v>
      </c>
    </row>
    <row r="124" spans="2:6" hidden="1" x14ac:dyDescent="0.25">
      <c r="B124" t="s">
        <v>181</v>
      </c>
      <c r="C124" t="s">
        <v>130</v>
      </c>
      <c r="D124" t="s">
        <v>62</v>
      </c>
      <c r="E124" s="1" t="s">
        <v>18</v>
      </c>
      <c r="F124" s="1" t="s">
        <v>10</v>
      </c>
    </row>
    <row r="125" spans="2:6" hidden="1" x14ac:dyDescent="0.25">
      <c r="B125" t="s">
        <v>182</v>
      </c>
      <c r="C125" t="s">
        <v>130</v>
      </c>
      <c r="D125" t="s">
        <v>183</v>
      </c>
      <c r="E125" s="1" t="s">
        <v>184</v>
      </c>
      <c r="F125" s="1" t="s">
        <v>10</v>
      </c>
    </row>
    <row r="126" spans="2:6" hidden="1" x14ac:dyDescent="0.25">
      <c r="B126" t="s">
        <v>185</v>
      </c>
      <c r="C126" t="s">
        <v>130</v>
      </c>
      <c r="D126" t="s">
        <v>57</v>
      </c>
      <c r="E126" s="1" t="s">
        <v>9</v>
      </c>
      <c r="F126" s="1" t="s">
        <v>10</v>
      </c>
    </row>
    <row r="127" spans="2:6" hidden="1" x14ac:dyDescent="0.25">
      <c r="B127" t="s">
        <v>186</v>
      </c>
      <c r="C127" t="s">
        <v>130</v>
      </c>
      <c r="D127" t="s">
        <v>140</v>
      </c>
      <c r="E127" s="1" t="s">
        <v>18</v>
      </c>
      <c r="F127" s="1" t="s">
        <v>10</v>
      </c>
    </row>
    <row r="128" spans="2:6" hidden="1" x14ac:dyDescent="0.25">
      <c r="B128" t="s">
        <v>187</v>
      </c>
      <c r="C128" t="s">
        <v>130</v>
      </c>
      <c r="D128" t="s">
        <v>69</v>
      </c>
      <c r="E128" s="1" t="s">
        <v>55</v>
      </c>
      <c r="F128" s="1" t="s">
        <v>10</v>
      </c>
    </row>
    <row r="129" spans="2:6" hidden="1" x14ac:dyDescent="0.25">
      <c r="B129" t="s">
        <v>188</v>
      </c>
      <c r="C129" t="s">
        <v>130</v>
      </c>
      <c r="D129" t="s">
        <v>71</v>
      </c>
      <c r="E129" s="1" t="s">
        <v>35</v>
      </c>
      <c r="F129" s="1" t="s">
        <v>10</v>
      </c>
    </row>
    <row r="130" spans="2:6" hidden="1" x14ac:dyDescent="0.25">
      <c r="B130" t="s">
        <v>189</v>
      </c>
      <c r="C130" t="s">
        <v>130</v>
      </c>
      <c r="D130" t="s">
        <v>87</v>
      </c>
      <c r="E130" s="1" t="s">
        <v>18</v>
      </c>
      <c r="F130" s="1" t="s">
        <v>10</v>
      </c>
    </row>
    <row r="131" spans="2:6" hidden="1" x14ac:dyDescent="0.25">
      <c r="B131" t="s">
        <v>190</v>
      </c>
      <c r="C131" t="s">
        <v>130</v>
      </c>
      <c r="D131" t="s">
        <v>191</v>
      </c>
      <c r="E131" s="1" t="s">
        <v>35</v>
      </c>
      <c r="F131" s="1" t="s">
        <v>10</v>
      </c>
    </row>
    <row r="132" spans="2:6" hidden="1" x14ac:dyDescent="0.25">
      <c r="B132" t="s">
        <v>192</v>
      </c>
      <c r="C132" t="s">
        <v>130</v>
      </c>
      <c r="D132" t="s">
        <v>193</v>
      </c>
      <c r="E132" s="1" t="s">
        <v>101</v>
      </c>
      <c r="F132" s="1" t="s">
        <v>10</v>
      </c>
    </row>
    <row r="133" spans="2:6" hidden="1" x14ac:dyDescent="0.25">
      <c r="B133" t="s">
        <v>194</v>
      </c>
      <c r="C133" t="s">
        <v>130</v>
      </c>
      <c r="D133" t="s">
        <v>195</v>
      </c>
      <c r="E133" s="1" t="s">
        <v>169</v>
      </c>
      <c r="F133" s="1" t="s">
        <v>10</v>
      </c>
    </row>
    <row r="134" spans="2:6" hidden="1" x14ac:dyDescent="0.25">
      <c r="B134" t="s">
        <v>196</v>
      </c>
      <c r="C134" t="s">
        <v>130</v>
      </c>
      <c r="D134" t="s">
        <v>197</v>
      </c>
      <c r="E134" s="1" t="s">
        <v>18</v>
      </c>
      <c r="F134" s="1" t="s">
        <v>10</v>
      </c>
    </row>
    <row r="135" spans="2:6" hidden="1" x14ac:dyDescent="0.25">
      <c r="B135" t="s">
        <v>198</v>
      </c>
      <c r="C135" t="s">
        <v>130</v>
      </c>
      <c r="D135" t="s">
        <v>199</v>
      </c>
      <c r="E135" s="1" t="s">
        <v>200</v>
      </c>
      <c r="F135" s="1" t="s">
        <v>10</v>
      </c>
    </row>
    <row r="136" spans="2:6" hidden="1" x14ac:dyDescent="0.25">
      <c r="B136" t="s">
        <v>201</v>
      </c>
      <c r="C136" t="s">
        <v>130</v>
      </c>
      <c r="D136" t="s">
        <v>133</v>
      </c>
      <c r="E136" s="1" t="s">
        <v>85</v>
      </c>
      <c r="F136" s="1" t="s">
        <v>10</v>
      </c>
    </row>
    <row r="137" spans="2:6" hidden="1" x14ac:dyDescent="0.25">
      <c r="B137" t="s">
        <v>202</v>
      </c>
      <c r="C137" t="s">
        <v>130</v>
      </c>
      <c r="D137" t="s">
        <v>112</v>
      </c>
      <c r="E137" s="1" t="s">
        <v>18</v>
      </c>
      <c r="F137" s="1" t="s">
        <v>10</v>
      </c>
    </row>
    <row r="138" spans="2:6" hidden="1" x14ac:dyDescent="0.25">
      <c r="B138" t="s">
        <v>203</v>
      </c>
      <c r="C138" t="s">
        <v>130</v>
      </c>
      <c r="D138" t="s">
        <v>204</v>
      </c>
      <c r="E138" s="1" t="s">
        <v>205</v>
      </c>
      <c r="F138" s="1" t="s">
        <v>10</v>
      </c>
    </row>
    <row r="139" spans="2:6" hidden="1" x14ac:dyDescent="0.25">
      <c r="B139" t="s">
        <v>206</v>
      </c>
      <c r="C139" t="s">
        <v>130</v>
      </c>
      <c r="D139" t="s">
        <v>173</v>
      </c>
      <c r="E139" s="1" t="s">
        <v>174</v>
      </c>
      <c r="F139" s="1" t="s">
        <v>10</v>
      </c>
    </row>
    <row r="140" spans="2:6" hidden="1" x14ac:dyDescent="0.25">
      <c r="B140" t="s">
        <v>207</v>
      </c>
      <c r="C140" t="s">
        <v>130</v>
      </c>
      <c r="D140" t="s">
        <v>208</v>
      </c>
      <c r="E140" s="1" t="s">
        <v>35</v>
      </c>
      <c r="F140" s="1" t="s">
        <v>10</v>
      </c>
    </row>
    <row r="141" spans="2:6" hidden="1" x14ac:dyDescent="0.25">
      <c r="B141" t="s">
        <v>209</v>
      </c>
      <c r="C141" t="s">
        <v>130</v>
      </c>
      <c r="D141" t="s">
        <v>80</v>
      </c>
      <c r="E141" s="1" t="s">
        <v>18</v>
      </c>
      <c r="F141" s="1" t="s">
        <v>10</v>
      </c>
    </row>
    <row r="142" spans="2:6" hidden="1" x14ac:dyDescent="0.25">
      <c r="B142" t="s">
        <v>210</v>
      </c>
      <c r="C142" t="s">
        <v>130</v>
      </c>
      <c r="D142" t="s">
        <v>11</v>
      </c>
      <c r="E142" s="1" t="s">
        <v>12</v>
      </c>
      <c r="F142" s="1" t="s">
        <v>10</v>
      </c>
    </row>
    <row r="143" spans="2:6" hidden="1" x14ac:dyDescent="0.25">
      <c r="B143" t="s">
        <v>211</v>
      </c>
      <c r="C143" t="s">
        <v>130</v>
      </c>
      <c r="D143" t="s">
        <v>57</v>
      </c>
      <c r="E143" s="1" t="s">
        <v>18</v>
      </c>
      <c r="F143" s="1" t="s">
        <v>10</v>
      </c>
    </row>
    <row r="144" spans="2:6" hidden="1" x14ac:dyDescent="0.25">
      <c r="B144" t="s">
        <v>212</v>
      </c>
      <c r="C144" t="s">
        <v>130</v>
      </c>
      <c r="D144" t="s">
        <v>146</v>
      </c>
      <c r="E144" s="1" t="s">
        <v>55</v>
      </c>
      <c r="F144" s="1" t="s">
        <v>10</v>
      </c>
    </row>
    <row r="145" spans="2:6" hidden="1" x14ac:dyDescent="0.25">
      <c r="B145" t="s">
        <v>213</v>
      </c>
      <c r="C145" t="s">
        <v>130</v>
      </c>
      <c r="D145" t="s">
        <v>214</v>
      </c>
      <c r="E145" s="1" t="s">
        <v>200</v>
      </c>
      <c r="F145" s="1" t="s">
        <v>10</v>
      </c>
    </row>
    <row r="146" spans="2:6" hidden="1" x14ac:dyDescent="0.25">
      <c r="B146" t="s">
        <v>215</v>
      </c>
      <c r="C146" t="s">
        <v>130</v>
      </c>
      <c r="D146" t="s">
        <v>197</v>
      </c>
      <c r="E146" s="1" t="s">
        <v>55</v>
      </c>
      <c r="F146" s="1" t="s">
        <v>10</v>
      </c>
    </row>
    <row r="147" spans="2:6" hidden="1" x14ac:dyDescent="0.25">
      <c r="B147" t="s">
        <v>216</v>
      </c>
      <c r="C147" t="s">
        <v>130</v>
      </c>
      <c r="D147" t="s">
        <v>100</v>
      </c>
      <c r="E147" s="1" t="s">
        <v>101</v>
      </c>
      <c r="F147" s="1" t="s">
        <v>10</v>
      </c>
    </row>
    <row r="148" spans="2:6" hidden="1" x14ac:dyDescent="0.25">
      <c r="B148" t="s">
        <v>217</v>
      </c>
      <c r="C148" t="s">
        <v>130</v>
      </c>
      <c r="D148" t="s">
        <v>100</v>
      </c>
      <c r="E148" s="1" t="s">
        <v>101</v>
      </c>
      <c r="F148" s="1" t="s">
        <v>10</v>
      </c>
    </row>
    <row r="149" spans="2:6" hidden="1" x14ac:dyDescent="0.25">
      <c r="B149" t="s">
        <v>218</v>
      </c>
      <c r="C149" t="s">
        <v>130</v>
      </c>
      <c r="D149" t="s">
        <v>197</v>
      </c>
      <c r="E149" s="1" t="s">
        <v>55</v>
      </c>
      <c r="F149" s="1" t="s">
        <v>10</v>
      </c>
    </row>
    <row r="150" spans="2:6" hidden="1" x14ac:dyDescent="0.25">
      <c r="B150" t="s">
        <v>219</v>
      </c>
      <c r="C150" t="s">
        <v>130</v>
      </c>
      <c r="D150" t="s">
        <v>135</v>
      </c>
      <c r="E150" s="1" t="s">
        <v>136</v>
      </c>
      <c r="F150" s="1" t="s">
        <v>10</v>
      </c>
    </row>
    <row r="151" spans="2:6" hidden="1" x14ac:dyDescent="0.25">
      <c r="B151" t="s">
        <v>220</v>
      </c>
      <c r="C151" t="s">
        <v>130</v>
      </c>
      <c r="D151" t="s">
        <v>133</v>
      </c>
      <c r="E151" s="1" t="s">
        <v>85</v>
      </c>
      <c r="F151" s="1" t="s">
        <v>10</v>
      </c>
    </row>
    <row r="152" spans="2:6" hidden="1" x14ac:dyDescent="0.25">
      <c r="B152" t="s">
        <v>221</v>
      </c>
      <c r="C152" t="s">
        <v>130</v>
      </c>
      <c r="D152" t="s">
        <v>133</v>
      </c>
      <c r="E152" s="1" t="s">
        <v>85</v>
      </c>
      <c r="F152" s="1" t="s">
        <v>10</v>
      </c>
    </row>
    <row r="153" spans="2:6" hidden="1" x14ac:dyDescent="0.25">
      <c r="B153" t="s">
        <v>222</v>
      </c>
      <c r="C153" t="s">
        <v>130</v>
      </c>
      <c r="D153" t="s">
        <v>133</v>
      </c>
      <c r="E153" s="1" t="s">
        <v>85</v>
      </c>
      <c r="F153" s="1" t="s">
        <v>10</v>
      </c>
    </row>
    <row r="154" spans="2:6" hidden="1" x14ac:dyDescent="0.25">
      <c r="B154" t="s">
        <v>223</v>
      </c>
      <c r="C154" t="s">
        <v>130</v>
      </c>
      <c r="D154" t="s">
        <v>133</v>
      </c>
      <c r="E154" s="1" t="s">
        <v>85</v>
      </c>
      <c r="F154" s="1" t="s">
        <v>10</v>
      </c>
    </row>
    <row r="155" spans="2:6" hidden="1" x14ac:dyDescent="0.25">
      <c r="B155" t="s">
        <v>224</v>
      </c>
      <c r="C155" t="s">
        <v>130</v>
      </c>
      <c r="D155" t="s">
        <v>112</v>
      </c>
      <c r="E155" s="1" t="s">
        <v>18</v>
      </c>
      <c r="F155" s="1" t="s">
        <v>10</v>
      </c>
    </row>
    <row r="156" spans="2:6" hidden="1" x14ac:dyDescent="0.25">
      <c r="B156" t="s">
        <v>225</v>
      </c>
      <c r="C156" t="s">
        <v>130</v>
      </c>
      <c r="D156" t="s">
        <v>105</v>
      </c>
      <c r="E156" s="1" t="s">
        <v>18</v>
      </c>
      <c r="F156" s="1" t="s">
        <v>10</v>
      </c>
    </row>
    <row r="157" spans="2:6" hidden="1" x14ac:dyDescent="0.25">
      <c r="B157" t="s">
        <v>226</v>
      </c>
      <c r="C157" t="s">
        <v>130</v>
      </c>
      <c r="D157" t="s">
        <v>105</v>
      </c>
      <c r="E157" s="1" t="s">
        <v>18</v>
      </c>
      <c r="F157" s="1" t="s">
        <v>10</v>
      </c>
    </row>
    <row r="158" spans="2:6" hidden="1" x14ac:dyDescent="0.25">
      <c r="B158" t="s">
        <v>227</v>
      </c>
      <c r="C158" t="s">
        <v>130</v>
      </c>
      <c r="D158" t="s">
        <v>29</v>
      </c>
      <c r="E158" s="1" t="s">
        <v>18</v>
      </c>
      <c r="F158" s="1" t="s">
        <v>10</v>
      </c>
    </row>
    <row r="159" spans="2:6" hidden="1" x14ac:dyDescent="0.25">
      <c r="B159" t="s">
        <v>228</v>
      </c>
      <c r="C159" t="s">
        <v>130</v>
      </c>
      <c r="D159" t="s">
        <v>133</v>
      </c>
      <c r="E159" s="1" t="s">
        <v>85</v>
      </c>
      <c r="F159" s="1" t="s">
        <v>10</v>
      </c>
    </row>
    <row r="160" spans="2:6" hidden="1" x14ac:dyDescent="0.25">
      <c r="B160" t="s">
        <v>229</v>
      </c>
      <c r="C160" t="s">
        <v>130</v>
      </c>
      <c r="D160" t="s">
        <v>230</v>
      </c>
      <c r="E160" s="1" t="s">
        <v>55</v>
      </c>
      <c r="F160" s="1" t="s">
        <v>10</v>
      </c>
    </row>
    <row r="161" spans="2:6" hidden="1" x14ac:dyDescent="0.25">
      <c r="B161" t="s">
        <v>231</v>
      </c>
      <c r="C161" t="s">
        <v>130</v>
      </c>
      <c r="D161" t="s">
        <v>232</v>
      </c>
      <c r="E161" s="1" t="s">
        <v>233</v>
      </c>
      <c r="F161" s="1" t="s">
        <v>10</v>
      </c>
    </row>
    <row r="162" spans="2:6" hidden="1" x14ac:dyDescent="0.25">
      <c r="B162" t="s">
        <v>234</v>
      </c>
      <c r="C162" t="s">
        <v>130</v>
      </c>
      <c r="D162" t="s">
        <v>197</v>
      </c>
      <c r="E162" s="1" t="s">
        <v>55</v>
      </c>
      <c r="F162" s="1" t="s">
        <v>10</v>
      </c>
    </row>
    <row r="163" spans="2:6" hidden="1" x14ac:dyDescent="0.25">
      <c r="B163" t="s">
        <v>235</v>
      </c>
      <c r="C163" t="s">
        <v>130</v>
      </c>
      <c r="D163" t="s">
        <v>133</v>
      </c>
      <c r="E163" s="1" t="s">
        <v>85</v>
      </c>
      <c r="F163" s="1" t="s">
        <v>10</v>
      </c>
    </row>
    <row r="164" spans="2:6" hidden="1" x14ac:dyDescent="0.25">
      <c r="B164" t="s">
        <v>236</v>
      </c>
      <c r="C164" t="s">
        <v>130</v>
      </c>
      <c r="D164" t="s">
        <v>8</v>
      </c>
      <c r="E164" s="1" t="s">
        <v>9</v>
      </c>
      <c r="F164" s="1" t="s">
        <v>10</v>
      </c>
    </row>
    <row r="165" spans="2:6" hidden="1" x14ac:dyDescent="0.25">
      <c r="B165" t="s">
        <v>237</v>
      </c>
      <c r="C165" t="s">
        <v>130</v>
      </c>
      <c r="D165" t="s">
        <v>232</v>
      </c>
      <c r="E165" s="1" t="s">
        <v>233</v>
      </c>
      <c r="F165" s="1" t="s">
        <v>10</v>
      </c>
    </row>
    <row r="166" spans="2:6" hidden="1" x14ac:dyDescent="0.25">
      <c r="B166" t="s">
        <v>238</v>
      </c>
      <c r="C166" t="s">
        <v>130</v>
      </c>
      <c r="D166" t="s">
        <v>199</v>
      </c>
      <c r="E166" s="1" t="s">
        <v>200</v>
      </c>
      <c r="F166" s="1" t="s">
        <v>10</v>
      </c>
    </row>
    <row r="167" spans="2:6" hidden="1" x14ac:dyDescent="0.25">
      <c r="B167" t="s">
        <v>239</v>
      </c>
      <c r="C167" t="s">
        <v>130</v>
      </c>
      <c r="D167" t="s">
        <v>140</v>
      </c>
      <c r="E167" s="1" t="s">
        <v>18</v>
      </c>
      <c r="F167" s="1" t="s">
        <v>10</v>
      </c>
    </row>
    <row r="168" spans="2:6" hidden="1" x14ac:dyDescent="0.25">
      <c r="B168" t="s">
        <v>240</v>
      </c>
      <c r="C168" t="s">
        <v>130</v>
      </c>
      <c r="D168" t="s">
        <v>197</v>
      </c>
      <c r="E168" s="1" t="s">
        <v>18</v>
      </c>
      <c r="F168" s="1" t="s">
        <v>10</v>
      </c>
    </row>
    <row r="169" spans="2:6" hidden="1" x14ac:dyDescent="0.25">
      <c r="B169" t="s">
        <v>241</v>
      </c>
      <c r="C169" t="s">
        <v>130</v>
      </c>
      <c r="D169" t="s">
        <v>197</v>
      </c>
      <c r="E169" s="1" t="s">
        <v>18</v>
      </c>
      <c r="F169" s="1" t="s">
        <v>10</v>
      </c>
    </row>
    <row r="170" spans="2:6" hidden="1" x14ac:dyDescent="0.25">
      <c r="B170" t="s">
        <v>242</v>
      </c>
      <c r="C170" t="s">
        <v>130</v>
      </c>
      <c r="D170" t="s">
        <v>20</v>
      </c>
      <c r="E170" s="1" t="s">
        <v>18</v>
      </c>
      <c r="F170" s="1" t="s">
        <v>10</v>
      </c>
    </row>
    <row r="171" spans="2:6" hidden="1" x14ac:dyDescent="0.25">
      <c r="B171" t="s">
        <v>242</v>
      </c>
      <c r="C171" t="s">
        <v>130</v>
      </c>
      <c r="D171" t="s">
        <v>57</v>
      </c>
      <c r="E171" s="1" t="s">
        <v>18</v>
      </c>
      <c r="F171" s="1" t="s">
        <v>10</v>
      </c>
    </row>
    <row r="172" spans="2:6" hidden="1" x14ac:dyDescent="0.25">
      <c r="B172" t="s">
        <v>243</v>
      </c>
      <c r="C172" t="s">
        <v>130</v>
      </c>
      <c r="D172" t="s">
        <v>244</v>
      </c>
      <c r="E172" s="1" t="s">
        <v>245</v>
      </c>
      <c r="F172" s="1" t="s">
        <v>10</v>
      </c>
    </row>
    <row r="173" spans="2:6" hidden="1" x14ac:dyDescent="0.25">
      <c r="B173" t="s">
        <v>246</v>
      </c>
      <c r="C173" t="s">
        <v>130</v>
      </c>
      <c r="D173" t="s">
        <v>247</v>
      </c>
      <c r="E173" s="1" t="s">
        <v>18</v>
      </c>
      <c r="F173" s="1" t="s">
        <v>10</v>
      </c>
    </row>
    <row r="174" spans="2:6" hidden="1" x14ac:dyDescent="0.25">
      <c r="B174" t="s">
        <v>248</v>
      </c>
      <c r="C174" t="s">
        <v>130</v>
      </c>
      <c r="D174" t="s">
        <v>249</v>
      </c>
      <c r="E174" s="1" t="s">
        <v>169</v>
      </c>
      <c r="F174" s="1" t="s">
        <v>10</v>
      </c>
    </row>
    <row r="175" spans="2:6" hidden="1" x14ac:dyDescent="0.25">
      <c r="B175" t="s">
        <v>250</v>
      </c>
      <c r="C175" t="s">
        <v>130</v>
      </c>
      <c r="D175" t="s">
        <v>232</v>
      </c>
      <c r="E175" s="1" t="s">
        <v>233</v>
      </c>
      <c r="F175" s="1" t="s">
        <v>10</v>
      </c>
    </row>
    <row r="176" spans="2:6" hidden="1" x14ac:dyDescent="0.25">
      <c r="B176" t="s">
        <v>251</v>
      </c>
      <c r="C176" t="s">
        <v>130</v>
      </c>
      <c r="D176" t="s">
        <v>122</v>
      </c>
      <c r="E176" s="1" t="s">
        <v>18</v>
      </c>
      <c r="F176" s="1" t="s">
        <v>10</v>
      </c>
    </row>
    <row r="177" spans="2:6" hidden="1" x14ac:dyDescent="0.25">
      <c r="B177" t="s">
        <v>252</v>
      </c>
      <c r="C177" t="s">
        <v>130</v>
      </c>
      <c r="D177" t="s">
        <v>20</v>
      </c>
      <c r="E177" s="1" t="s">
        <v>18</v>
      </c>
      <c r="F177" s="1" t="s">
        <v>10</v>
      </c>
    </row>
    <row r="178" spans="2:6" hidden="1" x14ac:dyDescent="0.25">
      <c r="B178" t="s">
        <v>253</v>
      </c>
      <c r="C178" t="s">
        <v>130</v>
      </c>
      <c r="D178" t="s">
        <v>208</v>
      </c>
      <c r="E178" s="1" t="s">
        <v>35</v>
      </c>
      <c r="F178" s="1" t="s">
        <v>10</v>
      </c>
    </row>
    <row r="179" spans="2:6" hidden="1" x14ac:dyDescent="0.25">
      <c r="B179" t="s">
        <v>254</v>
      </c>
      <c r="C179" t="s">
        <v>130</v>
      </c>
      <c r="D179" t="s">
        <v>49</v>
      </c>
      <c r="E179" s="1" t="s">
        <v>18</v>
      </c>
      <c r="F179" s="1" t="s">
        <v>10</v>
      </c>
    </row>
    <row r="180" spans="2:6" hidden="1" x14ac:dyDescent="0.25">
      <c r="B180" t="s">
        <v>255</v>
      </c>
      <c r="C180" t="s">
        <v>130</v>
      </c>
      <c r="D180" t="s">
        <v>133</v>
      </c>
      <c r="E180" s="1" t="s">
        <v>85</v>
      </c>
      <c r="F180" s="1" t="s">
        <v>10</v>
      </c>
    </row>
    <row r="181" spans="2:6" hidden="1" x14ac:dyDescent="0.25">
      <c r="B181" t="s">
        <v>256</v>
      </c>
      <c r="C181" t="s">
        <v>130</v>
      </c>
      <c r="D181" t="s">
        <v>133</v>
      </c>
      <c r="E181" s="1" t="s">
        <v>85</v>
      </c>
      <c r="F181" s="1" t="s">
        <v>10</v>
      </c>
    </row>
    <row r="182" spans="2:6" hidden="1" x14ac:dyDescent="0.25">
      <c r="B182" t="s">
        <v>257</v>
      </c>
      <c r="C182" t="s">
        <v>130</v>
      </c>
      <c r="D182" t="s">
        <v>197</v>
      </c>
      <c r="E182" s="1" t="s">
        <v>18</v>
      </c>
      <c r="F182" s="1" t="s">
        <v>10</v>
      </c>
    </row>
    <row r="183" spans="2:6" hidden="1" x14ac:dyDescent="0.25">
      <c r="B183" t="s">
        <v>258</v>
      </c>
      <c r="C183" t="s">
        <v>130</v>
      </c>
      <c r="D183" t="s">
        <v>259</v>
      </c>
      <c r="E183" s="1" t="s">
        <v>174</v>
      </c>
      <c r="F183" s="1" t="s">
        <v>10</v>
      </c>
    </row>
    <row r="184" spans="2:6" hidden="1" x14ac:dyDescent="0.25">
      <c r="B184" t="s">
        <v>260</v>
      </c>
      <c r="C184" t="s">
        <v>130</v>
      </c>
      <c r="D184" t="s">
        <v>144</v>
      </c>
      <c r="E184" s="1" t="s">
        <v>35</v>
      </c>
      <c r="F184" s="1" t="s">
        <v>10</v>
      </c>
    </row>
    <row r="185" spans="2:6" hidden="1" x14ac:dyDescent="0.25">
      <c r="B185" t="s">
        <v>261</v>
      </c>
      <c r="C185" t="s">
        <v>130</v>
      </c>
      <c r="D185" t="s">
        <v>57</v>
      </c>
      <c r="E185" s="1" t="s">
        <v>9</v>
      </c>
      <c r="F185" s="1" t="s">
        <v>10</v>
      </c>
    </row>
    <row r="186" spans="2:6" hidden="1" x14ac:dyDescent="0.25">
      <c r="B186" t="s">
        <v>262</v>
      </c>
      <c r="C186" t="s">
        <v>7</v>
      </c>
      <c r="D186" t="s">
        <v>263</v>
      </c>
      <c r="E186" s="1" t="s">
        <v>264</v>
      </c>
      <c r="F186" s="1" t="s">
        <v>265</v>
      </c>
    </row>
    <row r="187" spans="2:6" hidden="1" x14ac:dyDescent="0.25">
      <c r="B187" t="s">
        <v>266</v>
      </c>
      <c r="C187" t="s">
        <v>7</v>
      </c>
      <c r="D187" t="s">
        <v>267</v>
      </c>
      <c r="E187" s="1" t="s">
        <v>264</v>
      </c>
      <c r="F187" s="1" t="s">
        <v>265</v>
      </c>
    </row>
    <row r="188" spans="2:6" hidden="1" x14ac:dyDescent="0.25">
      <c r="B188" t="s">
        <v>268</v>
      </c>
      <c r="C188" t="s">
        <v>7</v>
      </c>
      <c r="D188" t="s">
        <v>267</v>
      </c>
      <c r="E188" s="1" t="s">
        <v>264</v>
      </c>
      <c r="F188" s="1" t="s">
        <v>265</v>
      </c>
    </row>
    <row r="189" spans="2:6" hidden="1" x14ac:dyDescent="0.25">
      <c r="B189" t="s">
        <v>269</v>
      </c>
      <c r="C189" t="s">
        <v>7</v>
      </c>
      <c r="D189" t="s">
        <v>267</v>
      </c>
      <c r="E189" s="1" t="s">
        <v>264</v>
      </c>
      <c r="F189" s="1" t="s">
        <v>265</v>
      </c>
    </row>
    <row r="190" spans="2:6" hidden="1" x14ac:dyDescent="0.25">
      <c r="B190" t="s">
        <v>270</v>
      </c>
      <c r="C190" t="s">
        <v>7</v>
      </c>
      <c r="D190" t="s">
        <v>267</v>
      </c>
      <c r="E190" s="1" t="s">
        <v>264</v>
      </c>
      <c r="F190" s="1" t="s">
        <v>265</v>
      </c>
    </row>
    <row r="191" spans="2:6" hidden="1" x14ac:dyDescent="0.25">
      <c r="B191" t="s">
        <v>400</v>
      </c>
      <c r="C191" t="s">
        <v>16</v>
      </c>
      <c r="D191" t="s">
        <v>336</v>
      </c>
      <c r="E191" s="1" t="s">
        <v>264</v>
      </c>
      <c r="F191" s="1" t="s">
        <v>265</v>
      </c>
    </row>
    <row r="192" spans="2:6" hidden="1" x14ac:dyDescent="0.25">
      <c r="B192" t="s">
        <v>401</v>
      </c>
      <c r="C192" t="s">
        <v>16</v>
      </c>
      <c r="D192" t="s">
        <v>402</v>
      </c>
      <c r="E192" s="1" t="s">
        <v>264</v>
      </c>
      <c r="F192" s="1" t="s">
        <v>265</v>
      </c>
    </row>
    <row r="193" spans="2:6" hidden="1" x14ac:dyDescent="0.25">
      <c r="B193" t="s">
        <v>403</v>
      </c>
      <c r="C193" t="s">
        <v>16</v>
      </c>
      <c r="D193" t="s">
        <v>358</v>
      </c>
      <c r="E193" s="1" t="s">
        <v>404</v>
      </c>
      <c r="F193" s="1" t="s">
        <v>265</v>
      </c>
    </row>
    <row r="194" spans="2:6" hidden="1" x14ac:dyDescent="0.25">
      <c r="B194" t="s">
        <v>405</v>
      </c>
      <c r="C194" t="s">
        <v>16</v>
      </c>
      <c r="D194" t="s">
        <v>329</v>
      </c>
      <c r="E194" s="1" t="s">
        <v>330</v>
      </c>
      <c r="F194" s="1" t="s">
        <v>265</v>
      </c>
    </row>
    <row r="195" spans="2:6" hidden="1" x14ac:dyDescent="0.25">
      <c r="B195" t="s">
        <v>406</v>
      </c>
      <c r="C195" t="s">
        <v>16</v>
      </c>
      <c r="D195" t="s">
        <v>310</v>
      </c>
      <c r="E195" s="1" t="s">
        <v>404</v>
      </c>
      <c r="F195" s="1" t="s">
        <v>265</v>
      </c>
    </row>
    <row r="196" spans="2:6" hidden="1" x14ac:dyDescent="0.25">
      <c r="B196" t="s">
        <v>407</v>
      </c>
      <c r="C196" t="s">
        <v>16</v>
      </c>
      <c r="D196" t="s">
        <v>408</v>
      </c>
      <c r="E196" s="1" t="s">
        <v>264</v>
      </c>
      <c r="F196" s="1" t="s">
        <v>265</v>
      </c>
    </row>
    <row r="197" spans="2:6" hidden="1" x14ac:dyDescent="0.25">
      <c r="B197" t="s">
        <v>409</v>
      </c>
      <c r="C197" t="s">
        <v>16</v>
      </c>
      <c r="D197" t="s">
        <v>305</v>
      </c>
      <c r="E197" s="1" t="s">
        <v>306</v>
      </c>
      <c r="F197" s="1" t="s">
        <v>265</v>
      </c>
    </row>
    <row r="198" spans="2:6" hidden="1" x14ac:dyDescent="0.25">
      <c r="B198" t="s">
        <v>410</v>
      </c>
      <c r="C198" t="s">
        <v>16</v>
      </c>
      <c r="D198" t="s">
        <v>336</v>
      </c>
      <c r="E198" s="1" t="s">
        <v>264</v>
      </c>
      <c r="F198" s="1" t="s">
        <v>265</v>
      </c>
    </row>
    <row r="199" spans="2:6" hidden="1" x14ac:dyDescent="0.25">
      <c r="B199" t="s">
        <v>411</v>
      </c>
      <c r="C199" t="s">
        <v>16</v>
      </c>
      <c r="D199" t="s">
        <v>402</v>
      </c>
      <c r="E199" s="1" t="s">
        <v>264</v>
      </c>
      <c r="F199" s="1" t="s">
        <v>265</v>
      </c>
    </row>
    <row r="200" spans="2:6" hidden="1" x14ac:dyDescent="0.25">
      <c r="B200" t="s">
        <v>412</v>
      </c>
      <c r="C200" t="s">
        <v>16</v>
      </c>
      <c r="D200" t="s">
        <v>310</v>
      </c>
      <c r="E200" s="1" t="s">
        <v>404</v>
      </c>
      <c r="F200" s="1" t="s">
        <v>265</v>
      </c>
    </row>
    <row r="201" spans="2:6" hidden="1" x14ac:dyDescent="0.25">
      <c r="B201" t="s">
        <v>413</v>
      </c>
      <c r="C201" t="s">
        <v>16</v>
      </c>
      <c r="D201" t="s">
        <v>329</v>
      </c>
      <c r="E201" s="1" t="s">
        <v>330</v>
      </c>
      <c r="F201" s="1" t="s">
        <v>265</v>
      </c>
    </row>
    <row r="202" spans="2:6" hidden="1" x14ac:dyDescent="0.25">
      <c r="B202" t="s">
        <v>414</v>
      </c>
      <c r="C202" t="s">
        <v>16</v>
      </c>
      <c r="D202" t="s">
        <v>415</v>
      </c>
      <c r="E202" s="1" t="s">
        <v>264</v>
      </c>
      <c r="F202" s="1" t="s">
        <v>265</v>
      </c>
    </row>
    <row r="203" spans="2:6" hidden="1" x14ac:dyDescent="0.25">
      <c r="B203" t="s">
        <v>416</v>
      </c>
      <c r="C203" t="s">
        <v>16</v>
      </c>
      <c r="D203" t="s">
        <v>415</v>
      </c>
      <c r="E203" s="1" t="s">
        <v>264</v>
      </c>
      <c r="F203" s="1" t="s">
        <v>265</v>
      </c>
    </row>
    <row r="204" spans="2:6" hidden="1" x14ac:dyDescent="0.25">
      <c r="B204" t="s">
        <v>417</v>
      </c>
      <c r="C204" t="s">
        <v>16</v>
      </c>
      <c r="D204" t="s">
        <v>402</v>
      </c>
      <c r="E204" s="1" t="s">
        <v>264</v>
      </c>
      <c r="F204" s="1" t="s">
        <v>265</v>
      </c>
    </row>
    <row r="205" spans="2:6" hidden="1" x14ac:dyDescent="0.25">
      <c r="B205" t="s">
        <v>418</v>
      </c>
      <c r="C205" t="s">
        <v>16</v>
      </c>
      <c r="D205" t="s">
        <v>358</v>
      </c>
      <c r="E205" s="1" t="s">
        <v>404</v>
      </c>
      <c r="F205" s="1" t="s">
        <v>265</v>
      </c>
    </row>
    <row r="206" spans="2:6" hidden="1" x14ac:dyDescent="0.25">
      <c r="B206" t="s">
        <v>419</v>
      </c>
      <c r="C206" t="s">
        <v>16</v>
      </c>
      <c r="D206" t="s">
        <v>420</v>
      </c>
      <c r="E206" s="1" t="s">
        <v>264</v>
      </c>
      <c r="F206" s="1" t="s">
        <v>265</v>
      </c>
    </row>
    <row r="207" spans="2:6" hidden="1" x14ac:dyDescent="0.25">
      <c r="B207" t="s">
        <v>421</v>
      </c>
      <c r="C207" t="s">
        <v>16</v>
      </c>
      <c r="D207" t="s">
        <v>320</v>
      </c>
      <c r="E207" s="1" t="s">
        <v>264</v>
      </c>
      <c r="F207" s="1" t="s">
        <v>265</v>
      </c>
    </row>
    <row r="208" spans="2:6" hidden="1" x14ac:dyDescent="0.25">
      <c r="B208" t="s">
        <v>422</v>
      </c>
      <c r="C208" t="s">
        <v>16</v>
      </c>
      <c r="D208" t="s">
        <v>320</v>
      </c>
      <c r="E208" s="1" t="s">
        <v>264</v>
      </c>
      <c r="F208" s="1" t="s">
        <v>265</v>
      </c>
    </row>
    <row r="209" spans="2:6" hidden="1" x14ac:dyDescent="0.25">
      <c r="B209" t="s">
        <v>423</v>
      </c>
      <c r="C209" t="s">
        <v>16</v>
      </c>
      <c r="D209" t="s">
        <v>336</v>
      </c>
      <c r="E209" s="1" t="s">
        <v>264</v>
      </c>
      <c r="F209" s="1" t="s">
        <v>265</v>
      </c>
    </row>
    <row r="210" spans="2:6" hidden="1" x14ac:dyDescent="0.25">
      <c r="B210" t="s">
        <v>424</v>
      </c>
      <c r="C210" t="s">
        <v>16</v>
      </c>
      <c r="D210" t="s">
        <v>338</v>
      </c>
      <c r="E210" s="1" t="s">
        <v>404</v>
      </c>
      <c r="F210" s="1" t="s">
        <v>265</v>
      </c>
    </row>
    <row r="211" spans="2:6" hidden="1" x14ac:dyDescent="0.25">
      <c r="B211" t="s">
        <v>425</v>
      </c>
      <c r="C211" t="s">
        <v>16</v>
      </c>
      <c r="D211" t="s">
        <v>297</v>
      </c>
      <c r="E211" s="1" t="s">
        <v>404</v>
      </c>
      <c r="F211" s="1" t="s">
        <v>265</v>
      </c>
    </row>
    <row r="212" spans="2:6" hidden="1" x14ac:dyDescent="0.25">
      <c r="B212" t="s">
        <v>426</v>
      </c>
      <c r="C212" t="s">
        <v>16</v>
      </c>
      <c r="D212" t="s">
        <v>320</v>
      </c>
      <c r="E212" s="1" t="s">
        <v>264</v>
      </c>
      <c r="F212" s="1" t="s">
        <v>265</v>
      </c>
    </row>
    <row r="213" spans="2:6" hidden="1" x14ac:dyDescent="0.25">
      <c r="B213" t="s">
        <v>427</v>
      </c>
      <c r="C213" t="s">
        <v>16</v>
      </c>
      <c r="D213" t="s">
        <v>320</v>
      </c>
      <c r="E213" s="1" t="s">
        <v>264</v>
      </c>
      <c r="F213" s="1" t="s">
        <v>265</v>
      </c>
    </row>
    <row r="214" spans="2:6" hidden="1" x14ac:dyDescent="0.25">
      <c r="B214" t="s">
        <v>428</v>
      </c>
      <c r="C214" t="s">
        <v>16</v>
      </c>
      <c r="D214" t="s">
        <v>329</v>
      </c>
      <c r="E214" s="1" t="s">
        <v>330</v>
      </c>
      <c r="F214" s="1" t="s">
        <v>265</v>
      </c>
    </row>
    <row r="215" spans="2:6" hidden="1" x14ac:dyDescent="0.25">
      <c r="B215" t="s">
        <v>429</v>
      </c>
      <c r="C215" t="s">
        <v>16</v>
      </c>
      <c r="D215" t="s">
        <v>286</v>
      </c>
      <c r="E215" s="1" t="s">
        <v>404</v>
      </c>
      <c r="F215" s="1" t="s">
        <v>265</v>
      </c>
    </row>
    <row r="216" spans="2:6" hidden="1" x14ac:dyDescent="0.25">
      <c r="B216" t="s">
        <v>430</v>
      </c>
      <c r="C216" t="s">
        <v>16</v>
      </c>
      <c r="D216" t="s">
        <v>402</v>
      </c>
      <c r="E216" s="1" t="s">
        <v>264</v>
      </c>
      <c r="F216" s="1" t="s">
        <v>265</v>
      </c>
    </row>
    <row r="217" spans="2:6" hidden="1" x14ac:dyDescent="0.25">
      <c r="B217" t="s">
        <v>431</v>
      </c>
      <c r="C217" t="s">
        <v>16</v>
      </c>
      <c r="D217" t="s">
        <v>432</v>
      </c>
      <c r="E217" s="1" t="s">
        <v>264</v>
      </c>
      <c r="F217" s="1" t="s">
        <v>265</v>
      </c>
    </row>
    <row r="218" spans="2:6" hidden="1" x14ac:dyDescent="0.25">
      <c r="B218" t="s">
        <v>433</v>
      </c>
      <c r="C218" t="s">
        <v>16</v>
      </c>
      <c r="D218" t="s">
        <v>432</v>
      </c>
      <c r="E218" s="1" t="s">
        <v>264</v>
      </c>
      <c r="F218" s="1" t="s">
        <v>265</v>
      </c>
    </row>
    <row r="219" spans="2:6" hidden="1" x14ac:dyDescent="0.25">
      <c r="B219" t="s">
        <v>434</v>
      </c>
      <c r="C219" t="s">
        <v>16</v>
      </c>
      <c r="D219" t="s">
        <v>402</v>
      </c>
      <c r="E219" s="1" t="s">
        <v>264</v>
      </c>
      <c r="F219" s="1" t="s">
        <v>265</v>
      </c>
    </row>
    <row r="220" spans="2:6" hidden="1" x14ac:dyDescent="0.25">
      <c r="B220" t="s">
        <v>435</v>
      </c>
      <c r="C220" t="s">
        <v>16</v>
      </c>
      <c r="D220" t="s">
        <v>305</v>
      </c>
      <c r="E220" s="1" t="s">
        <v>306</v>
      </c>
      <c r="F220" s="1" t="s">
        <v>265</v>
      </c>
    </row>
    <row r="221" spans="2:6" hidden="1" x14ac:dyDescent="0.25">
      <c r="B221" t="s">
        <v>436</v>
      </c>
      <c r="C221" t="s">
        <v>16</v>
      </c>
      <c r="D221" t="s">
        <v>353</v>
      </c>
      <c r="E221" s="1" t="s">
        <v>264</v>
      </c>
      <c r="F221" s="1" t="s">
        <v>265</v>
      </c>
    </row>
    <row r="222" spans="2:6" hidden="1" x14ac:dyDescent="0.25">
      <c r="B222" t="s">
        <v>437</v>
      </c>
      <c r="C222" t="s">
        <v>16</v>
      </c>
      <c r="D222" t="s">
        <v>353</v>
      </c>
      <c r="E222" s="1" t="s">
        <v>264</v>
      </c>
      <c r="F222" s="1" t="s">
        <v>265</v>
      </c>
    </row>
    <row r="223" spans="2:6" hidden="1" x14ac:dyDescent="0.25">
      <c r="B223" t="s">
        <v>438</v>
      </c>
      <c r="C223" t="s">
        <v>16</v>
      </c>
      <c r="D223" t="s">
        <v>439</v>
      </c>
      <c r="E223" s="1" t="s">
        <v>306</v>
      </c>
      <c r="F223" s="1" t="s">
        <v>265</v>
      </c>
    </row>
    <row r="224" spans="2:6" hidden="1" x14ac:dyDescent="0.25">
      <c r="B224" t="s">
        <v>440</v>
      </c>
      <c r="C224" t="s">
        <v>16</v>
      </c>
      <c r="D224" t="s">
        <v>305</v>
      </c>
      <c r="E224" s="1" t="s">
        <v>306</v>
      </c>
      <c r="F224" s="1" t="s">
        <v>265</v>
      </c>
    </row>
    <row r="225" spans="2:6" hidden="1" x14ac:dyDescent="0.25">
      <c r="B225" t="s">
        <v>441</v>
      </c>
      <c r="C225" t="s">
        <v>16</v>
      </c>
      <c r="D225" t="s">
        <v>439</v>
      </c>
      <c r="E225" s="1" t="s">
        <v>306</v>
      </c>
      <c r="F225" s="1" t="s">
        <v>265</v>
      </c>
    </row>
    <row r="226" spans="2:6" hidden="1" x14ac:dyDescent="0.25">
      <c r="B226" t="s">
        <v>442</v>
      </c>
      <c r="C226" t="s">
        <v>16</v>
      </c>
      <c r="D226" t="s">
        <v>439</v>
      </c>
      <c r="E226" s="1" t="s">
        <v>306</v>
      </c>
      <c r="F226" s="1" t="s">
        <v>265</v>
      </c>
    </row>
    <row r="227" spans="2:6" hidden="1" x14ac:dyDescent="0.25">
      <c r="B227" t="s">
        <v>443</v>
      </c>
      <c r="C227" t="s">
        <v>16</v>
      </c>
      <c r="D227" t="s">
        <v>439</v>
      </c>
      <c r="E227" s="1" t="s">
        <v>306</v>
      </c>
      <c r="F227" s="1" t="s">
        <v>265</v>
      </c>
    </row>
    <row r="228" spans="2:6" hidden="1" x14ac:dyDescent="0.25">
      <c r="B228" t="s">
        <v>444</v>
      </c>
      <c r="C228" t="s">
        <v>16</v>
      </c>
      <c r="D228" t="s">
        <v>439</v>
      </c>
      <c r="E228" s="1" t="s">
        <v>306</v>
      </c>
      <c r="F228" s="1" t="s">
        <v>265</v>
      </c>
    </row>
    <row r="229" spans="2:6" hidden="1" x14ac:dyDescent="0.25">
      <c r="B229" t="s">
        <v>445</v>
      </c>
      <c r="C229" t="s">
        <v>16</v>
      </c>
      <c r="D229" t="s">
        <v>446</v>
      </c>
      <c r="E229" s="1" t="s">
        <v>264</v>
      </c>
      <c r="F229" s="1" t="s">
        <v>265</v>
      </c>
    </row>
    <row r="230" spans="2:6" hidden="1" x14ac:dyDescent="0.25">
      <c r="B230" t="s">
        <v>447</v>
      </c>
      <c r="C230" t="s">
        <v>16</v>
      </c>
      <c r="D230" t="s">
        <v>310</v>
      </c>
      <c r="E230" s="1" t="s">
        <v>404</v>
      </c>
      <c r="F230" s="1" t="s">
        <v>265</v>
      </c>
    </row>
    <row r="231" spans="2:6" hidden="1" x14ac:dyDescent="0.25">
      <c r="B231" t="s">
        <v>448</v>
      </c>
      <c r="C231" t="s">
        <v>16</v>
      </c>
      <c r="D231" t="s">
        <v>267</v>
      </c>
      <c r="E231" s="1" t="s">
        <v>264</v>
      </c>
      <c r="F231" s="1" t="s">
        <v>265</v>
      </c>
    </row>
    <row r="232" spans="2:6" hidden="1" x14ac:dyDescent="0.25">
      <c r="B232" t="s">
        <v>449</v>
      </c>
      <c r="C232" t="s">
        <v>16</v>
      </c>
      <c r="D232" t="s">
        <v>267</v>
      </c>
      <c r="E232" s="1" t="s">
        <v>264</v>
      </c>
      <c r="F232" s="1" t="s">
        <v>265</v>
      </c>
    </row>
    <row r="233" spans="2:6" hidden="1" x14ac:dyDescent="0.25">
      <c r="B233" t="s">
        <v>450</v>
      </c>
      <c r="C233" t="s">
        <v>16</v>
      </c>
      <c r="D233" t="s">
        <v>267</v>
      </c>
      <c r="E233" s="1" t="s">
        <v>264</v>
      </c>
      <c r="F233" s="1" t="s">
        <v>265</v>
      </c>
    </row>
    <row r="234" spans="2:6" hidden="1" x14ac:dyDescent="0.25">
      <c r="B234" t="s">
        <v>451</v>
      </c>
      <c r="C234" t="s">
        <v>16</v>
      </c>
      <c r="D234" t="s">
        <v>267</v>
      </c>
      <c r="E234" s="1" t="s">
        <v>264</v>
      </c>
      <c r="F234" s="1" t="s">
        <v>265</v>
      </c>
    </row>
    <row r="235" spans="2:6" hidden="1" x14ac:dyDescent="0.25">
      <c r="B235" t="s">
        <v>452</v>
      </c>
      <c r="C235" t="s">
        <v>16</v>
      </c>
      <c r="D235" t="s">
        <v>267</v>
      </c>
      <c r="E235" s="1" t="s">
        <v>264</v>
      </c>
      <c r="F235" s="1" t="s">
        <v>265</v>
      </c>
    </row>
    <row r="236" spans="2:6" hidden="1" x14ac:dyDescent="0.25">
      <c r="B236" t="s">
        <v>453</v>
      </c>
      <c r="C236" t="s">
        <v>16</v>
      </c>
      <c r="D236" t="s">
        <v>267</v>
      </c>
      <c r="E236" s="1" t="s">
        <v>264</v>
      </c>
      <c r="F236" s="1" t="s">
        <v>265</v>
      </c>
    </row>
    <row r="237" spans="2:6" hidden="1" x14ac:dyDescent="0.25">
      <c r="B237" t="s">
        <v>454</v>
      </c>
      <c r="C237" t="s">
        <v>16</v>
      </c>
      <c r="D237" t="s">
        <v>267</v>
      </c>
      <c r="E237" s="1" t="s">
        <v>264</v>
      </c>
      <c r="F237" s="1" t="s">
        <v>265</v>
      </c>
    </row>
    <row r="238" spans="2:6" hidden="1" x14ac:dyDescent="0.25">
      <c r="B238" t="s">
        <v>455</v>
      </c>
      <c r="C238" t="s">
        <v>16</v>
      </c>
      <c r="D238" t="s">
        <v>267</v>
      </c>
      <c r="E238" s="1" t="s">
        <v>264</v>
      </c>
      <c r="F238" s="1" t="s">
        <v>265</v>
      </c>
    </row>
    <row r="239" spans="2:6" hidden="1" x14ac:dyDescent="0.25">
      <c r="B239" t="s">
        <v>456</v>
      </c>
      <c r="C239" t="s">
        <v>16</v>
      </c>
      <c r="D239" t="s">
        <v>267</v>
      </c>
      <c r="E239" s="1" t="s">
        <v>264</v>
      </c>
      <c r="F239" s="1" t="s">
        <v>265</v>
      </c>
    </row>
    <row r="240" spans="2:6" hidden="1" x14ac:dyDescent="0.25">
      <c r="B240" t="s">
        <v>457</v>
      </c>
      <c r="C240" t="s">
        <v>16</v>
      </c>
      <c r="D240" t="s">
        <v>439</v>
      </c>
      <c r="E240" s="1" t="s">
        <v>306</v>
      </c>
      <c r="F240" s="1" t="s">
        <v>265</v>
      </c>
    </row>
    <row r="241" spans="2:6" hidden="1" x14ac:dyDescent="0.25">
      <c r="B241" t="s">
        <v>458</v>
      </c>
      <c r="C241" t="s">
        <v>16</v>
      </c>
      <c r="D241" t="s">
        <v>459</v>
      </c>
      <c r="E241" s="1" t="s">
        <v>264</v>
      </c>
      <c r="F241" s="1" t="s">
        <v>265</v>
      </c>
    </row>
    <row r="242" spans="2:6" hidden="1" x14ac:dyDescent="0.25">
      <c r="B242" t="s">
        <v>460</v>
      </c>
      <c r="C242" t="s">
        <v>16</v>
      </c>
      <c r="D242" t="s">
        <v>459</v>
      </c>
      <c r="E242" s="1" t="s">
        <v>264</v>
      </c>
      <c r="F242" s="1" t="s">
        <v>265</v>
      </c>
    </row>
    <row r="243" spans="2:6" hidden="1" x14ac:dyDescent="0.25">
      <c r="B243" t="s">
        <v>461</v>
      </c>
      <c r="C243" t="s">
        <v>16</v>
      </c>
      <c r="D243" t="s">
        <v>336</v>
      </c>
      <c r="E243" s="1" t="s">
        <v>264</v>
      </c>
      <c r="F243" s="1" t="s">
        <v>265</v>
      </c>
    </row>
    <row r="244" spans="2:6" hidden="1" x14ac:dyDescent="0.25">
      <c r="B244" t="s">
        <v>462</v>
      </c>
      <c r="C244" t="s">
        <v>16</v>
      </c>
      <c r="D244" t="s">
        <v>408</v>
      </c>
      <c r="E244" s="1" t="s">
        <v>264</v>
      </c>
      <c r="F244" s="1" t="s">
        <v>265</v>
      </c>
    </row>
    <row r="245" spans="2:6" hidden="1" x14ac:dyDescent="0.25">
      <c r="B245" t="s">
        <v>463</v>
      </c>
      <c r="C245" t="s">
        <v>16</v>
      </c>
      <c r="D245" t="s">
        <v>402</v>
      </c>
      <c r="E245" s="1" t="s">
        <v>264</v>
      </c>
      <c r="F245" s="1" t="s">
        <v>265</v>
      </c>
    </row>
    <row r="246" spans="2:6" hidden="1" x14ac:dyDescent="0.25">
      <c r="B246" t="s">
        <v>464</v>
      </c>
      <c r="C246" t="s">
        <v>16</v>
      </c>
      <c r="D246" t="s">
        <v>408</v>
      </c>
      <c r="E246" s="1" t="s">
        <v>264</v>
      </c>
      <c r="F246" s="1" t="s">
        <v>265</v>
      </c>
    </row>
    <row r="247" spans="2:6" hidden="1" x14ac:dyDescent="0.25">
      <c r="B247" t="s">
        <v>465</v>
      </c>
      <c r="C247" t="s">
        <v>16</v>
      </c>
      <c r="D247" t="s">
        <v>297</v>
      </c>
      <c r="E247" s="1" t="s">
        <v>404</v>
      </c>
      <c r="F247" s="1" t="s">
        <v>265</v>
      </c>
    </row>
    <row r="248" spans="2:6" hidden="1" x14ac:dyDescent="0.25">
      <c r="B248" t="s">
        <v>466</v>
      </c>
      <c r="C248" t="s">
        <v>16</v>
      </c>
      <c r="D248" t="s">
        <v>408</v>
      </c>
      <c r="E248" s="1" t="s">
        <v>264</v>
      </c>
      <c r="F248" s="1" t="s">
        <v>265</v>
      </c>
    </row>
    <row r="249" spans="2:6" hidden="1" x14ac:dyDescent="0.25">
      <c r="B249" t="s">
        <v>467</v>
      </c>
      <c r="C249" t="s">
        <v>16</v>
      </c>
      <c r="D249" t="s">
        <v>358</v>
      </c>
      <c r="E249" s="1" t="s">
        <v>404</v>
      </c>
      <c r="F249" s="1" t="s">
        <v>265</v>
      </c>
    </row>
    <row r="250" spans="2:6" hidden="1" x14ac:dyDescent="0.25">
      <c r="B250" t="s">
        <v>468</v>
      </c>
      <c r="C250" t="s">
        <v>16</v>
      </c>
      <c r="D250" t="s">
        <v>310</v>
      </c>
      <c r="E250" s="1" t="s">
        <v>404</v>
      </c>
      <c r="F250" s="1" t="s">
        <v>265</v>
      </c>
    </row>
    <row r="251" spans="2:6" x14ac:dyDescent="0.25">
      <c r="B251">
        <v>101111</v>
      </c>
      <c r="C251" t="s">
        <v>130</v>
      </c>
      <c r="D251" t="s">
        <v>271</v>
      </c>
      <c r="E251" s="1" t="s">
        <v>264</v>
      </c>
      <c r="F251" s="1" t="s">
        <v>265</v>
      </c>
    </row>
    <row r="252" spans="2:6" x14ac:dyDescent="0.25">
      <c r="B252" t="s">
        <v>272</v>
      </c>
      <c r="C252" t="s">
        <v>130</v>
      </c>
      <c r="D252" t="s">
        <v>271</v>
      </c>
      <c r="E252" s="1" t="s">
        <v>264</v>
      </c>
      <c r="F252" s="1" t="s">
        <v>265</v>
      </c>
    </row>
    <row r="253" spans="2:6" x14ac:dyDescent="0.25">
      <c r="B253" t="s">
        <v>357</v>
      </c>
      <c r="C253" t="s">
        <v>130</v>
      </c>
      <c r="D253" t="s">
        <v>358</v>
      </c>
      <c r="E253" s="1" t="s">
        <v>275</v>
      </c>
      <c r="F253" s="1" t="s">
        <v>265</v>
      </c>
    </row>
    <row r="254" spans="2:6" x14ac:dyDescent="0.25">
      <c r="B254" t="s">
        <v>273</v>
      </c>
      <c r="C254" t="s">
        <v>130</v>
      </c>
      <c r="D254" t="s">
        <v>274</v>
      </c>
      <c r="E254" s="1" t="s">
        <v>275</v>
      </c>
      <c r="F254" s="1" t="s">
        <v>265</v>
      </c>
    </row>
    <row r="255" spans="2:6" x14ac:dyDescent="0.25">
      <c r="B255" t="s">
        <v>276</v>
      </c>
      <c r="C255" t="s">
        <v>130</v>
      </c>
      <c r="D255" t="s">
        <v>277</v>
      </c>
      <c r="E255" s="1" t="s">
        <v>278</v>
      </c>
      <c r="F255" s="1" t="s">
        <v>265</v>
      </c>
    </row>
    <row r="256" spans="2:6" x14ac:dyDescent="0.25">
      <c r="B256" t="s">
        <v>279</v>
      </c>
      <c r="C256" t="s">
        <v>130</v>
      </c>
      <c r="D256" t="s">
        <v>280</v>
      </c>
      <c r="E256" s="1" t="s">
        <v>264</v>
      </c>
      <c r="F256" s="1" t="s">
        <v>265</v>
      </c>
    </row>
    <row r="257" spans="2:6" x14ac:dyDescent="0.25">
      <c r="B257" t="s">
        <v>281</v>
      </c>
      <c r="C257" t="s">
        <v>130</v>
      </c>
      <c r="D257" t="s">
        <v>282</v>
      </c>
      <c r="E257" s="1" t="s">
        <v>264</v>
      </c>
      <c r="F257" s="1" t="s">
        <v>265</v>
      </c>
    </row>
    <row r="258" spans="2:6" x14ac:dyDescent="0.25">
      <c r="B258" t="s">
        <v>283</v>
      </c>
      <c r="C258" t="s">
        <v>130</v>
      </c>
      <c r="D258" t="s">
        <v>284</v>
      </c>
      <c r="E258" s="1" t="s">
        <v>264</v>
      </c>
      <c r="F258" s="1" t="s">
        <v>265</v>
      </c>
    </row>
    <row r="259" spans="2:6" x14ac:dyDescent="0.25">
      <c r="B259" t="s">
        <v>285</v>
      </c>
      <c r="C259" t="s">
        <v>130</v>
      </c>
      <c r="D259" t="s">
        <v>286</v>
      </c>
      <c r="E259" s="1" t="s">
        <v>275</v>
      </c>
      <c r="F259" s="1" t="s">
        <v>265</v>
      </c>
    </row>
    <row r="260" spans="2:6" x14ac:dyDescent="0.25">
      <c r="B260" t="s">
        <v>287</v>
      </c>
      <c r="C260" t="s">
        <v>130</v>
      </c>
      <c r="D260" t="s">
        <v>288</v>
      </c>
      <c r="E260" s="1" t="s">
        <v>275</v>
      </c>
      <c r="F260" s="1" t="s">
        <v>265</v>
      </c>
    </row>
    <row r="261" spans="2:6" x14ac:dyDescent="0.25">
      <c r="B261" t="s">
        <v>289</v>
      </c>
      <c r="C261" t="s">
        <v>130</v>
      </c>
      <c r="D261" t="s">
        <v>274</v>
      </c>
      <c r="E261" s="1" t="s">
        <v>275</v>
      </c>
      <c r="F261" s="1" t="s">
        <v>265</v>
      </c>
    </row>
    <row r="262" spans="2:6" x14ac:dyDescent="0.25">
      <c r="B262" t="s">
        <v>290</v>
      </c>
      <c r="C262" t="s">
        <v>130</v>
      </c>
      <c r="D262" t="s">
        <v>291</v>
      </c>
      <c r="E262" s="1" t="s">
        <v>264</v>
      </c>
      <c r="F262" s="1" t="s">
        <v>265</v>
      </c>
    </row>
    <row r="263" spans="2:6" x14ac:dyDescent="0.25">
      <c r="B263" t="s">
        <v>292</v>
      </c>
      <c r="C263" t="s">
        <v>130</v>
      </c>
      <c r="D263" t="s">
        <v>271</v>
      </c>
      <c r="E263" s="1" t="s">
        <v>264</v>
      </c>
      <c r="F263" s="1" t="s">
        <v>265</v>
      </c>
    </row>
    <row r="264" spans="2:6" x14ac:dyDescent="0.25">
      <c r="B264" t="s">
        <v>293</v>
      </c>
      <c r="C264" t="s">
        <v>130</v>
      </c>
      <c r="D264" t="s">
        <v>282</v>
      </c>
      <c r="E264" s="1" t="s">
        <v>264</v>
      </c>
      <c r="F264" s="1" t="s">
        <v>265</v>
      </c>
    </row>
    <row r="265" spans="2:6" x14ac:dyDescent="0.25">
      <c r="B265" t="s">
        <v>294</v>
      </c>
      <c r="C265" t="s">
        <v>130</v>
      </c>
      <c r="D265" t="s">
        <v>295</v>
      </c>
      <c r="E265" s="1" t="s">
        <v>264</v>
      </c>
      <c r="F265" s="1" t="s">
        <v>265</v>
      </c>
    </row>
    <row r="266" spans="2:6" x14ac:dyDescent="0.25">
      <c r="B266" t="s">
        <v>296</v>
      </c>
      <c r="C266" t="s">
        <v>130</v>
      </c>
      <c r="D266" t="s">
        <v>297</v>
      </c>
      <c r="E266" s="1" t="s">
        <v>275</v>
      </c>
      <c r="F266" s="1" t="s">
        <v>265</v>
      </c>
    </row>
    <row r="267" spans="2:6" x14ac:dyDescent="0.25">
      <c r="B267" t="s">
        <v>298</v>
      </c>
      <c r="C267" t="s">
        <v>130</v>
      </c>
      <c r="D267" t="s">
        <v>274</v>
      </c>
      <c r="E267" s="1" t="s">
        <v>275</v>
      </c>
      <c r="F267" s="1" t="s">
        <v>265</v>
      </c>
    </row>
    <row r="268" spans="2:6" x14ac:dyDescent="0.25">
      <c r="B268" t="s">
        <v>299</v>
      </c>
      <c r="C268" t="s">
        <v>130</v>
      </c>
      <c r="D268" t="s">
        <v>280</v>
      </c>
      <c r="E268" s="1" t="s">
        <v>264</v>
      </c>
      <c r="F268" s="1" t="s">
        <v>265</v>
      </c>
    </row>
    <row r="269" spans="2:6" x14ac:dyDescent="0.25">
      <c r="B269" t="s">
        <v>300</v>
      </c>
      <c r="C269" t="s">
        <v>130</v>
      </c>
      <c r="D269" t="s">
        <v>282</v>
      </c>
      <c r="E269" s="1" t="s">
        <v>264</v>
      </c>
      <c r="F269" s="1" t="s">
        <v>265</v>
      </c>
    </row>
    <row r="270" spans="2:6" x14ac:dyDescent="0.25">
      <c r="B270" t="s">
        <v>301</v>
      </c>
      <c r="C270" t="s">
        <v>130</v>
      </c>
      <c r="D270" t="s">
        <v>302</v>
      </c>
      <c r="E270" s="1" t="s">
        <v>264</v>
      </c>
      <c r="F270" s="1" t="s">
        <v>265</v>
      </c>
    </row>
    <row r="271" spans="2:6" x14ac:dyDescent="0.25">
      <c r="B271" t="s">
        <v>1</v>
      </c>
      <c r="C271" t="s">
        <v>130</v>
      </c>
      <c r="D271" t="s">
        <v>280</v>
      </c>
      <c r="E271" s="1" t="s">
        <v>264</v>
      </c>
      <c r="F271" s="1" t="s">
        <v>265</v>
      </c>
    </row>
    <row r="272" spans="2:6" x14ac:dyDescent="0.25">
      <c r="B272" t="s">
        <v>303</v>
      </c>
      <c r="C272" t="s">
        <v>130</v>
      </c>
      <c r="D272" t="s">
        <v>280</v>
      </c>
      <c r="E272" s="1" t="s">
        <v>264</v>
      </c>
      <c r="F272" s="1" t="s">
        <v>265</v>
      </c>
    </row>
    <row r="273" spans="2:6" x14ac:dyDescent="0.25">
      <c r="B273" t="s">
        <v>304</v>
      </c>
      <c r="C273" t="s">
        <v>130</v>
      </c>
      <c r="D273" t="s">
        <v>305</v>
      </c>
      <c r="E273" s="1" t="s">
        <v>306</v>
      </c>
      <c r="F273" s="1" t="s">
        <v>265</v>
      </c>
    </row>
    <row r="274" spans="2:6" x14ac:dyDescent="0.25">
      <c r="B274" t="s">
        <v>307</v>
      </c>
      <c r="C274" t="s">
        <v>130</v>
      </c>
      <c r="D274" t="s">
        <v>282</v>
      </c>
      <c r="E274" s="1" t="s">
        <v>264</v>
      </c>
      <c r="F274" s="1" t="s">
        <v>265</v>
      </c>
    </row>
    <row r="275" spans="2:6" x14ac:dyDescent="0.25">
      <c r="B275" t="s">
        <v>142</v>
      </c>
      <c r="C275" t="s">
        <v>130</v>
      </c>
      <c r="D275" t="s">
        <v>308</v>
      </c>
      <c r="E275" s="1" t="s">
        <v>264</v>
      </c>
      <c r="F275" s="1" t="s">
        <v>265</v>
      </c>
    </row>
    <row r="276" spans="2:6" x14ac:dyDescent="0.25">
      <c r="B276" t="s">
        <v>309</v>
      </c>
      <c r="C276" t="s">
        <v>130</v>
      </c>
      <c r="D276" t="s">
        <v>310</v>
      </c>
      <c r="E276" s="1" t="s">
        <v>275</v>
      </c>
      <c r="F276" s="1" t="s">
        <v>265</v>
      </c>
    </row>
    <row r="277" spans="2:6" x14ac:dyDescent="0.25">
      <c r="B277" t="s">
        <v>311</v>
      </c>
      <c r="C277" t="s">
        <v>130</v>
      </c>
      <c r="D277" t="s">
        <v>312</v>
      </c>
      <c r="E277" s="1" t="s">
        <v>264</v>
      </c>
      <c r="F277" s="1" t="s">
        <v>265</v>
      </c>
    </row>
    <row r="278" spans="2:6" x14ac:dyDescent="0.25">
      <c r="B278" t="s">
        <v>313</v>
      </c>
      <c r="C278" t="s">
        <v>130</v>
      </c>
      <c r="D278" t="s">
        <v>312</v>
      </c>
      <c r="E278" s="1" t="s">
        <v>264</v>
      </c>
      <c r="F278" s="1" t="s">
        <v>265</v>
      </c>
    </row>
    <row r="279" spans="2:6" x14ac:dyDescent="0.25">
      <c r="B279" t="s">
        <v>314</v>
      </c>
      <c r="C279" t="s">
        <v>130</v>
      </c>
      <c r="D279" t="s">
        <v>312</v>
      </c>
      <c r="E279" s="1" t="s">
        <v>264</v>
      </c>
      <c r="F279" s="1" t="s">
        <v>265</v>
      </c>
    </row>
    <row r="280" spans="2:6" x14ac:dyDescent="0.25">
      <c r="B280" t="s">
        <v>315</v>
      </c>
      <c r="C280" t="s">
        <v>130</v>
      </c>
      <c r="D280" t="s">
        <v>316</v>
      </c>
      <c r="E280" s="1" t="s">
        <v>264</v>
      </c>
      <c r="F280" s="1" t="s">
        <v>265</v>
      </c>
    </row>
    <row r="281" spans="2:6" x14ac:dyDescent="0.25">
      <c r="B281" t="s">
        <v>317</v>
      </c>
      <c r="C281" t="s">
        <v>130</v>
      </c>
      <c r="D281" t="s">
        <v>282</v>
      </c>
      <c r="E281" s="1" t="s">
        <v>264</v>
      </c>
      <c r="F281" s="1" t="s">
        <v>265</v>
      </c>
    </row>
    <row r="282" spans="2:6" x14ac:dyDescent="0.25">
      <c r="B282" t="s">
        <v>318</v>
      </c>
      <c r="C282" t="s">
        <v>130</v>
      </c>
      <c r="D282" t="s">
        <v>282</v>
      </c>
      <c r="E282" s="1" t="s">
        <v>264</v>
      </c>
      <c r="F282" s="1" t="s">
        <v>265</v>
      </c>
    </row>
    <row r="283" spans="2:6" x14ac:dyDescent="0.25">
      <c r="B283" t="s">
        <v>319</v>
      </c>
      <c r="C283" t="s">
        <v>130</v>
      </c>
      <c r="D283" t="s">
        <v>320</v>
      </c>
      <c r="E283" s="1" t="s">
        <v>264</v>
      </c>
      <c r="F283" s="1" t="s">
        <v>265</v>
      </c>
    </row>
    <row r="284" spans="2:6" x14ac:dyDescent="0.25">
      <c r="B284" t="s">
        <v>321</v>
      </c>
      <c r="C284" t="s">
        <v>130</v>
      </c>
      <c r="D284" t="s">
        <v>322</v>
      </c>
      <c r="E284" s="1" t="s">
        <v>264</v>
      </c>
      <c r="F284" s="1" t="s">
        <v>265</v>
      </c>
    </row>
    <row r="285" spans="2:6" x14ac:dyDescent="0.25">
      <c r="B285" t="s">
        <v>323</v>
      </c>
      <c r="C285" t="s">
        <v>130</v>
      </c>
      <c r="D285" t="s">
        <v>324</v>
      </c>
      <c r="E285" s="1" t="s">
        <v>325</v>
      </c>
      <c r="F285" s="1" t="s">
        <v>265</v>
      </c>
    </row>
    <row r="286" spans="2:6" x14ac:dyDescent="0.25">
      <c r="B286" t="s">
        <v>326</v>
      </c>
      <c r="C286" t="s">
        <v>130</v>
      </c>
      <c r="D286" t="s">
        <v>310</v>
      </c>
      <c r="E286" s="1" t="s">
        <v>275</v>
      </c>
      <c r="F286" s="1" t="s">
        <v>265</v>
      </c>
    </row>
    <row r="287" spans="2:6" x14ac:dyDescent="0.25">
      <c r="B287" t="s">
        <v>327</v>
      </c>
      <c r="C287" t="s">
        <v>130</v>
      </c>
      <c r="D287" t="s">
        <v>305</v>
      </c>
      <c r="E287" s="1" t="s">
        <v>306</v>
      </c>
      <c r="F287" s="1" t="s">
        <v>265</v>
      </c>
    </row>
    <row r="288" spans="2:6" x14ac:dyDescent="0.25">
      <c r="B288" t="s">
        <v>328</v>
      </c>
      <c r="C288" t="s">
        <v>130</v>
      </c>
      <c r="D288" t="s">
        <v>329</v>
      </c>
      <c r="E288" s="1" t="s">
        <v>330</v>
      </c>
      <c r="F288" s="1" t="s">
        <v>265</v>
      </c>
    </row>
    <row r="289" spans="2:6" x14ac:dyDescent="0.25">
      <c r="B289" t="s">
        <v>331</v>
      </c>
      <c r="C289" t="s">
        <v>130</v>
      </c>
      <c r="D289" t="s">
        <v>332</v>
      </c>
      <c r="E289" s="1" t="s">
        <v>325</v>
      </c>
      <c r="F289" s="1" t="s">
        <v>265</v>
      </c>
    </row>
    <row r="290" spans="2:6" x14ac:dyDescent="0.25">
      <c r="B290" t="s">
        <v>333</v>
      </c>
      <c r="C290" t="s">
        <v>130</v>
      </c>
      <c r="D290" t="s">
        <v>288</v>
      </c>
      <c r="E290" s="1" t="s">
        <v>275</v>
      </c>
      <c r="F290" s="1" t="s">
        <v>265</v>
      </c>
    </row>
    <row r="291" spans="2:6" x14ac:dyDescent="0.25">
      <c r="B291" t="s">
        <v>334</v>
      </c>
      <c r="C291" t="s">
        <v>130</v>
      </c>
      <c r="D291" t="s">
        <v>320</v>
      </c>
      <c r="E291" s="1" t="s">
        <v>264</v>
      </c>
      <c r="F291" s="1" t="s">
        <v>265</v>
      </c>
    </row>
    <row r="292" spans="2:6" x14ac:dyDescent="0.25">
      <c r="B292" t="s">
        <v>335</v>
      </c>
      <c r="C292" t="s">
        <v>130</v>
      </c>
      <c r="D292" t="s">
        <v>336</v>
      </c>
      <c r="E292" s="1" t="s">
        <v>264</v>
      </c>
      <c r="F292" s="1" t="s">
        <v>265</v>
      </c>
    </row>
    <row r="293" spans="2:6" x14ac:dyDescent="0.25">
      <c r="B293" t="s">
        <v>337</v>
      </c>
      <c r="C293" t="s">
        <v>130</v>
      </c>
      <c r="D293" t="s">
        <v>338</v>
      </c>
      <c r="E293" s="1" t="s">
        <v>275</v>
      </c>
      <c r="F293" s="1" t="s">
        <v>265</v>
      </c>
    </row>
    <row r="294" spans="2:6" x14ac:dyDescent="0.25">
      <c r="B294" t="s">
        <v>339</v>
      </c>
      <c r="C294" t="s">
        <v>130</v>
      </c>
      <c r="D294" t="s">
        <v>282</v>
      </c>
      <c r="E294" s="1" t="s">
        <v>264</v>
      </c>
      <c r="F294" s="1" t="s">
        <v>265</v>
      </c>
    </row>
    <row r="295" spans="2:6" x14ac:dyDescent="0.25">
      <c r="B295" t="s">
        <v>340</v>
      </c>
      <c r="C295" t="s">
        <v>130</v>
      </c>
      <c r="D295" t="s">
        <v>274</v>
      </c>
      <c r="E295" s="1" t="s">
        <v>275</v>
      </c>
      <c r="F295" s="1" t="s">
        <v>265</v>
      </c>
    </row>
    <row r="296" spans="2:6" x14ac:dyDescent="0.25">
      <c r="B296" t="s">
        <v>341</v>
      </c>
      <c r="C296" t="s">
        <v>130</v>
      </c>
      <c r="D296" t="s">
        <v>329</v>
      </c>
      <c r="E296" s="1" t="s">
        <v>330</v>
      </c>
      <c r="F296" s="1" t="s">
        <v>265</v>
      </c>
    </row>
    <row r="297" spans="2:6" x14ac:dyDescent="0.25">
      <c r="B297" t="s">
        <v>342</v>
      </c>
      <c r="C297" t="s">
        <v>130</v>
      </c>
      <c r="D297" t="s">
        <v>271</v>
      </c>
      <c r="E297" s="1" t="s">
        <v>264</v>
      </c>
      <c r="F297" s="1" t="s">
        <v>265</v>
      </c>
    </row>
    <row r="298" spans="2:6" x14ac:dyDescent="0.25">
      <c r="B298" t="s">
        <v>343</v>
      </c>
      <c r="C298" t="s">
        <v>130</v>
      </c>
      <c r="D298" t="s">
        <v>291</v>
      </c>
      <c r="E298" s="1" t="s">
        <v>264</v>
      </c>
      <c r="F298" s="1" t="s">
        <v>265</v>
      </c>
    </row>
    <row r="299" spans="2:6" x14ac:dyDescent="0.25">
      <c r="B299" t="s">
        <v>344</v>
      </c>
      <c r="C299" t="s">
        <v>130</v>
      </c>
      <c r="D299" t="s">
        <v>336</v>
      </c>
      <c r="E299" s="1" t="s">
        <v>264</v>
      </c>
      <c r="F299" s="1" t="s">
        <v>265</v>
      </c>
    </row>
    <row r="300" spans="2:6" x14ac:dyDescent="0.25">
      <c r="B300" t="s">
        <v>345</v>
      </c>
      <c r="C300" t="s">
        <v>130</v>
      </c>
      <c r="D300" t="s">
        <v>346</v>
      </c>
      <c r="E300" s="1" t="s">
        <v>275</v>
      </c>
      <c r="F300" s="1" t="s">
        <v>265</v>
      </c>
    </row>
    <row r="301" spans="2:6" x14ac:dyDescent="0.25">
      <c r="B301" t="s">
        <v>347</v>
      </c>
      <c r="C301" t="s">
        <v>130</v>
      </c>
      <c r="D301" t="s">
        <v>282</v>
      </c>
      <c r="E301" s="1" t="s">
        <v>264</v>
      </c>
      <c r="F301" s="1" t="s">
        <v>265</v>
      </c>
    </row>
    <row r="302" spans="2:6" x14ac:dyDescent="0.25">
      <c r="B302" t="s">
        <v>348</v>
      </c>
      <c r="C302" t="s">
        <v>130</v>
      </c>
      <c r="D302" t="s">
        <v>286</v>
      </c>
      <c r="E302" s="1" t="s">
        <v>275</v>
      </c>
      <c r="F302" s="1" t="s">
        <v>265</v>
      </c>
    </row>
    <row r="303" spans="2:6" x14ac:dyDescent="0.25">
      <c r="B303" t="s">
        <v>349</v>
      </c>
      <c r="C303" t="s">
        <v>130</v>
      </c>
      <c r="D303" t="s">
        <v>350</v>
      </c>
      <c r="E303" s="1" t="s">
        <v>275</v>
      </c>
      <c r="F303" s="1" t="s">
        <v>265</v>
      </c>
    </row>
    <row r="304" spans="2:6" x14ac:dyDescent="0.25">
      <c r="B304" t="s">
        <v>351</v>
      </c>
      <c r="C304" t="s">
        <v>130</v>
      </c>
      <c r="D304" t="s">
        <v>277</v>
      </c>
      <c r="E304" s="1" t="s">
        <v>278</v>
      </c>
      <c r="F304" s="1" t="s">
        <v>265</v>
      </c>
    </row>
    <row r="305" spans="2:6" x14ac:dyDescent="0.25">
      <c r="B305" t="s">
        <v>352</v>
      </c>
      <c r="C305" t="s">
        <v>130</v>
      </c>
      <c r="D305" t="s">
        <v>353</v>
      </c>
      <c r="E305" s="1" t="s">
        <v>264</v>
      </c>
      <c r="F305" s="1" t="s">
        <v>265</v>
      </c>
    </row>
    <row r="306" spans="2:6" x14ac:dyDescent="0.25">
      <c r="B306" t="s">
        <v>354</v>
      </c>
      <c r="C306" t="s">
        <v>130</v>
      </c>
      <c r="D306" t="s">
        <v>353</v>
      </c>
      <c r="E306" s="1" t="s">
        <v>264</v>
      </c>
      <c r="F306" s="1" t="s">
        <v>265</v>
      </c>
    </row>
    <row r="307" spans="2:6" x14ac:dyDescent="0.25">
      <c r="B307" t="s">
        <v>355</v>
      </c>
      <c r="C307" t="s">
        <v>130</v>
      </c>
      <c r="D307" t="s">
        <v>356</v>
      </c>
      <c r="E307" s="1" t="s">
        <v>275</v>
      </c>
      <c r="F307" s="1" t="s">
        <v>265</v>
      </c>
    </row>
    <row r="308" spans="2:6" x14ac:dyDescent="0.25">
      <c r="B308" t="s">
        <v>359</v>
      </c>
      <c r="C308" t="s">
        <v>130</v>
      </c>
      <c r="D308" t="s">
        <v>308</v>
      </c>
      <c r="E308" s="1" t="s">
        <v>264</v>
      </c>
      <c r="F308" s="1" t="s">
        <v>265</v>
      </c>
    </row>
    <row r="309" spans="2:6" x14ac:dyDescent="0.25">
      <c r="B309" t="s">
        <v>360</v>
      </c>
      <c r="C309" t="s">
        <v>130</v>
      </c>
      <c r="D309" t="s">
        <v>274</v>
      </c>
      <c r="E309" s="1" t="s">
        <v>275</v>
      </c>
      <c r="F309" s="1" t="s">
        <v>265</v>
      </c>
    </row>
    <row r="310" spans="2:6" x14ac:dyDescent="0.25">
      <c r="B310" t="s">
        <v>361</v>
      </c>
      <c r="C310" t="s">
        <v>130</v>
      </c>
      <c r="D310" t="s">
        <v>362</v>
      </c>
      <c r="E310" s="1" t="s">
        <v>275</v>
      </c>
      <c r="F310" s="1" t="s">
        <v>265</v>
      </c>
    </row>
    <row r="311" spans="2:6" x14ac:dyDescent="0.25">
      <c r="B311" t="s">
        <v>363</v>
      </c>
      <c r="C311" t="s">
        <v>130</v>
      </c>
      <c r="D311" t="s">
        <v>284</v>
      </c>
      <c r="E311" s="1" t="s">
        <v>264</v>
      </c>
      <c r="F311" s="1" t="s">
        <v>265</v>
      </c>
    </row>
    <row r="312" spans="2:6" x14ac:dyDescent="0.25">
      <c r="B312" t="s">
        <v>364</v>
      </c>
      <c r="C312" t="s">
        <v>130</v>
      </c>
      <c r="D312" t="s">
        <v>356</v>
      </c>
      <c r="E312" s="1" t="s">
        <v>275</v>
      </c>
      <c r="F312" s="1" t="s">
        <v>265</v>
      </c>
    </row>
    <row r="313" spans="2:6" x14ac:dyDescent="0.25">
      <c r="B313" t="s">
        <v>365</v>
      </c>
      <c r="C313" t="s">
        <v>130</v>
      </c>
      <c r="D313" t="s">
        <v>366</v>
      </c>
      <c r="E313" s="1" t="s">
        <v>264</v>
      </c>
      <c r="F313" s="1" t="s">
        <v>265</v>
      </c>
    </row>
    <row r="314" spans="2:6" x14ac:dyDescent="0.25">
      <c r="B314" t="s">
        <v>102</v>
      </c>
      <c r="C314" t="s">
        <v>130</v>
      </c>
      <c r="D314" t="s">
        <v>274</v>
      </c>
      <c r="E314" s="1" t="s">
        <v>275</v>
      </c>
      <c r="F314" s="1" t="s">
        <v>265</v>
      </c>
    </row>
    <row r="315" spans="2:6" x14ac:dyDescent="0.25">
      <c r="B315" t="s">
        <v>367</v>
      </c>
      <c r="C315" t="s">
        <v>130</v>
      </c>
      <c r="D315" t="s">
        <v>320</v>
      </c>
      <c r="E315" s="1" t="s">
        <v>264</v>
      </c>
      <c r="F315" s="1" t="s">
        <v>265</v>
      </c>
    </row>
    <row r="316" spans="2:6" x14ac:dyDescent="0.25">
      <c r="B316" t="s">
        <v>368</v>
      </c>
      <c r="C316" t="s">
        <v>130</v>
      </c>
      <c r="D316" t="s">
        <v>369</v>
      </c>
      <c r="E316" s="1" t="s">
        <v>325</v>
      </c>
      <c r="F316" s="1" t="s">
        <v>265</v>
      </c>
    </row>
    <row r="317" spans="2:6" x14ac:dyDescent="0.25">
      <c r="B317" t="s">
        <v>370</v>
      </c>
      <c r="C317" t="s">
        <v>130</v>
      </c>
      <c r="D317" t="s">
        <v>371</v>
      </c>
      <c r="E317" s="1" t="s">
        <v>264</v>
      </c>
      <c r="F317" s="1" t="s">
        <v>265</v>
      </c>
    </row>
    <row r="318" spans="2:6" x14ac:dyDescent="0.25">
      <c r="B318" t="s">
        <v>372</v>
      </c>
      <c r="C318" t="s">
        <v>130</v>
      </c>
      <c r="D318" t="s">
        <v>291</v>
      </c>
      <c r="E318" s="1" t="s">
        <v>264</v>
      </c>
      <c r="F318" s="1" t="s">
        <v>265</v>
      </c>
    </row>
    <row r="319" spans="2:6" x14ac:dyDescent="0.25">
      <c r="B319" t="s">
        <v>373</v>
      </c>
      <c r="C319" t="s">
        <v>130</v>
      </c>
      <c r="D319" t="s">
        <v>374</v>
      </c>
      <c r="E319" s="1" t="s">
        <v>264</v>
      </c>
      <c r="F319" s="1" t="s">
        <v>265</v>
      </c>
    </row>
    <row r="320" spans="2:6" x14ac:dyDescent="0.25">
      <c r="B320" t="s">
        <v>375</v>
      </c>
      <c r="C320" t="s">
        <v>130</v>
      </c>
      <c r="D320" t="s">
        <v>376</v>
      </c>
      <c r="E320" s="1" t="s">
        <v>325</v>
      </c>
      <c r="F320" s="1" t="s">
        <v>265</v>
      </c>
    </row>
    <row r="321" spans="2:6" x14ac:dyDescent="0.25">
      <c r="B321" t="s">
        <v>377</v>
      </c>
      <c r="C321" t="s">
        <v>130</v>
      </c>
      <c r="D321" t="s">
        <v>358</v>
      </c>
      <c r="E321" s="1" t="s">
        <v>275</v>
      </c>
      <c r="F321" s="1" t="s">
        <v>265</v>
      </c>
    </row>
    <row r="322" spans="2:6" x14ac:dyDescent="0.25">
      <c r="B322" t="s">
        <v>378</v>
      </c>
      <c r="C322" t="s">
        <v>130</v>
      </c>
      <c r="D322" t="s">
        <v>379</v>
      </c>
      <c r="E322" s="1" t="s">
        <v>380</v>
      </c>
      <c r="F322" s="1" t="s">
        <v>265</v>
      </c>
    </row>
    <row r="323" spans="2:6" x14ac:dyDescent="0.25">
      <c r="B323" t="s">
        <v>381</v>
      </c>
      <c r="C323" t="s">
        <v>130</v>
      </c>
      <c r="D323" t="s">
        <v>267</v>
      </c>
      <c r="E323" s="1" t="s">
        <v>264</v>
      </c>
      <c r="F323" s="1" t="s">
        <v>265</v>
      </c>
    </row>
    <row r="324" spans="2:6" x14ac:dyDescent="0.25">
      <c r="B324" t="s">
        <v>382</v>
      </c>
      <c r="C324" t="s">
        <v>130</v>
      </c>
      <c r="D324" t="s">
        <v>356</v>
      </c>
      <c r="E324" s="1" t="s">
        <v>275</v>
      </c>
      <c r="F324" s="1" t="s">
        <v>265</v>
      </c>
    </row>
    <row r="325" spans="2:6" x14ac:dyDescent="0.25">
      <c r="B325" t="s">
        <v>383</v>
      </c>
      <c r="C325" t="s">
        <v>130</v>
      </c>
      <c r="D325" t="s">
        <v>271</v>
      </c>
      <c r="E325" s="1" t="s">
        <v>264</v>
      </c>
      <c r="F325" s="1" t="s">
        <v>265</v>
      </c>
    </row>
    <row r="326" spans="2:6" x14ac:dyDescent="0.25">
      <c r="B326" t="s">
        <v>384</v>
      </c>
      <c r="C326" t="s">
        <v>130</v>
      </c>
      <c r="D326" t="s">
        <v>385</v>
      </c>
      <c r="E326" s="1" t="s">
        <v>275</v>
      </c>
      <c r="F326" s="1" t="s">
        <v>265</v>
      </c>
    </row>
    <row r="327" spans="2:6" x14ac:dyDescent="0.25">
      <c r="B327" t="s">
        <v>386</v>
      </c>
      <c r="C327" t="s">
        <v>130</v>
      </c>
      <c r="D327" t="s">
        <v>305</v>
      </c>
      <c r="E327" s="1" t="s">
        <v>306</v>
      </c>
      <c r="F327" s="1" t="s">
        <v>265</v>
      </c>
    </row>
    <row r="328" spans="2:6" x14ac:dyDescent="0.25">
      <c r="B328" t="s">
        <v>387</v>
      </c>
      <c r="C328" t="s">
        <v>130</v>
      </c>
      <c r="D328" t="s">
        <v>379</v>
      </c>
      <c r="E328" s="1" t="s">
        <v>380</v>
      </c>
      <c r="F328" s="1" t="s">
        <v>265</v>
      </c>
    </row>
    <row r="329" spans="2:6" x14ac:dyDescent="0.25">
      <c r="B329" t="s">
        <v>388</v>
      </c>
      <c r="C329" t="s">
        <v>130</v>
      </c>
      <c r="D329" t="s">
        <v>305</v>
      </c>
      <c r="E329" s="1" t="s">
        <v>306</v>
      </c>
      <c r="F329" s="1" t="s">
        <v>265</v>
      </c>
    </row>
    <row r="330" spans="2:6" x14ac:dyDescent="0.25">
      <c r="B330" t="s">
        <v>389</v>
      </c>
      <c r="C330" t="s">
        <v>130</v>
      </c>
      <c r="D330" t="s">
        <v>390</v>
      </c>
      <c r="E330" s="1" t="s">
        <v>264</v>
      </c>
      <c r="F330" s="1" t="s">
        <v>265</v>
      </c>
    </row>
    <row r="331" spans="2:6" x14ac:dyDescent="0.25">
      <c r="B331" t="s">
        <v>391</v>
      </c>
      <c r="C331" t="s">
        <v>130</v>
      </c>
      <c r="D331" t="s">
        <v>392</v>
      </c>
      <c r="E331" s="1" t="s">
        <v>306</v>
      </c>
      <c r="F331" s="1" t="s">
        <v>265</v>
      </c>
    </row>
    <row r="332" spans="2:6" x14ac:dyDescent="0.25">
      <c r="B332" t="s">
        <v>394</v>
      </c>
      <c r="C332" t="s">
        <v>130</v>
      </c>
      <c r="D332" t="s">
        <v>305</v>
      </c>
      <c r="E332" s="1" t="s">
        <v>306</v>
      </c>
      <c r="F332" s="1" t="s">
        <v>265</v>
      </c>
    </row>
    <row r="333" spans="2:6" x14ac:dyDescent="0.25">
      <c r="B333" t="s">
        <v>395</v>
      </c>
      <c r="C333" t="s">
        <v>130</v>
      </c>
      <c r="D333" t="s">
        <v>297</v>
      </c>
      <c r="E333" s="1" t="s">
        <v>275</v>
      </c>
      <c r="F333" s="1" t="s">
        <v>265</v>
      </c>
    </row>
    <row r="334" spans="2:6" x14ac:dyDescent="0.25">
      <c r="B334" t="s">
        <v>117</v>
      </c>
      <c r="C334" t="s">
        <v>130</v>
      </c>
      <c r="D334" t="s">
        <v>295</v>
      </c>
      <c r="E334" s="1" t="s">
        <v>264</v>
      </c>
      <c r="F334" s="1" t="s">
        <v>265</v>
      </c>
    </row>
    <row r="335" spans="2:6" x14ac:dyDescent="0.25">
      <c r="B335" t="s">
        <v>393</v>
      </c>
      <c r="C335" t="s">
        <v>130</v>
      </c>
      <c r="D335" t="s">
        <v>291</v>
      </c>
      <c r="E335" s="1" t="s">
        <v>264</v>
      </c>
      <c r="F335" s="1" t="s">
        <v>265</v>
      </c>
    </row>
    <row r="336" spans="2:6" x14ac:dyDescent="0.25">
      <c r="B336" t="s">
        <v>397</v>
      </c>
      <c r="C336" t="s">
        <v>130</v>
      </c>
      <c r="D336" t="s">
        <v>291</v>
      </c>
      <c r="E336" s="1" t="s">
        <v>264</v>
      </c>
      <c r="F336" s="1" t="s">
        <v>265</v>
      </c>
    </row>
    <row r="337" spans="2:6" x14ac:dyDescent="0.25">
      <c r="B337" t="s">
        <v>396</v>
      </c>
      <c r="C337" t="s">
        <v>130</v>
      </c>
      <c r="D337" t="s">
        <v>297</v>
      </c>
      <c r="E337" s="1" t="s">
        <v>275</v>
      </c>
      <c r="F337" s="1" t="s">
        <v>265</v>
      </c>
    </row>
    <row r="338" spans="2:6" x14ac:dyDescent="0.25">
      <c r="B338" t="s">
        <v>398</v>
      </c>
      <c r="C338" t="s">
        <v>130</v>
      </c>
      <c r="D338" t="s">
        <v>305</v>
      </c>
      <c r="E338" s="1" t="s">
        <v>306</v>
      </c>
      <c r="F338" s="1" t="s">
        <v>265</v>
      </c>
    </row>
    <row r="339" spans="2:6" x14ac:dyDescent="0.25">
      <c r="B339" t="s">
        <v>399</v>
      </c>
      <c r="C339" t="s">
        <v>130</v>
      </c>
      <c r="D339" t="s">
        <v>302</v>
      </c>
      <c r="E339" s="1" t="s">
        <v>264</v>
      </c>
      <c r="F339" s="1" t="s">
        <v>265</v>
      </c>
    </row>
  </sheetData>
  <autoFilter ref="B3:F339">
    <filterColumn colId="1">
      <filters>
        <filter val="Prática nível 2"/>
      </filters>
    </filterColumn>
    <filterColumn colId="4">
      <filters>
        <filter val="Distrito Federal"/>
      </filters>
    </filterColumn>
  </autoFilter>
  <sortState ref="B187:F491">
    <sortCondition ref="C187:C491"/>
    <sortCondition ref="B187:B49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/>
  </sheetViews>
  <sheetFormatPr defaultRowHeight="15" x14ac:dyDescent="0.25"/>
  <cols>
    <col min="1" max="1" width="22.85546875" bestFit="1" customWidth="1"/>
    <col min="2" max="2" width="18.7109375" bestFit="1" customWidth="1"/>
    <col min="3" max="3" width="18.28515625" bestFit="1" customWidth="1"/>
  </cols>
  <sheetData>
    <row r="1" spans="1:2" x14ac:dyDescent="0.25">
      <c r="A1" s="12" t="s">
        <v>3</v>
      </c>
      <c r="B1" t="s">
        <v>502</v>
      </c>
    </row>
    <row r="3" spans="1:2" x14ac:dyDescent="0.25">
      <c r="A3" s="12" t="s">
        <v>503</v>
      </c>
      <c r="B3" t="s">
        <v>505</v>
      </c>
    </row>
    <row r="4" spans="1:2" x14ac:dyDescent="0.25">
      <c r="A4" s="13">
        <v>101111</v>
      </c>
      <c r="B4" s="14">
        <v>0</v>
      </c>
    </row>
    <row r="5" spans="1:2" x14ac:dyDescent="0.25">
      <c r="A5" s="13" t="s">
        <v>483</v>
      </c>
      <c r="B5" s="14">
        <v>65</v>
      </c>
    </row>
    <row r="6" spans="1:2" x14ac:dyDescent="0.25">
      <c r="A6" s="13" t="s">
        <v>273</v>
      </c>
      <c r="B6" s="14">
        <v>0</v>
      </c>
    </row>
    <row r="7" spans="1:2" x14ac:dyDescent="0.25">
      <c r="A7" s="13" t="s">
        <v>276</v>
      </c>
      <c r="B7" s="14">
        <v>280</v>
      </c>
    </row>
    <row r="8" spans="1:2" x14ac:dyDescent="0.25">
      <c r="A8" s="13" t="s">
        <v>279</v>
      </c>
      <c r="B8" s="14">
        <v>35</v>
      </c>
    </row>
    <row r="9" spans="1:2" x14ac:dyDescent="0.25">
      <c r="A9" s="13" t="s">
        <v>283</v>
      </c>
      <c r="B9" s="14">
        <v>65</v>
      </c>
    </row>
    <row r="10" spans="1:2" x14ac:dyDescent="0.25">
      <c r="A10" s="13" t="s">
        <v>401</v>
      </c>
      <c r="B10" s="14">
        <v>0</v>
      </c>
    </row>
    <row r="11" spans="1:2" x14ac:dyDescent="0.25">
      <c r="A11" s="13" t="s">
        <v>403</v>
      </c>
      <c r="B11" s="14">
        <v>650</v>
      </c>
    </row>
    <row r="12" spans="1:2" x14ac:dyDescent="0.25">
      <c r="A12" s="13" t="s">
        <v>290</v>
      </c>
      <c r="B12" s="14">
        <v>70</v>
      </c>
    </row>
    <row r="13" spans="1:2" x14ac:dyDescent="0.25">
      <c r="A13" s="13" t="s">
        <v>292</v>
      </c>
      <c r="B13" s="14">
        <v>0</v>
      </c>
    </row>
    <row r="14" spans="1:2" x14ac:dyDescent="0.25">
      <c r="A14" s="13" t="s">
        <v>486</v>
      </c>
      <c r="B14" s="14">
        <v>25</v>
      </c>
    </row>
    <row r="15" spans="1:2" x14ac:dyDescent="0.25">
      <c r="A15" s="13" t="s">
        <v>298</v>
      </c>
      <c r="B15" s="14">
        <v>170</v>
      </c>
    </row>
    <row r="16" spans="1:2" x14ac:dyDescent="0.25">
      <c r="A16" s="13" t="s">
        <v>299</v>
      </c>
      <c r="B16" s="14">
        <v>0</v>
      </c>
    </row>
    <row r="17" spans="1:2" x14ac:dyDescent="0.25">
      <c r="A17" s="13" t="s">
        <v>1</v>
      </c>
      <c r="B17" s="14">
        <v>0</v>
      </c>
    </row>
    <row r="18" spans="1:2" x14ac:dyDescent="0.25">
      <c r="A18" s="13" t="s">
        <v>303</v>
      </c>
      <c r="B18" s="14">
        <v>15</v>
      </c>
    </row>
    <row r="19" spans="1:2" x14ac:dyDescent="0.25">
      <c r="A19" s="13" t="s">
        <v>405</v>
      </c>
      <c r="B19" s="14">
        <v>0</v>
      </c>
    </row>
    <row r="20" spans="1:2" x14ac:dyDescent="0.25">
      <c r="A20" s="13" t="s">
        <v>406</v>
      </c>
      <c r="B20" s="14">
        <v>0</v>
      </c>
    </row>
    <row r="21" spans="1:2" x14ac:dyDescent="0.25">
      <c r="A21" s="13" t="s">
        <v>407</v>
      </c>
      <c r="B21" s="14">
        <v>350</v>
      </c>
    </row>
    <row r="22" spans="1:2" x14ac:dyDescent="0.25">
      <c r="A22" s="13" t="s">
        <v>142</v>
      </c>
      <c r="B22" s="14">
        <v>415</v>
      </c>
    </row>
    <row r="23" spans="1:2" x14ac:dyDescent="0.25">
      <c r="A23" s="13" t="s">
        <v>409</v>
      </c>
      <c r="B23" s="14">
        <v>135</v>
      </c>
    </row>
    <row r="24" spans="1:2" x14ac:dyDescent="0.25">
      <c r="A24" s="13" t="s">
        <v>485</v>
      </c>
      <c r="B24" s="14">
        <v>60</v>
      </c>
    </row>
    <row r="25" spans="1:2" x14ac:dyDescent="0.25">
      <c r="A25" s="13" t="s">
        <v>311</v>
      </c>
      <c r="B25" s="14">
        <v>0</v>
      </c>
    </row>
    <row r="26" spans="1:2" x14ac:dyDescent="0.25">
      <c r="A26" s="13" t="s">
        <v>313</v>
      </c>
      <c r="B26" s="14">
        <v>0</v>
      </c>
    </row>
    <row r="27" spans="1:2" x14ac:dyDescent="0.25">
      <c r="A27" s="13" t="s">
        <v>314</v>
      </c>
      <c r="B27" s="14">
        <v>90</v>
      </c>
    </row>
    <row r="28" spans="1:2" x14ac:dyDescent="0.25">
      <c r="A28" s="13" t="s">
        <v>411</v>
      </c>
      <c r="B28" s="14">
        <v>60</v>
      </c>
    </row>
    <row r="29" spans="1:2" x14ac:dyDescent="0.25">
      <c r="A29" s="13" t="s">
        <v>319</v>
      </c>
      <c r="B29" s="14">
        <v>20</v>
      </c>
    </row>
    <row r="30" spans="1:2" x14ac:dyDescent="0.25">
      <c r="A30" s="13" t="s">
        <v>412</v>
      </c>
      <c r="B30" s="14">
        <v>245</v>
      </c>
    </row>
    <row r="31" spans="1:2" x14ac:dyDescent="0.25">
      <c r="A31" s="13" t="s">
        <v>321</v>
      </c>
      <c r="B31" s="14">
        <v>190</v>
      </c>
    </row>
    <row r="32" spans="1:2" x14ac:dyDescent="0.25">
      <c r="A32" s="13" t="s">
        <v>323</v>
      </c>
      <c r="B32" s="14">
        <v>240</v>
      </c>
    </row>
    <row r="33" spans="1:2" x14ac:dyDescent="0.25">
      <c r="A33" s="13" t="s">
        <v>413</v>
      </c>
      <c r="B33" s="14">
        <v>0</v>
      </c>
    </row>
    <row r="34" spans="1:2" x14ac:dyDescent="0.25">
      <c r="A34" s="13" t="s">
        <v>326</v>
      </c>
      <c r="B34" s="14">
        <v>210</v>
      </c>
    </row>
    <row r="35" spans="1:2" x14ac:dyDescent="0.25">
      <c r="A35" s="13" t="s">
        <v>328</v>
      </c>
      <c r="B35" s="14">
        <v>70</v>
      </c>
    </row>
    <row r="36" spans="1:2" x14ac:dyDescent="0.25">
      <c r="A36" s="13" t="s">
        <v>417</v>
      </c>
      <c r="B36" s="14">
        <v>160</v>
      </c>
    </row>
    <row r="37" spans="1:2" x14ac:dyDescent="0.25">
      <c r="A37" s="13" t="s">
        <v>418</v>
      </c>
      <c r="B37" s="14">
        <v>225</v>
      </c>
    </row>
    <row r="38" spans="1:2" x14ac:dyDescent="0.25">
      <c r="A38" s="13" t="s">
        <v>419</v>
      </c>
      <c r="B38" s="14">
        <v>295</v>
      </c>
    </row>
    <row r="39" spans="1:2" x14ac:dyDescent="0.25">
      <c r="A39" s="13" t="s">
        <v>421</v>
      </c>
      <c r="B39" s="14">
        <v>0</v>
      </c>
    </row>
    <row r="40" spans="1:2" x14ac:dyDescent="0.25">
      <c r="A40" s="13" t="s">
        <v>331</v>
      </c>
      <c r="B40" s="14">
        <v>95</v>
      </c>
    </row>
    <row r="41" spans="1:2" x14ac:dyDescent="0.25">
      <c r="A41" s="13" t="s">
        <v>422</v>
      </c>
      <c r="B41" s="14">
        <v>30</v>
      </c>
    </row>
    <row r="42" spans="1:2" x14ac:dyDescent="0.25">
      <c r="A42" s="13" t="s">
        <v>333</v>
      </c>
      <c r="B42" s="14">
        <v>90</v>
      </c>
    </row>
    <row r="43" spans="1:2" x14ac:dyDescent="0.25">
      <c r="A43" s="13" t="s">
        <v>334</v>
      </c>
      <c r="B43" s="14">
        <v>50</v>
      </c>
    </row>
    <row r="44" spans="1:2" x14ac:dyDescent="0.25">
      <c r="A44" s="13" t="s">
        <v>426</v>
      </c>
      <c r="B44" s="14">
        <v>10</v>
      </c>
    </row>
    <row r="45" spans="1:2" x14ac:dyDescent="0.25">
      <c r="A45" s="13" t="s">
        <v>480</v>
      </c>
      <c r="B45" s="14">
        <v>275</v>
      </c>
    </row>
    <row r="46" spans="1:2" x14ac:dyDescent="0.25">
      <c r="A46" s="13" t="s">
        <v>341</v>
      </c>
      <c r="B46" s="14">
        <v>40</v>
      </c>
    </row>
    <row r="47" spans="1:2" x14ac:dyDescent="0.25">
      <c r="A47" s="13" t="s">
        <v>427</v>
      </c>
      <c r="B47" s="14">
        <v>30</v>
      </c>
    </row>
    <row r="48" spans="1:2" x14ac:dyDescent="0.25">
      <c r="A48" s="13" t="s">
        <v>428</v>
      </c>
      <c r="B48" s="14">
        <v>20</v>
      </c>
    </row>
    <row r="49" spans="1:2" x14ac:dyDescent="0.25">
      <c r="A49" s="13" t="s">
        <v>482</v>
      </c>
      <c r="B49" s="14">
        <v>85</v>
      </c>
    </row>
    <row r="50" spans="1:2" x14ac:dyDescent="0.25">
      <c r="A50" s="13" t="s">
        <v>429</v>
      </c>
      <c r="B50" s="14">
        <v>0</v>
      </c>
    </row>
    <row r="51" spans="1:2" x14ac:dyDescent="0.25">
      <c r="A51" s="13" t="s">
        <v>430</v>
      </c>
      <c r="B51" s="14">
        <v>90</v>
      </c>
    </row>
    <row r="52" spans="1:2" x14ac:dyDescent="0.25">
      <c r="A52" s="13" t="s">
        <v>345</v>
      </c>
      <c r="B52" s="14">
        <v>125</v>
      </c>
    </row>
    <row r="53" spans="1:2" x14ac:dyDescent="0.25">
      <c r="A53" s="13" t="s">
        <v>431</v>
      </c>
      <c r="B53" s="14">
        <v>130</v>
      </c>
    </row>
    <row r="54" spans="1:2" x14ac:dyDescent="0.25">
      <c r="A54" s="13" t="s">
        <v>433</v>
      </c>
      <c r="B54" s="14">
        <v>200</v>
      </c>
    </row>
    <row r="55" spans="1:2" x14ac:dyDescent="0.25">
      <c r="A55" s="13" t="s">
        <v>348</v>
      </c>
      <c r="B55" s="14">
        <v>180</v>
      </c>
    </row>
    <row r="56" spans="1:2" x14ac:dyDescent="0.25">
      <c r="A56" s="13" t="s">
        <v>436</v>
      </c>
      <c r="B56" s="14">
        <v>25</v>
      </c>
    </row>
    <row r="57" spans="1:2" x14ac:dyDescent="0.25">
      <c r="A57" s="13" t="s">
        <v>478</v>
      </c>
      <c r="B57" s="14">
        <v>580</v>
      </c>
    </row>
    <row r="58" spans="1:2" x14ac:dyDescent="0.25">
      <c r="A58" s="13" t="s">
        <v>438</v>
      </c>
      <c r="B58" s="14">
        <v>665</v>
      </c>
    </row>
    <row r="59" spans="1:2" x14ac:dyDescent="0.25">
      <c r="A59" s="13" t="s">
        <v>361</v>
      </c>
      <c r="B59" s="14">
        <v>210</v>
      </c>
    </row>
    <row r="60" spans="1:2" x14ac:dyDescent="0.25">
      <c r="A60" s="13" t="s">
        <v>481</v>
      </c>
      <c r="B60" s="14">
        <v>165</v>
      </c>
    </row>
    <row r="61" spans="1:2" x14ac:dyDescent="0.25">
      <c r="A61" s="13" t="s">
        <v>364</v>
      </c>
      <c r="B61" s="14">
        <v>140</v>
      </c>
    </row>
    <row r="62" spans="1:2" x14ac:dyDescent="0.25">
      <c r="A62" s="13" t="s">
        <v>365</v>
      </c>
      <c r="B62" s="14">
        <v>255</v>
      </c>
    </row>
    <row r="63" spans="1:2" x14ac:dyDescent="0.25">
      <c r="A63" s="13" t="s">
        <v>102</v>
      </c>
      <c r="B63" s="14">
        <v>325</v>
      </c>
    </row>
    <row r="64" spans="1:2" x14ac:dyDescent="0.25">
      <c r="A64" s="13" t="s">
        <v>484</v>
      </c>
      <c r="B64" s="14">
        <v>60</v>
      </c>
    </row>
    <row r="65" spans="1:2" x14ac:dyDescent="0.25">
      <c r="A65" s="13" t="s">
        <v>441</v>
      </c>
      <c r="B65" s="14">
        <v>505</v>
      </c>
    </row>
    <row r="66" spans="1:2" x14ac:dyDescent="0.25">
      <c r="A66" s="13" t="s">
        <v>442</v>
      </c>
      <c r="B66" s="14">
        <v>460</v>
      </c>
    </row>
    <row r="67" spans="1:2" x14ac:dyDescent="0.25">
      <c r="A67" s="13" t="s">
        <v>443</v>
      </c>
      <c r="B67" s="14">
        <v>320</v>
      </c>
    </row>
    <row r="68" spans="1:2" x14ac:dyDescent="0.25">
      <c r="A68" s="13" t="s">
        <v>444</v>
      </c>
      <c r="B68" s="14">
        <v>215</v>
      </c>
    </row>
    <row r="69" spans="1:2" x14ac:dyDescent="0.25">
      <c r="A69" s="13" t="s">
        <v>445</v>
      </c>
      <c r="B69" s="14">
        <v>0</v>
      </c>
    </row>
    <row r="70" spans="1:2" x14ac:dyDescent="0.25">
      <c r="A70" s="13" t="s">
        <v>375</v>
      </c>
      <c r="B70" s="14">
        <v>115</v>
      </c>
    </row>
    <row r="71" spans="1:2" x14ac:dyDescent="0.25">
      <c r="A71" s="13" t="s">
        <v>377</v>
      </c>
      <c r="B71" s="14">
        <v>620</v>
      </c>
    </row>
    <row r="72" spans="1:2" x14ac:dyDescent="0.25">
      <c r="A72" s="13" t="s">
        <v>447</v>
      </c>
      <c r="B72" s="14">
        <v>200</v>
      </c>
    </row>
    <row r="73" spans="1:2" x14ac:dyDescent="0.25">
      <c r="A73" s="13" t="s">
        <v>378</v>
      </c>
      <c r="B73" s="14">
        <v>0</v>
      </c>
    </row>
    <row r="74" spans="1:2" x14ac:dyDescent="0.25">
      <c r="A74" s="13" t="s">
        <v>382</v>
      </c>
      <c r="B74" s="14">
        <v>10</v>
      </c>
    </row>
    <row r="75" spans="1:2" x14ac:dyDescent="0.25">
      <c r="A75" s="13" t="s">
        <v>383</v>
      </c>
      <c r="B75" s="14">
        <v>0</v>
      </c>
    </row>
    <row r="76" spans="1:2" x14ac:dyDescent="0.25">
      <c r="A76" s="13" t="s">
        <v>384</v>
      </c>
      <c r="B76" s="14">
        <v>75</v>
      </c>
    </row>
    <row r="77" spans="1:2" x14ac:dyDescent="0.25">
      <c r="A77" s="13" t="s">
        <v>389</v>
      </c>
      <c r="B77" s="14">
        <v>25</v>
      </c>
    </row>
    <row r="78" spans="1:2" x14ac:dyDescent="0.25">
      <c r="A78" s="13" t="s">
        <v>479</v>
      </c>
      <c r="B78" s="14">
        <v>415</v>
      </c>
    </row>
    <row r="79" spans="1:2" x14ac:dyDescent="0.25">
      <c r="A79" s="13" t="s">
        <v>458</v>
      </c>
      <c r="B79" s="14">
        <v>390</v>
      </c>
    </row>
    <row r="80" spans="1:2" x14ac:dyDescent="0.25">
      <c r="A80" s="13" t="s">
        <v>460</v>
      </c>
      <c r="B80" s="14">
        <v>455</v>
      </c>
    </row>
    <row r="81" spans="1:2" x14ac:dyDescent="0.25">
      <c r="A81" s="13" t="s">
        <v>393</v>
      </c>
      <c r="B81" s="14">
        <v>0</v>
      </c>
    </row>
    <row r="82" spans="1:2" x14ac:dyDescent="0.25">
      <c r="A82" s="13" t="s">
        <v>462</v>
      </c>
      <c r="B82" s="14">
        <v>245</v>
      </c>
    </row>
    <row r="83" spans="1:2" x14ac:dyDescent="0.25">
      <c r="A83" s="13" t="s">
        <v>464</v>
      </c>
      <c r="B83" s="14">
        <v>210</v>
      </c>
    </row>
    <row r="84" spans="1:2" x14ac:dyDescent="0.25">
      <c r="A84" s="13" t="s">
        <v>487</v>
      </c>
      <c r="B84" s="14">
        <v>20</v>
      </c>
    </row>
    <row r="85" spans="1:2" x14ac:dyDescent="0.25">
      <c r="A85" s="13" t="s">
        <v>465</v>
      </c>
      <c r="B85" s="14">
        <v>25</v>
      </c>
    </row>
    <row r="86" spans="1:2" x14ac:dyDescent="0.25">
      <c r="A86" s="13" t="s">
        <v>466</v>
      </c>
      <c r="B86" s="14">
        <v>445</v>
      </c>
    </row>
    <row r="87" spans="1:2" x14ac:dyDescent="0.25">
      <c r="A87" s="13" t="s">
        <v>398</v>
      </c>
      <c r="B87" s="14">
        <v>0</v>
      </c>
    </row>
    <row r="88" spans="1:2" x14ac:dyDescent="0.25">
      <c r="A88" s="13" t="s">
        <v>504</v>
      </c>
      <c r="B88" s="14">
        <v>12765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AU95"/>
  <sheetViews>
    <sheetView showGridLines="0" tabSelected="1" topLeftCell="V1" zoomScale="80" zoomScaleNormal="80" workbookViewId="0">
      <selection activeCell="AX48" sqref="AX48"/>
    </sheetView>
  </sheetViews>
  <sheetFormatPr defaultRowHeight="15" x14ac:dyDescent="0.25"/>
  <cols>
    <col min="2" max="3" width="9.140625" style="1"/>
    <col min="4" max="4" width="28.28515625" bestFit="1" customWidth="1"/>
    <col min="5" max="11" width="9.140625" style="1"/>
    <col min="12" max="17" width="11" customWidth="1"/>
    <col min="18" max="18" width="12.42578125" bestFit="1" customWidth="1"/>
    <col min="19" max="22" width="11" customWidth="1"/>
    <col min="23" max="23" width="10.85546875" bestFit="1" customWidth="1"/>
    <col min="24" max="25" width="11" style="15" customWidth="1"/>
  </cols>
  <sheetData>
    <row r="2" spans="2:47" x14ac:dyDescent="0.25">
      <c r="D2" t="s">
        <v>491</v>
      </c>
    </row>
    <row r="3" spans="2:47" x14ac:dyDescent="0.25">
      <c r="C3" s="1" t="s">
        <v>14</v>
      </c>
      <c r="D3">
        <v>520</v>
      </c>
    </row>
    <row r="4" spans="2:47" x14ac:dyDescent="0.25">
      <c r="C4" s="1" t="s">
        <v>128</v>
      </c>
      <c r="D4">
        <v>520</v>
      </c>
      <c r="L4" s="22" t="s">
        <v>488</v>
      </c>
      <c r="M4" s="23"/>
      <c r="N4" s="24"/>
      <c r="O4" s="22" t="s">
        <v>489</v>
      </c>
      <c r="P4" s="23"/>
      <c r="Q4" s="24"/>
      <c r="R4" s="25" t="s">
        <v>492</v>
      </c>
      <c r="S4" s="25"/>
      <c r="T4" s="25"/>
      <c r="U4" s="10"/>
      <c r="AT4" s="20">
        <f>1-AU4</f>
        <v>0.449438202247191</v>
      </c>
      <c r="AU4">
        <f>49/89</f>
        <v>0.550561797752809</v>
      </c>
    </row>
    <row r="5" spans="2:47" s="2" customFormat="1" ht="75" x14ac:dyDescent="0.25">
      <c r="B5" s="4" t="s">
        <v>3</v>
      </c>
      <c r="C5" s="4" t="s">
        <v>469</v>
      </c>
      <c r="D5" s="4" t="s">
        <v>470</v>
      </c>
      <c r="E5" s="4" t="s">
        <v>471</v>
      </c>
      <c r="F5" s="4" t="s">
        <v>473</v>
      </c>
      <c r="G5" s="4" t="s">
        <v>475</v>
      </c>
      <c r="H5" s="4" t="s">
        <v>472</v>
      </c>
      <c r="I5" s="4" t="s">
        <v>474</v>
      </c>
      <c r="J5" s="4" t="s">
        <v>476</v>
      </c>
      <c r="K5" s="4" t="s">
        <v>477</v>
      </c>
      <c r="L5" s="4" t="s">
        <v>493</v>
      </c>
      <c r="M5" s="4" t="s">
        <v>494</v>
      </c>
      <c r="N5" s="4" t="s">
        <v>495</v>
      </c>
      <c r="O5" s="4" t="s">
        <v>496</v>
      </c>
      <c r="P5" s="4" t="s">
        <v>497</v>
      </c>
      <c r="Q5" s="4" t="s">
        <v>498</v>
      </c>
      <c r="R5" s="4" t="s">
        <v>499</v>
      </c>
      <c r="S5" s="4" t="s">
        <v>500</v>
      </c>
      <c r="T5" s="4" t="s">
        <v>501</v>
      </c>
      <c r="U5" s="4"/>
      <c r="V5" s="8" t="s">
        <v>490</v>
      </c>
      <c r="W5" s="28" t="s">
        <v>506</v>
      </c>
      <c r="X5" s="28" t="s">
        <v>509</v>
      </c>
      <c r="Y5" s="28" t="s">
        <v>510</v>
      </c>
    </row>
    <row r="6" spans="2:47" hidden="1" x14ac:dyDescent="0.25">
      <c r="B6" s="5">
        <v>1</v>
      </c>
      <c r="C6" s="5">
        <v>1</v>
      </c>
      <c r="D6" s="6" t="s">
        <v>438</v>
      </c>
      <c r="E6" s="5">
        <v>320</v>
      </c>
      <c r="F6" s="5">
        <v>345</v>
      </c>
      <c r="G6" s="5">
        <v>190</v>
      </c>
      <c r="H6" s="5">
        <v>207</v>
      </c>
      <c r="I6" s="5">
        <v>300</v>
      </c>
      <c r="J6" s="5">
        <v>300</v>
      </c>
      <c r="K6" s="5">
        <v>665</v>
      </c>
      <c r="L6" s="3">
        <f>LARGE(E6:G6,1)</f>
        <v>345</v>
      </c>
      <c r="M6" s="7">
        <f>IF(B6=1,L6/($D$3),L6/($D$4))</f>
        <v>0.66346153846153844</v>
      </c>
      <c r="N6" s="11">
        <f>IF(B6=1,SUMIF($B:$B,"=1",$L:$L)/COUNTIF($B:$B,"=1"),SUMIF($B:$B,"=2",$L:$L)/COUNTIF($B:$B,"=2"))</f>
        <v>110.39473684210526</v>
      </c>
      <c r="O6" s="3">
        <f>LARGE(E6:G6,2)</f>
        <v>320</v>
      </c>
      <c r="P6" s="7">
        <f>IF(B6=1,O6/($D$3),O6/($D$4))</f>
        <v>0.61538461538461542</v>
      </c>
      <c r="Q6" s="11">
        <f>IF(B6=1,SUMIF($B:$B,"=1",$O:$O)/COUNTIF($B:$B,"=1"),SUMIF($B:$B,"=2",$O:$O)/COUNTIF($B:$B,"=2"))</f>
        <v>72.5</v>
      </c>
      <c r="R6" s="3">
        <f>O6+L6</f>
        <v>665</v>
      </c>
      <c r="S6" s="7">
        <f>IF(B6=1,R6/($D$3*2),R6/($D$4*2))</f>
        <v>0.63942307692307687</v>
      </c>
      <c r="T6" s="11">
        <f>IF(B6=1,SUMIF($B:$B,"=1",$R:$R)/COUNTIF($B:$B,"=1"),SUMIF($B:$B,"=2",$R:$R)/COUNTIF($B:$B,"=2"))</f>
        <v>182.89473684210526</v>
      </c>
      <c r="U6" s="11"/>
      <c r="V6" s="9">
        <f t="shared" ref="V6:V37" si="0">SMALL(E6:G6,1)</f>
        <v>190</v>
      </c>
      <c r="X6"/>
      <c r="Y6"/>
    </row>
    <row r="7" spans="2:47" hidden="1" x14ac:dyDescent="0.25">
      <c r="B7" s="5">
        <v>1</v>
      </c>
      <c r="C7" s="5">
        <v>2</v>
      </c>
      <c r="D7" s="6" t="s">
        <v>441</v>
      </c>
      <c r="E7" s="5">
        <v>225</v>
      </c>
      <c r="F7" s="5">
        <v>280</v>
      </c>
      <c r="G7" s="5">
        <v>185</v>
      </c>
      <c r="H7" s="5">
        <v>300</v>
      </c>
      <c r="I7" s="5">
        <v>300</v>
      </c>
      <c r="J7" s="5">
        <v>300</v>
      </c>
      <c r="K7" s="5">
        <v>505</v>
      </c>
      <c r="L7" s="3">
        <f t="shared" ref="L7:L70" si="1">LARGE(E7:G7,1)</f>
        <v>280</v>
      </c>
      <c r="M7" s="7">
        <f t="shared" ref="M7:M70" si="2">IF(B7=1,L7/($D$3),L7/($D$4))</f>
        <v>0.53846153846153844</v>
      </c>
      <c r="N7" s="11">
        <f t="shared" ref="N7:N70" si="3">IF(B7=1,SUMIF($B:$B,"=1",$L:$L)/COUNTIF($B:$B,"=1"),SUMIF($B:$B,"=2",$L:$L)/COUNTIF($B:$B,"=2"))</f>
        <v>110.39473684210526</v>
      </c>
      <c r="O7" s="3">
        <f t="shared" ref="O7:O70" si="4">LARGE(E7:G7,2)</f>
        <v>225</v>
      </c>
      <c r="P7" s="7">
        <f t="shared" ref="P7:P70" si="5">IF(B7=1,O7/($D$3),O7/($D$4))</f>
        <v>0.43269230769230771</v>
      </c>
      <c r="Q7" s="11">
        <f t="shared" ref="Q7:Q70" si="6">IF(B7=1,SUMIF($B:$B,"=1",$O:$O)/COUNTIF($B:$B,"=1"),SUMIF($B:$B,"=2",$O:$O)/COUNTIF($B:$B,"=2"))</f>
        <v>72.5</v>
      </c>
      <c r="R7" s="3">
        <f t="shared" ref="R7:R70" si="7">O7+L7</f>
        <v>505</v>
      </c>
      <c r="S7" s="7">
        <f t="shared" ref="S7:S70" si="8">IF(B7=1,R7/($D$3*2),R7/($D$4*2))</f>
        <v>0.48557692307692307</v>
      </c>
      <c r="T7" s="11">
        <f t="shared" ref="T7:T70" si="9">IF(B7=1,SUMIF($B:$B,"=1",$R:$R)/COUNTIF($B:$B,"=1"),SUMIF($B:$B,"=2",$R:$R)/COUNTIF($B:$B,"=2"))</f>
        <v>182.89473684210526</v>
      </c>
      <c r="U7" s="11"/>
      <c r="V7" s="9">
        <f t="shared" si="0"/>
        <v>185</v>
      </c>
      <c r="X7"/>
      <c r="Y7"/>
    </row>
    <row r="8" spans="2:47" hidden="1" x14ac:dyDescent="0.25">
      <c r="B8" s="5">
        <v>1</v>
      </c>
      <c r="C8" s="5">
        <v>3</v>
      </c>
      <c r="D8" s="6" t="s">
        <v>442</v>
      </c>
      <c r="E8" s="5">
        <v>210</v>
      </c>
      <c r="F8" s="5">
        <v>250</v>
      </c>
      <c r="G8" s="5">
        <v>210</v>
      </c>
      <c r="H8" s="5">
        <v>300</v>
      </c>
      <c r="I8" s="5">
        <v>300</v>
      </c>
      <c r="J8" s="5">
        <v>300</v>
      </c>
      <c r="K8" s="5">
        <v>460</v>
      </c>
      <c r="L8" s="3">
        <f t="shared" si="1"/>
        <v>250</v>
      </c>
      <c r="M8" s="7">
        <f t="shared" si="2"/>
        <v>0.48076923076923078</v>
      </c>
      <c r="N8" s="11">
        <f t="shared" si="3"/>
        <v>110.39473684210526</v>
      </c>
      <c r="O8" s="3">
        <f t="shared" si="4"/>
        <v>210</v>
      </c>
      <c r="P8" s="7">
        <f t="shared" si="5"/>
        <v>0.40384615384615385</v>
      </c>
      <c r="Q8" s="11">
        <f t="shared" si="6"/>
        <v>72.5</v>
      </c>
      <c r="R8" s="3">
        <f t="shared" si="7"/>
        <v>460</v>
      </c>
      <c r="S8" s="7">
        <f t="shared" si="8"/>
        <v>0.44230769230769229</v>
      </c>
      <c r="T8" s="11">
        <f t="shared" si="9"/>
        <v>182.89473684210526</v>
      </c>
      <c r="U8" s="11"/>
      <c r="V8" s="9">
        <f t="shared" si="0"/>
        <v>210</v>
      </c>
      <c r="X8"/>
      <c r="Y8"/>
    </row>
    <row r="9" spans="2:47" hidden="1" x14ac:dyDescent="0.25">
      <c r="B9" s="5">
        <v>1</v>
      </c>
      <c r="C9" s="5">
        <v>4</v>
      </c>
      <c r="D9" s="6" t="s">
        <v>460</v>
      </c>
      <c r="E9" s="5">
        <v>145</v>
      </c>
      <c r="F9" s="5">
        <v>185</v>
      </c>
      <c r="G9" s="5">
        <v>270</v>
      </c>
      <c r="H9" s="5">
        <v>300</v>
      </c>
      <c r="I9" s="5">
        <v>300</v>
      </c>
      <c r="J9" s="5">
        <v>300</v>
      </c>
      <c r="K9" s="5">
        <v>455</v>
      </c>
      <c r="L9" s="3">
        <f t="shared" si="1"/>
        <v>270</v>
      </c>
      <c r="M9" s="7">
        <f t="shared" si="2"/>
        <v>0.51923076923076927</v>
      </c>
      <c r="N9" s="11">
        <f t="shared" si="3"/>
        <v>110.39473684210526</v>
      </c>
      <c r="O9" s="3">
        <f t="shared" si="4"/>
        <v>185</v>
      </c>
      <c r="P9" s="7">
        <f t="shared" si="5"/>
        <v>0.35576923076923078</v>
      </c>
      <c r="Q9" s="11">
        <f t="shared" si="6"/>
        <v>72.5</v>
      </c>
      <c r="R9" s="3">
        <f t="shared" si="7"/>
        <v>455</v>
      </c>
      <c r="S9" s="7">
        <f t="shared" si="8"/>
        <v>0.4375</v>
      </c>
      <c r="T9" s="11">
        <f t="shared" si="9"/>
        <v>182.89473684210526</v>
      </c>
      <c r="U9" s="11"/>
      <c r="V9" s="9">
        <f t="shared" si="0"/>
        <v>145</v>
      </c>
      <c r="X9"/>
      <c r="Y9"/>
    </row>
    <row r="10" spans="2:47" hidden="1" x14ac:dyDescent="0.25">
      <c r="B10" s="5">
        <v>1</v>
      </c>
      <c r="C10" s="5">
        <v>5</v>
      </c>
      <c r="D10" s="6" t="s">
        <v>466</v>
      </c>
      <c r="E10" s="5">
        <v>180</v>
      </c>
      <c r="F10" s="5">
        <v>195</v>
      </c>
      <c r="G10" s="5">
        <v>250</v>
      </c>
      <c r="H10" s="5">
        <v>300</v>
      </c>
      <c r="I10" s="5">
        <v>300</v>
      </c>
      <c r="J10" s="5">
        <v>300</v>
      </c>
      <c r="K10" s="5">
        <v>445</v>
      </c>
      <c r="L10" s="3">
        <f t="shared" si="1"/>
        <v>250</v>
      </c>
      <c r="M10" s="7">
        <f t="shared" si="2"/>
        <v>0.48076923076923078</v>
      </c>
      <c r="N10" s="11">
        <f t="shared" si="3"/>
        <v>110.39473684210526</v>
      </c>
      <c r="O10" s="3">
        <f t="shared" si="4"/>
        <v>195</v>
      </c>
      <c r="P10" s="7">
        <f t="shared" si="5"/>
        <v>0.375</v>
      </c>
      <c r="Q10" s="11">
        <f t="shared" si="6"/>
        <v>72.5</v>
      </c>
      <c r="R10" s="3">
        <f t="shared" si="7"/>
        <v>445</v>
      </c>
      <c r="S10" s="7">
        <f t="shared" si="8"/>
        <v>0.42788461538461536</v>
      </c>
      <c r="T10" s="11">
        <f t="shared" si="9"/>
        <v>182.89473684210526</v>
      </c>
      <c r="U10" s="11"/>
      <c r="V10" s="9">
        <f t="shared" si="0"/>
        <v>180</v>
      </c>
      <c r="X10"/>
      <c r="Y10"/>
    </row>
    <row r="11" spans="2:47" hidden="1" x14ac:dyDescent="0.25">
      <c r="B11" s="5">
        <v>1</v>
      </c>
      <c r="C11" s="5">
        <v>6</v>
      </c>
      <c r="D11" s="6" t="s">
        <v>458</v>
      </c>
      <c r="E11" s="5">
        <v>210</v>
      </c>
      <c r="F11" s="5">
        <v>115</v>
      </c>
      <c r="G11" s="5">
        <v>180</v>
      </c>
      <c r="H11" s="5">
        <v>300</v>
      </c>
      <c r="I11" s="5">
        <v>300</v>
      </c>
      <c r="J11" s="5">
        <v>300</v>
      </c>
      <c r="K11" s="5">
        <v>390</v>
      </c>
      <c r="L11" s="3">
        <f t="shared" si="1"/>
        <v>210</v>
      </c>
      <c r="M11" s="7">
        <f t="shared" si="2"/>
        <v>0.40384615384615385</v>
      </c>
      <c r="N11" s="11">
        <f t="shared" si="3"/>
        <v>110.39473684210526</v>
      </c>
      <c r="O11" s="3">
        <f t="shared" si="4"/>
        <v>180</v>
      </c>
      <c r="P11" s="7">
        <f t="shared" si="5"/>
        <v>0.34615384615384615</v>
      </c>
      <c r="Q11" s="11">
        <f t="shared" si="6"/>
        <v>72.5</v>
      </c>
      <c r="R11" s="3">
        <f t="shared" si="7"/>
        <v>390</v>
      </c>
      <c r="S11" s="7">
        <f t="shared" si="8"/>
        <v>0.375</v>
      </c>
      <c r="T11" s="11">
        <f t="shared" si="9"/>
        <v>182.89473684210526</v>
      </c>
      <c r="U11" s="11"/>
      <c r="V11" s="9">
        <f t="shared" si="0"/>
        <v>115</v>
      </c>
      <c r="X11"/>
      <c r="Y11"/>
    </row>
    <row r="12" spans="2:47" hidden="1" x14ac:dyDescent="0.25">
      <c r="B12" s="5">
        <v>1</v>
      </c>
      <c r="C12" s="5">
        <v>7</v>
      </c>
      <c r="D12" s="6" t="s">
        <v>407</v>
      </c>
      <c r="E12" s="5">
        <v>15</v>
      </c>
      <c r="F12" s="5">
        <v>175</v>
      </c>
      <c r="G12" s="5">
        <v>175</v>
      </c>
      <c r="H12" s="5">
        <v>300</v>
      </c>
      <c r="I12" s="5">
        <v>300</v>
      </c>
      <c r="J12" s="5">
        <v>280</v>
      </c>
      <c r="K12" s="5">
        <v>350</v>
      </c>
      <c r="L12" s="3">
        <f t="shared" si="1"/>
        <v>175</v>
      </c>
      <c r="M12" s="7">
        <f t="shared" si="2"/>
        <v>0.33653846153846156</v>
      </c>
      <c r="N12" s="11">
        <f t="shared" si="3"/>
        <v>110.39473684210526</v>
      </c>
      <c r="O12" s="3">
        <f t="shared" si="4"/>
        <v>175</v>
      </c>
      <c r="P12" s="7">
        <f t="shared" si="5"/>
        <v>0.33653846153846156</v>
      </c>
      <c r="Q12" s="11">
        <f t="shared" si="6"/>
        <v>72.5</v>
      </c>
      <c r="R12" s="3">
        <f t="shared" si="7"/>
        <v>350</v>
      </c>
      <c r="S12" s="7">
        <f t="shared" si="8"/>
        <v>0.33653846153846156</v>
      </c>
      <c r="T12" s="11">
        <f t="shared" si="9"/>
        <v>182.89473684210526</v>
      </c>
      <c r="U12" s="11"/>
      <c r="V12" s="9">
        <f t="shared" si="0"/>
        <v>15</v>
      </c>
      <c r="X12"/>
      <c r="Y12"/>
    </row>
    <row r="13" spans="2:47" hidden="1" x14ac:dyDescent="0.25">
      <c r="B13" s="5">
        <v>1</v>
      </c>
      <c r="C13" s="5">
        <v>8</v>
      </c>
      <c r="D13" s="6" t="s">
        <v>102</v>
      </c>
      <c r="E13" s="5">
        <v>40</v>
      </c>
      <c r="F13" s="5">
        <v>200</v>
      </c>
      <c r="G13" s="5">
        <v>125</v>
      </c>
      <c r="H13" s="5">
        <v>300</v>
      </c>
      <c r="I13" s="5">
        <v>300</v>
      </c>
      <c r="J13" s="5">
        <v>300</v>
      </c>
      <c r="K13" s="5">
        <v>325</v>
      </c>
      <c r="L13" s="3">
        <f t="shared" si="1"/>
        <v>200</v>
      </c>
      <c r="M13" s="7">
        <f t="shared" si="2"/>
        <v>0.38461538461538464</v>
      </c>
      <c r="N13" s="11">
        <f t="shared" si="3"/>
        <v>110.39473684210526</v>
      </c>
      <c r="O13" s="3">
        <f t="shared" si="4"/>
        <v>125</v>
      </c>
      <c r="P13" s="7">
        <f t="shared" si="5"/>
        <v>0.24038461538461539</v>
      </c>
      <c r="Q13" s="11">
        <f t="shared" si="6"/>
        <v>72.5</v>
      </c>
      <c r="R13" s="3">
        <f t="shared" si="7"/>
        <v>325</v>
      </c>
      <c r="S13" s="7">
        <f t="shared" si="8"/>
        <v>0.3125</v>
      </c>
      <c r="T13" s="11">
        <f t="shared" si="9"/>
        <v>182.89473684210526</v>
      </c>
      <c r="U13" s="11"/>
      <c r="V13" s="9">
        <f t="shared" si="0"/>
        <v>40</v>
      </c>
      <c r="X13"/>
      <c r="Y13"/>
    </row>
    <row r="14" spans="2:47" hidden="1" x14ac:dyDescent="0.25">
      <c r="B14" s="5">
        <v>1</v>
      </c>
      <c r="C14" s="5">
        <v>9</v>
      </c>
      <c r="D14" s="6" t="s">
        <v>443</v>
      </c>
      <c r="E14" s="5">
        <v>130</v>
      </c>
      <c r="F14" s="5">
        <v>115</v>
      </c>
      <c r="G14" s="5">
        <v>190</v>
      </c>
      <c r="H14" s="5">
        <v>300</v>
      </c>
      <c r="I14" s="5">
        <v>300</v>
      </c>
      <c r="J14" s="5">
        <v>300</v>
      </c>
      <c r="K14" s="5">
        <v>320</v>
      </c>
      <c r="L14" s="3">
        <f t="shared" si="1"/>
        <v>190</v>
      </c>
      <c r="M14" s="7">
        <f t="shared" si="2"/>
        <v>0.36538461538461536</v>
      </c>
      <c r="N14" s="11">
        <f t="shared" si="3"/>
        <v>110.39473684210526</v>
      </c>
      <c r="O14" s="3">
        <f t="shared" si="4"/>
        <v>130</v>
      </c>
      <c r="P14" s="7">
        <f t="shared" si="5"/>
        <v>0.25</v>
      </c>
      <c r="Q14" s="11">
        <f t="shared" si="6"/>
        <v>72.5</v>
      </c>
      <c r="R14" s="3">
        <f t="shared" si="7"/>
        <v>320</v>
      </c>
      <c r="S14" s="7">
        <f t="shared" si="8"/>
        <v>0.30769230769230771</v>
      </c>
      <c r="T14" s="11">
        <f t="shared" si="9"/>
        <v>182.89473684210526</v>
      </c>
      <c r="U14" s="11"/>
      <c r="V14" s="9">
        <f t="shared" si="0"/>
        <v>115</v>
      </c>
      <c r="X14"/>
      <c r="Y14"/>
    </row>
    <row r="15" spans="2:47" hidden="1" x14ac:dyDescent="0.25">
      <c r="B15" s="5">
        <v>1</v>
      </c>
      <c r="C15" s="5">
        <v>10</v>
      </c>
      <c r="D15" s="6" t="s">
        <v>403</v>
      </c>
      <c r="E15" s="5">
        <v>80</v>
      </c>
      <c r="F15" s="5">
        <v>230</v>
      </c>
      <c r="G15" s="5">
        <v>85</v>
      </c>
      <c r="H15" s="5">
        <v>300</v>
      </c>
      <c r="I15" s="5">
        <v>300</v>
      </c>
      <c r="J15" s="5">
        <v>300</v>
      </c>
      <c r="K15" s="5">
        <v>315</v>
      </c>
      <c r="L15" s="3">
        <f t="shared" si="1"/>
        <v>230</v>
      </c>
      <c r="M15" s="7">
        <f t="shared" si="2"/>
        <v>0.44230769230769229</v>
      </c>
      <c r="N15" s="11">
        <f t="shared" si="3"/>
        <v>110.39473684210526</v>
      </c>
      <c r="O15" s="3">
        <f t="shared" si="4"/>
        <v>85</v>
      </c>
      <c r="P15" s="7">
        <f t="shared" si="5"/>
        <v>0.16346153846153846</v>
      </c>
      <c r="Q15" s="11">
        <f t="shared" si="6"/>
        <v>72.5</v>
      </c>
      <c r="R15" s="3">
        <f t="shared" si="7"/>
        <v>315</v>
      </c>
      <c r="S15" s="7">
        <f t="shared" si="8"/>
        <v>0.30288461538461536</v>
      </c>
      <c r="T15" s="11">
        <f t="shared" si="9"/>
        <v>182.89473684210526</v>
      </c>
      <c r="U15" s="11"/>
      <c r="V15" s="9">
        <f t="shared" si="0"/>
        <v>80</v>
      </c>
      <c r="X15"/>
      <c r="Y15"/>
    </row>
    <row r="16" spans="2:47" hidden="1" x14ac:dyDescent="0.25">
      <c r="B16" s="5">
        <v>1</v>
      </c>
      <c r="C16" s="5">
        <v>11</v>
      </c>
      <c r="D16" s="6" t="s">
        <v>419</v>
      </c>
      <c r="E16" s="5">
        <v>15</v>
      </c>
      <c r="F16" s="5">
        <v>85</v>
      </c>
      <c r="G16" s="5">
        <v>210</v>
      </c>
      <c r="H16" s="5">
        <v>192</v>
      </c>
      <c r="I16" s="5">
        <v>300</v>
      </c>
      <c r="J16" s="5">
        <v>300</v>
      </c>
      <c r="K16" s="5">
        <v>295</v>
      </c>
      <c r="L16" s="3">
        <f t="shared" si="1"/>
        <v>210</v>
      </c>
      <c r="M16" s="7">
        <f t="shared" si="2"/>
        <v>0.40384615384615385</v>
      </c>
      <c r="N16" s="11">
        <f t="shared" si="3"/>
        <v>110.39473684210526</v>
      </c>
      <c r="O16" s="3">
        <f t="shared" si="4"/>
        <v>85</v>
      </c>
      <c r="P16" s="7">
        <f t="shared" si="5"/>
        <v>0.16346153846153846</v>
      </c>
      <c r="Q16" s="11">
        <f t="shared" si="6"/>
        <v>72.5</v>
      </c>
      <c r="R16" s="3">
        <f t="shared" si="7"/>
        <v>295</v>
      </c>
      <c r="S16" s="7">
        <f t="shared" si="8"/>
        <v>0.28365384615384615</v>
      </c>
      <c r="T16" s="11">
        <f t="shared" si="9"/>
        <v>182.89473684210526</v>
      </c>
      <c r="U16" s="11"/>
      <c r="V16" s="9">
        <f t="shared" si="0"/>
        <v>15</v>
      </c>
      <c r="X16"/>
      <c r="Y16"/>
    </row>
    <row r="17" spans="2:25" hidden="1" x14ac:dyDescent="0.25">
      <c r="B17" s="5">
        <v>1</v>
      </c>
      <c r="C17" s="5">
        <v>13</v>
      </c>
      <c r="D17" s="6" t="s">
        <v>412</v>
      </c>
      <c r="E17" s="5">
        <v>55</v>
      </c>
      <c r="F17" s="5">
        <v>130</v>
      </c>
      <c r="G17" s="5">
        <v>115</v>
      </c>
      <c r="H17" s="5">
        <v>272</v>
      </c>
      <c r="I17" s="5">
        <v>300</v>
      </c>
      <c r="J17" s="5">
        <v>300</v>
      </c>
      <c r="K17" s="5">
        <v>245</v>
      </c>
      <c r="L17" s="3">
        <f t="shared" si="1"/>
        <v>130</v>
      </c>
      <c r="M17" s="7">
        <f t="shared" si="2"/>
        <v>0.25</v>
      </c>
      <c r="N17" s="11">
        <f t="shared" si="3"/>
        <v>110.39473684210526</v>
      </c>
      <c r="O17" s="3">
        <f t="shared" si="4"/>
        <v>115</v>
      </c>
      <c r="P17" s="7">
        <f t="shared" si="5"/>
        <v>0.22115384615384615</v>
      </c>
      <c r="Q17" s="11">
        <f t="shared" si="6"/>
        <v>72.5</v>
      </c>
      <c r="R17" s="3">
        <f t="shared" si="7"/>
        <v>245</v>
      </c>
      <c r="S17" s="7">
        <f t="shared" si="8"/>
        <v>0.23557692307692307</v>
      </c>
      <c r="T17" s="11">
        <f t="shared" si="9"/>
        <v>182.89473684210526</v>
      </c>
      <c r="U17" s="11"/>
      <c r="V17" s="9">
        <f t="shared" si="0"/>
        <v>55</v>
      </c>
      <c r="X17"/>
      <c r="Y17"/>
    </row>
    <row r="18" spans="2:25" hidden="1" x14ac:dyDescent="0.25">
      <c r="B18" s="5">
        <v>1</v>
      </c>
      <c r="C18" s="5">
        <v>14</v>
      </c>
      <c r="D18" s="6" t="s">
        <v>462</v>
      </c>
      <c r="E18" s="5">
        <v>90</v>
      </c>
      <c r="F18" s="5">
        <v>155</v>
      </c>
      <c r="G18" s="5">
        <v>20</v>
      </c>
      <c r="H18" s="5">
        <v>300</v>
      </c>
      <c r="I18" s="5">
        <v>300</v>
      </c>
      <c r="J18" s="5">
        <v>300</v>
      </c>
      <c r="K18" s="5">
        <v>245</v>
      </c>
      <c r="L18" s="3">
        <f t="shared" si="1"/>
        <v>155</v>
      </c>
      <c r="M18" s="7">
        <f t="shared" si="2"/>
        <v>0.29807692307692307</v>
      </c>
      <c r="N18" s="11">
        <f t="shared" si="3"/>
        <v>110.39473684210526</v>
      </c>
      <c r="O18" s="3">
        <f t="shared" si="4"/>
        <v>90</v>
      </c>
      <c r="P18" s="7">
        <f t="shared" si="5"/>
        <v>0.17307692307692307</v>
      </c>
      <c r="Q18" s="11">
        <f t="shared" si="6"/>
        <v>72.5</v>
      </c>
      <c r="R18" s="3">
        <f t="shared" si="7"/>
        <v>245</v>
      </c>
      <c r="S18" s="7">
        <f t="shared" si="8"/>
        <v>0.23557692307692307</v>
      </c>
      <c r="T18" s="11">
        <f t="shared" si="9"/>
        <v>182.89473684210526</v>
      </c>
      <c r="U18" s="11"/>
      <c r="V18" s="9">
        <f t="shared" si="0"/>
        <v>20</v>
      </c>
      <c r="X18"/>
      <c r="Y18"/>
    </row>
    <row r="19" spans="2:25" hidden="1" x14ac:dyDescent="0.25">
      <c r="B19" s="5">
        <v>1</v>
      </c>
      <c r="C19" s="5">
        <v>15</v>
      </c>
      <c r="D19" s="6" t="s">
        <v>418</v>
      </c>
      <c r="E19" s="5">
        <v>90</v>
      </c>
      <c r="F19" s="5">
        <v>75</v>
      </c>
      <c r="G19" s="5">
        <v>135</v>
      </c>
      <c r="H19" s="5">
        <v>300</v>
      </c>
      <c r="I19" s="5">
        <v>300</v>
      </c>
      <c r="J19" s="5">
        <v>300</v>
      </c>
      <c r="K19" s="5">
        <v>225</v>
      </c>
      <c r="L19" s="3">
        <f t="shared" si="1"/>
        <v>135</v>
      </c>
      <c r="M19" s="7">
        <f t="shared" si="2"/>
        <v>0.25961538461538464</v>
      </c>
      <c r="N19" s="11">
        <f t="shared" si="3"/>
        <v>110.39473684210526</v>
      </c>
      <c r="O19" s="3">
        <f t="shared" si="4"/>
        <v>90</v>
      </c>
      <c r="P19" s="7">
        <f t="shared" si="5"/>
        <v>0.17307692307692307</v>
      </c>
      <c r="Q19" s="11">
        <f t="shared" si="6"/>
        <v>72.5</v>
      </c>
      <c r="R19" s="3">
        <f t="shared" si="7"/>
        <v>225</v>
      </c>
      <c r="S19" s="7">
        <f t="shared" si="8"/>
        <v>0.21634615384615385</v>
      </c>
      <c r="T19" s="11">
        <f t="shared" si="9"/>
        <v>182.89473684210526</v>
      </c>
      <c r="U19" s="11"/>
      <c r="V19" s="9">
        <f t="shared" si="0"/>
        <v>75</v>
      </c>
      <c r="X19"/>
      <c r="Y19"/>
    </row>
    <row r="20" spans="2:25" hidden="1" x14ac:dyDescent="0.25">
      <c r="B20" s="5">
        <v>1</v>
      </c>
      <c r="C20" s="5">
        <v>16</v>
      </c>
      <c r="D20" s="6" t="s">
        <v>444</v>
      </c>
      <c r="E20" s="5">
        <v>40</v>
      </c>
      <c r="F20" s="5">
        <v>175</v>
      </c>
      <c r="G20" s="5">
        <v>15</v>
      </c>
      <c r="H20" s="5">
        <v>300</v>
      </c>
      <c r="I20" s="5">
        <v>300</v>
      </c>
      <c r="J20" s="5">
        <v>300</v>
      </c>
      <c r="K20" s="5">
        <v>215</v>
      </c>
      <c r="L20" s="3">
        <f t="shared" si="1"/>
        <v>175</v>
      </c>
      <c r="M20" s="7">
        <f t="shared" si="2"/>
        <v>0.33653846153846156</v>
      </c>
      <c r="N20" s="11">
        <f t="shared" si="3"/>
        <v>110.39473684210526</v>
      </c>
      <c r="O20" s="3">
        <f t="shared" si="4"/>
        <v>40</v>
      </c>
      <c r="P20" s="7">
        <f t="shared" si="5"/>
        <v>7.6923076923076927E-2</v>
      </c>
      <c r="Q20" s="11">
        <f t="shared" si="6"/>
        <v>72.5</v>
      </c>
      <c r="R20" s="3">
        <f t="shared" si="7"/>
        <v>215</v>
      </c>
      <c r="S20" s="7">
        <f t="shared" si="8"/>
        <v>0.20673076923076922</v>
      </c>
      <c r="T20" s="11">
        <f t="shared" si="9"/>
        <v>182.89473684210526</v>
      </c>
      <c r="U20" s="11"/>
      <c r="V20" s="9">
        <f t="shared" si="0"/>
        <v>15</v>
      </c>
      <c r="X20"/>
      <c r="Y20"/>
    </row>
    <row r="21" spans="2:25" hidden="1" x14ac:dyDescent="0.25">
      <c r="B21" s="5">
        <v>1</v>
      </c>
      <c r="C21" s="5">
        <v>17</v>
      </c>
      <c r="D21" s="6" t="s">
        <v>464</v>
      </c>
      <c r="E21" s="5">
        <v>70</v>
      </c>
      <c r="F21" s="5">
        <v>105</v>
      </c>
      <c r="G21" s="5">
        <v>105</v>
      </c>
      <c r="H21" s="5">
        <v>300</v>
      </c>
      <c r="I21" s="5">
        <v>220</v>
      </c>
      <c r="J21" s="5">
        <v>300</v>
      </c>
      <c r="K21" s="5">
        <v>210</v>
      </c>
      <c r="L21" s="3">
        <f t="shared" si="1"/>
        <v>105</v>
      </c>
      <c r="M21" s="7">
        <f t="shared" si="2"/>
        <v>0.20192307692307693</v>
      </c>
      <c r="N21" s="11">
        <f t="shared" si="3"/>
        <v>110.39473684210526</v>
      </c>
      <c r="O21" s="3">
        <f t="shared" si="4"/>
        <v>105</v>
      </c>
      <c r="P21" s="7">
        <f t="shared" si="5"/>
        <v>0.20192307692307693</v>
      </c>
      <c r="Q21" s="11">
        <f t="shared" si="6"/>
        <v>72.5</v>
      </c>
      <c r="R21" s="3">
        <f t="shared" si="7"/>
        <v>210</v>
      </c>
      <c r="S21" s="7">
        <f t="shared" si="8"/>
        <v>0.20192307692307693</v>
      </c>
      <c r="T21" s="11">
        <f t="shared" si="9"/>
        <v>182.89473684210526</v>
      </c>
      <c r="U21" s="11"/>
      <c r="V21" s="9">
        <f t="shared" si="0"/>
        <v>70</v>
      </c>
      <c r="X21"/>
      <c r="Y21"/>
    </row>
    <row r="22" spans="2:25" hidden="1" x14ac:dyDescent="0.25">
      <c r="B22" s="5">
        <v>1</v>
      </c>
      <c r="C22" s="5">
        <v>18</v>
      </c>
      <c r="D22" s="6" t="s">
        <v>447</v>
      </c>
      <c r="E22" s="5">
        <v>95</v>
      </c>
      <c r="F22" s="5">
        <v>0</v>
      </c>
      <c r="G22" s="5">
        <v>105</v>
      </c>
      <c r="H22" s="5">
        <v>300</v>
      </c>
      <c r="I22" s="5">
        <v>120</v>
      </c>
      <c r="J22" s="5">
        <v>300</v>
      </c>
      <c r="K22" s="5">
        <v>200</v>
      </c>
      <c r="L22" s="3">
        <f t="shared" si="1"/>
        <v>105</v>
      </c>
      <c r="M22" s="7">
        <f t="shared" si="2"/>
        <v>0.20192307692307693</v>
      </c>
      <c r="N22" s="11">
        <f t="shared" si="3"/>
        <v>110.39473684210526</v>
      </c>
      <c r="O22" s="3">
        <f t="shared" si="4"/>
        <v>95</v>
      </c>
      <c r="P22" s="7">
        <f t="shared" si="5"/>
        <v>0.18269230769230768</v>
      </c>
      <c r="Q22" s="11">
        <f t="shared" si="6"/>
        <v>72.5</v>
      </c>
      <c r="R22" s="3">
        <f t="shared" si="7"/>
        <v>200</v>
      </c>
      <c r="S22" s="7">
        <f t="shared" si="8"/>
        <v>0.19230769230769232</v>
      </c>
      <c r="T22" s="11">
        <f t="shared" si="9"/>
        <v>182.89473684210526</v>
      </c>
      <c r="U22" s="11"/>
      <c r="V22" s="9">
        <f t="shared" si="0"/>
        <v>0</v>
      </c>
      <c r="X22"/>
      <c r="Y22"/>
    </row>
    <row r="23" spans="2:25" hidden="1" x14ac:dyDescent="0.25">
      <c r="B23" s="5">
        <v>1</v>
      </c>
      <c r="C23" s="5">
        <v>19</v>
      </c>
      <c r="D23" s="6" t="s">
        <v>433</v>
      </c>
      <c r="E23" s="5">
        <v>75</v>
      </c>
      <c r="F23" s="5">
        <v>125</v>
      </c>
      <c r="G23" s="5">
        <v>60</v>
      </c>
      <c r="H23" s="5">
        <v>300</v>
      </c>
      <c r="I23" s="5">
        <v>300</v>
      </c>
      <c r="J23" s="5">
        <v>268</v>
      </c>
      <c r="K23" s="5">
        <v>200</v>
      </c>
      <c r="L23" s="3">
        <f t="shared" si="1"/>
        <v>125</v>
      </c>
      <c r="M23" s="7">
        <f t="shared" si="2"/>
        <v>0.24038461538461539</v>
      </c>
      <c r="N23" s="11">
        <f t="shared" si="3"/>
        <v>110.39473684210526</v>
      </c>
      <c r="O23" s="3">
        <f t="shared" si="4"/>
        <v>75</v>
      </c>
      <c r="P23" s="7">
        <f t="shared" si="5"/>
        <v>0.14423076923076922</v>
      </c>
      <c r="Q23" s="11">
        <f t="shared" si="6"/>
        <v>72.5</v>
      </c>
      <c r="R23" s="3">
        <f t="shared" si="7"/>
        <v>200</v>
      </c>
      <c r="S23" s="7">
        <f t="shared" si="8"/>
        <v>0.19230769230769232</v>
      </c>
      <c r="T23" s="11">
        <f t="shared" si="9"/>
        <v>182.89473684210526</v>
      </c>
      <c r="U23" s="11"/>
      <c r="V23" s="9">
        <f t="shared" si="0"/>
        <v>60</v>
      </c>
      <c r="X23"/>
      <c r="Y23"/>
    </row>
    <row r="24" spans="2:25" hidden="1" x14ac:dyDescent="0.25">
      <c r="B24" s="5">
        <v>1</v>
      </c>
      <c r="C24" s="5">
        <v>20</v>
      </c>
      <c r="D24" s="6" t="s">
        <v>298</v>
      </c>
      <c r="E24" s="5">
        <v>0</v>
      </c>
      <c r="F24" s="5">
        <v>15</v>
      </c>
      <c r="G24" s="5">
        <v>155</v>
      </c>
      <c r="H24" s="5">
        <v>122</v>
      </c>
      <c r="I24" s="5">
        <v>300</v>
      </c>
      <c r="J24" s="5">
        <v>300</v>
      </c>
      <c r="K24" s="5">
        <v>170</v>
      </c>
      <c r="L24" s="3">
        <f t="shared" si="1"/>
        <v>155</v>
      </c>
      <c r="M24" s="7">
        <f t="shared" si="2"/>
        <v>0.29807692307692307</v>
      </c>
      <c r="N24" s="11">
        <f t="shared" si="3"/>
        <v>110.39473684210526</v>
      </c>
      <c r="O24" s="3">
        <f t="shared" si="4"/>
        <v>15</v>
      </c>
      <c r="P24" s="7">
        <f t="shared" si="5"/>
        <v>2.8846153846153848E-2</v>
      </c>
      <c r="Q24" s="11">
        <f t="shared" si="6"/>
        <v>72.5</v>
      </c>
      <c r="R24" s="3">
        <f t="shared" si="7"/>
        <v>170</v>
      </c>
      <c r="S24" s="7">
        <f t="shared" si="8"/>
        <v>0.16346153846153846</v>
      </c>
      <c r="T24" s="11">
        <f t="shared" si="9"/>
        <v>182.89473684210526</v>
      </c>
      <c r="U24" s="11"/>
      <c r="V24" s="9">
        <f t="shared" si="0"/>
        <v>0</v>
      </c>
      <c r="X24"/>
      <c r="Y24"/>
    </row>
    <row r="25" spans="2:25" hidden="1" x14ac:dyDescent="0.25">
      <c r="B25" s="5">
        <v>1</v>
      </c>
      <c r="C25" s="5">
        <v>21</v>
      </c>
      <c r="D25" s="6" t="s">
        <v>417</v>
      </c>
      <c r="E25" s="5">
        <v>15</v>
      </c>
      <c r="F25" s="5">
        <v>100</v>
      </c>
      <c r="G25" s="5">
        <v>60</v>
      </c>
      <c r="H25" s="5">
        <v>300</v>
      </c>
      <c r="I25" s="5">
        <v>180</v>
      </c>
      <c r="J25" s="5">
        <v>300</v>
      </c>
      <c r="K25" s="5">
        <v>160</v>
      </c>
      <c r="L25" s="3">
        <f t="shared" si="1"/>
        <v>100</v>
      </c>
      <c r="M25" s="7">
        <f t="shared" si="2"/>
        <v>0.19230769230769232</v>
      </c>
      <c r="N25" s="11">
        <f t="shared" si="3"/>
        <v>110.39473684210526</v>
      </c>
      <c r="O25" s="3">
        <f t="shared" si="4"/>
        <v>60</v>
      </c>
      <c r="P25" s="7">
        <f t="shared" si="5"/>
        <v>0.11538461538461539</v>
      </c>
      <c r="Q25" s="11">
        <f t="shared" si="6"/>
        <v>72.5</v>
      </c>
      <c r="R25" s="3">
        <f t="shared" si="7"/>
        <v>160</v>
      </c>
      <c r="S25" s="7">
        <f t="shared" si="8"/>
        <v>0.15384615384615385</v>
      </c>
      <c r="T25" s="11">
        <f t="shared" si="9"/>
        <v>182.89473684210526</v>
      </c>
      <c r="U25" s="11"/>
      <c r="V25" s="9">
        <f t="shared" si="0"/>
        <v>15</v>
      </c>
      <c r="X25"/>
      <c r="Y25"/>
    </row>
    <row r="26" spans="2:25" hidden="1" x14ac:dyDescent="0.25">
      <c r="B26" s="5">
        <v>1</v>
      </c>
      <c r="C26" s="5">
        <v>22</v>
      </c>
      <c r="D26" s="6" t="s">
        <v>409</v>
      </c>
      <c r="E26" s="5">
        <v>75</v>
      </c>
      <c r="F26" s="5">
        <v>60</v>
      </c>
      <c r="G26" s="5">
        <v>10</v>
      </c>
      <c r="H26" s="5">
        <v>300</v>
      </c>
      <c r="I26" s="5">
        <v>234</v>
      </c>
      <c r="J26" s="5">
        <v>300</v>
      </c>
      <c r="K26" s="5">
        <v>135</v>
      </c>
      <c r="L26" s="3">
        <f t="shared" si="1"/>
        <v>75</v>
      </c>
      <c r="M26" s="7">
        <f t="shared" si="2"/>
        <v>0.14423076923076922</v>
      </c>
      <c r="N26" s="11">
        <f t="shared" si="3"/>
        <v>110.39473684210526</v>
      </c>
      <c r="O26" s="3">
        <f t="shared" si="4"/>
        <v>60</v>
      </c>
      <c r="P26" s="7">
        <f t="shared" si="5"/>
        <v>0.11538461538461539</v>
      </c>
      <c r="Q26" s="11">
        <f t="shared" si="6"/>
        <v>72.5</v>
      </c>
      <c r="R26" s="3">
        <f t="shared" si="7"/>
        <v>135</v>
      </c>
      <c r="S26" s="7">
        <f t="shared" si="8"/>
        <v>0.12980769230769232</v>
      </c>
      <c r="T26" s="11">
        <f t="shared" si="9"/>
        <v>182.89473684210526</v>
      </c>
      <c r="U26" s="11"/>
      <c r="V26" s="9">
        <f t="shared" si="0"/>
        <v>10</v>
      </c>
      <c r="X26"/>
      <c r="Y26"/>
    </row>
    <row r="27" spans="2:25" hidden="1" x14ac:dyDescent="0.25">
      <c r="B27" s="5">
        <v>1</v>
      </c>
      <c r="C27" s="5">
        <v>23</v>
      </c>
      <c r="D27" s="6" t="s">
        <v>431</v>
      </c>
      <c r="E27" s="5">
        <v>30</v>
      </c>
      <c r="F27" s="5">
        <v>15</v>
      </c>
      <c r="G27" s="5">
        <v>100</v>
      </c>
      <c r="H27" s="5">
        <v>300</v>
      </c>
      <c r="I27" s="5">
        <v>300</v>
      </c>
      <c r="J27" s="5">
        <v>300</v>
      </c>
      <c r="K27" s="5">
        <v>130</v>
      </c>
      <c r="L27" s="3">
        <f t="shared" si="1"/>
        <v>100</v>
      </c>
      <c r="M27" s="7">
        <f t="shared" si="2"/>
        <v>0.19230769230769232</v>
      </c>
      <c r="N27" s="11">
        <f t="shared" si="3"/>
        <v>110.39473684210526</v>
      </c>
      <c r="O27" s="3">
        <f t="shared" si="4"/>
        <v>30</v>
      </c>
      <c r="P27" s="7">
        <f t="shared" si="5"/>
        <v>5.7692307692307696E-2</v>
      </c>
      <c r="Q27" s="11">
        <f t="shared" si="6"/>
        <v>72.5</v>
      </c>
      <c r="R27" s="3">
        <f t="shared" si="7"/>
        <v>130</v>
      </c>
      <c r="S27" s="7">
        <f t="shared" si="8"/>
        <v>0.125</v>
      </c>
      <c r="T27" s="11">
        <f t="shared" si="9"/>
        <v>182.89473684210526</v>
      </c>
      <c r="U27" s="11"/>
      <c r="V27" s="9">
        <f t="shared" si="0"/>
        <v>15</v>
      </c>
      <c r="X27"/>
      <c r="Y27"/>
    </row>
    <row r="28" spans="2:25" hidden="1" x14ac:dyDescent="0.25">
      <c r="B28" s="5">
        <v>1</v>
      </c>
      <c r="C28" s="5">
        <v>24</v>
      </c>
      <c r="D28" s="6" t="s">
        <v>430</v>
      </c>
      <c r="E28" s="5">
        <v>90</v>
      </c>
      <c r="F28" s="5">
        <v>0</v>
      </c>
      <c r="G28" s="5">
        <v>0</v>
      </c>
      <c r="H28" s="5">
        <v>300</v>
      </c>
      <c r="I28" s="5">
        <v>300</v>
      </c>
      <c r="J28" s="5">
        <v>300</v>
      </c>
      <c r="K28" s="5">
        <v>90</v>
      </c>
      <c r="L28" s="3">
        <f t="shared" si="1"/>
        <v>90</v>
      </c>
      <c r="M28" s="7">
        <f t="shared" si="2"/>
        <v>0.17307692307692307</v>
      </c>
      <c r="N28" s="11">
        <f t="shared" si="3"/>
        <v>110.39473684210526</v>
      </c>
      <c r="O28" s="3">
        <f t="shared" si="4"/>
        <v>0</v>
      </c>
      <c r="P28" s="7">
        <f t="shared" si="5"/>
        <v>0</v>
      </c>
      <c r="Q28" s="11">
        <f t="shared" si="6"/>
        <v>72.5</v>
      </c>
      <c r="R28" s="3">
        <f t="shared" si="7"/>
        <v>90</v>
      </c>
      <c r="S28" s="7">
        <f t="shared" si="8"/>
        <v>8.6538461538461536E-2</v>
      </c>
      <c r="T28" s="11">
        <f t="shared" si="9"/>
        <v>182.89473684210526</v>
      </c>
      <c r="U28" s="11"/>
      <c r="V28" s="9">
        <f t="shared" si="0"/>
        <v>0</v>
      </c>
      <c r="X28"/>
      <c r="Y28"/>
    </row>
    <row r="29" spans="2:25" hidden="1" x14ac:dyDescent="0.25">
      <c r="B29" s="5">
        <v>1</v>
      </c>
      <c r="C29" s="5">
        <v>25</v>
      </c>
      <c r="D29" s="6" t="s">
        <v>411</v>
      </c>
      <c r="E29" s="5">
        <v>0</v>
      </c>
      <c r="F29" s="5">
        <v>40</v>
      </c>
      <c r="G29" s="5">
        <v>20</v>
      </c>
      <c r="H29" s="5">
        <v>300</v>
      </c>
      <c r="I29" s="5">
        <v>300</v>
      </c>
      <c r="J29" s="5">
        <v>300</v>
      </c>
      <c r="K29" s="5">
        <v>60</v>
      </c>
      <c r="L29" s="3">
        <f t="shared" si="1"/>
        <v>40</v>
      </c>
      <c r="M29" s="7">
        <f t="shared" si="2"/>
        <v>7.6923076923076927E-2</v>
      </c>
      <c r="N29" s="11">
        <f t="shared" si="3"/>
        <v>110.39473684210526</v>
      </c>
      <c r="O29" s="3">
        <f t="shared" si="4"/>
        <v>20</v>
      </c>
      <c r="P29" s="7">
        <f t="shared" si="5"/>
        <v>3.8461538461538464E-2</v>
      </c>
      <c r="Q29" s="11">
        <f t="shared" si="6"/>
        <v>72.5</v>
      </c>
      <c r="R29" s="3">
        <f t="shared" si="7"/>
        <v>60</v>
      </c>
      <c r="S29" s="7">
        <f t="shared" si="8"/>
        <v>5.7692307692307696E-2</v>
      </c>
      <c r="T29" s="11">
        <f t="shared" si="9"/>
        <v>182.89473684210526</v>
      </c>
      <c r="U29" s="11"/>
      <c r="V29" s="9">
        <f t="shared" si="0"/>
        <v>0</v>
      </c>
      <c r="X29"/>
      <c r="Y29"/>
    </row>
    <row r="30" spans="2:25" hidden="1" x14ac:dyDescent="0.25">
      <c r="B30" s="5">
        <v>1</v>
      </c>
      <c r="C30" s="5">
        <v>26</v>
      </c>
      <c r="D30" s="6" t="s">
        <v>422</v>
      </c>
      <c r="E30" s="5">
        <v>10</v>
      </c>
      <c r="F30" s="5">
        <v>0</v>
      </c>
      <c r="G30" s="5">
        <v>20</v>
      </c>
      <c r="H30" s="5">
        <v>300</v>
      </c>
      <c r="I30" s="5">
        <v>124</v>
      </c>
      <c r="J30" s="5">
        <v>300</v>
      </c>
      <c r="K30" s="5">
        <v>30</v>
      </c>
      <c r="L30" s="3">
        <f t="shared" si="1"/>
        <v>20</v>
      </c>
      <c r="M30" s="7">
        <f t="shared" si="2"/>
        <v>3.8461538461538464E-2</v>
      </c>
      <c r="N30" s="11">
        <f t="shared" si="3"/>
        <v>110.39473684210526</v>
      </c>
      <c r="O30" s="3">
        <f t="shared" si="4"/>
        <v>10</v>
      </c>
      <c r="P30" s="7">
        <f t="shared" si="5"/>
        <v>1.9230769230769232E-2</v>
      </c>
      <c r="Q30" s="11">
        <f t="shared" si="6"/>
        <v>72.5</v>
      </c>
      <c r="R30" s="3">
        <f t="shared" si="7"/>
        <v>30</v>
      </c>
      <c r="S30" s="7">
        <f t="shared" si="8"/>
        <v>2.8846153846153848E-2</v>
      </c>
      <c r="T30" s="11">
        <f t="shared" si="9"/>
        <v>182.89473684210526</v>
      </c>
      <c r="U30" s="11"/>
      <c r="V30" s="9">
        <f t="shared" si="0"/>
        <v>0</v>
      </c>
      <c r="X30"/>
      <c r="Y30"/>
    </row>
    <row r="31" spans="2:25" hidden="1" x14ac:dyDescent="0.25">
      <c r="B31" s="5">
        <v>1</v>
      </c>
      <c r="C31" s="5">
        <v>27</v>
      </c>
      <c r="D31" s="6" t="s">
        <v>427</v>
      </c>
      <c r="E31" s="5">
        <v>0</v>
      </c>
      <c r="F31" s="5">
        <v>15</v>
      </c>
      <c r="G31" s="5">
        <v>15</v>
      </c>
      <c r="H31" s="5">
        <v>197</v>
      </c>
      <c r="I31" s="5">
        <v>300</v>
      </c>
      <c r="J31" s="5">
        <v>300</v>
      </c>
      <c r="K31" s="5">
        <v>30</v>
      </c>
      <c r="L31" s="3">
        <f t="shared" si="1"/>
        <v>15</v>
      </c>
      <c r="M31" s="7">
        <f t="shared" si="2"/>
        <v>2.8846153846153848E-2</v>
      </c>
      <c r="N31" s="11">
        <f t="shared" si="3"/>
        <v>110.39473684210526</v>
      </c>
      <c r="O31" s="3">
        <f t="shared" si="4"/>
        <v>15</v>
      </c>
      <c r="P31" s="7">
        <f t="shared" si="5"/>
        <v>2.8846153846153848E-2</v>
      </c>
      <c r="Q31" s="11">
        <f t="shared" si="6"/>
        <v>72.5</v>
      </c>
      <c r="R31" s="3">
        <f t="shared" si="7"/>
        <v>30</v>
      </c>
      <c r="S31" s="7">
        <f t="shared" si="8"/>
        <v>2.8846153846153848E-2</v>
      </c>
      <c r="T31" s="11">
        <f t="shared" si="9"/>
        <v>182.89473684210526</v>
      </c>
      <c r="U31" s="11"/>
      <c r="V31" s="9">
        <f t="shared" si="0"/>
        <v>0</v>
      </c>
      <c r="X31"/>
      <c r="Y31"/>
    </row>
    <row r="32" spans="2:25" hidden="1" x14ac:dyDescent="0.25">
      <c r="B32" s="5">
        <v>1</v>
      </c>
      <c r="C32" s="5">
        <v>28</v>
      </c>
      <c r="D32" s="6" t="s">
        <v>436</v>
      </c>
      <c r="E32" s="5">
        <v>25</v>
      </c>
      <c r="F32" s="5">
        <v>0</v>
      </c>
      <c r="G32" s="5">
        <v>0</v>
      </c>
      <c r="H32" s="5">
        <v>300</v>
      </c>
      <c r="I32" s="5">
        <v>300</v>
      </c>
      <c r="J32" s="5">
        <v>234</v>
      </c>
      <c r="K32" s="5">
        <v>25</v>
      </c>
      <c r="L32" s="3">
        <f t="shared" si="1"/>
        <v>25</v>
      </c>
      <c r="M32" s="7">
        <f t="shared" si="2"/>
        <v>4.807692307692308E-2</v>
      </c>
      <c r="N32" s="11">
        <f t="shared" si="3"/>
        <v>110.39473684210526</v>
      </c>
      <c r="O32" s="3">
        <f t="shared" si="4"/>
        <v>0</v>
      </c>
      <c r="P32" s="7">
        <f t="shared" si="5"/>
        <v>0</v>
      </c>
      <c r="Q32" s="11">
        <f t="shared" si="6"/>
        <v>72.5</v>
      </c>
      <c r="R32" s="3">
        <f t="shared" si="7"/>
        <v>25</v>
      </c>
      <c r="S32" s="7">
        <f t="shared" si="8"/>
        <v>2.403846153846154E-2</v>
      </c>
      <c r="T32" s="11">
        <f t="shared" si="9"/>
        <v>182.89473684210526</v>
      </c>
      <c r="U32" s="11"/>
      <c r="V32" s="9">
        <f t="shared" si="0"/>
        <v>0</v>
      </c>
      <c r="X32"/>
      <c r="Y32"/>
    </row>
    <row r="33" spans="2:25" hidden="1" x14ac:dyDescent="0.25">
      <c r="B33" s="5">
        <v>1</v>
      </c>
      <c r="C33" s="5">
        <v>29</v>
      </c>
      <c r="D33" s="6" t="s">
        <v>465</v>
      </c>
      <c r="E33" s="5">
        <v>10</v>
      </c>
      <c r="F33" s="5">
        <v>15</v>
      </c>
      <c r="G33" s="5">
        <v>0</v>
      </c>
      <c r="H33" s="5">
        <v>300</v>
      </c>
      <c r="I33" s="5">
        <v>300</v>
      </c>
      <c r="J33" s="5">
        <v>300</v>
      </c>
      <c r="K33" s="5">
        <v>25</v>
      </c>
      <c r="L33" s="3">
        <f t="shared" si="1"/>
        <v>15</v>
      </c>
      <c r="M33" s="7">
        <f t="shared" si="2"/>
        <v>2.8846153846153848E-2</v>
      </c>
      <c r="N33" s="11">
        <f t="shared" si="3"/>
        <v>110.39473684210526</v>
      </c>
      <c r="O33" s="3">
        <f t="shared" si="4"/>
        <v>10</v>
      </c>
      <c r="P33" s="7">
        <f t="shared" si="5"/>
        <v>1.9230769230769232E-2</v>
      </c>
      <c r="Q33" s="11">
        <f t="shared" si="6"/>
        <v>72.5</v>
      </c>
      <c r="R33" s="3">
        <f t="shared" si="7"/>
        <v>25</v>
      </c>
      <c r="S33" s="7">
        <f t="shared" si="8"/>
        <v>2.403846153846154E-2</v>
      </c>
      <c r="T33" s="11">
        <f t="shared" si="9"/>
        <v>182.89473684210526</v>
      </c>
      <c r="U33" s="11"/>
      <c r="V33" s="9">
        <f t="shared" si="0"/>
        <v>0</v>
      </c>
      <c r="X33"/>
      <c r="Y33"/>
    </row>
    <row r="34" spans="2:25" hidden="1" x14ac:dyDescent="0.25">
      <c r="B34" s="5">
        <v>1</v>
      </c>
      <c r="C34" s="5">
        <v>30</v>
      </c>
      <c r="D34" s="6" t="s">
        <v>428</v>
      </c>
      <c r="E34" s="5">
        <v>10</v>
      </c>
      <c r="F34" s="5">
        <v>10</v>
      </c>
      <c r="G34" s="5">
        <v>0</v>
      </c>
      <c r="H34" s="5">
        <v>300</v>
      </c>
      <c r="I34" s="5">
        <v>300</v>
      </c>
      <c r="J34" s="5">
        <v>121</v>
      </c>
      <c r="K34" s="5">
        <v>20</v>
      </c>
      <c r="L34" s="3">
        <f t="shared" si="1"/>
        <v>10</v>
      </c>
      <c r="M34" s="7">
        <f t="shared" si="2"/>
        <v>1.9230769230769232E-2</v>
      </c>
      <c r="N34" s="11">
        <f t="shared" si="3"/>
        <v>110.39473684210526</v>
      </c>
      <c r="O34" s="3">
        <f t="shared" si="4"/>
        <v>10</v>
      </c>
      <c r="P34" s="7">
        <f t="shared" si="5"/>
        <v>1.9230769230769232E-2</v>
      </c>
      <c r="Q34" s="11">
        <f t="shared" si="6"/>
        <v>72.5</v>
      </c>
      <c r="R34" s="3">
        <f t="shared" si="7"/>
        <v>20</v>
      </c>
      <c r="S34" s="7">
        <f t="shared" si="8"/>
        <v>1.9230769230769232E-2</v>
      </c>
      <c r="T34" s="11">
        <f t="shared" si="9"/>
        <v>182.89473684210526</v>
      </c>
      <c r="U34" s="11"/>
      <c r="V34" s="9">
        <f t="shared" si="0"/>
        <v>0</v>
      </c>
      <c r="X34"/>
      <c r="Y34"/>
    </row>
    <row r="35" spans="2:25" hidden="1" x14ac:dyDescent="0.25">
      <c r="B35" s="5">
        <v>1</v>
      </c>
      <c r="C35" s="5">
        <v>31</v>
      </c>
      <c r="D35" s="6" t="s">
        <v>426</v>
      </c>
      <c r="E35" s="5">
        <v>10</v>
      </c>
      <c r="F35" s="5">
        <v>0</v>
      </c>
      <c r="G35" s="3">
        <v>0</v>
      </c>
      <c r="H35" s="5">
        <v>300</v>
      </c>
      <c r="I35" s="5">
        <v>300</v>
      </c>
      <c r="J35" s="3">
        <v>0</v>
      </c>
      <c r="K35" s="5">
        <v>10</v>
      </c>
      <c r="L35" s="3">
        <f t="shared" si="1"/>
        <v>10</v>
      </c>
      <c r="M35" s="7">
        <f t="shared" si="2"/>
        <v>1.9230769230769232E-2</v>
      </c>
      <c r="N35" s="11">
        <f t="shared" si="3"/>
        <v>110.39473684210526</v>
      </c>
      <c r="O35" s="3">
        <f t="shared" si="4"/>
        <v>0</v>
      </c>
      <c r="P35" s="7">
        <f t="shared" si="5"/>
        <v>0</v>
      </c>
      <c r="Q35" s="11">
        <f t="shared" si="6"/>
        <v>72.5</v>
      </c>
      <c r="R35" s="3">
        <f t="shared" si="7"/>
        <v>10</v>
      </c>
      <c r="S35" s="7">
        <f t="shared" si="8"/>
        <v>9.6153846153846159E-3</v>
      </c>
      <c r="T35" s="11">
        <f t="shared" si="9"/>
        <v>182.89473684210526</v>
      </c>
      <c r="U35" s="11"/>
      <c r="V35" s="9">
        <f t="shared" si="0"/>
        <v>0</v>
      </c>
      <c r="X35"/>
      <c r="Y35"/>
    </row>
    <row r="36" spans="2:25" hidden="1" x14ac:dyDescent="0.25">
      <c r="B36" s="5">
        <v>1</v>
      </c>
      <c r="C36" s="5">
        <v>32</v>
      </c>
      <c r="D36" s="6" t="s">
        <v>401</v>
      </c>
      <c r="E36" s="5">
        <v>0</v>
      </c>
      <c r="F36" s="5">
        <v>0</v>
      </c>
      <c r="G36" s="5">
        <v>0</v>
      </c>
      <c r="H36" s="5">
        <v>300</v>
      </c>
      <c r="I36" s="5">
        <v>122</v>
      </c>
      <c r="J36" s="5">
        <v>300</v>
      </c>
      <c r="K36" s="5">
        <v>0</v>
      </c>
      <c r="L36" s="3">
        <f t="shared" si="1"/>
        <v>0</v>
      </c>
      <c r="M36" s="7">
        <f t="shared" si="2"/>
        <v>0</v>
      </c>
      <c r="N36" s="11">
        <f t="shared" si="3"/>
        <v>110.39473684210526</v>
      </c>
      <c r="O36" s="3">
        <f t="shared" si="4"/>
        <v>0</v>
      </c>
      <c r="P36" s="7">
        <f t="shared" si="5"/>
        <v>0</v>
      </c>
      <c r="Q36" s="11">
        <f t="shared" si="6"/>
        <v>72.5</v>
      </c>
      <c r="R36" s="3">
        <f t="shared" si="7"/>
        <v>0</v>
      </c>
      <c r="S36" s="7">
        <f t="shared" si="8"/>
        <v>0</v>
      </c>
      <c r="T36" s="11">
        <f t="shared" si="9"/>
        <v>182.89473684210526</v>
      </c>
      <c r="U36" s="11"/>
      <c r="V36" s="9">
        <f t="shared" si="0"/>
        <v>0</v>
      </c>
      <c r="X36"/>
      <c r="Y36"/>
    </row>
    <row r="37" spans="2:25" hidden="1" x14ac:dyDescent="0.25">
      <c r="B37" s="5">
        <v>1</v>
      </c>
      <c r="C37" s="5">
        <v>33</v>
      </c>
      <c r="D37" s="6" t="s">
        <v>413</v>
      </c>
      <c r="E37" s="5">
        <v>0</v>
      </c>
      <c r="F37" s="5">
        <v>0</v>
      </c>
      <c r="G37" s="5">
        <v>0</v>
      </c>
      <c r="H37" s="5">
        <v>300</v>
      </c>
      <c r="I37" s="5">
        <v>300</v>
      </c>
      <c r="J37" s="5">
        <v>300</v>
      </c>
      <c r="K37" s="5">
        <v>0</v>
      </c>
      <c r="L37" s="3">
        <f t="shared" si="1"/>
        <v>0</v>
      </c>
      <c r="M37" s="7">
        <f t="shared" si="2"/>
        <v>0</v>
      </c>
      <c r="N37" s="11">
        <f t="shared" si="3"/>
        <v>110.39473684210526</v>
      </c>
      <c r="O37" s="3">
        <f t="shared" si="4"/>
        <v>0</v>
      </c>
      <c r="P37" s="7">
        <f t="shared" si="5"/>
        <v>0</v>
      </c>
      <c r="Q37" s="11">
        <f t="shared" si="6"/>
        <v>72.5</v>
      </c>
      <c r="R37" s="3">
        <f t="shared" si="7"/>
        <v>0</v>
      </c>
      <c r="S37" s="7">
        <f t="shared" si="8"/>
        <v>0</v>
      </c>
      <c r="T37" s="11">
        <f t="shared" si="9"/>
        <v>182.89473684210526</v>
      </c>
      <c r="U37" s="11"/>
      <c r="V37" s="9">
        <f t="shared" si="0"/>
        <v>0</v>
      </c>
      <c r="X37"/>
      <c r="Y37"/>
    </row>
    <row r="38" spans="2:25" hidden="1" x14ac:dyDescent="0.25">
      <c r="B38" s="5">
        <v>1</v>
      </c>
      <c r="C38" s="5">
        <v>34</v>
      </c>
      <c r="D38" s="6" t="s">
        <v>406</v>
      </c>
      <c r="E38" s="5">
        <v>0</v>
      </c>
      <c r="F38" s="3">
        <v>0</v>
      </c>
      <c r="G38" s="3">
        <v>0</v>
      </c>
      <c r="H38" s="5">
        <v>300</v>
      </c>
      <c r="I38" s="3">
        <v>0</v>
      </c>
      <c r="J38" s="3">
        <v>0</v>
      </c>
      <c r="K38" s="5">
        <v>0</v>
      </c>
      <c r="L38" s="3">
        <f t="shared" si="1"/>
        <v>0</v>
      </c>
      <c r="M38" s="7">
        <f t="shared" si="2"/>
        <v>0</v>
      </c>
      <c r="N38" s="11">
        <f t="shared" si="3"/>
        <v>110.39473684210526</v>
      </c>
      <c r="O38" s="3">
        <f t="shared" si="4"/>
        <v>0</v>
      </c>
      <c r="P38" s="7">
        <f t="shared" si="5"/>
        <v>0</v>
      </c>
      <c r="Q38" s="11">
        <f t="shared" si="6"/>
        <v>72.5</v>
      </c>
      <c r="R38" s="3">
        <f t="shared" si="7"/>
        <v>0</v>
      </c>
      <c r="S38" s="7">
        <f t="shared" si="8"/>
        <v>0</v>
      </c>
      <c r="T38" s="11">
        <f t="shared" si="9"/>
        <v>182.89473684210526</v>
      </c>
      <c r="U38" s="11"/>
      <c r="V38" s="9">
        <f t="shared" ref="V38:V69" si="10">SMALL(E38:G38,1)</f>
        <v>0</v>
      </c>
      <c r="X38"/>
      <c r="Y38"/>
    </row>
    <row r="39" spans="2:25" hidden="1" x14ac:dyDescent="0.25">
      <c r="B39" s="5">
        <v>1</v>
      </c>
      <c r="C39" s="5">
        <v>35</v>
      </c>
      <c r="D39" s="6" t="s">
        <v>421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5">
        <v>0</v>
      </c>
      <c r="L39" s="3">
        <f t="shared" si="1"/>
        <v>0</v>
      </c>
      <c r="M39" s="7">
        <f t="shared" si="2"/>
        <v>0</v>
      </c>
      <c r="N39" s="11">
        <f t="shared" si="3"/>
        <v>110.39473684210526</v>
      </c>
      <c r="O39" s="3">
        <f t="shared" si="4"/>
        <v>0</v>
      </c>
      <c r="P39" s="7">
        <f t="shared" si="5"/>
        <v>0</v>
      </c>
      <c r="Q39" s="11">
        <f t="shared" si="6"/>
        <v>72.5</v>
      </c>
      <c r="R39" s="3">
        <f t="shared" si="7"/>
        <v>0</v>
      </c>
      <c r="S39" s="7">
        <f t="shared" si="8"/>
        <v>0</v>
      </c>
      <c r="T39" s="11">
        <f t="shared" si="9"/>
        <v>182.89473684210526</v>
      </c>
      <c r="U39" s="11"/>
      <c r="V39" s="9">
        <f t="shared" si="10"/>
        <v>0</v>
      </c>
      <c r="X39"/>
      <c r="Y39"/>
    </row>
    <row r="40" spans="2:25" hidden="1" x14ac:dyDescent="0.25">
      <c r="B40" s="5">
        <v>1</v>
      </c>
      <c r="C40" s="5">
        <v>35</v>
      </c>
      <c r="D40" s="6" t="s">
        <v>445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5">
        <v>0</v>
      </c>
      <c r="L40" s="3">
        <f t="shared" si="1"/>
        <v>0</v>
      </c>
      <c r="M40" s="7">
        <f t="shared" si="2"/>
        <v>0</v>
      </c>
      <c r="N40" s="11">
        <f t="shared" si="3"/>
        <v>110.39473684210526</v>
      </c>
      <c r="O40" s="3">
        <f t="shared" si="4"/>
        <v>0</v>
      </c>
      <c r="P40" s="7">
        <f t="shared" si="5"/>
        <v>0</v>
      </c>
      <c r="Q40" s="11">
        <f t="shared" si="6"/>
        <v>72.5</v>
      </c>
      <c r="R40" s="3">
        <f t="shared" si="7"/>
        <v>0</v>
      </c>
      <c r="S40" s="7">
        <f t="shared" si="8"/>
        <v>0</v>
      </c>
      <c r="T40" s="11">
        <f t="shared" si="9"/>
        <v>182.89473684210526</v>
      </c>
      <c r="U40" s="11"/>
      <c r="V40" s="9">
        <f t="shared" si="10"/>
        <v>0</v>
      </c>
      <c r="X40"/>
      <c r="Y40"/>
    </row>
    <row r="41" spans="2:25" hidden="1" x14ac:dyDescent="0.25">
      <c r="B41" s="5">
        <v>1</v>
      </c>
      <c r="C41" s="5">
        <v>35</v>
      </c>
      <c r="D41" s="6" t="s">
        <v>405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5">
        <v>0</v>
      </c>
      <c r="L41" s="3">
        <f t="shared" si="1"/>
        <v>0</v>
      </c>
      <c r="M41" s="7">
        <f t="shared" si="2"/>
        <v>0</v>
      </c>
      <c r="N41" s="11">
        <f t="shared" si="3"/>
        <v>110.39473684210526</v>
      </c>
      <c r="O41" s="3">
        <f t="shared" si="4"/>
        <v>0</v>
      </c>
      <c r="P41" s="7">
        <f t="shared" si="5"/>
        <v>0</v>
      </c>
      <c r="Q41" s="11">
        <f t="shared" si="6"/>
        <v>72.5</v>
      </c>
      <c r="R41" s="3">
        <f t="shared" si="7"/>
        <v>0</v>
      </c>
      <c r="S41" s="7">
        <f t="shared" si="8"/>
        <v>0</v>
      </c>
      <c r="T41" s="11">
        <f t="shared" si="9"/>
        <v>182.89473684210526</v>
      </c>
      <c r="U41" s="11"/>
      <c r="V41" s="9">
        <f t="shared" si="10"/>
        <v>0</v>
      </c>
      <c r="X41"/>
      <c r="Y41"/>
    </row>
    <row r="42" spans="2:25" hidden="1" x14ac:dyDescent="0.25">
      <c r="B42" s="5">
        <v>1</v>
      </c>
      <c r="C42" s="5">
        <v>35</v>
      </c>
      <c r="D42" s="6" t="s">
        <v>467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5">
        <v>0</v>
      </c>
      <c r="L42" s="3">
        <f t="shared" si="1"/>
        <v>0</v>
      </c>
      <c r="M42" s="7">
        <f t="shared" si="2"/>
        <v>0</v>
      </c>
      <c r="N42" s="11">
        <f t="shared" si="3"/>
        <v>110.39473684210526</v>
      </c>
      <c r="O42" s="3">
        <f t="shared" si="4"/>
        <v>0</v>
      </c>
      <c r="P42" s="7">
        <f t="shared" si="5"/>
        <v>0</v>
      </c>
      <c r="Q42" s="11">
        <f t="shared" si="6"/>
        <v>72.5</v>
      </c>
      <c r="R42" s="3">
        <f t="shared" si="7"/>
        <v>0</v>
      </c>
      <c r="S42" s="7">
        <f t="shared" si="8"/>
        <v>0</v>
      </c>
      <c r="T42" s="11">
        <f t="shared" si="9"/>
        <v>182.89473684210526</v>
      </c>
      <c r="U42" s="11"/>
      <c r="V42" s="9">
        <f t="shared" si="10"/>
        <v>0</v>
      </c>
      <c r="X42"/>
      <c r="Y42"/>
    </row>
    <row r="43" spans="2:25" hidden="1" x14ac:dyDescent="0.25">
      <c r="B43" s="5">
        <v>1</v>
      </c>
      <c r="C43" s="5">
        <v>35</v>
      </c>
      <c r="D43" s="6" t="s">
        <v>429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5">
        <v>0</v>
      </c>
      <c r="L43" s="3">
        <f t="shared" si="1"/>
        <v>0</v>
      </c>
      <c r="M43" s="7">
        <f t="shared" si="2"/>
        <v>0</v>
      </c>
      <c r="N43" s="11">
        <f t="shared" si="3"/>
        <v>110.39473684210526</v>
      </c>
      <c r="O43" s="3">
        <f t="shared" si="4"/>
        <v>0</v>
      </c>
      <c r="P43" s="7">
        <f t="shared" si="5"/>
        <v>0</v>
      </c>
      <c r="Q43" s="11">
        <f t="shared" si="6"/>
        <v>72.5</v>
      </c>
      <c r="R43" s="3">
        <f t="shared" si="7"/>
        <v>0</v>
      </c>
      <c r="S43" s="7">
        <f t="shared" si="8"/>
        <v>0</v>
      </c>
      <c r="T43" s="11">
        <f t="shared" si="9"/>
        <v>182.89473684210526</v>
      </c>
      <c r="U43" s="11"/>
      <c r="V43" s="9">
        <f t="shared" si="10"/>
        <v>0</v>
      </c>
      <c r="X43"/>
      <c r="Y43"/>
    </row>
    <row r="44" spans="2:25" x14ac:dyDescent="0.25">
      <c r="B44" s="5">
        <v>2</v>
      </c>
      <c r="C44" s="5">
        <v>1</v>
      </c>
      <c r="D44" s="6" t="s">
        <v>377</v>
      </c>
      <c r="E44" s="5">
        <v>230</v>
      </c>
      <c r="F44" s="5">
        <v>280</v>
      </c>
      <c r="G44" s="5">
        <v>340</v>
      </c>
      <c r="H44" s="5">
        <v>300</v>
      </c>
      <c r="I44" s="5">
        <v>300</v>
      </c>
      <c r="J44" s="5">
        <v>300</v>
      </c>
      <c r="K44" s="5">
        <v>620</v>
      </c>
      <c r="L44" s="3">
        <f t="shared" si="1"/>
        <v>340</v>
      </c>
      <c r="M44" s="7">
        <f t="shared" si="2"/>
        <v>0.65384615384615385</v>
      </c>
      <c r="N44" s="11">
        <f t="shared" si="3"/>
        <v>71.938775510204081</v>
      </c>
      <c r="O44" s="3">
        <f t="shared" si="4"/>
        <v>280</v>
      </c>
      <c r="P44" s="7">
        <f t="shared" si="5"/>
        <v>0.53846153846153844</v>
      </c>
      <c r="Q44" s="11">
        <f t="shared" si="6"/>
        <v>46.734693877551024</v>
      </c>
      <c r="R44" s="3">
        <f t="shared" si="7"/>
        <v>620</v>
      </c>
      <c r="S44" s="7">
        <f t="shared" si="8"/>
        <v>0.59615384615384615</v>
      </c>
      <c r="T44" s="11">
        <f>IF(B44=1,SUMIF($B:$B,"=1",$R:$R)/COUNTIF($B:$B,"=1"),SUMIF($B:$B,"=2",$R:$R)/COUNTIF($B:$B,"=2"))</f>
        <v>118.67346938775511</v>
      </c>
      <c r="U44" s="7">
        <f>IF(B44=1,T44/$D$3,T44/$D$4)</f>
        <v>0.22821821036106751</v>
      </c>
      <c r="V44" s="9">
        <f t="shared" si="10"/>
        <v>230</v>
      </c>
      <c r="W44" s="11">
        <f>IF(B44=1,R44/2,R44/2)</f>
        <v>310</v>
      </c>
      <c r="X44" s="26">
        <f>AVERAGE($L$44:$L$92)</f>
        <v>71.938775510204081</v>
      </c>
      <c r="Y44" s="26">
        <f>AVERAGE($O$44:$O$92)</f>
        <v>46.734693877551024</v>
      </c>
    </row>
    <row r="45" spans="2:25" x14ac:dyDescent="0.25">
      <c r="B45" s="5">
        <v>2</v>
      </c>
      <c r="C45" s="5">
        <v>2</v>
      </c>
      <c r="D45" s="6" t="s">
        <v>478</v>
      </c>
      <c r="E45" s="5">
        <v>10</v>
      </c>
      <c r="F45" s="5">
        <v>240</v>
      </c>
      <c r="G45" s="5">
        <v>340</v>
      </c>
      <c r="H45" s="5">
        <v>300</v>
      </c>
      <c r="I45" s="5">
        <v>300</v>
      </c>
      <c r="J45" s="5">
        <v>240</v>
      </c>
      <c r="K45" s="5">
        <v>580</v>
      </c>
      <c r="L45" s="3">
        <f t="shared" si="1"/>
        <v>340</v>
      </c>
      <c r="M45" s="7">
        <f t="shared" si="2"/>
        <v>0.65384615384615385</v>
      </c>
      <c r="N45" s="11">
        <f t="shared" si="3"/>
        <v>71.938775510204081</v>
      </c>
      <c r="O45" s="3">
        <f t="shared" si="4"/>
        <v>240</v>
      </c>
      <c r="P45" s="7">
        <f t="shared" si="5"/>
        <v>0.46153846153846156</v>
      </c>
      <c r="Q45" s="11">
        <f t="shared" si="6"/>
        <v>46.734693877551024</v>
      </c>
      <c r="R45" s="3">
        <f t="shared" si="7"/>
        <v>580</v>
      </c>
      <c r="S45" s="7">
        <f t="shared" si="8"/>
        <v>0.55769230769230771</v>
      </c>
      <c r="T45" s="11">
        <f t="shared" si="9"/>
        <v>118.67346938775511</v>
      </c>
      <c r="U45" s="7">
        <f t="shared" ref="U45:U92" si="11">IF(B45=1,T45/$D$3,T45/$D$4)</f>
        <v>0.22821821036106751</v>
      </c>
      <c r="V45" s="9">
        <f t="shared" si="10"/>
        <v>10</v>
      </c>
      <c r="W45" s="11">
        <f>W44</f>
        <v>310</v>
      </c>
      <c r="X45" s="26">
        <f t="shared" ref="X45:X92" si="12">AVERAGE($L$44:$L$92)</f>
        <v>71.938775510204081</v>
      </c>
      <c r="Y45" s="26">
        <f t="shared" ref="Y45:Y92" si="13">AVERAGE($O$44:$O$92)</f>
        <v>46.734693877551024</v>
      </c>
    </row>
    <row r="46" spans="2:25" x14ac:dyDescent="0.25">
      <c r="B46" s="5">
        <v>2</v>
      </c>
      <c r="C46" s="5">
        <v>3</v>
      </c>
      <c r="D46" s="6" t="s">
        <v>479</v>
      </c>
      <c r="E46" s="5">
        <v>195</v>
      </c>
      <c r="F46" s="5">
        <v>220</v>
      </c>
      <c r="G46" s="5">
        <v>120</v>
      </c>
      <c r="H46" s="5">
        <v>300</v>
      </c>
      <c r="I46" s="5">
        <v>300</v>
      </c>
      <c r="J46" s="5">
        <v>300</v>
      </c>
      <c r="K46" s="5">
        <v>415</v>
      </c>
      <c r="L46" s="3">
        <f t="shared" si="1"/>
        <v>220</v>
      </c>
      <c r="M46" s="7">
        <f t="shared" si="2"/>
        <v>0.42307692307692307</v>
      </c>
      <c r="N46" s="11">
        <f t="shared" si="3"/>
        <v>71.938775510204081</v>
      </c>
      <c r="O46" s="3">
        <f t="shared" si="4"/>
        <v>195</v>
      </c>
      <c r="P46" s="7">
        <f t="shared" si="5"/>
        <v>0.375</v>
      </c>
      <c r="Q46" s="11">
        <f t="shared" si="6"/>
        <v>46.734693877551024</v>
      </c>
      <c r="R46" s="3">
        <f t="shared" si="7"/>
        <v>415</v>
      </c>
      <c r="S46" s="7">
        <f t="shared" si="8"/>
        <v>0.39903846153846156</v>
      </c>
      <c r="T46" s="11">
        <f t="shared" si="9"/>
        <v>118.67346938775511</v>
      </c>
      <c r="U46" s="7">
        <f t="shared" si="11"/>
        <v>0.22821821036106751</v>
      </c>
      <c r="V46" s="9">
        <f t="shared" si="10"/>
        <v>120</v>
      </c>
      <c r="W46" s="11">
        <f>W45</f>
        <v>310</v>
      </c>
      <c r="X46" s="26">
        <f t="shared" si="12"/>
        <v>71.938775510204081</v>
      </c>
      <c r="Y46" s="26">
        <f t="shared" si="13"/>
        <v>46.734693877551024</v>
      </c>
    </row>
    <row r="47" spans="2:25" x14ac:dyDescent="0.25">
      <c r="B47" s="5">
        <v>2</v>
      </c>
      <c r="C47" s="5">
        <v>4</v>
      </c>
      <c r="D47" s="6" t="s">
        <v>142</v>
      </c>
      <c r="E47" s="5">
        <v>175</v>
      </c>
      <c r="F47" s="5">
        <v>90</v>
      </c>
      <c r="G47" s="5">
        <v>240</v>
      </c>
      <c r="H47" s="5">
        <v>300</v>
      </c>
      <c r="I47" s="5">
        <v>300</v>
      </c>
      <c r="J47" s="5">
        <v>300</v>
      </c>
      <c r="K47" s="5">
        <v>415</v>
      </c>
      <c r="L47" s="3">
        <f t="shared" si="1"/>
        <v>240</v>
      </c>
      <c r="M47" s="7">
        <f t="shared" si="2"/>
        <v>0.46153846153846156</v>
      </c>
      <c r="N47" s="11">
        <f t="shared" si="3"/>
        <v>71.938775510204081</v>
      </c>
      <c r="O47" s="3">
        <f t="shared" si="4"/>
        <v>175</v>
      </c>
      <c r="P47" s="7">
        <f t="shared" si="5"/>
        <v>0.33653846153846156</v>
      </c>
      <c r="Q47" s="11">
        <f t="shared" si="6"/>
        <v>46.734693877551024</v>
      </c>
      <c r="R47" s="3">
        <f t="shared" si="7"/>
        <v>415</v>
      </c>
      <c r="S47" s="7">
        <f t="shared" si="8"/>
        <v>0.39903846153846156</v>
      </c>
      <c r="T47" s="11">
        <f t="shared" si="9"/>
        <v>118.67346938775511</v>
      </c>
      <c r="U47" s="7">
        <f t="shared" si="11"/>
        <v>0.22821821036106751</v>
      </c>
      <c r="V47" s="9">
        <f t="shared" si="10"/>
        <v>90</v>
      </c>
      <c r="W47" s="11">
        <f t="shared" ref="W47:W92" si="14">W46</f>
        <v>310</v>
      </c>
      <c r="X47" s="26">
        <f t="shared" si="12"/>
        <v>71.938775510204081</v>
      </c>
      <c r="Y47" s="26">
        <f t="shared" si="13"/>
        <v>46.734693877551024</v>
      </c>
    </row>
    <row r="48" spans="2:25" x14ac:dyDescent="0.25">
      <c r="B48" s="5">
        <v>2</v>
      </c>
      <c r="C48" s="5">
        <v>5</v>
      </c>
      <c r="D48" s="6" t="s">
        <v>403</v>
      </c>
      <c r="E48" s="5">
        <v>0</v>
      </c>
      <c r="F48" s="5">
        <v>130</v>
      </c>
      <c r="G48" s="5">
        <v>205</v>
      </c>
      <c r="H48" s="5">
        <v>300</v>
      </c>
      <c r="I48" s="5">
        <v>300</v>
      </c>
      <c r="J48" s="5">
        <v>218</v>
      </c>
      <c r="K48" s="5">
        <v>335</v>
      </c>
      <c r="L48" s="3">
        <f t="shared" si="1"/>
        <v>205</v>
      </c>
      <c r="M48" s="7">
        <f t="shared" si="2"/>
        <v>0.39423076923076922</v>
      </c>
      <c r="N48" s="11">
        <f t="shared" si="3"/>
        <v>71.938775510204081</v>
      </c>
      <c r="O48" s="3">
        <f t="shared" si="4"/>
        <v>130</v>
      </c>
      <c r="P48" s="7">
        <f t="shared" si="5"/>
        <v>0.25</v>
      </c>
      <c r="Q48" s="11">
        <f t="shared" si="6"/>
        <v>46.734693877551024</v>
      </c>
      <c r="R48" s="3">
        <f t="shared" si="7"/>
        <v>335</v>
      </c>
      <c r="S48" s="7">
        <f t="shared" si="8"/>
        <v>0.32211538461538464</v>
      </c>
      <c r="T48" s="11">
        <f t="shared" si="9"/>
        <v>118.67346938775511</v>
      </c>
      <c r="U48" s="7">
        <f t="shared" si="11"/>
        <v>0.22821821036106751</v>
      </c>
      <c r="V48" s="9">
        <f t="shared" si="10"/>
        <v>0</v>
      </c>
      <c r="W48" s="11">
        <f t="shared" si="14"/>
        <v>310</v>
      </c>
      <c r="X48" s="26">
        <f t="shared" si="12"/>
        <v>71.938775510204081</v>
      </c>
      <c r="Y48" s="26">
        <f t="shared" si="13"/>
        <v>46.734693877551024</v>
      </c>
    </row>
    <row r="49" spans="2:32" x14ac:dyDescent="0.25">
      <c r="B49" s="5">
        <v>2</v>
      </c>
      <c r="C49" s="5">
        <v>6</v>
      </c>
      <c r="D49" s="6" t="s">
        <v>276</v>
      </c>
      <c r="E49" s="5">
        <v>110</v>
      </c>
      <c r="F49" s="5">
        <v>140</v>
      </c>
      <c r="G49" s="5">
        <v>140</v>
      </c>
      <c r="H49" s="5">
        <v>290</v>
      </c>
      <c r="I49" s="5">
        <v>300</v>
      </c>
      <c r="J49" s="5">
        <v>300</v>
      </c>
      <c r="K49" s="5">
        <v>280</v>
      </c>
      <c r="L49" s="3">
        <f t="shared" si="1"/>
        <v>140</v>
      </c>
      <c r="M49" s="7">
        <f t="shared" si="2"/>
        <v>0.26923076923076922</v>
      </c>
      <c r="N49" s="11">
        <f t="shared" si="3"/>
        <v>71.938775510204081</v>
      </c>
      <c r="O49" s="3">
        <f t="shared" si="4"/>
        <v>140</v>
      </c>
      <c r="P49" s="7">
        <f t="shared" si="5"/>
        <v>0.26923076923076922</v>
      </c>
      <c r="Q49" s="11">
        <f t="shared" si="6"/>
        <v>46.734693877551024</v>
      </c>
      <c r="R49" s="3">
        <f t="shared" si="7"/>
        <v>280</v>
      </c>
      <c r="S49" s="7">
        <f t="shared" si="8"/>
        <v>0.26923076923076922</v>
      </c>
      <c r="T49" s="11">
        <f t="shared" si="9"/>
        <v>118.67346938775511</v>
      </c>
      <c r="U49" s="7">
        <f t="shared" si="11"/>
        <v>0.22821821036106751</v>
      </c>
      <c r="V49" s="9">
        <f t="shared" si="10"/>
        <v>110</v>
      </c>
      <c r="W49" s="11">
        <f t="shared" si="14"/>
        <v>310</v>
      </c>
      <c r="X49" s="26">
        <f t="shared" si="12"/>
        <v>71.938775510204081</v>
      </c>
      <c r="Y49" s="26">
        <f t="shared" si="13"/>
        <v>46.734693877551024</v>
      </c>
    </row>
    <row r="50" spans="2:32" x14ac:dyDescent="0.25">
      <c r="B50" s="5">
        <v>2</v>
      </c>
      <c r="C50" s="5">
        <v>7</v>
      </c>
      <c r="D50" s="6" t="s">
        <v>480</v>
      </c>
      <c r="E50" s="5">
        <v>25</v>
      </c>
      <c r="F50" s="5">
        <v>160</v>
      </c>
      <c r="G50" s="5">
        <v>115</v>
      </c>
      <c r="H50" s="5">
        <v>300</v>
      </c>
      <c r="I50" s="5">
        <v>300</v>
      </c>
      <c r="J50" s="5">
        <v>300</v>
      </c>
      <c r="K50" s="5">
        <v>275</v>
      </c>
      <c r="L50" s="3">
        <f t="shared" si="1"/>
        <v>160</v>
      </c>
      <c r="M50" s="7">
        <f t="shared" si="2"/>
        <v>0.30769230769230771</v>
      </c>
      <c r="N50" s="11">
        <f t="shared" si="3"/>
        <v>71.938775510204081</v>
      </c>
      <c r="O50" s="3">
        <f t="shared" si="4"/>
        <v>115</v>
      </c>
      <c r="P50" s="7">
        <f t="shared" si="5"/>
        <v>0.22115384615384615</v>
      </c>
      <c r="Q50" s="11">
        <f t="shared" si="6"/>
        <v>46.734693877551024</v>
      </c>
      <c r="R50" s="3">
        <f t="shared" si="7"/>
        <v>275</v>
      </c>
      <c r="S50" s="7">
        <f t="shared" si="8"/>
        <v>0.26442307692307693</v>
      </c>
      <c r="T50" s="11">
        <f t="shared" si="9"/>
        <v>118.67346938775511</v>
      </c>
      <c r="U50" s="7">
        <f t="shared" si="11"/>
        <v>0.22821821036106751</v>
      </c>
      <c r="V50" s="9">
        <f t="shared" si="10"/>
        <v>25</v>
      </c>
      <c r="W50" s="11">
        <f t="shared" si="14"/>
        <v>310</v>
      </c>
      <c r="X50" s="26">
        <f t="shared" si="12"/>
        <v>71.938775510204081</v>
      </c>
      <c r="Y50" s="26">
        <f t="shared" si="13"/>
        <v>46.734693877551024</v>
      </c>
    </row>
    <row r="51" spans="2:32" x14ac:dyDescent="0.25">
      <c r="B51" s="5">
        <v>2</v>
      </c>
      <c r="C51" s="5">
        <v>8</v>
      </c>
      <c r="D51" s="6" t="s">
        <v>365</v>
      </c>
      <c r="E51" s="5">
        <v>15</v>
      </c>
      <c r="F51" s="5">
        <v>130</v>
      </c>
      <c r="G51" s="5">
        <v>125</v>
      </c>
      <c r="H51" s="5">
        <v>300</v>
      </c>
      <c r="I51" s="5">
        <v>300</v>
      </c>
      <c r="J51" s="5">
        <v>300</v>
      </c>
      <c r="K51" s="5">
        <v>255</v>
      </c>
      <c r="L51" s="3">
        <f t="shared" si="1"/>
        <v>130</v>
      </c>
      <c r="M51" s="7">
        <f t="shared" si="2"/>
        <v>0.25</v>
      </c>
      <c r="N51" s="11">
        <f t="shared" si="3"/>
        <v>71.938775510204081</v>
      </c>
      <c r="O51" s="3">
        <f t="shared" si="4"/>
        <v>125</v>
      </c>
      <c r="P51" s="7">
        <f t="shared" si="5"/>
        <v>0.24038461538461539</v>
      </c>
      <c r="Q51" s="11">
        <f t="shared" si="6"/>
        <v>46.734693877551024</v>
      </c>
      <c r="R51" s="3">
        <f t="shared" si="7"/>
        <v>255</v>
      </c>
      <c r="S51" s="7">
        <f t="shared" si="8"/>
        <v>0.24519230769230768</v>
      </c>
      <c r="T51" s="11">
        <f t="shared" si="9"/>
        <v>118.67346938775511</v>
      </c>
      <c r="U51" s="7">
        <f t="shared" si="11"/>
        <v>0.22821821036106751</v>
      </c>
      <c r="V51" s="9">
        <f t="shared" si="10"/>
        <v>15</v>
      </c>
      <c r="W51" s="11">
        <f t="shared" si="14"/>
        <v>310</v>
      </c>
      <c r="X51" s="26">
        <f t="shared" si="12"/>
        <v>71.938775510204081</v>
      </c>
      <c r="Y51" s="26">
        <f t="shared" si="13"/>
        <v>46.734693877551024</v>
      </c>
    </row>
    <row r="52" spans="2:32" x14ac:dyDescent="0.25">
      <c r="B52" s="5">
        <v>2</v>
      </c>
      <c r="C52" s="5">
        <v>9</v>
      </c>
      <c r="D52" s="6" t="s">
        <v>323</v>
      </c>
      <c r="E52" s="5">
        <v>100</v>
      </c>
      <c r="F52" s="5">
        <v>140</v>
      </c>
      <c r="G52" s="5">
        <v>100</v>
      </c>
      <c r="H52" s="5">
        <v>300</v>
      </c>
      <c r="I52" s="5">
        <v>300</v>
      </c>
      <c r="J52" s="5">
        <v>300</v>
      </c>
      <c r="K52" s="5">
        <v>240</v>
      </c>
      <c r="L52" s="3">
        <f t="shared" si="1"/>
        <v>140</v>
      </c>
      <c r="M52" s="7">
        <f t="shared" si="2"/>
        <v>0.26923076923076922</v>
      </c>
      <c r="N52" s="11">
        <f t="shared" si="3"/>
        <v>71.938775510204081</v>
      </c>
      <c r="O52" s="3">
        <f t="shared" si="4"/>
        <v>100</v>
      </c>
      <c r="P52" s="7">
        <f t="shared" si="5"/>
        <v>0.19230769230769232</v>
      </c>
      <c r="Q52" s="11">
        <f t="shared" si="6"/>
        <v>46.734693877551024</v>
      </c>
      <c r="R52" s="3">
        <f t="shared" si="7"/>
        <v>240</v>
      </c>
      <c r="S52" s="7">
        <f t="shared" si="8"/>
        <v>0.23076923076923078</v>
      </c>
      <c r="T52" s="11">
        <f t="shared" si="9"/>
        <v>118.67346938775511</v>
      </c>
      <c r="U52" s="7">
        <f t="shared" si="11"/>
        <v>0.22821821036106751</v>
      </c>
      <c r="V52" s="9">
        <f t="shared" si="10"/>
        <v>100</v>
      </c>
      <c r="W52" s="11">
        <f t="shared" si="14"/>
        <v>310</v>
      </c>
      <c r="X52" s="26">
        <f t="shared" si="12"/>
        <v>71.938775510204081</v>
      </c>
      <c r="Y52" s="26">
        <f t="shared" si="13"/>
        <v>46.734693877551024</v>
      </c>
    </row>
    <row r="53" spans="2:32" x14ac:dyDescent="0.25">
      <c r="B53" s="5">
        <v>2</v>
      </c>
      <c r="C53" s="5">
        <v>10</v>
      </c>
      <c r="D53" s="6" t="s">
        <v>326</v>
      </c>
      <c r="E53" s="5">
        <v>100</v>
      </c>
      <c r="F53" s="5">
        <v>110</v>
      </c>
      <c r="G53" s="5">
        <v>100</v>
      </c>
      <c r="H53" s="5">
        <v>300</v>
      </c>
      <c r="I53" s="5">
        <v>300</v>
      </c>
      <c r="J53" s="5">
        <v>300</v>
      </c>
      <c r="K53" s="5">
        <v>210</v>
      </c>
      <c r="L53" s="3">
        <f t="shared" si="1"/>
        <v>110</v>
      </c>
      <c r="M53" s="7">
        <f t="shared" si="2"/>
        <v>0.21153846153846154</v>
      </c>
      <c r="N53" s="11">
        <f t="shared" si="3"/>
        <v>71.938775510204081</v>
      </c>
      <c r="O53" s="3">
        <f t="shared" si="4"/>
        <v>100</v>
      </c>
      <c r="P53" s="7">
        <f t="shared" si="5"/>
        <v>0.19230769230769232</v>
      </c>
      <c r="Q53" s="11">
        <f t="shared" si="6"/>
        <v>46.734693877551024</v>
      </c>
      <c r="R53" s="3">
        <f t="shared" si="7"/>
        <v>210</v>
      </c>
      <c r="S53" s="7">
        <f t="shared" si="8"/>
        <v>0.20192307692307693</v>
      </c>
      <c r="T53" s="11">
        <f t="shared" si="9"/>
        <v>118.67346938775511</v>
      </c>
      <c r="U53" s="7">
        <f t="shared" si="11"/>
        <v>0.22821821036106751</v>
      </c>
      <c r="V53" s="9">
        <f t="shared" si="10"/>
        <v>100</v>
      </c>
      <c r="W53" s="11">
        <f t="shared" si="14"/>
        <v>310</v>
      </c>
      <c r="X53" s="26">
        <f t="shared" si="12"/>
        <v>71.938775510204081</v>
      </c>
      <c r="Y53" s="26">
        <f t="shared" si="13"/>
        <v>46.734693877551024</v>
      </c>
    </row>
    <row r="54" spans="2:32" x14ac:dyDescent="0.25">
      <c r="B54" s="5">
        <v>2</v>
      </c>
      <c r="C54" s="5">
        <v>11</v>
      </c>
      <c r="D54" s="6" t="s">
        <v>361</v>
      </c>
      <c r="E54" s="5">
        <v>35</v>
      </c>
      <c r="F54" s="5">
        <v>10</v>
      </c>
      <c r="G54" s="5">
        <v>175</v>
      </c>
      <c r="H54" s="5">
        <v>300</v>
      </c>
      <c r="I54" s="5">
        <v>300</v>
      </c>
      <c r="J54" s="5">
        <v>300</v>
      </c>
      <c r="K54" s="5">
        <v>210</v>
      </c>
      <c r="L54" s="3">
        <f t="shared" si="1"/>
        <v>175</v>
      </c>
      <c r="M54" s="7">
        <f t="shared" si="2"/>
        <v>0.33653846153846156</v>
      </c>
      <c r="N54" s="11">
        <f t="shared" si="3"/>
        <v>71.938775510204081</v>
      </c>
      <c r="O54" s="3">
        <f t="shared" si="4"/>
        <v>35</v>
      </c>
      <c r="P54" s="7">
        <f t="shared" si="5"/>
        <v>6.7307692307692304E-2</v>
      </c>
      <c r="Q54" s="11">
        <f t="shared" si="6"/>
        <v>46.734693877551024</v>
      </c>
      <c r="R54" s="3">
        <f t="shared" si="7"/>
        <v>210</v>
      </c>
      <c r="S54" s="7">
        <f t="shared" si="8"/>
        <v>0.20192307692307693</v>
      </c>
      <c r="T54" s="11">
        <f t="shared" si="9"/>
        <v>118.67346938775511</v>
      </c>
      <c r="U54" s="7">
        <f t="shared" si="11"/>
        <v>0.22821821036106751</v>
      </c>
      <c r="V54" s="9">
        <f t="shared" si="10"/>
        <v>10</v>
      </c>
      <c r="W54" s="11">
        <f t="shared" si="14"/>
        <v>310</v>
      </c>
      <c r="X54" s="26">
        <f t="shared" si="12"/>
        <v>71.938775510204081</v>
      </c>
      <c r="Y54" s="26">
        <f t="shared" si="13"/>
        <v>46.734693877551024</v>
      </c>
    </row>
    <row r="55" spans="2:32" x14ac:dyDescent="0.25">
      <c r="B55" s="5">
        <v>2</v>
      </c>
      <c r="C55" s="5">
        <v>12</v>
      </c>
      <c r="D55" s="6" t="s">
        <v>321</v>
      </c>
      <c r="E55" s="5">
        <v>10</v>
      </c>
      <c r="F55" s="5">
        <v>85</v>
      </c>
      <c r="G55" s="5">
        <v>105</v>
      </c>
      <c r="H55" s="5">
        <v>197</v>
      </c>
      <c r="I55" s="5">
        <v>300</v>
      </c>
      <c r="J55" s="5">
        <v>300</v>
      </c>
      <c r="K55" s="5">
        <v>190</v>
      </c>
      <c r="L55" s="3">
        <f t="shared" si="1"/>
        <v>105</v>
      </c>
      <c r="M55" s="7">
        <f t="shared" si="2"/>
        <v>0.20192307692307693</v>
      </c>
      <c r="N55" s="11">
        <f t="shared" si="3"/>
        <v>71.938775510204081</v>
      </c>
      <c r="O55" s="3">
        <f t="shared" si="4"/>
        <v>85</v>
      </c>
      <c r="P55" s="7">
        <f t="shared" si="5"/>
        <v>0.16346153846153846</v>
      </c>
      <c r="Q55" s="11">
        <f t="shared" si="6"/>
        <v>46.734693877551024</v>
      </c>
      <c r="R55" s="3">
        <f t="shared" si="7"/>
        <v>190</v>
      </c>
      <c r="S55" s="7">
        <f t="shared" si="8"/>
        <v>0.18269230769230768</v>
      </c>
      <c r="T55" s="11">
        <f t="shared" si="9"/>
        <v>118.67346938775511</v>
      </c>
      <c r="U55" s="7">
        <f t="shared" si="11"/>
        <v>0.22821821036106751</v>
      </c>
      <c r="V55" s="9">
        <f t="shared" si="10"/>
        <v>10</v>
      </c>
      <c r="W55" s="11">
        <f t="shared" si="14"/>
        <v>310</v>
      </c>
      <c r="X55" s="26">
        <f t="shared" si="12"/>
        <v>71.938775510204081</v>
      </c>
      <c r="Y55" s="26">
        <f t="shared" si="13"/>
        <v>46.734693877551024</v>
      </c>
    </row>
    <row r="56" spans="2:32" x14ac:dyDescent="0.25">
      <c r="B56" s="5">
        <v>2</v>
      </c>
      <c r="C56" s="5">
        <v>13</v>
      </c>
      <c r="D56" s="6" t="s">
        <v>348</v>
      </c>
      <c r="E56" s="5">
        <v>30</v>
      </c>
      <c r="F56" s="5">
        <v>85</v>
      </c>
      <c r="G56" s="5">
        <v>95</v>
      </c>
      <c r="H56" s="5">
        <v>300</v>
      </c>
      <c r="I56" s="5">
        <v>300</v>
      </c>
      <c r="J56" s="5">
        <v>300</v>
      </c>
      <c r="K56" s="5">
        <v>180</v>
      </c>
      <c r="L56" s="3">
        <f t="shared" si="1"/>
        <v>95</v>
      </c>
      <c r="M56" s="7">
        <f t="shared" si="2"/>
        <v>0.18269230769230768</v>
      </c>
      <c r="N56" s="11">
        <f t="shared" si="3"/>
        <v>71.938775510204081</v>
      </c>
      <c r="O56" s="3">
        <f t="shared" si="4"/>
        <v>85</v>
      </c>
      <c r="P56" s="7">
        <f t="shared" si="5"/>
        <v>0.16346153846153846</v>
      </c>
      <c r="Q56" s="11">
        <f t="shared" si="6"/>
        <v>46.734693877551024</v>
      </c>
      <c r="R56" s="3">
        <f t="shared" si="7"/>
        <v>180</v>
      </c>
      <c r="S56" s="7">
        <f t="shared" si="8"/>
        <v>0.17307692307692307</v>
      </c>
      <c r="T56" s="11">
        <f t="shared" si="9"/>
        <v>118.67346938775511</v>
      </c>
      <c r="U56" s="7">
        <f t="shared" si="11"/>
        <v>0.22821821036106751</v>
      </c>
      <c r="V56" s="9">
        <f t="shared" si="10"/>
        <v>30</v>
      </c>
      <c r="W56" s="11">
        <f t="shared" si="14"/>
        <v>310</v>
      </c>
      <c r="X56" s="26">
        <f t="shared" si="12"/>
        <v>71.938775510204081</v>
      </c>
      <c r="Y56" s="26">
        <f t="shared" si="13"/>
        <v>46.734693877551024</v>
      </c>
    </row>
    <row r="57" spans="2:32" x14ac:dyDescent="0.25">
      <c r="B57" s="5">
        <v>2</v>
      </c>
      <c r="C57" s="5">
        <v>14</v>
      </c>
      <c r="D57" s="6" t="s">
        <v>481</v>
      </c>
      <c r="E57" s="5">
        <v>20</v>
      </c>
      <c r="F57" s="5">
        <v>40</v>
      </c>
      <c r="G57" s="5">
        <v>125</v>
      </c>
      <c r="H57" s="5">
        <v>230</v>
      </c>
      <c r="I57" s="5">
        <v>300</v>
      </c>
      <c r="J57" s="5">
        <v>300</v>
      </c>
      <c r="K57" s="5">
        <v>165</v>
      </c>
      <c r="L57" s="3">
        <f t="shared" si="1"/>
        <v>125</v>
      </c>
      <c r="M57" s="7">
        <f t="shared" si="2"/>
        <v>0.24038461538461539</v>
      </c>
      <c r="N57" s="11">
        <f t="shared" si="3"/>
        <v>71.938775510204081</v>
      </c>
      <c r="O57" s="3">
        <f t="shared" si="4"/>
        <v>40</v>
      </c>
      <c r="P57" s="7">
        <f t="shared" si="5"/>
        <v>7.6923076923076927E-2</v>
      </c>
      <c r="Q57" s="11">
        <f t="shared" si="6"/>
        <v>46.734693877551024</v>
      </c>
      <c r="R57" s="3">
        <f t="shared" si="7"/>
        <v>165</v>
      </c>
      <c r="S57" s="7">
        <f t="shared" si="8"/>
        <v>0.15865384615384615</v>
      </c>
      <c r="T57" s="11">
        <f t="shared" si="9"/>
        <v>118.67346938775511</v>
      </c>
      <c r="U57" s="7">
        <f t="shared" si="11"/>
        <v>0.22821821036106751</v>
      </c>
      <c r="V57" s="9">
        <f t="shared" si="10"/>
        <v>20</v>
      </c>
      <c r="W57" s="11">
        <f t="shared" si="14"/>
        <v>310</v>
      </c>
      <c r="X57" s="26">
        <f t="shared" si="12"/>
        <v>71.938775510204081</v>
      </c>
      <c r="Y57" s="26">
        <f t="shared" si="13"/>
        <v>46.734693877551024</v>
      </c>
    </row>
    <row r="58" spans="2:32" x14ac:dyDescent="0.25">
      <c r="B58" s="5">
        <v>2</v>
      </c>
      <c r="C58" s="5">
        <v>15</v>
      </c>
      <c r="D58" s="6" t="s">
        <v>364</v>
      </c>
      <c r="E58" s="5">
        <v>30</v>
      </c>
      <c r="F58" s="5">
        <v>10</v>
      </c>
      <c r="G58" s="5">
        <v>110</v>
      </c>
      <c r="H58" s="5">
        <v>300</v>
      </c>
      <c r="I58" s="5">
        <v>300</v>
      </c>
      <c r="J58" s="5">
        <v>300</v>
      </c>
      <c r="K58" s="5">
        <v>140</v>
      </c>
      <c r="L58" s="3">
        <f t="shared" si="1"/>
        <v>110</v>
      </c>
      <c r="M58" s="7">
        <f t="shared" si="2"/>
        <v>0.21153846153846154</v>
      </c>
      <c r="N58" s="11">
        <f t="shared" si="3"/>
        <v>71.938775510204081</v>
      </c>
      <c r="O58" s="3">
        <f t="shared" si="4"/>
        <v>30</v>
      </c>
      <c r="P58" s="7">
        <f t="shared" si="5"/>
        <v>5.7692307692307696E-2</v>
      </c>
      <c r="Q58" s="11">
        <f t="shared" si="6"/>
        <v>46.734693877551024</v>
      </c>
      <c r="R58" s="3">
        <f t="shared" si="7"/>
        <v>140</v>
      </c>
      <c r="S58" s="7">
        <f t="shared" si="8"/>
        <v>0.13461538461538461</v>
      </c>
      <c r="T58" s="11">
        <f t="shared" si="9"/>
        <v>118.67346938775511</v>
      </c>
      <c r="U58" s="7">
        <f t="shared" si="11"/>
        <v>0.22821821036106751</v>
      </c>
      <c r="V58" s="9">
        <f t="shared" si="10"/>
        <v>10</v>
      </c>
      <c r="W58" s="11">
        <f t="shared" si="14"/>
        <v>310</v>
      </c>
      <c r="X58" s="26">
        <f t="shared" si="12"/>
        <v>71.938775510204081</v>
      </c>
      <c r="Y58" s="26">
        <f t="shared" si="13"/>
        <v>46.734693877551024</v>
      </c>
    </row>
    <row r="59" spans="2:32" x14ac:dyDescent="0.25">
      <c r="B59" s="5">
        <v>2</v>
      </c>
      <c r="C59" s="5">
        <v>16</v>
      </c>
      <c r="D59" s="6" t="s">
        <v>345</v>
      </c>
      <c r="E59" s="5">
        <v>15</v>
      </c>
      <c r="F59" s="5">
        <v>40</v>
      </c>
      <c r="G59" s="5">
        <v>85</v>
      </c>
      <c r="H59" s="5">
        <v>300</v>
      </c>
      <c r="I59" s="5">
        <v>300</v>
      </c>
      <c r="J59" s="5">
        <v>300</v>
      </c>
      <c r="K59" s="5">
        <v>125</v>
      </c>
      <c r="L59" s="3">
        <f t="shared" si="1"/>
        <v>85</v>
      </c>
      <c r="M59" s="7">
        <f t="shared" si="2"/>
        <v>0.16346153846153846</v>
      </c>
      <c r="N59" s="11">
        <f t="shared" si="3"/>
        <v>71.938775510204081</v>
      </c>
      <c r="O59" s="3">
        <f t="shared" si="4"/>
        <v>40</v>
      </c>
      <c r="P59" s="7">
        <f t="shared" si="5"/>
        <v>7.6923076923076927E-2</v>
      </c>
      <c r="Q59" s="11">
        <f t="shared" si="6"/>
        <v>46.734693877551024</v>
      </c>
      <c r="R59" s="3">
        <f t="shared" si="7"/>
        <v>125</v>
      </c>
      <c r="S59" s="7">
        <f t="shared" si="8"/>
        <v>0.1201923076923077</v>
      </c>
      <c r="T59" s="11">
        <f t="shared" si="9"/>
        <v>118.67346938775511</v>
      </c>
      <c r="U59" s="7">
        <f t="shared" si="11"/>
        <v>0.22821821036106751</v>
      </c>
      <c r="V59" s="9">
        <f t="shared" si="10"/>
        <v>15</v>
      </c>
      <c r="W59" s="11">
        <f t="shared" si="14"/>
        <v>310</v>
      </c>
      <c r="X59" s="26">
        <f t="shared" si="12"/>
        <v>71.938775510204081</v>
      </c>
      <c r="Y59" s="26">
        <f t="shared" si="13"/>
        <v>46.734693877551024</v>
      </c>
    </row>
    <row r="60" spans="2:32" x14ac:dyDescent="0.25">
      <c r="B60" s="5">
        <v>2</v>
      </c>
      <c r="C60" s="5">
        <v>17</v>
      </c>
      <c r="D60" s="6" t="s">
        <v>375</v>
      </c>
      <c r="E60" s="5">
        <v>0</v>
      </c>
      <c r="F60" s="5">
        <v>75</v>
      </c>
      <c r="G60" s="5">
        <v>40</v>
      </c>
      <c r="H60" s="5">
        <v>300</v>
      </c>
      <c r="I60" s="5">
        <v>300</v>
      </c>
      <c r="J60" s="5">
        <v>300</v>
      </c>
      <c r="K60" s="5">
        <v>115</v>
      </c>
      <c r="L60" s="3">
        <f t="shared" si="1"/>
        <v>75</v>
      </c>
      <c r="M60" s="7">
        <f t="shared" si="2"/>
        <v>0.14423076923076922</v>
      </c>
      <c r="N60" s="11">
        <f t="shared" si="3"/>
        <v>71.938775510204081</v>
      </c>
      <c r="O60" s="3">
        <f t="shared" si="4"/>
        <v>40</v>
      </c>
      <c r="P60" s="7">
        <f t="shared" si="5"/>
        <v>7.6923076923076927E-2</v>
      </c>
      <c r="Q60" s="11">
        <f t="shared" si="6"/>
        <v>46.734693877551024</v>
      </c>
      <c r="R60" s="3">
        <f t="shared" si="7"/>
        <v>115</v>
      </c>
      <c r="S60" s="7">
        <f t="shared" si="8"/>
        <v>0.11057692307692307</v>
      </c>
      <c r="T60" s="11">
        <f t="shared" si="9"/>
        <v>118.67346938775511</v>
      </c>
      <c r="U60" s="7">
        <f t="shared" si="11"/>
        <v>0.22821821036106751</v>
      </c>
      <c r="V60" s="9">
        <f t="shared" si="10"/>
        <v>0</v>
      </c>
      <c r="W60" s="11">
        <f t="shared" si="14"/>
        <v>310</v>
      </c>
      <c r="X60" s="26">
        <f t="shared" si="12"/>
        <v>71.938775510204081</v>
      </c>
      <c r="Y60" s="26">
        <f t="shared" si="13"/>
        <v>46.734693877551024</v>
      </c>
    </row>
    <row r="61" spans="2:32" x14ac:dyDescent="0.25">
      <c r="B61" s="5">
        <v>2</v>
      </c>
      <c r="C61" s="5">
        <v>18</v>
      </c>
      <c r="D61" s="6" t="s">
        <v>331</v>
      </c>
      <c r="E61" s="5">
        <v>35</v>
      </c>
      <c r="F61" s="5">
        <v>0</v>
      </c>
      <c r="G61" s="5">
        <v>60</v>
      </c>
      <c r="H61" s="5">
        <v>300</v>
      </c>
      <c r="I61" s="5">
        <v>300</v>
      </c>
      <c r="J61" s="5">
        <v>300</v>
      </c>
      <c r="K61" s="5">
        <v>95</v>
      </c>
      <c r="L61" s="3">
        <f t="shared" si="1"/>
        <v>60</v>
      </c>
      <c r="M61" s="7">
        <f t="shared" si="2"/>
        <v>0.11538461538461539</v>
      </c>
      <c r="N61" s="11">
        <f t="shared" si="3"/>
        <v>71.938775510204081</v>
      </c>
      <c r="O61" s="3">
        <f t="shared" si="4"/>
        <v>35</v>
      </c>
      <c r="P61" s="7">
        <f t="shared" si="5"/>
        <v>6.7307692307692304E-2</v>
      </c>
      <c r="Q61" s="11">
        <f t="shared" si="6"/>
        <v>46.734693877551024</v>
      </c>
      <c r="R61" s="3">
        <f t="shared" si="7"/>
        <v>95</v>
      </c>
      <c r="S61" s="7">
        <f t="shared" si="8"/>
        <v>9.1346153846153841E-2</v>
      </c>
      <c r="T61" s="11">
        <f t="shared" si="9"/>
        <v>118.67346938775511</v>
      </c>
      <c r="U61" s="7">
        <f t="shared" si="11"/>
        <v>0.22821821036106751</v>
      </c>
      <c r="V61" s="9">
        <f t="shared" si="10"/>
        <v>0</v>
      </c>
      <c r="W61" s="11">
        <f t="shared" si="14"/>
        <v>310</v>
      </c>
      <c r="X61" s="26">
        <f t="shared" si="12"/>
        <v>71.938775510204081</v>
      </c>
      <c r="Y61" s="26">
        <f t="shared" si="13"/>
        <v>46.734693877551024</v>
      </c>
    </row>
    <row r="62" spans="2:32" x14ac:dyDescent="0.25">
      <c r="B62" s="5">
        <v>2</v>
      </c>
      <c r="C62" s="5">
        <v>19</v>
      </c>
      <c r="D62" s="6" t="s">
        <v>333</v>
      </c>
      <c r="E62" s="5">
        <v>40</v>
      </c>
      <c r="F62" s="5">
        <v>10</v>
      </c>
      <c r="G62" s="5">
        <v>50</v>
      </c>
      <c r="H62" s="5">
        <v>300</v>
      </c>
      <c r="I62" s="5">
        <v>300</v>
      </c>
      <c r="J62" s="5">
        <v>300</v>
      </c>
      <c r="K62" s="5">
        <v>90</v>
      </c>
      <c r="L62" s="3">
        <f t="shared" si="1"/>
        <v>50</v>
      </c>
      <c r="M62" s="7">
        <f t="shared" si="2"/>
        <v>9.6153846153846159E-2</v>
      </c>
      <c r="N62" s="11">
        <f t="shared" si="3"/>
        <v>71.938775510204081</v>
      </c>
      <c r="O62" s="3">
        <f t="shared" si="4"/>
        <v>40</v>
      </c>
      <c r="P62" s="7">
        <f t="shared" si="5"/>
        <v>7.6923076923076927E-2</v>
      </c>
      <c r="Q62" s="11">
        <f t="shared" si="6"/>
        <v>46.734693877551024</v>
      </c>
      <c r="R62" s="3">
        <f t="shared" si="7"/>
        <v>90</v>
      </c>
      <c r="S62" s="7">
        <f t="shared" si="8"/>
        <v>8.6538461538461536E-2</v>
      </c>
      <c r="T62" s="11">
        <f t="shared" si="9"/>
        <v>118.67346938775511</v>
      </c>
      <c r="U62" s="7">
        <f t="shared" si="11"/>
        <v>0.22821821036106751</v>
      </c>
      <c r="V62" s="9">
        <f t="shared" si="10"/>
        <v>10</v>
      </c>
      <c r="W62" s="11">
        <f t="shared" si="14"/>
        <v>310</v>
      </c>
      <c r="X62" s="26">
        <f t="shared" si="12"/>
        <v>71.938775510204081</v>
      </c>
      <c r="Y62" s="26">
        <f t="shared" si="13"/>
        <v>46.734693877551024</v>
      </c>
      <c r="AD62" t="s">
        <v>507</v>
      </c>
      <c r="AE62">
        <v>89</v>
      </c>
    </row>
    <row r="63" spans="2:32" x14ac:dyDescent="0.25">
      <c r="B63" s="5">
        <v>2</v>
      </c>
      <c r="C63" s="5">
        <v>20</v>
      </c>
      <c r="D63" s="6" t="s">
        <v>314</v>
      </c>
      <c r="E63" s="5">
        <v>65</v>
      </c>
      <c r="F63" s="5">
        <v>0</v>
      </c>
      <c r="G63" s="5">
        <v>25</v>
      </c>
      <c r="H63" s="5">
        <v>300</v>
      </c>
      <c r="I63" s="5">
        <v>300</v>
      </c>
      <c r="J63" s="5">
        <v>300</v>
      </c>
      <c r="K63" s="5">
        <v>90</v>
      </c>
      <c r="L63" s="3">
        <f t="shared" si="1"/>
        <v>65</v>
      </c>
      <c r="M63" s="7">
        <f t="shared" si="2"/>
        <v>0.125</v>
      </c>
      <c r="N63" s="11">
        <f t="shared" si="3"/>
        <v>71.938775510204081</v>
      </c>
      <c r="O63" s="3">
        <f t="shared" si="4"/>
        <v>25</v>
      </c>
      <c r="P63" s="7">
        <f t="shared" si="5"/>
        <v>4.807692307692308E-2</v>
      </c>
      <c r="Q63" s="11">
        <f t="shared" si="6"/>
        <v>46.734693877551024</v>
      </c>
      <c r="R63" s="3">
        <f t="shared" si="7"/>
        <v>90</v>
      </c>
      <c r="S63" s="7">
        <f t="shared" si="8"/>
        <v>8.6538461538461536E-2</v>
      </c>
      <c r="T63" s="11">
        <f t="shared" si="9"/>
        <v>118.67346938775511</v>
      </c>
      <c r="U63" s="7">
        <f t="shared" si="11"/>
        <v>0.22821821036106751</v>
      </c>
      <c r="V63" s="9">
        <f t="shared" si="10"/>
        <v>0</v>
      </c>
      <c r="W63" s="11">
        <f t="shared" si="14"/>
        <v>310</v>
      </c>
      <c r="X63" s="26">
        <f t="shared" si="12"/>
        <v>71.938775510204081</v>
      </c>
      <c r="Y63" s="26">
        <f t="shared" si="13"/>
        <v>46.734693877551024</v>
      </c>
      <c r="AD63" t="s">
        <v>508</v>
      </c>
      <c r="AE63">
        <v>37</v>
      </c>
      <c r="AF63">
        <f>17/AE63</f>
        <v>0.45945945945945948</v>
      </c>
    </row>
    <row r="64" spans="2:32" x14ac:dyDescent="0.25">
      <c r="B64" s="5">
        <v>2</v>
      </c>
      <c r="C64" s="5">
        <v>21</v>
      </c>
      <c r="D64" s="6" t="s">
        <v>482</v>
      </c>
      <c r="E64" s="5">
        <v>35</v>
      </c>
      <c r="F64" s="5">
        <v>50</v>
      </c>
      <c r="G64" s="5">
        <v>35</v>
      </c>
      <c r="H64" s="5">
        <v>300</v>
      </c>
      <c r="I64" s="5">
        <v>300</v>
      </c>
      <c r="J64" s="5">
        <v>300</v>
      </c>
      <c r="K64" s="5">
        <v>85</v>
      </c>
      <c r="L64" s="3">
        <f t="shared" si="1"/>
        <v>50</v>
      </c>
      <c r="M64" s="7">
        <f t="shared" si="2"/>
        <v>9.6153846153846159E-2</v>
      </c>
      <c r="N64" s="11">
        <f t="shared" si="3"/>
        <v>71.938775510204081</v>
      </c>
      <c r="O64" s="3">
        <f t="shared" si="4"/>
        <v>35</v>
      </c>
      <c r="P64" s="7">
        <f t="shared" si="5"/>
        <v>6.7307692307692304E-2</v>
      </c>
      <c r="Q64" s="11">
        <f t="shared" si="6"/>
        <v>46.734693877551024</v>
      </c>
      <c r="R64" s="3">
        <f t="shared" si="7"/>
        <v>85</v>
      </c>
      <c r="S64" s="7">
        <f t="shared" si="8"/>
        <v>8.1730769230769232E-2</v>
      </c>
      <c r="T64" s="11">
        <f t="shared" si="9"/>
        <v>118.67346938775511</v>
      </c>
      <c r="U64" s="7">
        <f t="shared" si="11"/>
        <v>0.22821821036106751</v>
      </c>
      <c r="V64" s="9">
        <f t="shared" si="10"/>
        <v>35</v>
      </c>
      <c r="W64" s="11">
        <f t="shared" si="14"/>
        <v>310</v>
      </c>
      <c r="X64" s="26">
        <f t="shared" si="12"/>
        <v>71.938775510204081</v>
      </c>
      <c r="Y64" s="26">
        <f t="shared" si="13"/>
        <v>46.734693877551024</v>
      </c>
    </row>
    <row r="65" spans="2:25" x14ac:dyDescent="0.25">
      <c r="B65" s="5">
        <v>2</v>
      </c>
      <c r="C65" s="5">
        <v>22</v>
      </c>
      <c r="D65" s="6" t="s">
        <v>384</v>
      </c>
      <c r="E65" s="5">
        <v>0</v>
      </c>
      <c r="F65" s="5">
        <v>40</v>
      </c>
      <c r="G65" s="5">
        <v>35</v>
      </c>
      <c r="H65" s="5">
        <v>300</v>
      </c>
      <c r="I65" s="5">
        <v>300</v>
      </c>
      <c r="J65" s="5">
        <v>300</v>
      </c>
      <c r="K65" s="5">
        <v>75</v>
      </c>
      <c r="L65" s="3">
        <f t="shared" si="1"/>
        <v>40</v>
      </c>
      <c r="M65" s="7">
        <f t="shared" si="2"/>
        <v>7.6923076923076927E-2</v>
      </c>
      <c r="N65" s="11">
        <f t="shared" si="3"/>
        <v>71.938775510204081</v>
      </c>
      <c r="O65" s="3">
        <f t="shared" si="4"/>
        <v>35</v>
      </c>
      <c r="P65" s="7">
        <f t="shared" si="5"/>
        <v>6.7307692307692304E-2</v>
      </c>
      <c r="Q65" s="11">
        <f t="shared" si="6"/>
        <v>46.734693877551024</v>
      </c>
      <c r="R65" s="3">
        <f t="shared" si="7"/>
        <v>75</v>
      </c>
      <c r="S65" s="7">
        <f t="shared" si="8"/>
        <v>7.2115384615384609E-2</v>
      </c>
      <c r="T65" s="11">
        <f t="shared" si="9"/>
        <v>118.67346938775511</v>
      </c>
      <c r="U65" s="7">
        <f t="shared" si="11"/>
        <v>0.22821821036106751</v>
      </c>
      <c r="V65" s="9">
        <f t="shared" si="10"/>
        <v>0</v>
      </c>
      <c r="W65" s="11">
        <f t="shared" si="14"/>
        <v>310</v>
      </c>
      <c r="X65" s="26">
        <f t="shared" si="12"/>
        <v>71.938775510204081</v>
      </c>
      <c r="Y65" s="26">
        <f t="shared" si="13"/>
        <v>46.734693877551024</v>
      </c>
    </row>
    <row r="66" spans="2:25" x14ac:dyDescent="0.25">
      <c r="B66" s="5">
        <v>2</v>
      </c>
      <c r="C66" s="5">
        <v>23</v>
      </c>
      <c r="D66" s="6" t="s">
        <v>290</v>
      </c>
      <c r="E66" s="5">
        <v>40</v>
      </c>
      <c r="F66" s="5">
        <v>0</v>
      </c>
      <c r="G66" s="5">
        <v>30</v>
      </c>
      <c r="H66" s="5">
        <v>300</v>
      </c>
      <c r="I66" s="5">
        <v>300</v>
      </c>
      <c r="J66" s="5">
        <v>300</v>
      </c>
      <c r="K66" s="5">
        <v>70</v>
      </c>
      <c r="L66" s="3">
        <f t="shared" si="1"/>
        <v>40</v>
      </c>
      <c r="M66" s="7">
        <f t="shared" si="2"/>
        <v>7.6923076923076927E-2</v>
      </c>
      <c r="N66" s="11">
        <f t="shared" si="3"/>
        <v>71.938775510204081</v>
      </c>
      <c r="O66" s="3">
        <f t="shared" si="4"/>
        <v>30</v>
      </c>
      <c r="P66" s="7">
        <f t="shared" si="5"/>
        <v>5.7692307692307696E-2</v>
      </c>
      <c r="Q66" s="11">
        <f t="shared" si="6"/>
        <v>46.734693877551024</v>
      </c>
      <c r="R66" s="3">
        <f t="shared" si="7"/>
        <v>70</v>
      </c>
      <c r="S66" s="7">
        <f t="shared" si="8"/>
        <v>6.7307692307692304E-2</v>
      </c>
      <c r="T66" s="11">
        <f t="shared" si="9"/>
        <v>118.67346938775511</v>
      </c>
      <c r="U66" s="7">
        <f t="shared" si="11"/>
        <v>0.22821821036106751</v>
      </c>
      <c r="V66" s="9">
        <f t="shared" si="10"/>
        <v>0</v>
      </c>
      <c r="W66" s="11">
        <f t="shared" si="14"/>
        <v>310</v>
      </c>
      <c r="X66" s="26">
        <f t="shared" si="12"/>
        <v>71.938775510204081</v>
      </c>
      <c r="Y66" s="26">
        <f t="shared" si="13"/>
        <v>46.734693877551024</v>
      </c>
    </row>
    <row r="67" spans="2:25" x14ac:dyDescent="0.25">
      <c r="B67" s="5">
        <v>2</v>
      </c>
      <c r="C67" s="5">
        <v>24</v>
      </c>
      <c r="D67" s="6" t="s">
        <v>328</v>
      </c>
      <c r="E67" s="3">
        <v>0</v>
      </c>
      <c r="F67" s="5">
        <v>30</v>
      </c>
      <c r="G67" s="5">
        <v>40</v>
      </c>
      <c r="H67" s="3">
        <v>0</v>
      </c>
      <c r="I67" s="5">
        <v>300</v>
      </c>
      <c r="J67" s="5">
        <v>300</v>
      </c>
      <c r="K67" s="5">
        <v>70</v>
      </c>
      <c r="L67" s="3">
        <f t="shared" si="1"/>
        <v>40</v>
      </c>
      <c r="M67" s="7">
        <f t="shared" si="2"/>
        <v>7.6923076923076927E-2</v>
      </c>
      <c r="N67" s="11">
        <f t="shared" si="3"/>
        <v>71.938775510204081</v>
      </c>
      <c r="O67" s="3">
        <f t="shared" si="4"/>
        <v>30</v>
      </c>
      <c r="P67" s="7">
        <f t="shared" si="5"/>
        <v>5.7692307692307696E-2</v>
      </c>
      <c r="Q67" s="11">
        <f t="shared" si="6"/>
        <v>46.734693877551024</v>
      </c>
      <c r="R67" s="3">
        <f t="shared" si="7"/>
        <v>70</v>
      </c>
      <c r="S67" s="7">
        <f t="shared" si="8"/>
        <v>6.7307692307692304E-2</v>
      </c>
      <c r="T67" s="11">
        <f t="shared" si="9"/>
        <v>118.67346938775511</v>
      </c>
      <c r="U67" s="7">
        <f t="shared" si="11"/>
        <v>0.22821821036106751</v>
      </c>
      <c r="V67" s="9">
        <f t="shared" si="10"/>
        <v>0</v>
      </c>
      <c r="W67" s="11">
        <f t="shared" si="14"/>
        <v>310</v>
      </c>
      <c r="X67" s="26">
        <f t="shared" si="12"/>
        <v>71.938775510204081</v>
      </c>
      <c r="Y67" s="26">
        <f t="shared" si="13"/>
        <v>46.734693877551024</v>
      </c>
    </row>
    <row r="68" spans="2:25" x14ac:dyDescent="0.25">
      <c r="B68" s="5">
        <v>2</v>
      </c>
      <c r="C68" s="5">
        <v>25</v>
      </c>
      <c r="D68" s="6" t="s">
        <v>483</v>
      </c>
      <c r="E68" s="5">
        <v>25</v>
      </c>
      <c r="F68" s="5">
        <v>40</v>
      </c>
      <c r="G68" s="5">
        <v>0</v>
      </c>
      <c r="H68" s="5">
        <v>300</v>
      </c>
      <c r="I68" s="5">
        <v>300</v>
      </c>
      <c r="J68" s="5">
        <v>300</v>
      </c>
      <c r="K68" s="5">
        <v>65</v>
      </c>
      <c r="L68" s="3">
        <f t="shared" si="1"/>
        <v>40</v>
      </c>
      <c r="M68" s="7">
        <f t="shared" si="2"/>
        <v>7.6923076923076927E-2</v>
      </c>
      <c r="N68" s="11">
        <f t="shared" si="3"/>
        <v>71.938775510204081</v>
      </c>
      <c r="O68" s="3">
        <f t="shared" si="4"/>
        <v>25</v>
      </c>
      <c r="P68" s="7">
        <f t="shared" si="5"/>
        <v>4.807692307692308E-2</v>
      </c>
      <c r="Q68" s="11">
        <f t="shared" si="6"/>
        <v>46.734693877551024</v>
      </c>
      <c r="R68" s="3">
        <f t="shared" si="7"/>
        <v>65</v>
      </c>
      <c r="S68" s="7">
        <f t="shared" si="8"/>
        <v>6.25E-2</v>
      </c>
      <c r="T68" s="11">
        <f t="shared" si="9"/>
        <v>118.67346938775511</v>
      </c>
      <c r="U68" s="7">
        <f t="shared" si="11"/>
        <v>0.22821821036106751</v>
      </c>
      <c r="V68" s="9">
        <f t="shared" si="10"/>
        <v>0</v>
      </c>
      <c r="W68" s="11">
        <f t="shared" si="14"/>
        <v>310</v>
      </c>
      <c r="X68" s="26">
        <f t="shared" si="12"/>
        <v>71.938775510204081</v>
      </c>
      <c r="Y68" s="26">
        <f t="shared" si="13"/>
        <v>46.734693877551024</v>
      </c>
    </row>
    <row r="69" spans="2:25" x14ac:dyDescent="0.25">
      <c r="B69" s="5">
        <v>2</v>
      </c>
      <c r="C69" s="5">
        <v>25</v>
      </c>
      <c r="D69" s="6" t="s">
        <v>283</v>
      </c>
      <c r="E69" s="5">
        <v>0</v>
      </c>
      <c r="F69" s="5">
        <v>10</v>
      </c>
      <c r="G69" s="5">
        <v>55</v>
      </c>
      <c r="H69" s="5">
        <v>300</v>
      </c>
      <c r="I69" s="5">
        <v>300</v>
      </c>
      <c r="J69" s="5">
        <v>300</v>
      </c>
      <c r="K69" s="5">
        <v>65</v>
      </c>
      <c r="L69" s="3">
        <f t="shared" si="1"/>
        <v>55</v>
      </c>
      <c r="M69" s="7">
        <f t="shared" si="2"/>
        <v>0.10576923076923077</v>
      </c>
      <c r="N69" s="11">
        <f t="shared" si="3"/>
        <v>71.938775510204081</v>
      </c>
      <c r="O69" s="3">
        <f t="shared" si="4"/>
        <v>10</v>
      </c>
      <c r="P69" s="7">
        <f t="shared" si="5"/>
        <v>1.9230769230769232E-2</v>
      </c>
      <c r="Q69" s="11">
        <f t="shared" si="6"/>
        <v>46.734693877551024</v>
      </c>
      <c r="R69" s="3">
        <f t="shared" si="7"/>
        <v>65</v>
      </c>
      <c r="S69" s="7">
        <f t="shared" si="8"/>
        <v>6.25E-2</v>
      </c>
      <c r="T69" s="11">
        <f t="shared" si="9"/>
        <v>118.67346938775511</v>
      </c>
      <c r="U69" s="7">
        <f t="shared" si="11"/>
        <v>0.22821821036106751</v>
      </c>
      <c r="V69" s="9">
        <f t="shared" si="10"/>
        <v>0</v>
      </c>
      <c r="W69" s="11">
        <f t="shared" si="14"/>
        <v>310</v>
      </c>
      <c r="X69" s="26">
        <f t="shared" si="12"/>
        <v>71.938775510204081</v>
      </c>
      <c r="Y69" s="26">
        <f t="shared" si="13"/>
        <v>46.734693877551024</v>
      </c>
    </row>
    <row r="70" spans="2:25" x14ac:dyDescent="0.25">
      <c r="B70" s="5">
        <v>2</v>
      </c>
      <c r="C70" s="5">
        <v>27</v>
      </c>
      <c r="D70" s="6" t="s">
        <v>484</v>
      </c>
      <c r="E70" s="5">
        <v>10</v>
      </c>
      <c r="F70" s="5">
        <v>40</v>
      </c>
      <c r="G70" s="5">
        <v>20</v>
      </c>
      <c r="H70" s="5">
        <v>300</v>
      </c>
      <c r="I70" s="5">
        <v>300</v>
      </c>
      <c r="J70" s="5">
        <v>300</v>
      </c>
      <c r="K70" s="5">
        <v>60</v>
      </c>
      <c r="L70" s="3">
        <f t="shared" si="1"/>
        <v>40</v>
      </c>
      <c r="M70" s="7">
        <f t="shared" si="2"/>
        <v>7.6923076923076927E-2</v>
      </c>
      <c r="N70" s="11">
        <f t="shared" si="3"/>
        <v>71.938775510204081</v>
      </c>
      <c r="O70" s="3">
        <f t="shared" si="4"/>
        <v>20</v>
      </c>
      <c r="P70" s="7">
        <f t="shared" si="5"/>
        <v>3.8461538461538464E-2</v>
      </c>
      <c r="Q70" s="11">
        <f t="shared" si="6"/>
        <v>46.734693877551024</v>
      </c>
      <c r="R70" s="3">
        <f t="shared" si="7"/>
        <v>60</v>
      </c>
      <c r="S70" s="7">
        <f t="shared" si="8"/>
        <v>5.7692307692307696E-2</v>
      </c>
      <c r="T70" s="11">
        <f t="shared" si="9"/>
        <v>118.67346938775511</v>
      </c>
      <c r="U70" s="7">
        <f t="shared" si="11"/>
        <v>0.22821821036106751</v>
      </c>
      <c r="V70" s="9">
        <f t="shared" ref="V70:V92" si="15">SMALL(E70:G70,1)</f>
        <v>10</v>
      </c>
      <c r="W70" s="11">
        <f t="shared" si="14"/>
        <v>310</v>
      </c>
      <c r="X70" s="26">
        <f t="shared" si="12"/>
        <v>71.938775510204081</v>
      </c>
      <c r="Y70" s="26">
        <f t="shared" si="13"/>
        <v>46.734693877551024</v>
      </c>
    </row>
    <row r="71" spans="2:25" x14ac:dyDescent="0.25">
      <c r="B71" s="5">
        <v>2</v>
      </c>
      <c r="C71" s="5">
        <v>28</v>
      </c>
      <c r="D71" s="6" t="s">
        <v>485</v>
      </c>
      <c r="E71" s="5">
        <v>0</v>
      </c>
      <c r="F71" s="5">
        <v>0</v>
      </c>
      <c r="G71" s="5">
        <v>60</v>
      </c>
      <c r="H71" s="5">
        <v>300</v>
      </c>
      <c r="I71" s="5">
        <v>300</v>
      </c>
      <c r="J71" s="5">
        <v>300</v>
      </c>
      <c r="K71" s="5">
        <v>60</v>
      </c>
      <c r="L71" s="3">
        <f t="shared" ref="L71:L92" si="16">LARGE(E71:G71,1)</f>
        <v>60</v>
      </c>
      <c r="M71" s="7">
        <f t="shared" ref="M71:M92" si="17">IF(B71=1,L71/($D$3),L71/($D$4))</f>
        <v>0.11538461538461539</v>
      </c>
      <c r="N71" s="11">
        <f t="shared" ref="N71:N92" si="18">IF(B71=1,SUMIF($B:$B,"=1",$L:$L)/COUNTIF($B:$B,"=1"),SUMIF($B:$B,"=2",$L:$L)/COUNTIF($B:$B,"=2"))</f>
        <v>71.938775510204081</v>
      </c>
      <c r="O71" s="3">
        <f t="shared" ref="O71:O92" si="19">LARGE(E71:G71,2)</f>
        <v>0</v>
      </c>
      <c r="P71" s="7">
        <f t="shared" ref="P71:P92" si="20">IF(B71=1,O71/($D$3),O71/($D$4))</f>
        <v>0</v>
      </c>
      <c r="Q71" s="11">
        <f t="shared" ref="Q71:Q92" si="21">IF(B71=1,SUMIF($B:$B,"=1",$O:$O)/COUNTIF($B:$B,"=1"),SUMIF($B:$B,"=2",$O:$O)/COUNTIF($B:$B,"=2"))</f>
        <v>46.734693877551024</v>
      </c>
      <c r="R71" s="3">
        <f t="shared" ref="R71:R92" si="22">O71+L71</f>
        <v>60</v>
      </c>
      <c r="S71" s="7">
        <f t="shared" ref="S71:S92" si="23">IF(B71=1,R71/($D$3*2),R71/($D$4*2))</f>
        <v>5.7692307692307696E-2</v>
      </c>
      <c r="T71" s="11">
        <f t="shared" ref="T71:T92" si="24">IF(B71=1,SUMIF($B:$B,"=1",$R:$R)/COUNTIF($B:$B,"=1"),SUMIF($B:$B,"=2",$R:$R)/COUNTIF($B:$B,"=2"))</f>
        <v>118.67346938775511</v>
      </c>
      <c r="U71" s="7">
        <f t="shared" si="11"/>
        <v>0.22821821036106751</v>
      </c>
      <c r="V71" s="9">
        <f t="shared" si="15"/>
        <v>0</v>
      </c>
      <c r="W71" s="11">
        <f t="shared" si="14"/>
        <v>310</v>
      </c>
      <c r="X71" s="26">
        <f t="shared" si="12"/>
        <v>71.938775510204081</v>
      </c>
      <c r="Y71" s="26">
        <f t="shared" si="13"/>
        <v>46.734693877551024</v>
      </c>
    </row>
    <row r="72" spans="2:25" x14ac:dyDescent="0.25">
      <c r="B72" s="5">
        <v>2</v>
      </c>
      <c r="C72" s="5">
        <v>29</v>
      </c>
      <c r="D72" s="6" t="s">
        <v>334</v>
      </c>
      <c r="E72" s="5">
        <v>10</v>
      </c>
      <c r="F72" s="5">
        <v>20</v>
      </c>
      <c r="G72" s="5">
        <v>30</v>
      </c>
      <c r="H72" s="5">
        <v>164</v>
      </c>
      <c r="I72" s="5">
        <v>300</v>
      </c>
      <c r="J72" s="5">
        <v>300</v>
      </c>
      <c r="K72" s="5">
        <v>50</v>
      </c>
      <c r="L72" s="3">
        <f t="shared" si="16"/>
        <v>30</v>
      </c>
      <c r="M72" s="7">
        <f t="shared" si="17"/>
        <v>5.7692307692307696E-2</v>
      </c>
      <c r="N72" s="11">
        <f t="shared" si="18"/>
        <v>71.938775510204081</v>
      </c>
      <c r="O72" s="3">
        <f t="shared" si="19"/>
        <v>20</v>
      </c>
      <c r="P72" s="7">
        <f t="shared" si="20"/>
        <v>3.8461538461538464E-2</v>
      </c>
      <c r="Q72" s="11">
        <f t="shared" si="21"/>
        <v>46.734693877551024</v>
      </c>
      <c r="R72" s="3">
        <f t="shared" si="22"/>
        <v>50</v>
      </c>
      <c r="S72" s="7">
        <f t="shared" si="23"/>
        <v>4.807692307692308E-2</v>
      </c>
      <c r="T72" s="11">
        <f t="shared" si="24"/>
        <v>118.67346938775511</v>
      </c>
      <c r="U72" s="7">
        <f t="shared" si="11"/>
        <v>0.22821821036106751</v>
      </c>
      <c r="V72" s="9">
        <f t="shared" si="15"/>
        <v>10</v>
      </c>
      <c r="W72" s="11">
        <f t="shared" si="14"/>
        <v>310</v>
      </c>
      <c r="X72" s="26">
        <f t="shared" si="12"/>
        <v>71.938775510204081</v>
      </c>
      <c r="Y72" s="26">
        <f t="shared" si="13"/>
        <v>46.734693877551024</v>
      </c>
    </row>
    <row r="73" spans="2:25" x14ac:dyDescent="0.25">
      <c r="B73" s="5">
        <v>2</v>
      </c>
      <c r="C73" s="5">
        <v>30</v>
      </c>
      <c r="D73" s="6" t="s">
        <v>341</v>
      </c>
      <c r="E73" s="5">
        <v>30</v>
      </c>
      <c r="F73" s="5">
        <v>10</v>
      </c>
      <c r="G73" s="5">
        <v>0</v>
      </c>
      <c r="H73" s="5">
        <v>300</v>
      </c>
      <c r="I73" s="5">
        <v>300</v>
      </c>
      <c r="J73" s="5">
        <v>300</v>
      </c>
      <c r="K73" s="5">
        <v>40</v>
      </c>
      <c r="L73" s="3">
        <f t="shared" si="16"/>
        <v>30</v>
      </c>
      <c r="M73" s="7">
        <f t="shared" si="17"/>
        <v>5.7692307692307696E-2</v>
      </c>
      <c r="N73" s="11">
        <f t="shared" si="18"/>
        <v>71.938775510204081</v>
      </c>
      <c r="O73" s="3">
        <f t="shared" si="19"/>
        <v>10</v>
      </c>
      <c r="P73" s="7">
        <f t="shared" si="20"/>
        <v>1.9230769230769232E-2</v>
      </c>
      <c r="Q73" s="11">
        <f t="shared" si="21"/>
        <v>46.734693877551024</v>
      </c>
      <c r="R73" s="3">
        <f t="shared" si="22"/>
        <v>40</v>
      </c>
      <c r="S73" s="7">
        <f t="shared" si="23"/>
        <v>3.8461538461538464E-2</v>
      </c>
      <c r="T73" s="11">
        <f t="shared" si="24"/>
        <v>118.67346938775511</v>
      </c>
      <c r="U73" s="7">
        <f t="shared" si="11"/>
        <v>0.22821821036106751</v>
      </c>
      <c r="V73" s="9">
        <f t="shared" si="15"/>
        <v>0</v>
      </c>
      <c r="W73" s="11">
        <f t="shared" si="14"/>
        <v>310</v>
      </c>
      <c r="X73" s="26">
        <f t="shared" si="12"/>
        <v>71.938775510204081</v>
      </c>
      <c r="Y73" s="26">
        <f t="shared" si="13"/>
        <v>46.734693877551024</v>
      </c>
    </row>
    <row r="74" spans="2:25" x14ac:dyDescent="0.25">
      <c r="B74" s="5">
        <v>2</v>
      </c>
      <c r="C74" s="5">
        <v>31</v>
      </c>
      <c r="D74" s="6" t="s">
        <v>279</v>
      </c>
      <c r="E74" s="5">
        <v>0</v>
      </c>
      <c r="F74" s="5">
        <v>0</v>
      </c>
      <c r="G74" s="5">
        <v>35</v>
      </c>
      <c r="H74" s="5">
        <v>300</v>
      </c>
      <c r="I74" s="5">
        <v>300</v>
      </c>
      <c r="J74" s="5">
        <v>240</v>
      </c>
      <c r="K74" s="5">
        <v>35</v>
      </c>
      <c r="L74" s="3">
        <f t="shared" si="16"/>
        <v>35</v>
      </c>
      <c r="M74" s="7">
        <f t="shared" si="17"/>
        <v>6.7307692307692304E-2</v>
      </c>
      <c r="N74" s="11">
        <f t="shared" si="18"/>
        <v>71.938775510204081</v>
      </c>
      <c r="O74" s="3">
        <f t="shared" si="19"/>
        <v>0</v>
      </c>
      <c r="P74" s="7">
        <f t="shared" si="20"/>
        <v>0</v>
      </c>
      <c r="Q74" s="11">
        <f t="shared" si="21"/>
        <v>46.734693877551024</v>
      </c>
      <c r="R74" s="3">
        <f t="shared" si="22"/>
        <v>35</v>
      </c>
      <c r="S74" s="7">
        <f t="shared" si="23"/>
        <v>3.3653846153846152E-2</v>
      </c>
      <c r="T74" s="11">
        <f t="shared" si="24"/>
        <v>118.67346938775511</v>
      </c>
      <c r="U74" s="7">
        <f t="shared" si="11"/>
        <v>0.22821821036106751</v>
      </c>
      <c r="V74" s="9">
        <f t="shared" si="15"/>
        <v>0</v>
      </c>
      <c r="W74" s="11">
        <f t="shared" si="14"/>
        <v>310</v>
      </c>
      <c r="X74" s="26">
        <f t="shared" si="12"/>
        <v>71.938775510204081</v>
      </c>
      <c r="Y74" s="26">
        <f t="shared" si="13"/>
        <v>46.734693877551024</v>
      </c>
    </row>
    <row r="75" spans="2:25" x14ac:dyDescent="0.25">
      <c r="B75" s="5">
        <v>2</v>
      </c>
      <c r="C75" s="5">
        <v>32</v>
      </c>
      <c r="D75" s="6" t="s">
        <v>389</v>
      </c>
      <c r="E75" s="5">
        <v>0</v>
      </c>
      <c r="F75" s="5">
        <v>25</v>
      </c>
      <c r="G75" s="5">
        <v>0</v>
      </c>
      <c r="H75" s="5">
        <v>300</v>
      </c>
      <c r="I75" s="5">
        <v>300</v>
      </c>
      <c r="J75" s="5">
        <v>300</v>
      </c>
      <c r="K75" s="5">
        <v>25</v>
      </c>
      <c r="L75" s="3">
        <f t="shared" si="16"/>
        <v>25</v>
      </c>
      <c r="M75" s="7">
        <f t="shared" si="17"/>
        <v>4.807692307692308E-2</v>
      </c>
      <c r="N75" s="11">
        <f t="shared" si="18"/>
        <v>71.938775510204081</v>
      </c>
      <c r="O75" s="3">
        <f t="shared" si="19"/>
        <v>0</v>
      </c>
      <c r="P75" s="7">
        <f t="shared" si="20"/>
        <v>0</v>
      </c>
      <c r="Q75" s="11">
        <f t="shared" si="21"/>
        <v>46.734693877551024</v>
      </c>
      <c r="R75" s="3">
        <f t="shared" si="22"/>
        <v>25</v>
      </c>
      <c r="S75" s="7">
        <f t="shared" si="23"/>
        <v>2.403846153846154E-2</v>
      </c>
      <c r="T75" s="11">
        <f t="shared" si="24"/>
        <v>118.67346938775511</v>
      </c>
      <c r="U75" s="7">
        <f t="shared" si="11"/>
        <v>0.22821821036106751</v>
      </c>
      <c r="V75" s="9">
        <f t="shared" si="15"/>
        <v>0</v>
      </c>
      <c r="W75" s="11">
        <f t="shared" si="14"/>
        <v>310</v>
      </c>
      <c r="X75" s="26">
        <f t="shared" si="12"/>
        <v>71.938775510204081</v>
      </c>
      <c r="Y75" s="26">
        <f t="shared" si="13"/>
        <v>46.734693877551024</v>
      </c>
    </row>
    <row r="76" spans="2:25" x14ac:dyDescent="0.25">
      <c r="B76" s="5">
        <v>2</v>
      </c>
      <c r="C76" s="5">
        <v>32</v>
      </c>
      <c r="D76" s="6" t="s">
        <v>486</v>
      </c>
      <c r="E76" s="5">
        <v>0</v>
      </c>
      <c r="F76" s="5">
        <v>25</v>
      </c>
      <c r="G76" s="5">
        <v>0</v>
      </c>
      <c r="H76" s="5">
        <v>300</v>
      </c>
      <c r="I76" s="5">
        <v>300</v>
      </c>
      <c r="J76" s="5">
        <v>300</v>
      </c>
      <c r="K76" s="5">
        <v>25</v>
      </c>
      <c r="L76" s="3">
        <f t="shared" si="16"/>
        <v>25</v>
      </c>
      <c r="M76" s="7">
        <f t="shared" si="17"/>
        <v>4.807692307692308E-2</v>
      </c>
      <c r="N76" s="11">
        <f t="shared" si="18"/>
        <v>71.938775510204081</v>
      </c>
      <c r="O76" s="3">
        <f t="shared" si="19"/>
        <v>0</v>
      </c>
      <c r="P76" s="7">
        <f t="shared" si="20"/>
        <v>0</v>
      </c>
      <c r="Q76" s="11">
        <f t="shared" si="21"/>
        <v>46.734693877551024</v>
      </c>
      <c r="R76" s="3">
        <f t="shared" si="22"/>
        <v>25</v>
      </c>
      <c r="S76" s="7">
        <f t="shared" si="23"/>
        <v>2.403846153846154E-2</v>
      </c>
      <c r="T76" s="11">
        <f t="shared" si="24"/>
        <v>118.67346938775511</v>
      </c>
      <c r="U76" s="7">
        <f t="shared" si="11"/>
        <v>0.22821821036106751</v>
      </c>
      <c r="V76" s="9">
        <f t="shared" si="15"/>
        <v>0</v>
      </c>
      <c r="W76" s="11">
        <f t="shared" si="14"/>
        <v>310</v>
      </c>
      <c r="X76" s="26">
        <f t="shared" si="12"/>
        <v>71.938775510204081</v>
      </c>
      <c r="Y76" s="26">
        <f t="shared" si="13"/>
        <v>46.734693877551024</v>
      </c>
    </row>
    <row r="77" spans="2:25" x14ac:dyDescent="0.25">
      <c r="B77" s="5">
        <v>2</v>
      </c>
      <c r="C77" s="5">
        <v>34</v>
      </c>
      <c r="D77" s="6" t="s">
        <v>319</v>
      </c>
      <c r="E77" s="5">
        <v>10</v>
      </c>
      <c r="F77" s="5">
        <v>10</v>
      </c>
      <c r="G77" s="5">
        <v>0</v>
      </c>
      <c r="H77" s="5">
        <v>300</v>
      </c>
      <c r="I77" s="5">
        <v>300</v>
      </c>
      <c r="J77" s="5">
        <v>300</v>
      </c>
      <c r="K77" s="5">
        <v>20</v>
      </c>
      <c r="L77" s="3">
        <f t="shared" si="16"/>
        <v>10</v>
      </c>
      <c r="M77" s="7">
        <f t="shared" si="17"/>
        <v>1.9230769230769232E-2</v>
      </c>
      <c r="N77" s="11">
        <f t="shared" si="18"/>
        <v>71.938775510204081</v>
      </c>
      <c r="O77" s="3">
        <f t="shared" si="19"/>
        <v>10</v>
      </c>
      <c r="P77" s="7">
        <f t="shared" si="20"/>
        <v>1.9230769230769232E-2</v>
      </c>
      <c r="Q77" s="11">
        <f t="shared" si="21"/>
        <v>46.734693877551024</v>
      </c>
      <c r="R77" s="3">
        <f t="shared" si="22"/>
        <v>20</v>
      </c>
      <c r="S77" s="7">
        <f t="shared" si="23"/>
        <v>1.9230769230769232E-2</v>
      </c>
      <c r="T77" s="11">
        <f t="shared" si="24"/>
        <v>118.67346938775511</v>
      </c>
      <c r="U77" s="7">
        <f t="shared" si="11"/>
        <v>0.22821821036106751</v>
      </c>
      <c r="V77" s="9">
        <f t="shared" si="15"/>
        <v>0</v>
      </c>
      <c r="W77" s="11">
        <f t="shared" si="14"/>
        <v>310</v>
      </c>
      <c r="X77" s="26">
        <f t="shared" si="12"/>
        <v>71.938775510204081</v>
      </c>
      <c r="Y77" s="26">
        <f t="shared" si="13"/>
        <v>46.734693877551024</v>
      </c>
    </row>
    <row r="78" spans="2:25" x14ac:dyDescent="0.25">
      <c r="B78" s="5">
        <v>2</v>
      </c>
      <c r="C78" s="5">
        <v>34</v>
      </c>
      <c r="D78" s="6" t="s">
        <v>487</v>
      </c>
      <c r="E78" s="5">
        <v>0</v>
      </c>
      <c r="F78" s="5">
        <v>10</v>
      </c>
      <c r="G78" s="5">
        <v>10</v>
      </c>
      <c r="H78" s="5">
        <v>300</v>
      </c>
      <c r="I78" s="5">
        <v>300</v>
      </c>
      <c r="J78" s="5">
        <v>300</v>
      </c>
      <c r="K78" s="5">
        <v>20</v>
      </c>
      <c r="L78" s="3">
        <f t="shared" si="16"/>
        <v>10</v>
      </c>
      <c r="M78" s="7">
        <f t="shared" si="17"/>
        <v>1.9230769230769232E-2</v>
      </c>
      <c r="N78" s="11">
        <f t="shared" si="18"/>
        <v>71.938775510204081</v>
      </c>
      <c r="O78" s="3">
        <f t="shared" si="19"/>
        <v>10</v>
      </c>
      <c r="P78" s="7">
        <f t="shared" si="20"/>
        <v>1.9230769230769232E-2</v>
      </c>
      <c r="Q78" s="11">
        <f t="shared" si="21"/>
        <v>46.734693877551024</v>
      </c>
      <c r="R78" s="3">
        <f t="shared" si="22"/>
        <v>20</v>
      </c>
      <c r="S78" s="7">
        <f t="shared" si="23"/>
        <v>1.9230769230769232E-2</v>
      </c>
      <c r="T78" s="11">
        <f t="shared" si="24"/>
        <v>118.67346938775511</v>
      </c>
      <c r="U78" s="7">
        <f t="shared" si="11"/>
        <v>0.22821821036106751</v>
      </c>
      <c r="V78" s="9">
        <f t="shared" si="15"/>
        <v>0</v>
      </c>
      <c r="W78" s="11">
        <f t="shared" si="14"/>
        <v>310</v>
      </c>
      <c r="X78" s="26">
        <f t="shared" si="12"/>
        <v>71.938775510204081</v>
      </c>
      <c r="Y78" s="26">
        <f t="shared" si="13"/>
        <v>46.734693877551024</v>
      </c>
    </row>
    <row r="79" spans="2:25" x14ac:dyDescent="0.25">
      <c r="B79" s="5">
        <v>2</v>
      </c>
      <c r="C79" s="5">
        <v>36</v>
      </c>
      <c r="D79" s="6" t="s">
        <v>303</v>
      </c>
      <c r="E79" s="5">
        <v>0</v>
      </c>
      <c r="F79" s="5">
        <v>0</v>
      </c>
      <c r="G79" s="5">
        <v>15</v>
      </c>
      <c r="H79" s="5">
        <v>300</v>
      </c>
      <c r="I79" s="5">
        <v>300</v>
      </c>
      <c r="J79" s="5">
        <v>300</v>
      </c>
      <c r="K79" s="5">
        <v>15</v>
      </c>
      <c r="L79" s="3">
        <f t="shared" si="16"/>
        <v>15</v>
      </c>
      <c r="M79" s="7">
        <f t="shared" si="17"/>
        <v>2.8846153846153848E-2</v>
      </c>
      <c r="N79" s="11">
        <f t="shared" si="18"/>
        <v>71.938775510204081</v>
      </c>
      <c r="O79" s="3">
        <f t="shared" si="19"/>
        <v>0</v>
      </c>
      <c r="P79" s="7">
        <f t="shared" si="20"/>
        <v>0</v>
      </c>
      <c r="Q79" s="11">
        <f t="shared" si="21"/>
        <v>46.734693877551024</v>
      </c>
      <c r="R79" s="3">
        <f t="shared" si="22"/>
        <v>15</v>
      </c>
      <c r="S79" s="7">
        <f t="shared" si="23"/>
        <v>1.4423076923076924E-2</v>
      </c>
      <c r="T79" s="11">
        <f t="shared" si="24"/>
        <v>118.67346938775511</v>
      </c>
      <c r="U79" s="7">
        <f t="shared" si="11"/>
        <v>0.22821821036106751</v>
      </c>
      <c r="V79" s="9">
        <f t="shared" si="15"/>
        <v>0</v>
      </c>
      <c r="W79" s="11">
        <f t="shared" si="14"/>
        <v>310</v>
      </c>
      <c r="X79" s="26">
        <f t="shared" si="12"/>
        <v>71.938775510204081</v>
      </c>
      <c r="Y79" s="26">
        <f t="shared" si="13"/>
        <v>46.734693877551024</v>
      </c>
    </row>
    <row r="80" spans="2:25" x14ac:dyDescent="0.25">
      <c r="B80" s="16">
        <v>2</v>
      </c>
      <c r="C80" s="16">
        <v>37</v>
      </c>
      <c r="D80" s="17" t="s">
        <v>382</v>
      </c>
      <c r="E80" s="16">
        <v>10</v>
      </c>
      <c r="F80" s="16">
        <v>0</v>
      </c>
      <c r="G80" s="16">
        <v>0</v>
      </c>
      <c r="H80" s="16">
        <v>300</v>
      </c>
      <c r="I80" s="16">
        <v>0</v>
      </c>
      <c r="J80" s="16">
        <v>0</v>
      </c>
      <c r="K80" s="16">
        <v>10</v>
      </c>
      <c r="L80" s="16">
        <f t="shared" si="16"/>
        <v>10</v>
      </c>
      <c r="M80" s="18">
        <f t="shared" si="17"/>
        <v>1.9230769230769232E-2</v>
      </c>
      <c r="N80" s="19">
        <f t="shared" si="18"/>
        <v>71.938775510204081</v>
      </c>
      <c r="O80" s="16">
        <f t="shared" si="19"/>
        <v>0</v>
      </c>
      <c r="P80" s="18">
        <f t="shared" si="20"/>
        <v>0</v>
      </c>
      <c r="Q80" s="19">
        <f t="shared" si="21"/>
        <v>46.734693877551024</v>
      </c>
      <c r="R80" s="16">
        <f t="shared" si="22"/>
        <v>10</v>
      </c>
      <c r="S80" s="18">
        <f t="shared" si="23"/>
        <v>9.6153846153846159E-3</v>
      </c>
      <c r="T80" s="19">
        <f t="shared" si="24"/>
        <v>118.67346938775511</v>
      </c>
      <c r="U80" s="18">
        <f t="shared" si="11"/>
        <v>0.22821821036106751</v>
      </c>
      <c r="V80" s="16">
        <f t="shared" si="15"/>
        <v>0</v>
      </c>
      <c r="W80" s="19">
        <f t="shared" si="14"/>
        <v>310</v>
      </c>
      <c r="X80" s="27">
        <f t="shared" si="12"/>
        <v>71.938775510204081</v>
      </c>
      <c r="Y80" s="27">
        <f t="shared" si="13"/>
        <v>46.734693877551024</v>
      </c>
    </row>
    <row r="81" spans="2:25" x14ac:dyDescent="0.25">
      <c r="B81" s="5">
        <v>2</v>
      </c>
      <c r="C81" s="5">
        <v>38</v>
      </c>
      <c r="D81" s="6" t="s">
        <v>378</v>
      </c>
      <c r="E81" s="5">
        <v>0</v>
      </c>
      <c r="F81" s="5">
        <v>0</v>
      </c>
      <c r="G81" s="5">
        <v>0</v>
      </c>
      <c r="H81" s="5">
        <v>300</v>
      </c>
      <c r="I81" s="5">
        <v>300</v>
      </c>
      <c r="J81" s="5">
        <v>300</v>
      </c>
      <c r="K81" s="5">
        <v>0</v>
      </c>
      <c r="L81" s="3">
        <f t="shared" si="16"/>
        <v>0</v>
      </c>
      <c r="M81" s="7">
        <f t="shared" si="17"/>
        <v>0</v>
      </c>
      <c r="N81" s="11">
        <f t="shared" si="18"/>
        <v>71.938775510204081</v>
      </c>
      <c r="O81" s="3">
        <f t="shared" si="19"/>
        <v>0</v>
      </c>
      <c r="P81" s="7">
        <f t="shared" si="20"/>
        <v>0</v>
      </c>
      <c r="Q81" s="11">
        <f t="shared" si="21"/>
        <v>46.734693877551024</v>
      </c>
      <c r="R81" s="3">
        <f t="shared" si="22"/>
        <v>0</v>
      </c>
      <c r="S81" s="7">
        <f t="shared" si="23"/>
        <v>0</v>
      </c>
      <c r="T81" s="11">
        <f t="shared" si="24"/>
        <v>118.67346938775511</v>
      </c>
      <c r="U81" s="7">
        <f t="shared" si="11"/>
        <v>0.22821821036106751</v>
      </c>
      <c r="V81" s="9">
        <f t="shared" si="15"/>
        <v>0</v>
      </c>
      <c r="W81" s="11">
        <f t="shared" si="14"/>
        <v>310</v>
      </c>
      <c r="X81" s="26">
        <f t="shared" si="12"/>
        <v>71.938775510204081</v>
      </c>
      <c r="Y81" s="26">
        <f t="shared" si="13"/>
        <v>46.734693877551024</v>
      </c>
    </row>
    <row r="82" spans="2:25" x14ac:dyDescent="0.25">
      <c r="B82" s="5">
        <v>2</v>
      </c>
      <c r="C82" s="5">
        <v>38</v>
      </c>
      <c r="D82" s="6" t="s">
        <v>393</v>
      </c>
      <c r="E82" s="5">
        <v>0</v>
      </c>
      <c r="F82" s="5">
        <v>0</v>
      </c>
      <c r="G82" s="5">
        <v>0</v>
      </c>
      <c r="H82" s="5">
        <v>300</v>
      </c>
      <c r="I82" s="5">
        <v>300</v>
      </c>
      <c r="J82" s="5">
        <v>300</v>
      </c>
      <c r="K82" s="5">
        <v>0</v>
      </c>
      <c r="L82" s="3">
        <f t="shared" si="16"/>
        <v>0</v>
      </c>
      <c r="M82" s="7">
        <f t="shared" si="17"/>
        <v>0</v>
      </c>
      <c r="N82" s="11">
        <f t="shared" si="18"/>
        <v>71.938775510204081</v>
      </c>
      <c r="O82" s="3">
        <f t="shared" si="19"/>
        <v>0</v>
      </c>
      <c r="P82" s="7">
        <f t="shared" si="20"/>
        <v>0</v>
      </c>
      <c r="Q82" s="11">
        <f t="shared" si="21"/>
        <v>46.734693877551024</v>
      </c>
      <c r="R82" s="3">
        <f t="shared" si="22"/>
        <v>0</v>
      </c>
      <c r="S82" s="7">
        <f t="shared" si="23"/>
        <v>0</v>
      </c>
      <c r="T82" s="11">
        <f t="shared" si="24"/>
        <v>118.67346938775511</v>
      </c>
      <c r="U82" s="7">
        <f t="shared" si="11"/>
        <v>0.22821821036106751</v>
      </c>
      <c r="V82" s="9">
        <f t="shared" si="15"/>
        <v>0</v>
      </c>
      <c r="W82" s="11">
        <f t="shared" si="14"/>
        <v>310</v>
      </c>
      <c r="X82" s="26">
        <f t="shared" si="12"/>
        <v>71.938775510204081</v>
      </c>
      <c r="Y82" s="26">
        <f t="shared" si="13"/>
        <v>46.734693877551024</v>
      </c>
    </row>
    <row r="83" spans="2:25" x14ac:dyDescent="0.25">
      <c r="B83" s="5">
        <v>2</v>
      </c>
      <c r="C83" s="5">
        <v>38</v>
      </c>
      <c r="D83" s="6" t="s">
        <v>273</v>
      </c>
      <c r="E83" s="5">
        <v>0</v>
      </c>
      <c r="F83" s="5">
        <v>0</v>
      </c>
      <c r="G83" s="5">
        <v>0</v>
      </c>
      <c r="H83" s="5">
        <v>300</v>
      </c>
      <c r="I83" s="5">
        <v>300</v>
      </c>
      <c r="J83" s="5">
        <v>300</v>
      </c>
      <c r="K83" s="5">
        <v>0</v>
      </c>
      <c r="L83" s="3">
        <f t="shared" si="16"/>
        <v>0</v>
      </c>
      <c r="M83" s="7">
        <f t="shared" si="17"/>
        <v>0</v>
      </c>
      <c r="N83" s="11">
        <f t="shared" si="18"/>
        <v>71.938775510204081</v>
      </c>
      <c r="O83" s="3">
        <f t="shared" si="19"/>
        <v>0</v>
      </c>
      <c r="P83" s="7">
        <f t="shared" si="20"/>
        <v>0</v>
      </c>
      <c r="Q83" s="11">
        <f t="shared" si="21"/>
        <v>46.734693877551024</v>
      </c>
      <c r="R83" s="3">
        <f t="shared" si="22"/>
        <v>0</v>
      </c>
      <c r="S83" s="7">
        <f t="shared" si="23"/>
        <v>0</v>
      </c>
      <c r="T83" s="11">
        <f t="shared" si="24"/>
        <v>118.67346938775511</v>
      </c>
      <c r="U83" s="7">
        <f t="shared" si="11"/>
        <v>0.22821821036106751</v>
      </c>
      <c r="V83" s="9">
        <f t="shared" si="15"/>
        <v>0</v>
      </c>
      <c r="W83" s="11">
        <f t="shared" si="14"/>
        <v>310</v>
      </c>
      <c r="X83" s="26">
        <f t="shared" si="12"/>
        <v>71.938775510204081</v>
      </c>
      <c r="Y83" s="26">
        <f t="shared" si="13"/>
        <v>46.734693877551024</v>
      </c>
    </row>
    <row r="84" spans="2:25" x14ac:dyDescent="0.25">
      <c r="B84" s="5">
        <v>2</v>
      </c>
      <c r="C84" s="5">
        <v>38</v>
      </c>
      <c r="D84" s="6" t="s">
        <v>1</v>
      </c>
      <c r="E84" s="5">
        <v>0</v>
      </c>
      <c r="F84" s="5">
        <v>0</v>
      </c>
      <c r="G84" s="5">
        <v>0</v>
      </c>
      <c r="H84" s="5">
        <v>300</v>
      </c>
      <c r="I84" s="5">
        <v>300</v>
      </c>
      <c r="J84" s="5">
        <v>300</v>
      </c>
      <c r="K84" s="5">
        <v>0</v>
      </c>
      <c r="L84" s="3">
        <f t="shared" si="16"/>
        <v>0</v>
      </c>
      <c r="M84" s="7">
        <f t="shared" si="17"/>
        <v>0</v>
      </c>
      <c r="N84" s="11">
        <f t="shared" si="18"/>
        <v>71.938775510204081</v>
      </c>
      <c r="O84" s="3">
        <f t="shared" si="19"/>
        <v>0</v>
      </c>
      <c r="P84" s="7">
        <f t="shared" si="20"/>
        <v>0</v>
      </c>
      <c r="Q84" s="11">
        <f t="shared" si="21"/>
        <v>46.734693877551024</v>
      </c>
      <c r="R84" s="3">
        <f t="shared" si="22"/>
        <v>0</v>
      </c>
      <c r="S84" s="7">
        <f t="shared" si="23"/>
        <v>0</v>
      </c>
      <c r="T84" s="11">
        <f t="shared" si="24"/>
        <v>118.67346938775511</v>
      </c>
      <c r="U84" s="7">
        <f t="shared" si="11"/>
        <v>0.22821821036106751</v>
      </c>
      <c r="V84" s="9">
        <f t="shared" si="15"/>
        <v>0</v>
      </c>
      <c r="W84" s="11">
        <f t="shared" si="14"/>
        <v>310</v>
      </c>
      <c r="X84" s="26">
        <f t="shared" si="12"/>
        <v>71.938775510204081</v>
      </c>
      <c r="Y84" s="26">
        <f t="shared" si="13"/>
        <v>46.734693877551024</v>
      </c>
    </row>
    <row r="85" spans="2:25" x14ac:dyDescent="0.25">
      <c r="B85" s="5">
        <v>2</v>
      </c>
      <c r="C85" s="5">
        <v>38</v>
      </c>
      <c r="D85" s="6" t="s">
        <v>299</v>
      </c>
      <c r="E85" s="5">
        <v>0</v>
      </c>
      <c r="F85" s="5">
        <v>0</v>
      </c>
      <c r="G85" s="5">
        <v>0</v>
      </c>
      <c r="H85" s="5">
        <v>300</v>
      </c>
      <c r="I85" s="5">
        <v>300</v>
      </c>
      <c r="J85" s="5">
        <v>300</v>
      </c>
      <c r="K85" s="5">
        <v>0</v>
      </c>
      <c r="L85" s="3">
        <f t="shared" si="16"/>
        <v>0</v>
      </c>
      <c r="M85" s="7">
        <f t="shared" si="17"/>
        <v>0</v>
      </c>
      <c r="N85" s="11">
        <f t="shared" si="18"/>
        <v>71.938775510204081</v>
      </c>
      <c r="O85" s="3">
        <f t="shared" si="19"/>
        <v>0</v>
      </c>
      <c r="P85" s="7">
        <f t="shared" si="20"/>
        <v>0</v>
      </c>
      <c r="Q85" s="11">
        <f t="shared" si="21"/>
        <v>46.734693877551024</v>
      </c>
      <c r="R85" s="3">
        <f t="shared" si="22"/>
        <v>0</v>
      </c>
      <c r="S85" s="7">
        <f t="shared" si="23"/>
        <v>0</v>
      </c>
      <c r="T85" s="11">
        <f t="shared" si="24"/>
        <v>118.67346938775511</v>
      </c>
      <c r="U85" s="7">
        <f t="shared" si="11"/>
        <v>0.22821821036106751</v>
      </c>
      <c r="V85" s="9">
        <f t="shared" si="15"/>
        <v>0</v>
      </c>
      <c r="W85" s="11">
        <f t="shared" si="14"/>
        <v>310</v>
      </c>
      <c r="X85" s="26">
        <f t="shared" si="12"/>
        <v>71.938775510204081</v>
      </c>
      <c r="Y85" s="26">
        <f t="shared" si="13"/>
        <v>46.734693877551024</v>
      </c>
    </row>
    <row r="86" spans="2:25" x14ac:dyDescent="0.25">
      <c r="B86" s="5">
        <v>2</v>
      </c>
      <c r="C86" s="5">
        <v>43</v>
      </c>
      <c r="D86" s="6" t="s">
        <v>398</v>
      </c>
      <c r="E86" s="3">
        <v>0</v>
      </c>
      <c r="F86" s="5">
        <v>0</v>
      </c>
      <c r="G86" s="5">
        <v>0</v>
      </c>
      <c r="H86" s="3">
        <v>0</v>
      </c>
      <c r="I86" s="5">
        <v>300</v>
      </c>
      <c r="J86" s="5">
        <v>300</v>
      </c>
      <c r="K86" s="5">
        <v>0</v>
      </c>
      <c r="L86" s="3">
        <f t="shared" si="16"/>
        <v>0</v>
      </c>
      <c r="M86" s="7">
        <f t="shared" si="17"/>
        <v>0</v>
      </c>
      <c r="N86" s="11">
        <f t="shared" si="18"/>
        <v>71.938775510204081</v>
      </c>
      <c r="O86" s="3">
        <f t="shared" si="19"/>
        <v>0</v>
      </c>
      <c r="P86" s="7">
        <f t="shared" si="20"/>
        <v>0</v>
      </c>
      <c r="Q86" s="11">
        <f t="shared" si="21"/>
        <v>46.734693877551024</v>
      </c>
      <c r="R86" s="3">
        <f t="shared" si="22"/>
        <v>0</v>
      </c>
      <c r="S86" s="7">
        <f t="shared" si="23"/>
        <v>0</v>
      </c>
      <c r="T86" s="11">
        <f t="shared" si="24"/>
        <v>118.67346938775511</v>
      </c>
      <c r="U86" s="7">
        <f t="shared" si="11"/>
        <v>0.22821821036106751</v>
      </c>
      <c r="V86" s="9">
        <f t="shared" si="15"/>
        <v>0</v>
      </c>
      <c r="W86" s="11">
        <f t="shared" si="14"/>
        <v>310</v>
      </c>
      <c r="X86" s="26">
        <f t="shared" si="12"/>
        <v>71.938775510204081</v>
      </c>
      <c r="Y86" s="26">
        <f t="shared" si="13"/>
        <v>46.734693877551024</v>
      </c>
    </row>
    <row r="87" spans="2:25" x14ac:dyDescent="0.25">
      <c r="B87" s="5">
        <v>2</v>
      </c>
      <c r="C87" s="5">
        <v>43</v>
      </c>
      <c r="D87" s="6" t="s">
        <v>313</v>
      </c>
      <c r="E87" s="5">
        <v>0</v>
      </c>
      <c r="F87" s="5">
        <v>0</v>
      </c>
      <c r="G87" s="3">
        <v>0</v>
      </c>
      <c r="H87" s="5">
        <v>300</v>
      </c>
      <c r="I87" s="5">
        <v>300</v>
      </c>
      <c r="J87" s="3">
        <v>0</v>
      </c>
      <c r="K87" s="5">
        <v>0</v>
      </c>
      <c r="L87" s="3">
        <f t="shared" si="16"/>
        <v>0</v>
      </c>
      <c r="M87" s="7">
        <f t="shared" si="17"/>
        <v>0</v>
      </c>
      <c r="N87" s="11">
        <f t="shared" si="18"/>
        <v>71.938775510204081</v>
      </c>
      <c r="O87" s="3">
        <f t="shared" si="19"/>
        <v>0</v>
      </c>
      <c r="P87" s="7">
        <f t="shared" si="20"/>
        <v>0</v>
      </c>
      <c r="Q87" s="11">
        <f t="shared" si="21"/>
        <v>46.734693877551024</v>
      </c>
      <c r="R87" s="3">
        <f t="shared" si="22"/>
        <v>0</v>
      </c>
      <c r="S87" s="7">
        <f t="shared" si="23"/>
        <v>0</v>
      </c>
      <c r="T87" s="11">
        <f t="shared" si="24"/>
        <v>118.67346938775511</v>
      </c>
      <c r="U87" s="7">
        <f t="shared" si="11"/>
        <v>0.22821821036106751</v>
      </c>
      <c r="V87" s="9">
        <f t="shared" si="15"/>
        <v>0</v>
      </c>
      <c r="W87" s="11">
        <f t="shared" si="14"/>
        <v>310</v>
      </c>
      <c r="X87" s="26">
        <f t="shared" si="12"/>
        <v>71.938775510204081</v>
      </c>
      <c r="Y87" s="26">
        <f t="shared" si="13"/>
        <v>46.734693877551024</v>
      </c>
    </row>
    <row r="88" spans="2:25" x14ac:dyDescent="0.25">
      <c r="B88" s="5">
        <v>2</v>
      </c>
      <c r="C88" s="5">
        <v>45</v>
      </c>
      <c r="D88" s="6">
        <v>101111</v>
      </c>
      <c r="E88" s="5">
        <v>0</v>
      </c>
      <c r="F88" s="3">
        <v>0</v>
      </c>
      <c r="G88" s="3">
        <v>0</v>
      </c>
      <c r="H88" s="5">
        <v>300</v>
      </c>
      <c r="I88" s="3">
        <v>0</v>
      </c>
      <c r="J88" s="3">
        <v>0</v>
      </c>
      <c r="K88" s="5">
        <v>0</v>
      </c>
      <c r="L88" s="3">
        <f t="shared" si="16"/>
        <v>0</v>
      </c>
      <c r="M88" s="7">
        <f t="shared" si="17"/>
        <v>0</v>
      </c>
      <c r="N88" s="11">
        <f t="shared" si="18"/>
        <v>71.938775510204081</v>
      </c>
      <c r="O88" s="3">
        <f t="shared" si="19"/>
        <v>0</v>
      </c>
      <c r="P88" s="7">
        <f t="shared" si="20"/>
        <v>0</v>
      </c>
      <c r="Q88" s="11">
        <f t="shared" si="21"/>
        <v>46.734693877551024</v>
      </c>
      <c r="R88" s="3">
        <f t="shared" si="22"/>
        <v>0</v>
      </c>
      <c r="S88" s="7">
        <f t="shared" si="23"/>
        <v>0</v>
      </c>
      <c r="T88" s="11">
        <f t="shared" si="24"/>
        <v>118.67346938775511</v>
      </c>
      <c r="U88" s="7">
        <f t="shared" si="11"/>
        <v>0.22821821036106751</v>
      </c>
      <c r="V88" s="9">
        <f t="shared" si="15"/>
        <v>0</v>
      </c>
      <c r="W88" s="11">
        <f t="shared" si="14"/>
        <v>310</v>
      </c>
      <c r="X88" s="26">
        <f t="shared" si="12"/>
        <v>71.938775510204081</v>
      </c>
      <c r="Y88" s="26">
        <f t="shared" si="13"/>
        <v>46.734693877551024</v>
      </c>
    </row>
    <row r="89" spans="2:25" x14ac:dyDescent="0.25">
      <c r="B89" s="5">
        <v>2</v>
      </c>
      <c r="C89" s="5">
        <v>46</v>
      </c>
      <c r="D89" s="6" t="s">
        <v>383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5">
        <v>0</v>
      </c>
      <c r="L89" s="3">
        <f t="shared" si="16"/>
        <v>0</v>
      </c>
      <c r="M89" s="7">
        <f t="shared" si="17"/>
        <v>0</v>
      </c>
      <c r="N89" s="11">
        <f t="shared" si="18"/>
        <v>71.938775510204081</v>
      </c>
      <c r="O89" s="3">
        <f t="shared" si="19"/>
        <v>0</v>
      </c>
      <c r="P89" s="7">
        <f t="shared" si="20"/>
        <v>0</v>
      </c>
      <c r="Q89" s="11">
        <f t="shared" si="21"/>
        <v>46.734693877551024</v>
      </c>
      <c r="R89" s="3">
        <f t="shared" si="22"/>
        <v>0</v>
      </c>
      <c r="S89" s="7">
        <f t="shared" si="23"/>
        <v>0</v>
      </c>
      <c r="T89" s="11">
        <f t="shared" si="24"/>
        <v>118.67346938775511</v>
      </c>
      <c r="U89" s="7">
        <f t="shared" si="11"/>
        <v>0.22821821036106751</v>
      </c>
      <c r="V89" s="9">
        <f t="shared" si="15"/>
        <v>0</v>
      </c>
      <c r="W89" s="11">
        <f t="shared" si="14"/>
        <v>310</v>
      </c>
      <c r="X89" s="26">
        <f t="shared" si="12"/>
        <v>71.938775510204081</v>
      </c>
      <c r="Y89" s="26">
        <f t="shared" si="13"/>
        <v>46.734693877551024</v>
      </c>
    </row>
    <row r="90" spans="2:25" x14ac:dyDescent="0.25">
      <c r="B90" s="5">
        <v>2</v>
      </c>
      <c r="C90" s="5">
        <v>46</v>
      </c>
      <c r="D90" s="6" t="s">
        <v>292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5">
        <v>0</v>
      </c>
      <c r="L90" s="3">
        <f t="shared" si="16"/>
        <v>0</v>
      </c>
      <c r="M90" s="7">
        <f t="shared" si="17"/>
        <v>0</v>
      </c>
      <c r="N90" s="11">
        <f t="shared" si="18"/>
        <v>71.938775510204081</v>
      </c>
      <c r="O90" s="3">
        <f t="shared" si="19"/>
        <v>0</v>
      </c>
      <c r="P90" s="7">
        <f t="shared" si="20"/>
        <v>0</v>
      </c>
      <c r="Q90" s="11">
        <f t="shared" si="21"/>
        <v>46.734693877551024</v>
      </c>
      <c r="R90" s="3">
        <f t="shared" si="22"/>
        <v>0</v>
      </c>
      <c r="S90" s="7">
        <f t="shared" si="23"/>
        <v>0</v>
      </c>
      <c r="T90" s="11">
        <f t="shared" si="24"/>
        <v>118.67346938775511</v>
      </c>
      <c r="U90" s="7">
        <f t="shared" si="11"/>
        <v>0.22821821036106751</v>
      </c>
      <c r="V90" s="9">
        <f t="shared" si="15"/>
        <v>0</v>
      </c>
      <c r="W90" s="11">
        <f t="shared" si="14"/>
        <v>310</v>
      </c>
      <c r="X90" s="26">
        <f t="shared" si="12"/>
        <v>71.938775510204081</v>
      </c>
      <c r="Y90" s="26">
        <f t="shared" si="13"/>
        <v>46.734693877551024</v>
      </c>
    </row>
    <row r="91" spans="2:25" x14ac:dyDescent="0.25">
      <c r="B91" s="5">
        <v>2</v>
      </c>
      <c r="C91" s="5">
        <v>46</v>
      </c>
      <c r="D91" s="6" t="s">
        <v>311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5">
        <v>0</v>
      </c>
      <c r="L91" s="3">
        <f t="shared" si="16"/>
        <v>0</v>
      </c>
      <c r="M91" s="7">
        <f t="shared" si="17"/>
        <v>0</v>
      </c>
      <c r="N91" s="11">
        <f t="shared" si="18"/>
        <v>71.938775510204081</v>
      </c>
      <c r="O91" s="3">
        <f t="shared" si="19"/>
        <v>0</v>
      </c>
      <c r="P91" s="7">
        <f t="shared" si="20"/>
        <v>0</v>
      </c>
      <c r="Q91" s="11">
        <f t="shared" si="21"/>
        <v>46.734693877551024</v>
      </c>
      <c r="R91" s="3">
        <f t="shared" si="22"/>
        <v>0</v>
      </c>
      <c r="S91" s="7">
        <f t="shared" si="23"/>
        <v>0</v>
      </c>
      <c r="T91" s="11">
        <f t="shared" si="24"/>
        <v>118.67346938775511</v>
      </c>
      <c r="U91" s="7">
        <f t="shared" si="11"/>
        <v>0.22821821036106751</v>
      </c>
      <c r="V91" s="9">
        <f t="shared" si="15"/>
        <v>0</v>
      </c>
      <c r="W91" s="11">
        <f t="shared" si="14"/>
        <v>310</v>
      </c>
      <c r="X91" s="26">
        <f t="shared" si="12"/>
        <v>71.938775510204081</v>
      </c>
      <c r="Y91" s="26">
        <f t="shared" si="13"/>
        <v>46.734693877551024</v>
      </c>
    </row>
    <row r="92" spans="2:25" x14ac:dyDescent="0.25">
      <c r="B92" s="5">
        <v>2</v>
      </c>
      <c r="C92" s="5">
        <v>46</v>
      </c>
      <c r="D92" s="6" t="s">
        <v>313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5">
        <v>0</v>
      </c>
      <c r="L92" s="3">
        <f t="shared" si="16"/>
        <v>0</v>
      </c>
      <c r="M92" s="7">
        <f t="shared" si="17"/>
        <v>0</v>
      </c>
      <c r="N92" s="11">
        <f t="shared" si="18"/>
        <v>71.938775510204081</v>
      </c>
      <c r="O92" s="3">
        <f t="shared" si="19"/>
        <v>0</v>
      </c>
      <c r="P92" s="7">
        <f t="shared" si="20"/>
        <v>0</v>
      </c>
      <c r="Q92" s="11">
        <f t="shared" si="21"/>
        <v>46.734693877551024</v>
      </c>
      <c r="R92" s="3">
        <f t="shared" si="22"/>
        <v>0</v>
      </c>
      <c r="S92" s="7">
        <f t="shared" si="23"/>
        <v>0</v>
      </c>
      <c r="T92" s="11">
        <f t="shared" si="24"/>
        <v>118.67346938775511</v>
      </c>
      <c r="U92" s="7">
        <f t="shared" si="11"/>
        <v>0.22821821036106751</v>
      </c>
      <c r="V92" s="9">
        <f t="shared" si="15"/>
        <v>0</v>
      </c>
      <c r="W92" s="11">
        <f t="shared" si="14"/>
        <v>310</v>
      </c>
      <c r="X92" s="26">
        <f t="shared" si="12"/>
        <v>71.938775510204081</v>
      </c>
      <c r="Y92" s="26">
        <f t="shared" si="13"/>
        <v>46.734693877551024</v>
      </c>
    </row>
    <row r="95" spans="2:25" x14ac:dyDescent="0.25">
      <c r="I95" s="21">
        <f>12/49</f>
        <v>0.24489795918367346</v>
      </c>
    </row>
  </sheetData>
  <autoFilter ref="B5:T92">
    <filterColumn colId="0">
      <filters>
        <filter val="2"/>
      </filters>
    </filterColumn>
  </autoFilter>
  <mergeCells count="3">
    <mergeCell ref="L4:N4"/>
    <mergeCell ref="O4:Q4"/>
    <mergeCell ref="R4:T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6:O92 L6:L92 V6:V9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Equipes</vt:lpstr>
      <vt:lpstr>Planilha3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Brito</dc:creator>
  <cp:lastModifiedBy>André A. Luiz de Brito Alves</cp:lastModifiedBy>
  <dcterms:created xsi:type="dcterms:W3CDTF">2019-09-01T14:31:52Z</dcterms:created>
  <dcterms:modified xsi:type="dcterms:W3CDTF">2019-09-09T18:37:22Z</dcterms:modified>
</cp:coreProperties>
</file>