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КУ для ХК.01 50 кГц" r:id="rId1" sheetId="1" state="visible"/>
    <sheet name="КУ для 240 кГц " r:id="rId2" sheetId="2" state="visible"/>
    <sheet name="50 кГЦ новый для ХК.01" r:id="rId3" sheetId="3" state="visible"/>
    <sheet name="240 кГЦ " r:id="rId4" sheetId="4" state="visible"/>
    <sheet name="200 новый" r:id="rId5" sheetId="5" state="visible"/>
    <sheet name="Определение длительности" r:id="rId6" sheetId="6" state="visible"/>
    <sheet name="200" r:id="rId7" sheetId="7" state="visible"/>
    <sheet name="50" r:id="rId8" sheetId="8" state="visible"/>
    <sheet name="КУ МГ" r:id="rId9" sheetId="9" state="visible"/>
    <sheet name="КУ СГ" r:id="rId10" sheetId="10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<sst xmlns="http://schemas.openxmlformats.org/spreadsheetml/2006/main" xmlns:a="http://schemas.openxmlformats.org/drawingml/2006/main" xmlns:a15="http://schemas.microsoft.com/office/drawing/2012/main" xmlns:asvg="http://schemas.microsoft.com/office/drawing/2016/SVG/main" xmlns:c="http://schemas.openxmlformats.org/drawingml/2006/chart" xmlns:co="http://ncloudtech.com" xmlns:co-ooxml="http://ncloudtech.com/ooxml" xmlns:m="http://schemas.openxmlformats.org/officeDocument/2006/math" xmlns:mc="http://schemas.openxmlformats.org/markup-compatibility/2006" xmlns:o="urn:schemas-microsoft-com:office:office" xmlns:p="http://schemas.openxmlformats.org/presentationml/2006/main" xmlns:pic="http://schemas.openxmlformats.org/drawingml/2006/picture" xmlns:r="http://schemas.openxmlformats.org/officeDocument/2006/relationships" xmlns:s="http://schemas.openxmlformats.org/officeDocument/2006/sharedTypes" xmlns:sl="http://schemas.openxmlformats.org/schemaLibrary/2006/main" xmlns:v="urn:schemas-microsoft-com:vml" xmlns:w="http://schemas.openxmlformats.org/wordprocessingml/2006/main" xmlns:w14="http://schemas.microsoft.com/office/word/2010/wordml" xmlns:w15="http://schemas.microsoft.com/office/word/2012/wordml" xmlns:wp="http://schemas.openxmlformats.org/drawingml/2006/wordprocessingDrawing" xmlns:wpg="http://schemas.microsoft.com/office/word/2010/wordprocessingGroup" xmlns:wps="http://schemas.microsoft.com/office/word/2010/wordprocessingShape" xmlns:x="urn:schemas-microsoft-com:office:excel" xmlns:x14="http://schemas.microsoft.com/office/spreadsheetml/2009/9/main" xmlns:xdr="http://schemas.openxmlformats.org/drawingml/2006/spreadsheetDrawing" xmlns:xm="http://schemas.microsoft.com/office/excel/2006/main" mc:Ignorable="co co-ooxml w14 x14 w15">
  <si>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ХК.01</t>
  </si>
  <si>
    <t>50 кГц</t>
  </si>
  <si>
    <t>Uзи</t>
  </si>
  <si>
    <t>В</t>
  </si>
  <si>
    <t>Шаг ВРУ</t>
  </si>
  <si>
    <t>мкс</t>
  </si>
  <si>
    <t>м</t>
  </si>
  <si>
    <t>КУ1</t>
  </si>
  <si>
    <t>коэффициент усиления для компенсации потерь на распостранение</t>
  </si>
  <si>
    <t>КУ2</t>
  </si>
  <si>
    <t>коэффициент усиления                                  приведенный к КУ1</t>
  </si>
  <si>
    <t>КУ 50 мВ</t>
  </si>
  <si>
    <t>коэффициент усиления для пересечения уровня 50 мВ</t>
  </si>
  <si>
    <t>МГ</t>
  </si>
  <si>
    <t>СГ</t>
  </si>
  <si>
    <t>БГ</t>
  </si>
  <si>
    <t>Глубина</t>
  </si>
  <si>
    <t>КУ2 99 мВ</t>
  </si>
  <si>
    <t xml:space="preserve"> </t>
  </si>
  <si>
    <t>240 кГц</t>
  </si>
  <si>
    <t>КУ2 47 мВ</t>
  </si>
  <si>
    <t>КУ2 47мВ</t>
  </si>
  <si>
    <t>К1</t>
  </si>
  <si>
    <t>К2</t>
  </si>
  <si>
    <t>К1К2</t>
  </si>
  <si>
    <t>Δ</t>
  </si>
  <si>
    <t>R</t>
  </si>
  <si>
    <t>УИ*</t>
  </si>
  <si>
    <t>20lgR</t>
  </si>
  <si>
    <t>2βR</t>
  </si>
  <si>
    <t>ПР</t>
  </si>
  <si>
    <t>УЭ</t>
  </si>
  <si>
    <t>Urms мВ</t>
  </si>
  <si>
    <t>КУ</t>
  </si>
  <si>
    <t>Uампл мВ</t>
  </si>
  <si>
    <t>КУ50 мВ</t>
  </si>
  <si>
    <t>Uампл 50мВ</t>
  </si>
  <si>
    <t>УИ</t>
  </si>
  <si>
    <t>Uампл2 мВ</t>
  </si>
  <si>
    <t>Ввод исходных данных</t>
  </si>
  <si>
    <t>Промежуточный расчет</t>
  </si>
  <si>
    <t>Частота</t>
  </si>
  <si>
    <t>f</t>
  </si>
  <si>
    <t>кГц</t>
  </si>
  <si>
    <t>Длина волны</t>
  </si>
  <si>
    <t>λ</t>
  </si>
  <si>
    <t xml:space="preserve">*расчет </t>
  </si>
  <si>
    <t>Гц</t>
  </si>
  <si>
    <t>Коэфф.затухания</t>
  </si>
  <si>
    <t>β</t>
  </si>
  <si>
    <t>Торп</t>
  </si>
  <si>
    <t>по Su</t>
  </si>
  <si>
    <t>Импеданс</t>
  </si>
  <si>
    <t>Rw</t>
  </si>
  <si>
    <t>Ом</t>
  </si>
  <si>
    <t>Хребтов</t>
  </si>
  <si>
    <t>Sb</t>
  </si>
  <si>
    <t>Диаметр</t>
  </si>
  <si>
    <t>d</t>
  </si>
  <si>
    <t>Коэфф. Концентр.</t>
  </si>
  <si>
    <t>γ</t>
  </si>
  <si>
    <t>Радиус</t>
  </si>
  <si>
    <t xml:space="preserve">r </t>
  </si>
  <si>
    <t>Показатель направл.</t>
  </si>
  <si>
    <t>ПН (DI)</t>
  </si>
  <si>
    <t>дБ</t>
  </si>
  <si>
    <t>10lgΩ</t>
  </si>
  <si>
    <t>ХН</t>
  </si>
  <si>
    <t>ϕ3dB</t>
  </si>
  <si>
    <t>град.</t>
  </si>
  <si>
    <t>Эквивалентный угол ХН*</t>
  </si>
  <si>
    <t>КПД</t>
  </si>
  <si>
    <t>η</t>
  </si>
  <si>
    <t>*Расчет по Урик</t>
  </si>
  <si>
    <t>10lgψ</t>
  </si>
  <si>
    <t>дБ re 1 ср</t>
  </si>
  <si>
    <t>Чувствительность</t>
  </si>
  <si>
    <t>10lgΦ</t>
  </si>
  <si>
    <t>Излучение</t>
  </si>
  <si>
    <t>su</t>
  </si>
  <si>
    <t>Па*м/В</t>
  </si>
  <si>
    <t>Телесный угол</t>
  </si>
  <si>
    <t>Ω</t>
  </si>
  <si>
    <t>ср</t>
  </si>
  <si>
    <t>Su</t>
  </si>
  <si>
    <t>дБ re  мкПа В⁻¹</t>
  </si>
  <si>
    <t>Прием</t>
  </si>
  <si>
    <t>mu</t>
  </si>
  <si>
    <t>мкВ/Па</t>
  </si>
  <si>
    <t>дБ re В мкПа</t>
  </si>
  <si>
    <t>Диапазоны</t>
  </si>
  <si>
    <t>Расчетная длительность для заданного диапазона</t>
  </si>
  <si>
    <t>τ расч.</t>
  </si>
  <si>
    <t>Длительность ЗИ</t>
  </si>
  <si>
    <t>Предельная глубина для τ (Long pulse regime)</t>
  </si>
  <si>
    <t>τ</t>
  </si>
  <si>
    <t>Амплитуда ЗИ</t>
  </si>
  <si>
    <t>Амплитуда ЗИ rms</t>
  </si>
  <si>
    <t>Urms</t>
  </si>
  <si>
    <t>Скорость звука</t>
  </si>
  <si>
    <t>с</t>
  </si>
  <si>
    <t>м/с</t>
  </si>
  <si>
    <t>Электрическая мощность</t>
  </si>
  <si>
    <t xml:space="preserve">Плотность </t>
  </si>
  <si>
    <t>ρw</t>
  </si>
  <si>
    <t>кг/м³</t>
  </si>
  <si>
    <t>Pet</t>
  </si>
  <si>
    <t>Вт</t>
  </si>
  <si>
    <r>
      <t xml:space="preserve">Давление шумовой помехи (f=1 кГц </t>
    </r>
    <r>
      <rPr>
        <rFont val="Calibri"/>
        <color theme="1" tint="0"/>
        <sz val="11"/>
      </rPr>
      <t>Δf=</t>
    </r>
    <r>
      <rPr>
        <color theme="1" tint="0"/>
        <sz val="11"/>
        <scheme val="minor"/>
      </rPr>
      <t>1 Гц)</t>
    </r>
  </si>
  <si>
    <t>р</t>
  </si>
  <si>
    <t>Па</t>
  </si>
  <si>
    <t>Полоса пропускания приемника</t>
  </si>
  <si>
    <t>Акустическая мощность</t>
  </si>
  <si>
    <t>Δfпр</t>
  </si>
  <si>
    <t>Pat</t>
  </si>
  <si>
    <r>
      <t xml:space="preserve"> </t>
    </r>
    <r>
      <rPr>
        <rFont val="Calibri"/>
        <color theme="1" tint="0"/>
        <sz val="11"/>
      </rPr>
      <t>Δtwg</t>
    </r>
  </si>
  <si>
    <t>Уровень шумовой помехи на f=1 кГц Δf=1 Гц</t>
  </si>
  <si>
    <t>Уровень шумовой помехи на f=</t>
  </si>
  <si>
    <t>кГц Δf=1 Гц</t>
  </si>
  <si>
    <t>Сила дна (Bottom scattering strenght)</t>
  </si>
  <si>
    <t>кГц     Δf=</t>
  </si>
  <si>
    <t>Уровень шума УП-ПН</t>
  </si>
  <si>
    <t>Шаг ВРУ в метрах</t>
  </si>
  <si>
    <t>Урик</t>
  </si>
  <si>
    <t>40lgR</t>
  </si>
  <si>
    <t>10lgS</t>
  </si>
  <si>
    <t>УР</t>
  </si>
  <si>
    <t>Колчеданцев</t>
  </si>
  <si>
    <t>10lgPa</t>
  </si>
  <si>
    <t>mд</t>
  </si>
  <si>
    <t>10logH</t>
  </si>
  <si>
    <t>10lgτ</t>
  </si>
  <si>
    <t>ПН</t>
  </si>
  <si>
    <t>10lgc/8П</t>
  </si>
  <si>
    <t>20lgθ</t>
  </si>
  <si>
    <t>30lgR</t>
  </si>
  <si>
    <t xml:space="preserve">  </t>
  </si>
  <si>
    <t>Н, м</t>
  </si>
  <si>
    <t>с, м/с</t>
  </si>
  <si>
    <t>α, град</t>
  </si>
  <si>
    <t>cos α/2</t>
  </si>
  <si>
    <t>τ, мкс</t>
  </si>
  <si>
    <t>Lимп, м</t>
  </si>
  <si>
    <t>Δf, кГц</t>
  </si>
  <si>
    <t>EL</t>
  </si>
  <si>
    <t>U</t>
  </si>
  <si>
    <t>TVG</t>
  </si>
  <si>
    <t>K</t>
  </si>
  <si>
    <t>Sv</t>
  </si>
  <si>
    <t>V</t>
  </si>
  <si>
    <t>10LgV</t>
  </si>
  <si>
    <t>УРv</t>
  </si>
  <si>
    <t>10lgK</t>
  </si>
  <si>
    <t>20lgr</t>
  </si>
  <si>
    <t>Nор</t>
  </si>
  <si>
    <t>10lgH</t>
  </si>
  <si>
    <t>Nдр</t>
  </si>
  <si>
    <t>Ss</t>
  </si>
  <si>
    <t>A</t>
  </si>
  <si>
    <t>10lgA</t>
  </si>
  <si>
    <t>УРs</t>
  </si>
  <si>
    <t>Рабочая частота</t>
  </si>
  <si>
    <t>Глубина диапазона</t>
  </si>
  <si>
    <t>Длительность ЗИ (расчетная)</t>
  </si>
  <si>
    <t>Показатель направленности</t>
  </si>
  <si>
    <t>m</t>
  </si>
  <si>
    <t>Н</t>
  </si>
  <si>
    <t>dB</t>
  </si>
  <si>
    <t>Диаметр антенны</t>
  </si>
  <si>
    <t>Коэфф. Затухания</t>
  </si>
  <si>
    <t>Уровень излучения</t>
  </si>
  <si>
    <t>см</t>
  </si>
  <si>
    <t>dB/km</t>
  </si>
  <si>
    <t>УИ, dB</t>
  </si>
  <si>
    <t>УИ (по Su) dB</t>
  </si>
  <si>
    <t>Z</t>
  </si>
  <si>
    <r>
      <t>Первое знач.формула Торпа для солености 35</t>
    </r>
    <r>
      <rPr>
        <rFont val="Calibri"/>
        <color theme="1" tint="0"/>
        <sz val="11"/>
      </rPr>
      <t>‰, второе из Судовых эхолотов</t>
    </r>
  </si>
  <si>
    <t>КПД антенны</t>
  </si>
  <si>
    <t>Глубина по длительности</t>
  </si>
  <si>
    <t>Нlim</t>
  </si>
  <si>
    <t>Амлитуда ЗИ</t>
  </si>
  <si>
    <t>Коэфф.концентрации</t>
  </si>
  <si>
    <t>Порог обнаружения</t>
  </si>
  <si>
    <t>Uetr</t>
  </si>
  <si>
    <t>ПО</t>
  </si>
  <si>
    <t>Диапазон</t>
  </si>
  <si>
    <t>Сила обратного рассеянья</t>
  </si>
  <si>
    <t>Uetrrms</t>
  </si>
  <si>
    <t>BS</t>
  </si>
  <si>
    <t>Давление шумовой помехи</t>
  </si>
  <si>
    <t>Спектральный уровень шумов</t>
  </si>
  <si>
    <t>Чувствительность в излучении</t>
  </si>
  <si>
    <t>Nсп0</t>
  </si>
  <si>
    <t>в полосе</t>
  </si>
  <si>
    <t>на частоте 1кГц в полосе 1 Гц</t>
  </si>
  <si>
    <t>dB re μPa V⁻¹</t>
  </si>
  <si>
    <t>Δf</t>
  </si>
  <si>
    <t>Nсп</t>
  </si>
  <si>
    <t>на частоте</t>
  </si>
  <si>
    <t>на частоте 200 кГц в полосе 1 Гц</t>
  </si>
  <si>
    <t>Чувствительность в приеме</t>
  </si>
  <si>
    <t>Рetr</t>
  </si>
  <si>
    <r>
      <t>Nсп</t>
    </r>
    <r>
      <rPr>
        <rFont val="Calibri"/>
        <color theme="1" tint="0"/>
        <sz val="11"/>
      </rPr>
      <t>Δf</t>
    </r>
  </si>
  <si>
    <t>на частоте 200кГц в полосе 13 кГц</t>
  </si>
  <si>
    <t>Mu</t>
  </si>
  <si>
    <r>
      <t xml:space="preserve">dB re V </t>
    </r>
    <r>
      <rPr>
        <rFont val="Calibri"/>
        <color theme="1" tint="0"/>
        <sz val="11"/>
      </rPr>
      <t>μPa</t>
    </r>
  </si>
  <si>
    <t>ХН (-3dB)</t>
  </si>
  <si>
    <t>УШ</t>
  </si>
  <si>
    <t>α</t>
  </si>
  <si>
    <t>град</t>
  </si>
  <si>
    <t>с учетом направленности антенны</t>
  </si>
  <si>
    <t>Аккустическая мощность</t>
  </si>
  <si>
    <t>Плотноть воды</t>
  </si>
  <si>
    <t>Patr</t>
  </si>
  <si>
    <t>ρ</t>
  </si>
  <si>
    <r>
      <t>кг/м</t>
    </r>
    <r>
      <rPr>
        <rFont val="Calibri"/>
        <color theme="1" tint="0"/>
        <sz val="11"/>
      </rPr>
      <t>³</t>
    </r>
  </si>
  <si>
    <t>t1</t>
  </si>
  <si>
    <t>p</t>
  </si>
  <si>
    <r>
      <t>Δ</t>
    </r>
    <r>
      <rPr>
        <rFont val="Calibri"/>
        <color theme="1" tint="0"/>
        <sz val="7.69999980926514"/>
      </rPr>
      <t>h1</t>
    </r>
  </si>
  <si>
    <t>Акустический импеданс</t>
  </si>
  <si>
    <t>t2</t>
  </si>
  <si>
    <t>мс</t>
  </si>
  <si>
    <t>на частоте 200 кГц в полосе 13 кГц</t>
  </si>
  <si>
    <t>ρс</t>
  </si>
  <si>
    <r>
      <t>кг/м</t>
    </r>
    <r>
      <rPr>
        <rFont val="Calibri"/>
        <color theme="1" tint="0"/>
        <sz val="11"/>
      </rPr>
      <t>²*с</t>
    </r>
  </si>
  <si>
    <t>Δh2</t>
  </si>
  <si>
    <t>t3</t>
  </si>
  <si>
    <t>Эквивалентная ХН</t>
  </si>
  <si>
    <t>Δh3</t>
  </si>
  <si>
    <t>Φ</t>
  </si>
  <si>
    <t>dB re 1 sr</t>
  </si>
  <si>
    <t>Расчет по Урик (стр.254)</t>
  </si>
  <si>
    <t>Ф</t>
  </si>
  <si>
    <t>ψ</t>
  </si>
  <si>
    <r>
      <t>10lg</t>
    </r>
    <r>
      <rPr>
        <rFont val="Calibri"/>
        <color theme="1" tint="0"/>
        <sz val="11"/>
      </rPr>
      <t>τ</t>
    </r>
  </si>
  <si>
    <t>dB re 1 s</t>
  </si>
  <si>
    <t>10lgc</t>
  </si>
  <si>
    <t>10lg2</t>
  </si>
  <si>
    <t>Х1</t>
  </si>
  <si>
    <t>Х2</t>
  </si>
  <si>
    <t>Х3</t>
  </si>
  <si>
    <t>Х4</t>
  </si>
  <si>
    <t>Расчет напряжения помехи послезвучания антенны</t>
  </si>
  <si>
    <t>30lgr+2βr</t>
  </si>
  <si>
    <t>20lgU (Su)</t>
  </si>
  <si>
    <t>Ur rms, мВ (Su)</t>
  </si>
  <si>
    <t>Ur, мВ</t>
  </si>
  <si>
    <t>Ку &gt; 50 мВ</t>
  </si>
  <si>
    <t>K1 (DA1|12)</t>
  </si>
  <si>
    <r>
      <rPr>
        <rFont val="Arial"/>
        <b val="true"/>
        <color theme="1" tint="0"/>
        <sz val="12"/>
      </rPr>
      <t>KK1</t>
    </r>
    <r>
      <rPr>
        <rFont val="Arial"/>
        <color theme="1" tint="0"/>
        <sz val="12"/>
      </rPr>
      <t xml:space="preserve"> (DA4|7)</t>
    </r>
  </si>
  <si>
    <r>
      <rPr>
        <rFont val="Arial"/>
        <b val="true"/>
        <color theme="1" tint="0"/>
        <sz val="12"/>
      </rPr>
      <t>KK2</t>
    </r>
    <r>
      <rPr>
        <rFont val="Arial"/>
        <color theme="1" tint="0"/>
        <sz val="12"/>
      </rPr>
      <t xml:space="preserve"> (DA6|1)</t>
    </r>
  </si>
  <si>
    <t>КК1КК2</t>
  </si>
  <si>
    <t>Контроль</t>
  </si>
  <si>
    <t>КК1</t>
  </si>
  <si>
    <t>КК2</t>
  </si>
  <si>
    <t>ВВОД И РАСЧЕТ ДАННЫХ</t>
  </si>
  <si>
    <t>КББ (DA4|1)</t>
  </si>
  <si>
    <t>СД</t>
  </si>
  <si>
    <t>К1*К2*СД</t>
  </si>
  <si>
    <t>Шаг</t>
  </si>
  <si>
    <t>FF</t>
  </si>
  <si>
    <t>FD</t>
  </si>
  <si>
    <t>E9</t>
  </si>
  <si>
    <t>EB</t>
  </si>
  <si>
    <t>DA</t>
  </si>
  <si>
    <t>DB</t>
  </si>
  <si>
    <t>CE</t>
  </si>
  <si>
    <t>CC</t>
  </si>
  <si>
    <t>C2</t>
  </si>
  <si>
    <t>C3</t>
  </si>
  <si>
    <t>B8</t>
  </si>
  <si>
    <t>BA</t>
  </si>
  <si>
    <t>B0</t>
  </si>
  <si>
    <t>B1</t>
  </si>
  <si>
    <t>A8</t>
  </si>
  <si>
    <t>A9</t>
  </si>
  <si>
    <t>A1</t>
  </si>
  <si>
    <t>9C</t>
  </si>
  <si>
    <t>8D</t>
  </si>
  <si>
    <t>8C</t>
  </si>
  <si>
    <t>7E</t>
  </si>
  <si>
    <t>7B</t>
  </si>
  <si>
    <t>7C</t>
  </si>
  <si>
    <t>6E</t>
  </si>
  <si>
    <t>6C</t>
  </si>
  <si>
    <t>6B</t>
  </si>
  <si>
    <t>6A</t>
  </si>
  <si>
    <t>5F</t>
  </si>
  <si>
    <t>5E</t>
  </si>
  <si>
    <t>5C</t>
  </si>
  <si>
    <t>5D</t>
  </si>
  <si>
    <t>5A</t>
  </si>
  <si>
    <t>4F</t>
  </si>
  <si>
    <t>4E</t>
  </si>
  <si>
    <t>4D</t>
  </si>
  <si>
    <t>4C</t>
  </si>
  <si>
    <t>4B</t>
  </si>
  <si>
    <t>4A</t>
  </si>
  <si>
    <t>3F</t>
  </si>
  <si>
    <t>3E</t>
  </si>
  <si>
    <t>3D</t>
  </si>
  <si>
    <t>3C</t>
  </si>
  <si>
    <t>3B</t>
  </si>
  <si>
    <t>3A</t>
  </si>
  <si>
    <t>2E</t>
  </si>
  <si>
    <t>2C</t>
  </si>
  <si>
    <t>2A</t>
  </si>
  <si>
    <t>1F</t>
  </si>
  <si>
    <t>1E</t>
  </si>
  <si>
    <t>1D</t>
  </si>
  <si>
    <t>1C</t>
  </si>
  <si>
    <t>1B</t>
  </si>
  <si>
    <t>1A</t>
  </si>
  <si>
    <t>F</t>
  </si>
  <si>
    <t>E</t>
  </si>
  <si>
    <t>D</t>
  </si>
  <si>
    <t>C</t>
  </si>
  <si>
    <t>B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</si>
</sst>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0" formatCode="0.000" numFmtId="1001"/>
    <numFmt co:extendedFormatCode="0" formatCode="0" numFmtId="1002"/>
    <numFmt co:extendedFormatCode="0.00" formatCode="0.00" numFmtId="1003"/>
    <numFmt co:extendedFormatCode="0.0" formatCode="0.0" numFmtId="1004"/>
    <numFmt co:extendedFormatCode="0.00000" formatCode="0.00000" numFmtId="1005"/>
    <numFmt co:extendedFormatCode="0.0000" formatCode="0.0000" numFmtId="1006"/>
    <numFmt co:extendedFormatCode="0.000000" formatCode="0.000000" numFmtId="1007"/>
    <numFmt co:extendedFormatCode="0.00000000000" formatCode="0.00000000000" numFmtId="1008"/>
    <numFmt co:extendedFormatCode="0.00000000000000000000" formatCode="0.00000000000000000000" numFmtId="1009"/>
  </numFmts>
  <fonts count="13">
    <font>
      <name val="Calibri"/>
      <color theme="1" tint="0"/>
      <sz val="11"/>
    </font>
    <font>
      <color theme="1" tint="0"/>
      <sz val="11"/>
      <scheme val="minor"/>
    </font>
    <font>
      <b val="true"/>
      <color theme="1" tint="0"/>
      <sz val="11"/>
      <scheme val="minor"/>
    </font>
    <font>
      <b val="true"/>
      <color theme="1" tint="0"/>
      <sz val="16"/>
      <scheme val="minor"/>
    </font>
    <font>
      <b val="true"/>
      <i val="true"/>
      <color theme="1" tint="0"/>
      <sz val="11"/>
      <scheme val="minor"/>
    </font>
    <font>
      <i val="true"/>
      <color theme="1" tint="0"/>
      <sz val="11"/>
      <scheme val="minor"/>
    </font>
    <font>
      <color theme="1" tint="0"/>
      <sz val="10"/>
      <scheme val="minor"/>
    </font>
    <font>
      <name val="Calibri"/>
      <color theme="1" tint="0"/>
      <sz val="10"/>
    </font>
    <font>
      <name val="Calibri"/>
      <b val="true"/>
      <color theme="1" tint="0"/>
      <sz val="11"/>
    </font>
    <font>
      <name val="Arial"/>
      <color theme="1" tint="0"/>
      <sz val="14"/>
    </font>
    <font>
      <name val="Arial"/>
      <b val="true"/>
      <color theme="1" tint="0"/>
      <sz val="14"/>
    </font>
    <font>
      <name val="Arial"/>
      <color theme="1" tint="0"/>
      <sz val="12"/>
    </font>
    <font>
      <name val="Arial"/>
      <b val="true"/>
      <color theme="1" tint="0"/>
      <sz val="16"/>
    </font>
  </fonts>
  <fills count="12">
    <fill>
      <patternFill patternType="none"/>
    </fill>
    <fill>
      <patternFill patternType="gray125"/>
    </fill>
    <fill>
      <patternFill patternType="solid">
        <fgColor theme="8" tint="0.599993896298105"/>
      </patternFill>
    </fill>
    <fill>
      <patternFill patternType="solid">
        <fgColor theme="5" tint="0.599993896298105"/>
      </patternFill>
    </fill>
    <fill>
      <patternFill patternType="solid">
        <fgColor theme="6" tint="0.599993896298105"/>
      </patternFill>
    </fill>
    <fill>
      <patternFill patternType="solid">
        <fgColor rgb="FFFF00" tint="0"/>
      </patternFill>
    </fill>
    <fill>
      <patternFill patternType="solid">
        <fgColor theme="0" tint="-0.149998474074526"/>
      </patternFill>
    </fill>
    <fill>
      <patternFill patternType="solid">
        <fgColor rgb="92D050" tint="0"/>
      </patternFill>
    </fill>
    <fill>
      <patternFill patternType="solid">
        <fgColor rgb="00B0F0" tint="0"/>
      </patternFill>
    </fill>
    <fill>
      <patternFill patternType="solid">
        <fgColor theme="0" tint="-0.14996795556505"/>
      </patternFill>
    </fill>
    <fill>
      <patternFill patternType="solid">
        <fgColor theme="7" tint="0.599993896298105"/>
      </patternFill>
    </fill>
    <fill>
      <patternFill patternType="solid">
        <fgColor theme="7" tint="0.399975585192419"/>
      </patternFill>
    </fill>
  </fills>
  <borders count="37">
    <border>
      <left style="none"/>
      <right style="none"/>
      <top style="none"/>
      <bottom style="none"/>
      <diagonal style="none"/>
    </border>
    <border>
      <left style="none"/>
      <right style="thin">
        <color rgb="000000" tint="0"/>
      </right>
      <top style="none"/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ck">
        <color rgb="000000" tint="0"/>
      </bottom>
    </border>
    <border>
      <left style="thin">
        <color rgb="000000" tint="0"/>
      </left>
      <right style="none"/>
      <top style="none"/>
      <bottom style="thick">
        <color rgb="000000" tint="0"/>
      </bottom>
    </border>
    <border>
      <left style="none"/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none"/>
      <top style="none"/>
      <bottom style="none"/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none"/>
      <right style="none"/>
      <top style="none"/>
      <bottom style="thin">
        <color rgb="000000" tint="0"/>
      </bottom>
    </border>
    <border>
      <left style="none"/>
      <right style="none"/>
      <top style="none"/>
      <bottom style="thick">
        <color rgb="000000" tint="0"/>
      </bottom>
    </border>
    <border>
      <left style="none"/>
      <right style="thick">
        <color rgb="000000" tint="0"/>
      </right>
      <top style="none"/>
      <bottom style="thick">
        <color rgb="000000" tint="0"/>
      </bottom>
    </border>
    <border>
      <left style="thick">
        <color rgb="000000" tint="0"/>
      </left>
      <right style="none"/>
      <top style="none"/>
      <bottom style="thick">
        <color rgb="000000" tint="0"/>
      </bottom>
    </border>
    <border>
      <left style="thick">
        <color rgb="000000" tint="0"/>
      </left>
      <right style="thick">
        <color rgb="000000" tint="0"/>
      </right>
      <top style="none"/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thick">
        <color rgb="000000" tint="0"/>
      </right>
      <top style="none"/>
      <bottom style="none"/>
    </border>
    <border>
      <left style="thick">
        <color rgb="000000" tint="0"/>
      </left>
      <right style="none"/>
      <top style="none"/>
      <bottom style="none"/>
    </border>
    <border>
      <left style="thick">
        <color rgb="000000" tint="0"/>
      </left>
      <right style="thick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ck">
        <color rgb="000000" tint="0"/>
      </left>
      <right style="none"/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ck">
        <color rgb="000000" tint="0"/>
      </left>
      <right style="none"/>
      <top style="none"/>
      <bottom style="thin">
        <color rgb="000000" tint="0"/>
      </bottom>
    </border>
    <border>
      <left style="none"/>
      <right style="thick">
        <color rgb="000000" tint="0"/>
      </right>
      <top style="none"/>
      <bottom style="thin">
        <color rgb="000000" tint="0"/>
      </bottom>
    </border>
    <border>
      <left style="thick">
        <color rgb="000000" tint="0"/>
      </left>
      <right style="thick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top style="thin">
        <color rgb="000000" tint="0"/>
      </top>
    </border>
    <border>
      <left style="thin">
        <color rgb="000000" tint="0"/>
      </left>
    </border>
    <border>
      <right style="thin">
        <color rgb="000000" tint="0"/>
      </right>
    </border>
    <border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271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3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/>
    </xf>
    <xf applyAlignment="true" applyBorder="true" applyFont="true" applyNumberFormat="true" borderId="1" fillId="0" fontId="2" numFmtId="1000" quotePrefix="false">
      <alignment horizontal="center" vertical="center"/>
    </xf>
    <xf applyAlignment="true" applyBorder="true" applyFont="true" applyNumberFormat="true" borderId="2" fillId="0" fontId="2" numFmtId="1000" quotePrefix="false">
      <alignment horizontal="center" vertical="center"/>
    </xf>
    <xf applyAlignment="true" applyBorder="true" applyFill="true" applyFont="true" applyNumberFormat="true" borderId="2" fillId="2" fontId="2" numFmtId="1000" quotePrefix="false">
      <alignment horizontal="center" vertical="center"/>
    </xf>
    <xf applyAlignment="true" applyBorder="true" applyFill="true" applyFont="true" applyNumberFormat="true" borderId="2" fillId="3" fontId="2" numFmtId="1000" quotePrefix="false">
      <alignment horizontal="center" vertical="center"/>
    </xf>
    <xf applyAlignment="true" applyBorder="true" applyFill="true" applyFont="true" applyNumberFormat="true" borderId="3" fillId="4" fontId="2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Font="true" applyNumberFormat="true" borderId="0" fillId="0" fontId="1" numFmtId="1000" quotePrefix="false"/>
    <xf applyAlignment="true" applyBorder="true" applyFont="true" applyNumberFormat="true" borderId="2" fillId="0" fontId="2" numFmtId="1000" quotePrefix="false">
      <alignment horizontal="center"/>
    </xf>
    <xf applyAlignment="true" applyBorder="true" applyFill="true" applyFont="true" applyNumberFormat="true" borderId="2" fillId="2" fontId="2" numFmtId="1000" quotePrefix="false">
      <alignment horizontal="center"/>
    </xf>
    <xf applyAlignment="true" applyBorder="true" applyFill="true" applyFont="true" applyNumberFormat="true" borderId="2" fillId="3" fontId="2" numFmtId="1000" quotePrefix="false">
      <alignment horizontal="center"/>
    </xf>
    <xf applyAlignment="true" applyBorder="true" applyFill="true" applyFont="true" applyNumberFormat="true" borderId="3" fillId="4" fontId="2" numFmtId="1000" quotePrefix="false">
      <alignment horizontal="center"/>
    </xf>
    <xf applyAlignment="true" applyBorder="true" applyFont="true" applyNumberFormat="true" borderId="4" fillId="0" fontId="2" numFmtId="1000" quotePrefix="false">
      <alignment horizontal="center" vertical="center"/>
    </xf>
    <xf applyAlignment="true" applyBorder="true" applyFont="true" applyNumberFormat="true" borderId="5" fillId="0" fontId="2" numFmtId="1000" quotePrefix="false">
      <alignment horizontal="center" vertical="center"/>
    </xf>
    <xf applyAlignment="true" applyBorder="true" applyFill="true" applyFont="true" applyNumberFormat="true" borderId="5" fillId="2" fontId="2" numFmtId="1001" quotePrefix="false">
      <alignment horizontal="center" vertical="center"/>
    </xf>
    <xf applyAlignment="true" applyBorder="true" applyFill="true" applyFont="true" applyNumberFormat="true" borderId="5" fillId="3" fontId="2" numFmtId="1001" quotePrefix="false">
      <alignment horizontal="center" vertical="center"/>
    </xf>
    <xf applyAlignment="true" applyBorder="true" applyFill="true" applyFont="true" applyNumberFormat="true" borderId="6" fillId="4" fontId="2" numFmtId="1001" quotePrefix="false">
      <alignment horizontal="center" vertical="center"/>
    </xf>
    <xf applyAlignment="true" applyFont="true" applyNumberFormat="true" borderId="0" fillId="0" fontId="2" numFmtId="1001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/>
    </xf>
    <xf applyAlignment="true" applyBorder="true" applyFont="true" applyNumberFormat="true" borderId="5" fillId="0" fontId="2" numFmtId="1000" quotePrefix="false">
      <alignment horizontal="center"/>
    </xf>
    <xf applyAlignment="true" applyBorder="true" applyFill="true" applyFont="true" applyNumberFormat="true" borderId="5" fillId="2" fontId="2" numFmtId="1000" quotePrefix="false">
      <alignment horizontal="center"/>
    </xf>
    <xf applyAlignment="true" applyBorder="true" applyFill="true" applyFont="true" applyNumberFormat="true" borderId="5" fillId="3" fontId="2" numFmtId="1000" quotePrefix="false">
      <alignment horizontal="center"/>
    </xf>
    <xf applyAlignment="true" applyBorder="true" applyFill="true" applyFont="true" applyNumberFormat="true" borderId="6" fillId="4" fontId="2" numFmtId="1000" quotePrefix="false">
      <alignment horizontal="center"/>
    </xf>
    <xf applyAlignment="true" applyFont="true" applyNumberFormat="true" borderId="0" fillId="0" fontId="1" numFmtId="1001" quotePrefix="false">
      <alignment horizontal="center" vertical="center"/>
    </xf>
    <xf applyAlignment="true" applyFont="true" applyNumberFormat="true" borderId="0" fillId="0" fontId="0" numFmtId="1000" quotePrefix="false">
      <alignment horizontal="center" vertical="center"/>
    </xf>
    <xf applyAlignment="true" applyFill="true" applyFont="true" applyNumberFormat="true" borderId="0" fillId="5" fontId="1" numFmtId="1000" quotePrefix="false">
      <alignment horizontal="center" vertical="center"/>
    </xf>
    <xf applyFont="true" applyNumberFormat="true" borderId="0" fillId="0" fontId="2" numFmtId="1000" quotePrefix="false"/>
    <xf applyAlignment="true" applyBorder="true" applyFont="true" applyNumberFormat="true" borderId="7" fillId="0" fontId="2" numFmtId="1000" quotePrefix="false">
      <alignment horizontal="center"/>
    </xf>
    <xf applyAlignment="true" applyBorder="true" applyFont="true" applyNumberFormat="true" borderId="8" fillId="0" fontId="2" numFmtId="1000" quotePrefix="false">
      <alignment horizontal="center"/>
    </xf>
    <xf applyAlignment="true" applyBorder="true" applyFill="true" applyFont="true" applyNumberFormat="true" borderId="8" fillId="2" fontId="2" numFmtId="1001" quotePrefix="false">
      <alignment horizontal="center" vertical="center"/>
    </xf>
    <xf applyAlignment="true" applyBorder="true" applyFill="true" applyFont="true" applyNumberFormat="true" borderId="8" fillId="3" fontId="2" numFmtId="1001" quotePrefix="false">
      <alignment horizontal="center" vertical="center"/>
    </xf>
    <xf applyAlignment="true" applyBorder="true" applyFill="true" applyFont="true" applyNumberFormat="true" borderId="9" fillId="4" fontId="2" numFmtId="1001" quotePrefix="false">
      <alignment horizontal="center" vertical="center"/>
    </xf>
    <xf applyBorder="true" applyFont="true" applyNumberFormat="true" borderId="10" fillId="0" fontId="1" numFmtId="1000" quotePrefix="false"/>
    <xf applyAlignment="true" applyBorder="true" applyFont="true" applyNumberFormat="true" borderId="10" fillId="0" fontId="1" numFmtId="1000" quotePrefix="false">
      <alignment horizontal="center" vertical="center"/>
    </xf>
    <xf applyAlignment="true" applyFont="true" applyNumberFormat="true" borderId="0" fillId="0" fontId="1" numFmtId="1002" quotePrefix="false">
      <alignment horizontal="center" vertical="center"/>
    </xf>
    <xf applyAlignment="true" applyBorder="true" applyFont="true" applyNumberFormat="true" borderId="11" fillId="0" fontId="1" numFmtId="1000" quotePrefix="false">
      <alignment horizontal="center" vertical="center"/>
    </xf>
    <xf applyAlignment="true" applyBorder="true" applyFont="true" applyNumberFormat="true" borderId="12" fillId="0" fontId="1" numFmtId="1000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center" vertical="center"/>
    </xf>
    <xf applyAlignment="true" applyBorder="true" applyFont="true" applyNumberFormat="true" borderId="11" fillId="0" fontId="0" numFmtId="1000" quotePrefix="false">
      <alignment horizontal="center" vertical="center"/>
    </xf>
    <xf applyAlignment="true" applyBorder="true" applyFont="true" applyNumberFormat="true" borderId="12" fillId="0" fontId="0" numFmtId="1003" quotePrefix="false">
      <alignment horizontal="center" vertical="center"/>
    </xf>
    <xf applyAlignment="true" applyBorder="true" applyFill="true" applyFont="true" applyNumberFormat="true" borderId="14" fillId="6" fontId="0" numFmtId="1000" quotePrefix="false">
      <alignment horizontal="center" vertical="center"/>
    </xf>
    <xf applyAlignment="true" applyFont="true" applyNumberFormat="true" borderId="0" fillId="0" fontId="0" numFmtId="1000" quotePrefix="false">
      <alignment horizontal="center" vertical="center"/>
    </xf>
    <xf applyAlignment="true" applyBorder="true" applyFont="true" applyNumberFormat="true" borderId="12" fillId="0" fontId="0" numFmtId="1000" quotePrefix="false">
      <alignment horizontal="center" vertical="center"/>
    </xf>
    <xf applyAlignment="true" applyBorder="true" applyFont="true" applyNumberFormat="true" borderId="11" fillId="0" fontId="0" numFmtId="1003" quotePrefix="false">
      <alignment horizontal="center" vertical="center"/>
    </xf>
    <xf applyAlignment="true" applyBorder="true" applyFont="true" applyNumberFormat="true" borderId="14" fillId="0" fontId="0" numFmtId="1000" quotePrefix="false">
      <alignment horizontal="center" vertical="center"/>
    </xf>
    <xf applyAlignment="true" applyBorder="true" applyFont="true" applyNumberFormat="true" borderId="10" fillId="0" fontId="0" numFmtId="1000" quotePrefix="false">
      <alignment horizontal="center"/>
    </xf>
    <xf applyAlignment="true" applyBorder="true" applyFont="true" applyNumberFormat="true" borderId="12" fillId="0" fontId="0" numFmtId="1000" quotePrefix="false">
      <alignment horizontal="center"/>
    </xf>
    <xf applyAlignment="true" applyBorder="true" applyFont="true" applyNumberFormat="true" borderId="11" fillId="0" fontId="0" numFmtId="1000" quotePrefix="false">
      <alignment horizontal="center"/>
    </xf>
    <xf applyAlignment="true" applyBorder="true" applyFont="true" applyNumberFormat="true" borderId="11" fillId="0" fontId="1" numFmtId="1000" quotePrefix="false">
      <alignment horizontal="center"/>
    </xf>
    <xf applyAlignment="true" applyBorder="true" applyFont="true" applyNumberFormat="true" borderId="11" fillId="0" fontId="0" numFmtId="1003" quotePrefix="false">
      <alignment horizontal="center"/>
    </xf>
    <xf applyAlignment="true" applyBorder="true" applyFont="true" applyNumberFormat="true" borderId="14" fillId="0" fontId="0" numFmtId="1000" quotePrefix="false">
      <alignment horizontal="center"/>
    </xf>
    <xf applyAlignment="true" applyBorder="true" applyFill="true" applyFont="true" applyNumberFormat="true" borderId="14" fillId="6" fontId="0" numFmtId="1000" quotePrefix="false">
      <alignment horizontal="center"/>
    </xf>
    <xf applyAlignment="true" applyBorder="true" applyFill="true" applyFont="true" applyNumberFormat="true" borderId="15" fillId="7" fontId="2" numFmtId="1000" quotePrefix="false">
      <alignment horizontal="center"/>
    </xf>
    <xf applyAlignment="true" applyBorder="true" applyFill="true" applyFont="true" applyNumberFormat="true" borderId="16" fillId="7" fontId="2" numFmtId="1000" quotePrefix="false">
      <alignment horizontal="center"/>
    </xf>
    <xf applyAlignment="true" applyBorder="true" applyFill="true" applyFont="true" applyNumberFormat="true" borderId="17" fillId="7" fontId="2" numFmtId="1000" quotePrefix="false">
      <alignment horizontal="center"/>
    </xf>
    <xf applyAlignment="true" applyBorder="true" applyFill="true" applyFont="true" applyNumberFormat="true" borderId="15" fillId="8" fontId="2" numFmtId="1000" quotePrefix="false">
      <alignment horizontal="center"/>
    </xf>
    <xf applyAlignment="true" applyBorder="true" applyFill="true" applyFont="true" applyNumberFormat="true" borderId="16" fillId="8" fontId="2" numFmtId="1000" quotePrefix="false">
      <alignment horizontal="center"/>
    </xf>
    <xf applyAlignment="true" applyBorder="true" applyFill="true" applyFont="true" applyNumberFormat="true" borderId="17" fillId="8" fontId="2" numFmtId="1000" quotePrefix="false">
      <alignment horizontal="center"/>
    </xf>
    <xf applyFont="true" applyNumberFormat="true" borderId="0" fillId="0" fontId="1" numFmtId="1001" quotePrefix="false"/>
    <xf applyAlignment="true" applyBorder="true" applyFont="true" applyNumberFormat="true" borderId="18" fillId="0" fontId="1" numFmtId="1000" quotePrefix="false">
      <alignment horizontal="center" vertical="center"/>
    </xf>
    <xf applyAlignment="true" applyBorder="true" applyFont="true" applyNumberFormat="true" borderId="19" fillId="0" fontId="1" numFmtId="1004" quotePrefix="false">
      <alignment horizontal="center" vertical="center"/>
    </xf>
    <xf applyAlignment="true" applyFont="true" applyNumberFormat="true" borderId="0" fillId="0" fontId="1" numFmtId="1003" quotePrefix="false">
      <alignment horizontal="center" vertical="center"/>
    </xf>
    <xf applyAlignment="true" applyBorder="true" applyFont="true" applyNumberFormat="true" borderId="18" fillId="0" fontId="1" numFmtId="1003" quotePrefix="false">
      <alignment horizontal="center" vertical="center"/>
    </xf>
    <xf applyFont="true" applyNumberFormat="true" borderId="0" fillId="0" fontId="1" numFmtId="1005" quotePrefix="false"/>
    <xf applyBorder="true" applyFill="true" applyFont="true" applyNumberFormat="true" borderId="20" fillId="6" fontId="2" numFmtId="1001" quotePrefix="false"/>
    <xf applyAlignment="true" applyFont="true" applyNumberFormat="true" borderId="0" fillId="0" fontId="1" numFmtId="1001" quotePrefix="false">
      <alignment horizontal="center" vertical="center"/>
    </xf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18" fillId="0" fontId="1" numFmtId="1000" quotePrefix="false">
      <alignment horizontal="center"/>
    </xf>
    <xf applyFont="true" applyNumberFormat="true" borderId="0" fillId="0" fontId="1" numFmtId="1004" quotePrefix="false"/>
    <xf applyFont="true" applyNumberFormat="true" borderId="0" fillId="0" fontId="1" numFmtId="1003" quotePrefix="false"/>
    <xf applyBorder="true" applyFont="true" applyNumberFormat="true" borderId="20" fillId="0" fontId="1" numFmtId="1000" quotePrefix="false"/>
    <xf applyAlignment="true" applyBorder="true" applyFill="true" applyFont="true" applyNumberFormat="true" borderId="20" fillId="6" fontId="2" numFmtId="1001" quotePrefix="false">
      <alignment horizontal="center" vertical="center"/>
    </xf>
    <xf applyAlignment="true" applyBorder="true" applyFill="true" applyFont="true" applyNumberFormat="true" borderId="20" fillId="5" fontId="4" numFmtId="1001" quotePrefix="false">
      <alignment horizontal="center" vertical="center"/>
    </xf>
    <xf applyAlignment="true" applyFont="true" applyNumberFormat="true" borderId="0" fillId="0" fontId="1" numFmtId="1001" quotePrefix="false">
      <alignment horizontal="center"/>
    </xf>
    <xf applyAlignment="true" applyFont="true" applyNumberFormat="true" borderId="0" fillId="0" fontId="1" numFmtId="1004" quotePrefix="false">
      <alignment horizontal="center"/>
    </xf>
    <xf applyAlignment="true" applyBorder="true" applyFont="true" applyNumberFormat="true" borderId="20" fillId="0" fontId="1" numFmtId="1000" quotePrefix="false">
      <alignment horizontal="center"/>
    </xf>
    <xf applyAlignment="true" applyBorder="true" applyFill="true" applyFont="true" applyNumberFormat="true" borderId="20" fillId="6" fontId="1" numFmtId="1000" quotePrefix="false">
      <alignment horizontal="center"/>
    </xf>
    <xf applyAlignment="true" applyBorder="true" applyFill="true" applyFont="true" applyNumberFormat="true" borderId="15" fillId="4" fontId="1" numFmtId="1000" quotePrefix="false">
      <alignment horizontal="center" vertical="center"/>
    </xf>
    <xf applyAlignment="true" applyBorder="true" applyFont="true" applyNumberFormat="true" borderId="15" fillId="0" fontId="1" numFmtId="1000" quotePrefix="false">
      <alignment horizontal="center" vertical="center"/>
    </xf>
    <xf applyAlignment="true" applyBorder="true" applyFont="true" applyNumberFormat="true" borderId="15" fillId="0" fontId="2" numFmtId="1000" quotePrefix="false">
      <alignment horizontal="center"/>
    </xf>
    <xf applyAlignment="true" applyBorder="true" applyFont="true" applyNumberFormat="true" borderId="15" fillId="0" fontId="1" numFmtId="1000" quotePrefix="false">
      <alignment horizontal="center"/>
    </xf>
    <xf applyAlignment="true" applyBorder="true" applyFill="true" applyFont="true" applyNumberFormat="true" borderId="15" fillId="2" fontId="1" numFmtId="1000" quotePrefix="false">
      <alignment horizontal="left"/>
    </xf>
    <xf applyAlignment="true" applyBorder="true" applyFill="true" applyFont="true" applyNumberFormat="true" borderId="17" fillId="2" fontId="1" numFmtId="1000" quotePrefix="false">
      <alignment horizontal="left"/>
    </xf>
    <xf applyAlignment="true" applyBorder="true" applyFont="true" applyNumberFormat="true" borderId="15" fillId="0" fontId="0" numFmtId="1000" quotePrefix="false">
      <alignment horizontal="center"/>
    </xf>
    <xf applyAlignment="true" applyBorder="true" applyFont="true" applyNumberFormat="true" borderId="19" fillId="0" fontId="5" numFmtId="1000" quotePrefix="false">
      <alignment horizontal="center" vertical="center"/>
    </xf>
    <xf applyAlignment="true" applyBorder="true" applyFill="true" applyFont="true" applyNumberFormat="true" borderId="21" fillId="4" fontId="1" numFmtId="1000" quotePrefix="false">
      <alignment horizontal="center" vertical="center"/>
    </xf>
    <xf applyAlignment="true" applyBorder="true" applyFont="true" applyNumberFormat="true" borderId="21" fillId="0" fontId="1" numFmtId="1000" quotePrefix="false">
      <alignment horizontal="center" vertical="center"/>
    </xf>
    <xf applyAlignment="true" applyBorder="true" applyFill="true" applyFont="true" applyNumberFormat="true" borderId="15" fillId="2" fontId="1" numFmtId="1000" quotePrefix="false">
      <alignment horizontal="left" vertical="center"/>
    </xf>
    <xf applyAlignment="true" applyBorder="true" applyFill="true" applyFont="true" applyNumberFormat="true" borderId="22" fillId="2" fontId="1" numFmtId="1000" quotePrefix="false">
      <alignment horizontal="left" vertical="center"/>
    </xf>
    <xf applyAlignment="true" applyBorder="true" applyFont="true" applyNumberFormat="true" borderId="15" fillId="0" fontId="0" numFmtId="1000" quotePrefix="false">
      <alignment horizontal="center" vertical="center"/>
    </xf>
    <xf applyAlignment="true" applyBorder="true" applyFont="true" applyNumberFormat="true" borderId="15" fillId="0" fontId="2" numFmtId="1004" quotePrefix="false">
      <alignment horizontal="center"/>
    </xf>
    <xf applyBorder="true" applyFill="true" applyFont="true" applyNumberFormat="true" borderId="15" fillId="4" fontId="1" numFmtId="1000" quotePrefix="false"/>
    <xf applyAlignment="true" applyBorder="true" applyFill="true" applyFont="true" applyNumberFormat="true" borderId="23" fillId="2" fontId="1" numFmtId="1000" quotePrefix="false">
      <alignment horizontal="left" vertical="center"/>
    </xf>
    <xf applyAlignment="true" applyBorder="true" applyFill="true" applyFont="true" applyNumberFormat="true" borderId="24" fillId="2" fontId="1" numFmtId="1000" quotePrefix="false">
      <alignment horizontal="left" vertical="center"/>
    </xf>
    <xf applyAlignment="true" applyBorder="true" applyFont="true" applyNumberFormat="true" borderId="21" fillId="0" fontId="0" numFmtId="1000" quotePrefix="false">
      <alignment horizontal="center" vertical="center"/>
    </xf>
    <xf applyAlignment="true" applyBorder="true" applyFont="true" applyNumberFormat="true" borderId="25" fillId="0" fontId="0" numFmtId="1000" quotePrefix="false">
      <alignment horizontal="center" vertical="center"/>
    </xf>
    <xf applyAlignment="true" applyBorder="true" applyFont="true" applyNumberFormat="true" borderId="15" fillId="0" fontId="2" numFmtId="1002" quotePrefix="false">
      <alignment horizontal="center"/>
    </xf>
    <xf applyAlignment="true" applyFont="true" applyNumberFormat="true" borderId="0" fillId="0" fontId="1" numFmtId="1000" quotePrefix="false">
      <alignment horizontal="center" vertical="center"/>
    </xf>
    <xf applyAlignment="true" applyBorder="true" applyFont="true" applyNumberFormat="true" borderId="19" fillId="0" fontId="1" numFmtId="1000" quotePrefix="false">
      <alignment horizontal="center" vertical="center"/>
    </xf>
    <xf applyAlignment="true" applyBorder="true" applyFill="true" applyFont="true" applyNumberFormat="true" borderId="15" fillId="2" fontId="2" numFmtId="1000" quotePrefix="false">
      <alignment horizontal="left"/>
    </xf>
    <xf applyAlignment="true" applyBorder="true" applyFill="true" applyFont="true" applyNumberFormat="true" borderId="17" fillId="2" fontId="2" numFmtId="1000" quotePrefix="false">
      <alignment horizontal="left"/>
    </xf>
    <xf applyAlignment="true" applyBorder="true" applyFill="true" applyFont="true" applyNumberFormat="true" borderId="16" fillId="2" fontId="2" numFmtId="1000" quotePrefix="false">
      <alignment horizontal="left"/>
    </xf>
    <xf applyBorder="true" applyFill="true" applyFont="true" applyNumberFormat="true" borderId="15" fillId="4" fontId="0" numFmtId="1000" quotePrefix="false"/>
    <xf applyAlignment="true" applyBorder="true" applyFill="true" applyFont="true" applyNumberFormat="true" borderId="15" fillId="2" fontId="1" numFmtId="1000" quotePrefix="false">
      <alignment horizontal="center" vertical="center"/>
    </xf>
    <xf applyAlignment="true" applyBorder="true" applyFill="true" applyFont="true" applyNumberFormat="true" borderId="22" fillId="2" fontId="1" numFmtId="1000" quotePrefix="false">
      <alignment horizontal="center" vertical="center"/>
    </xf>
    <xf applyAlignment="true" applyBorder="true" applyFill="true" applyFont="true" applyNumberFormat="true" borderId="15" fillId="4" fontId="1" numFmtId="1000" quotePrefix="false">
      <alignment horizontal="left"/>
    </xf>
    <xf applyAlignment="true" applyBorder="true" applyFill="true" applyFont="true" applyNumberFormat="true" borderId="16" fillId="4" fontId="1" numFmtId="1000" quotePrefix="false">
      <alignment horizontal="left"/>
    </xf>
    <xf applyAlignment="true" applyBorder="true" applyFill="true" applyFont="true" applyNumberFormat="true" borderId="17" fillId="4" fontId="1" numFmtId="1000" quotePrefix="false">
      <alignment horizontal="left"/>
    </xf>
    <xf applyAlignment="true" applyBorder="true" applyFill="true" applyFont="true" applyNumberFormat="true" borderId="23" fillId="2" fontId="1" numFmtId="1000" quotePrefix="false">
      <alignment horizontal="center" vertical="center"/>
    </xf>
    <xf applyAlignment="true" applyBorder="true" applyFill="true" applyFont="true" applyNumberFormat="true" borderId="24" fillId="2" fontId="1" numFmtId="1000" quotePrefix="false">
      <alignment horizontal="center" vertical="center"/>
    </xf>
    <xf applyAlignment="true" applyBorder="true" applyFont="true" applyNumberFormat="true" borderId="15" fillId="0" fontId="2" numFmtId="1001" quotePrefix="false">
      <alignment horizontal="center"/>
    </xf>
    <xf applyAlignment="true" applyBorder="true" applyFont="true" applyNumberFormat="true" borderId="5" fillId="0" fontId="1" numFmtId="1000" quotePrefix="false">
      <alignment horizontal="center"/>
    </xf>
    <xf applyAlignment="true" applyFont="true" applyNumberFormat="true" borderId="0" fillId="0" fontId="2" numFmtId="1004" quotePrefix="false">
      <alignment horizontal="center" vertical="center"/>
    </xf>
    <xf applyAlignment="true" applyBorder="true" applyFill="true" applyFont="true" applyNumberFormat="true" borderId="26" fillId="4" fontId="1" numFmtId="1000" quotePrefix="false">
      <alignment horizontal="center" vertical="center"/>
    </xf>
    <xf applyAlignment="true" applyFont="true" applyNumberFormat="true" borderId="0" fillId="0" fontId="2" numFmtId="1004" quotePrefix="false">
      <alignment horizontal="center"/>
    </xf>
    <xf applyAlignment="true" applyFont="true" applyNumberFormat="true" borderId="0" fillId="0" fontId="1" numFmtId="1000" quotePrefix="false">
      <alignment horizontal="center"/>
    </xf>
    <xf applyAlignment="true" applyBorder="true" applyFill="true" applyFont="true" applyNumberFormat="true" borderId="27" fillId="4" fontId="1" numFmtId="1000" quotePrefix="false">
      <alignment horizontal="center" vertical="center"/>
    </xf>
    <xf applyAlignment="true" applyBorder="true" applyFill="true" applyFont="true" applyNumberFormat="true" borderId="16" fillId="2" fontId="1" numFmtId="1000" quotePrefix="false">
      <alignment horizontal="left"/>
    </xf>
    <xf applyBorder="true" applyFont="true" applyNumberFormat="true" borderId="15" fillId="0" fontId="1" numFmtId="1000" quotePrefix="false"/>
    <xf applyAlignment="true" applyBorder="true" applyFont="true" applyNumberFormat="true" borderId="15" fillId="0" fontId="1" numFmtId="1003" quotePrefix="false">
      <alignment horizontal="center" vertical="center"/>
    </xf>
    <xf applyAlignment="true" applyBorder="true" applyFont="true" applyNumberFormat="true" borderId="15" fillId="0" fontId="1" numFmtId="1000" quotePrefix="false">
      <alignment horizontal="right"/>
    </xf>
    <xf applyAlignment="true" applyBorder="true" applyFont="true" applyNumberFormat="true" borderId="17" fillId="0" fontId="1" numFmtId="1000" quotePrefix="false">
      <alignment horizontal="right"/>
    </xf>
    <xf applyAlignment="true" applyBorder="true" applyFont="true" applyNumberFormat="true" borderId="28" fillId="0" fontId="1" numFmtId="1000" quotePrefix="false">
      <alignment horizontal="center" vertical="center"/>
    </xf>
    <xf applyAlignment="true" applyBorder="true" applyFont="true" applyNumberFormat="true" borderId="15" fillId="0" fontId="2" numFmtId="1000" quotePrefix="false">
      <alignment horizontal="center" vertical="center"/>
    </xf>
    <xf applyAlignment="true" applyBorder="true" applyFont="true" applyNumberFormat="true" borderId="15" fillId="0" fontId="2" numFmtId="1002" quotePrefix="false">
      <alignment horizontal="center" vertical="center"/>
    </xf>
    <xf applyAlignment="true" applyBorder="true" applyFont="true" applyNumberFormat="true" borderId="28" fillId="0" fontId="1" numFmtId="1003" quotePrefix="false">
      <alignment horizontal="center" vertical="center"/>
    </xf>
    <xf applyAlignment="true" applyBorder="true" applyFont="true" applyNumberFormat="true" borderId="21" fillId="0" fontId="1" numFmtId="1003" quotePrefix="false">
      <alignment horizontal="center" vertical="center"/>
    </xf>
    <xf applyAlignment="true" applyBorder="true" applyFont="true" applyNumberFormat="true" borderId="15" fillId="0" fontId="2" numFmtId="1003" quotePrefix="false">
      <alignment horizontal="center"/>
    </xf>
    <xf applyAlignment="true" applyBorder="true" applyFont="true" applyNumberFormat="true" borderId="15" fillId="0" fontId="2" numFmtId="1003" quotePrefix="false">
      <alignment horizontal="center" vertical="center"/>
    </xf>
    <xf applyAlignment="true" applyBorder="true" applyFont="true" applyNumberFormat="true" borderId="17" fillId="0" fontId="1" numFmtId="1000" quotePrefix="false">
      <alignment horizontal="center"/>
    </xf>
    <xf applyAlignment="true" applyBorder="true" applyFont="true" applyNumberFormat="true" borderId="22" fillId="0" fontId="0" numFmtId="1000" quotePrefix="false">
      <alignment horizontal="center" vertical="center"/>
    </xf>
    <xf applyAlignment="true" applyBorder="true" applyFont="true" applyNumberFormat="true" borderId="15" fillId="0" fontId="2" numFmtId="1004" quotePrefix="false">
      <alignment horizontal="center" vertical="center"/>
    </xf>
    <xf applyAlignment="true" applyBorder="true" applyFont="true" applyNumberFormat="true" borderId="23" fillId="0" fontId="0" numFmtId="1000" quotePrefix="false">
      <alignment horizontal="center" vertical="center"/>
    </xf>
    <xf applyAlignment="true" applyBorder="true" applyFont="true" applyNumberFormat="true" borderId="24" fillId="0" fontId="0" numFmtId="1000" quotePrefix="false">
      <alignment horizontal="center" vertical="center"/>
    </xf>
    <xf applyAlignment="true" applyBorder="true" applyFont="true" applyNumberFormat="true" borderId="16" fillId="0" fontId="1" numFmtId="1000" quotePrefix="false">
      <alignment horizontal="center"/>
    </xf>
    <xf applyAlignment="true" applyBorder="true" applyFont="true" applyNumberFormat="true" borderId="26" fillId="0" fontId="2" numFmtId="1002" quotePrefix="false">
      <alignment horizontal="center" vertical="center"/>
    </xf>
    <xf applyBorder="true" applyFill="true" applyFont="true" applyNumberFormat="true" borderId="15" fillId="2" fontId="1" numFmtId="1000" quotePrefix="false"/>
    <xf applyAlignment="true" applyBorder="true" applyFont="true" applyNumberFormat="true" borderId="15" fillId="0" fontId="1" numFmtId="1002" quotePrefix="false">
      <alignment horizontal="center" vertical="center"/>
    </xf>
    <xf applyFill="true" applyFont="true" applyNumberFormat="true" borderId="0" fillId="2" fontId="1" numFmtId="1000" quotePrefix="false"/>
    <xf applyAlignment="true" applyBorder="true" applyFont="true" applyNumberFormat="true" borderId="16" fillId="0" fontId="1" numFmtId="1000" quotePrefix="false">
      <alignment horizontal="right"/>
    </xf>
    <xf applyAlignment="true" applyFont="true" applyNumberFormat="true" borderId="0" fillId="0" fontId="1" numFmtId="1003" quotePrefix="false">
      <alignment horizontal="center" vertical="center"/>
    </xf>
    <xf applyFont="true" applyNumberFormat="true" borderId="0" fillId="0" fontId="1" numFmtId="1005" quotePrefix="false"/>
    <xf applyAlignment="true" applyFont="true" applyNumberFormat="true" borderId="0" fillId="0" fontId="6" numFmtId="1000" quotePrefix="false">
      <alignment horizontal="center" vertical="center"/>
    </xf>
    <xf applyAlignment="true" applyFont="true" applyNumberFormat="true" borderId="0" fillId="0" fontId="6" numFmtId="1000" quotePrefix="false">
      <alignment horizontal="center"/>
    </xf>
    <xf applyAlignment="true" applyFont="true" applyNumberFormat="true" borderId="0" fillId="0" fontId="0" numFmtId="1000" quotePrefix="false">
      <alignment horizontal="center"/>
    </xf>
    <xf applyAlignment="true" applyBorder="true" applyFont="true" applyNumberFormat="true" borderId="29" fillId="0" fontId="0" numFmtId="1000" quotePrefix="false">
      <alignment horizontal="center" vertical="center"/>
    </xf>
    <xf applyAlignment="true" applyBorder="true" applyFont="true" applyNumberFormat="true" borderId="10" fillId="0" fontId="0" numFmtId="1000" quotePrefix="false">
      <alignment horizontal="center" vertical="center"/>
    </xf>
    <xf applyAlignment="true" applyBorder="true" applyFont="true" applyNumberFormat="true" borderId="30" fillId="0" fontId="0" numFmtId="1003" quotePrefix="false">
      <alignment horizontal="center" vertical="center"/>
    </xf>
    <xf applyAlignment="true" applyFont="true" applyNumberFormat="true" borderId="0" fillId="0" fontId="0" numFmtId="1003" quotePrefix="false">
      <alignment horizontal="center" vertical="center"/>
    </xf>
    <xf applyAlignment="true" applyBorder="true" applyFont="true" applyNumberFormat="true" borderId="10" fillId="0" fontId="7" numFmtId="1000" quotePrefix="false">
      <alignment horizontal="center" vertical="center"/>
    </xf>
    <xf applyAlignment="true" applyBorder="true" applyFont="true" applyNumberFormat="true" borderId="7" fillId="0" fontId="7" numFmtId="1000" quotePrefix="false">
      <alignment horizontal="center" vertical="center"/>
    </xf>
    <xf applyAlignment="true" applyBorder="true" applyFont="true" applyNumberFormat="true" borderId="10" fillId="0" fontId="6" numFmtId="1000" quotePrefix="false">
      <alignment horizontal="center" vertical="center"/>
    </xf>
    <xf applyAlignment="true" applyBorder="true" applyFont="true" applyNumberFormat="true" borderId="30" fillId="0" fontId="6" numFmtId="1000" quotePrefix="false">
      <alignment horizontal="center" vertical="center"/>
    </xf>
    <xf applyAlignment="true" applyBorder="true" applyFont="true" applyNumberFormat="true" borderId="29" fillId="0" fontId="6" numFmtId="1000" quotePrefix="false">
      <alignment horizontal="center"/>
    </xf>
    <xf applyAlignment="true" applyBorder="true" applyFill="true" applyFont="true" applyNumberFormat="true" borderId="31" fillId="9" fontId="6" numFmtId="1000" quotePrefix="false">
      <alignment horizontal="center"/>
    </xf>
    <xf applyAlignment="true" applyBorder="true" applyFont="true" applyNumberFormat="true" borderId="10" fillId="0" fontId="6" numFmtId="1000" quotePrefix="false">
      <alignment horizontal="center"/>
    </xf>
    <xf applyAlignment="true" applyBorder="true" applyFont="true" applyNumberFormat="true" borderId="10" fillId="0" fontId="1" numFmtId="1000" quotePrefix="false">
      <alignment horizontal="center"/>
    </xf>
    <xf applyBorder="true" applyFont="true" applyNumberFormat="true" borderId="19" fillId="0" fontId="1" numFmtId="1004" quotePrefix="false"/>
    <xf applyFont="true" applyNumberFormat="true" borderId="0" fillId="0" fontId="1" numFmtId="1004" quotePrefix="false"/>
    <xf applyAlignment="true" applyFont="true" applyNumberFormat="true" borderId="0" fillId="0" fontId="1" numFmtId="1004" quotePrefix="false">
      <alignment horizontal="center" vertical="center"/>
    </xf>
    <xf applyBorder="true" applyFont="true" applyNumberFormat="true" borderId="18" fillId="0" fontId="1" numFmtId="1003" quotePrefix="false"/>
    <xf applyFont="true" applyNumberFormat="true" borderId="0" fillId="0" fontId="1" numFmtId="1006" quotePrefix="false"/>
    <xf applyFont="true" applyNumberFormat="true" borderId="0" fillId="0" fontId="1" numFmtId="1003" quotePrefix="false"/>
    <xf applyAlignment="true" applyBorder="true" applyFont="true" applyNumberFormat="true" borderId="4" fillId="0" fontId="6" numFmtId="1000" quotePrefix="false">
      <alignment horizontal="center" vertical="center"/>
    </xf>
    <xf applyAlignment="true" applyFont="true" applyNumberFormat="true" borderId="0" fillId="0" fontId="6" numFmtId="1004" quotePrefix="false">
      <alignment horizontal="center" vertical="center"/>
    </xf>
    <xf applyAlignment="true" applyBorder="true" applyFont="true" applyNumberFormat="true" borderId="18" fillId="0" fontId="6" numFmtId="1004" quotePrefix="false">
      <alignment horizontal="center" vertical="center"/>
    </xf>
    <xf applyAlignment="true" applyBorder="true" applyFill="true" applyFont="true" applyNumberFormat="true" borderId="20" fillId="9" fontId="6" numFmtId="1000" quotePrefix="false">
      <alignment horizontal="center"/>
    </xf>
    <xf applyAlignment="true" applyBorder="true" applyFont="true" applyNumberFormat="true" borderId="30" fillId="0" fontId="0" numFmtId="1000" quotePrefix="false">
      <alignment horizontal="center" vertical="center"/>
    </xf>
    <xf applyAlignment="true" applyFont="true" applyNumberFormat="true" borderId="0" fillId="0" fontId="1" numFmtId="1004" quotePrefix="false">
      <alignment horizontal="center" vertical="center"/>
    </xf>
    <xf applyAlignment="true" applyBorder="true" applyFont="true" applyNumberFormat="true" borderId="15" fillId="0" fontId="8" numFmtId="1000" quotePrefix="false">
      <alignment horizontal="center" vertical="center"/>
    </xf>
    <xf applyAlignment="true" applyFont="true" applyNumberFormat="true" borderId="0" fillId="0" fontId="8" numFmtId="1003" quotePrefix="false">
      <alignment horizontal="center" vertical="center"/>
    </xf>
    <xf applyAlignment="true" applyBorder="true" applyFont="true" applyNumberFormat="true" borderId="15" fillId="0" fontId="1" numFmtId="1001" quotePrefix="false">
      <alignment horizontal="center" vertical="center"/>
    </xf>
    <xf applyFont="true" applyNumberFormat="true" borderId="0" fillId="0" fontId="5" numFmtId="1000" quotePrefix="false"/>
    <xf applyBorder="true" applyFont="true" applyNumberFormat="true" borderId="18" fillId="0" fontId="1" numFmtId="1000" quotePrefix="false"/>
    <xf applyBorder="true" applyFont="true" applyNumberFormat="true" borderId="4" fillId="0" fontId="1" numFmtId="1000" quotePrefix="false"/>
    <xf applyAlignment="true" applyBorder="true" applyFont="true" applyNumberFormat="true" borderId="16" fillId="0" fontId="2" numFmtId="1000" quotePrefix="false">
      <alignment horizontal="center"/>
    </xf>
    <xf applyAlignment="true" applyBorder="true" applyFont="true" applyNumberFormat="true" borderId="17" fillId="0" fontId="2" numFmtId="1000" quotePrefix="false">
      <alignment horizontal="center"/>
    </xf>
    <xf applyAlignment="true" applyBorder="true" applyFont="true" applyNumberFormat="true" borderId="16" fillId="0" fontId="2" numFmtId="1000" quotePrefix="false">
      <alignment horizontal="center" vertical="center"/>
    </xf>
    <xf applyAlignment="true" applyBorder="true" applyFont="true" applyNumberFormat="true" borderId="17" fillId="0" fontId="2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1" numFmtId="1006" quotePrefix="false">
      <alignment horizontal="center" vertical="center"/>
    </xf>
    <xf applyAlignment="true" applyBorder="true" applyFont="true" applyNumberFormat="true" borderId="18" fillId="0" fontId="1" numFmtId="1004" quotePrefix="false">
      <alignment horizontal="center" vertical="center"/>
    </xf>
    <xf applyAlignment="true" applyBorder="true" applyFont="true" applyNumberFormat="true" borderId="4" fillId="0" fontId="1" numFmtId="1004" quotePrefix="false">
      <alignment horizontal="center" vertical="center"/>
    </xf>
    <xf applyFont="true" applyNumberFormat="true" borderId="0" fillId="0" fontId="2" numFmtId="1001" quotePrefix="false"/>
    <xf applyFont="true" applyNumberFormat="true" borderId="0" fillId="0" fontId="5" numFmtId="1003" quotePrefix="false"/>
    <xf applyAlignment="true" applyBorder="true" applyFill="true" applyFont="true" applyNumberFormat="true" borderId="15" fillId="10" fontId="2" numFmtId="1000" quotePrefix="false">
      <alignment horizontal="center" vertical="center"/>
    </xf>
    <xf applyAlignment="true" applyBorder="true" applyFont="true" applyNumberFormat="true" borderId="16" fillId="0" fontId="0" numFmtId="1000" quotePrefix="false">
      <alignment horizontal="center" vertical="center"/>
    </xf>
    <xf applyAlignment="true" applyBorder="true" applyFont="true" applyNumberFormat="true" borderId="17" fillId="0" fontId="0" numFmtId="1000" quotePrefix="false">
      <alignment horizontal="center" vertical="center"/>
    </xf>
    <xf applyAlignment="true" applyBorder="true" applyFont="true" applyNumberFormat="true" borderId="32" fillId="0" fontId="1" numFmtId="1000" quotePrefix="false">
      <alignment horizontal="center" vertical="center"/>
    </xf>
    <xf applyAlignment="true" applyBorder="true" applyFill="true" applyFont="true" applyNumberFormat="true" borderId="32" fillId="4" fontId="2" numFmtId="1004" quotePrefix="false">
      <alignment horizontal="center" vertical="center"/>
    </xf>
    <xf applyAlignment="true" applyBorder="true" applyFont="true" applyNumberFormat="true" borderId="16" fillId="0" fontId="1" numFmtId="1000" quotePrefix="false">
      <alignment horizontal="center" vertical="center"/>
    </xf>
    <xf applyAlignment="true" applyBorder="true" applyFont="true" applyNumberFormat="true" borderId="17" fillId="0" fontId="1" numFmtId="1000" quotePrefix="false">
      <alignment horizontal="center" vertical="center"/>
    </xf>
    <xf applyAlignment="true" applyBorder="true" applyFont="true" applyNumberFormat="true" borderId="16" fillId="0" fontId="8" numFmtId="1000" quotePrefix="false">
      <alignment horizontal="center" vertical="center"/>
    </xf>
    <xf applyAlignment="true" applyBorder="true" applyFont="true" applyNumberFormat="true" borderId="17" fillId="0" fontId="8" numFmtId="1000" quotePrefix="false">
      <alignment horizontal="center" vertical="center"/>
    </xf>
    <xf applyAlignment="true" applyBorder="true" applyFill="true" applyFont="true" applyNumberFormat="true" borderId="15" fillId="10" fontId="1" numFmtId="1002" quotePrefix="false">
      <alignment horizontal="center" vertical="center"/>
    </xf>
    <xf applyAlignment="true" applyBorder="true" applyFill="true" applyFont="true" applyNumberFormat="true" borderId="15" fillId="10" fontId="2" numFmtId="1004" quotePrefix="false">
      <alignment horizontal="center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ill="true" applyFont="true" applyNumberFormat="true" borderId="15" fillId="3" fontId="2" numFmtId="1004" quotePrefix="false">
      <alignment horizontal="center"/>
    </xf>
    <xf applyAlignment="true" applyBorder="true" applyFill="true" applyFont="true" applyNumberFormat="true" borderId="15" fillId="4" fontId="2" numFmtId="1004" quotePrefix="false">
      <alignment horizontal="center" vertical="center"/>
    </xf>
    <xf applyAlignment="true" applyBorder="true" applyFill="true" applyFont="true" applyNumberFormat="true" borderId="15" fillId="7" fontId="2" numFmtId="1004" quotePrefix="false">
      <alignment horizontal="center" vertical="center"/>
    </xf>
    <xf applyAlignment="true" applyFont="true" applyNumberFormat="true" borderId="0" fillId="0" fontId="2" numFmtId="1004" quotePrefix="false">
      <alignment horizontal="center" vertical="center"/>
    </xf>
    <xf applyAlignment="true" applyBorder="true" applyFont="true" applyNumberFormat="true" borderId="15" fillId="0" fontId="1" numFmtId="1000" quotePrefix="false">
      <alignment horizontal="center" wrapText="true"/>
    </xf>
    <xf applyAlignment="true" applyBorder="true" applyFont="true" applyNumberFormat="true" borderId="33" fillId="0" fontId="1" numFmtId="1000" quotePrefix="false">
      <alignment horizontal="center" wrapText="true"/>
    </xf>
    <xf applyAlignment="true" applyBorder="true" applyFont="true" applyNumberFormat="true" borderId="22" fillId="0" fontId="1" numFmtId="1000" quotePrefix="false">
      <alignment horizontal="center" wrapText="true"/>
    </xf>
    <xf applyAlignment="true" applyBorder="true" applyFont="true" applyNumberFormat="true" borderId="34" fillId="0" fontId="1" numFmtId="1000" quotePrefix="false">
      <alignment horizontal="center" wrapText="true"/>
    </xf>
    <xf applyAlignment="true" applyFont="true" applyNumberFormat="true" borderId="0" fillId="0" fontId="1" numFmtId="1000" quotePrefix="false">
      <alignment horizontal="center" wrapText="true"/>
    </xf>
    <xf applyAlignment="true" applyBorder="true" applyFont="true" applyNumberFormat="true" borderId="35" fillId="0" fontId="1" numFmtId="1000" quotePrefix="false">
      <alignment horizontal="center" wrapText="true"/>
    </xf>
    <xf applyAlignment="true" applyBorder="true" applyFont="true" applyNumberFormat="true" borderId="23" fillId="0" fontId="1" numFmtId="1000" quotePrefix="false">
      <alignment horizontal="center" wrapText="true"/>
    </xf>
    <xf applyAlignment="true" applyBorder="true" applyFont="true" applyNumberFormat="true" borderId="36" fillId="0" fontId="1" numFmtId="1000" quotePrefix="false">
      <alignment horizontal="center" wrapText="true"/>
    </xf>
    <xf applyAlignment="true" applyBorder="true" applyFont="true" applyNumberFormat="true" borderId="24" fillId="0" fontId="1" numFmtId="1000" quotePrefix="false">
      <alignment horizontal="center" wrapText="true"/>
    </xf>
    <xf applyAlignment="true" applyBorder="true" applyFill="true" applyFont="true" applyNumberFormat="true" borderId="15" fillId="10" fontId="2" numFmtId="1002" quotePrefix="false">
      <alignment horizontal="center" vertical="center"/>
    </xf>
    <xf applyAlignment="true" applyBorder="true" applyFill="true" applyFont="true" applyNumberFormat="true" borderId="15" fillId="2" fontId="2" numFmtId="1000" quotePrefix="false">
      <alignment horizontal="center" vertical="center"/>
    </xf>
    <xf applyAlignment="true" applyBorder="true" applyFill="true" applyFont="true" applyNumberFormat="true" borderId="15" fillId="10" fontId="2" numFmtId="1004" quotePrefix="false">
      <alignment horizontal="center" vertical="center"/>
    </xf>
    <xf applyAlignment="true" applyBorder="true" applyFont="true" applyNumberFormat="true" borderId="8" fillId="0" fontId="1" numFmtId="1000" quotePrefix="false">
      <alignment horizontal="center"/>
    </xf>
    <xf applyAlignment="true" applyBorder="true" applyFill="true" applyFont="true" applyNumberFormat="true" borderId="8" fillId="10" fontId="1" numFmtId="1002" quotePrefix="false">
      <alignment horizontal="center"/>
    </xf>
    <xf applyAlignment="true" applyBorder="true" applyFill="true" applyFont="true" applyNumberFormat="true" borderId="15" fillId="2" fontId="1" numFmtId="1000" quotePrefix="false">
      <alignment horizontal="center"/>
    </xf>
    <xf applyAlignment="true" applyBorder="true" applyFill="true" applyFont="true" applyNumberFormat="true" borderId="15" fillId="10" fontId="1" numFmtId="1003" quotePrefix="false">
      <alignment horizontal="center"/>
    </xf>
    <xf applyAlignment="true" applyBorder="true" applyFill="true" applyFont="true" applyNumberFormat="true" borderId="15" fillId="4" fontId="2" numFmtId="1002" quotePrefix="false">
      <alignment horizontal="center" vertical="center"/>
    </xf>
    <xf applyAlignment="true" applyBorder="true" applyFill="true" applyFont="true" applyNumberFormat="true" borderId="15" fillId="10" fontId="1" numFmtId="1006" quotePrefix="false">
      <alignment horizontal="center" vertical="center"/>
    </xf>
    <xf applyAlignment="true" applyBorder="true" applyFill="true" applyFont="true" applyNumberFormat="true" borderId="15" fillId="10" fontId="1" numFmtId="1000" quotePrefix="false">
      <alignment horizontal="center" vertical="center"/>
    </xf>
    <xf applyAlignment="true" applyBorder="true" applyFill="true" applyFont="true" applyNumberFormat="true" borderId="15" fillId="10" fontId="1" numFmtId="1002" quotePrefix="false">
      <alignment horizontal="center"/>
    </xf>
    <xf applyAlignment="true" applyBorder="true" applyFill="true" applyFont="true" applyNumberFormat="true" borderId="15" fillId="10" fontId="1" numFmtId="1004" quotePrefix="false">
      <alignment horizontal="center" vertical="center"/>
    </xf>
    <xf applyFont="true" applyNumberFormat="true" borderId="0" fillId="0" fontId="0" numFmtId="1000" quotePrefix="false"/>
    <xf applyAlignment="true" applyBorder="true" applyFill="true" applyFont="true" applyNumberFormat="true" borderId="15" fillId="10" fontId="1" numFmtId="1003" quotePrefix="false">
      <alignment horizontal="center" vertical="center"/>
    </xf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1" numFmtId="1007" quotePrefix="false">
      <alignment horizontal="center" vertical="center"/>
    </xf>
    <xf applyAlignment="true" applyFont="true" applyNumberFormat="true" borderId="0" fillId="0" fontId="1" numFmtId="1003" quotePrefix="false">
      <alignment horizontal="center"/>
    </xf>
    <xf applyAlignment="true" applyFont="true" applyNumberFormat="true" borderId="0" fillId="0" fontId="1" numFmtId="1005" quotePrefix="false">
      <alignment horizontal="center" vertical="center"/>
    </xf>
    <xf applyAlignment="true" applyFont="true" applyNumberFormat="true" borderId="0" fillId="0" fontId="1" numFmtId="1008" quotePrefix="false">
      <alignment horizontal="center" vertical="center"/>
    </xf>
    <xf applyAlignment="true" applyFont="true" applyNumberFormat="true" borderId="0" fillId="0" fontId="1" numFmtId="1009" quotePrefix="false">
      <alignment horizontal="center" vertical="center"/>
    </xf>
    <xf applyAlignment="true" applyFont="true" applyNumberFormat="true" borderId="0" fillId="0" fontId="9" numFmtId="1000" quotePrefix="false">
      <alignment horizontal="center" vertical="center"/>
    </xf>
    <xf applyAlignment="true" applyFont="true" applyNumberFormat="true" borderId="0" fillId="0" fontId="9" numFmtId="1001" quotePrefix="false">
      <alignment horizontal="center" vertical="center"/>
    </xf>
    <xf applyAlignment="true" applyBorder="true" applyFont="true" applyNumberFormat="true" borderId="15" fillId="0" fontId="10" numFmtId="1003" quotePrefix="false">
      <alignment horizontal="center" vertical="center" wrapText="true"/>
    </xf>
    <xf applyAlignment="true" applyBorder="true" applyFont="true" applyNumberFormat="true" borderId="15" fillId="0" fontId="10" numFmtId="1001" quotePrefix="false">
      <alignment horizontal="center" vertical="center"/>
    </xf>
    <xf applyAlignment="true" applyBorder="true" applyFont="true" applyNumberFormat="true" borderId="15" fillId="0" fontId="10" numFmtId="1004" quotePrefix="false">
      <alignment horizontal="center" vertical="center"/>
    </xf>
    <xf applyAlignment="true" applyBorder="true" applyFont="true" applyNumberFormat="true" borderId="15" fillId="0" fontId="10" numFmtId="1000" quotePrefix="false">
      <alignment horizontal="center" vertical="center"/>
    </xf>
    <xf applyAlignment="true" applyBorder="true" applyFont="true" applyNumberFormat="true" borderId="15" fillId="0" fontId="10" numFmtId="1001" quotePrefix="false">
      <alignment horizontal="center" vertical="center" wrapText="true"/>
    </xf>
    <xf applyAlignment="true" applyBorder="true" applyFont="true" applyNumberFormat="true" borderId="15" fillId="0" fontId="11" numFmtId="1000" quotePrefix="false">
      <alignment horizontal="center" vertical="center"/>
    </xf>
    <xf applyAlignment="true" applyBorder="true" applyFont="true" applyNumberFormat="true" borderId="15" fillId="0" fontId="9" numFmtId="1003" quotePrefix="false">
      <alignment horizontal="center" vertical="center" wrapText="true"/>
    </xf>
    <xf applyAlignment="true" applyBorder="true" applyFont="true" applyNumberFormat="true" borderId="15" fillId="0" fontId="9" numFmtId="1003" quotePrefix="false">
      <alignment horizontal="center" vertical="center"/>
    </xf>
    <xf applyAlignment="true" applyBorder="true" applyFont="true" applyNumberFormat="true" borderId="15" fillId="0" fontId="9" numFmtId="1000" quotePrefix="false">
      <alignment horizontal="center" vertical="center"/>
    </xf>
    <xf applyAlignment="true" applyFont="true" applyNumberFormat="true" borderId="0" fillId="0" fontId="12" numFmtId="1000" quotePrefix="false">
      <alignment horizontal="center" vertical="center"/>
    </xf>
    <xf applyAlignment="true" applyBorder="true" applyFont="true" applyNumberFormat="true" borderId="21" fillId="0" fontId="10" numFmtId="1003" quotePrefix="false">
      <alignment horizontal="center" vertical="center" wrapText="true"/>
    </xf>
    <xf applyAlignment="true" applyBorder="true" applyFont="true" applyNumberFormat="true" borderId="21" fillId="0" fontId="10" numFmtId="1001" quotePrefix="false">
      <alignment horizontal="center" vertical="center"/>
    </xf>
    <xf applyAlignment="true" applyBorder="true" applyFont="true" applyNumberFormat="true" borderId="21" fillId="0" fontId="10" numFmtId="1004" quotePrefix="false">
      <alignment horizontal="center" vertical="center"/>
    </xf>
    <xf applyAlignment="true" applyBorder="true" applyFont="true" applyNumberFormat="true" borderId="21" fillId="0" fontId="10" numFmtId="1000" quotePrefix="false">
      <alignment horizontal="center" vertical="center"/>
    </xf>
    <xf applyAlignment="true" applyBorder="true" applyFont="true" applyNumberFormat="true" borderId="21" fillId="0" fontId="10" numFmtId="1001" quotePrefix="false">
      <alignment horizontal="center" vertical="center" wrapText="true"/>
    </xf>
    <xf applyAlignment="true" applyBorder="true" applyFont="true" applyNumberFormat="true" borderId="21" fillId="0" fontId="11" numFmtId="1000" quotePrefix="false">
      <alignment horizontal="center" vertical="center"/>
    </xf>
    <xf applyAlignment="true" applyBorder="true" applyFont="true" applyNumberFormat="true" borderId="21" fillId="0" fontId="9" numFmtId="1003" quotePrefix="false">
      <alignment horizontal="center" vertical="center" wrapText="true"/>
    </xf>
    <xf applyAlignment="true" applyBorder="true" applyFont="true" applyNumberFormat="true" borderId="21" fillId="0" fontId="9" numFmtId="1003" quotePrefix="false">
      <alignment horizontal="center" vertical="center"/>
    </xf>
    <xf applyAlignment="true" applyBorder="true" applyFont="true" applyNumberFormat="true" borderId="21" fillId="0" fontId="9" numFmtId="1000" quotePrefix="false">
      <alignment horizontal="center" vertical="center"/>
    </xf>
    <xf applyAlignment="true" applyBorder="true" applyFont="true" applyNumberFormat="true" borderId="15" fillId="0" fontId="9" numFmtId="1004" quotePrefix="false">
      <alignment horizontal="center" vertical="center"/>
    </xf>
    <xf applyAlignment="true" applyBorder="true" applyFont="true" applyNumberFormat="true" borderId="15" fillId="0" fontId="9" numFmtId="1001" quotePrefix="false">
      <alignment horizontal="center" vertical="center"/>
    </xf>
    <xf applyAlignment="true" applyBorder="true" applyFill="true" applyFont="true" applyNumberFormat="true" borderId="15" fillId="2" fontId="10" numFmtId="1000" quotePrefix="false">
      <alignment horizontal="center" vertical="center"/>
    </xf>
    <xf applyAlignment="true" applyBorder="true" applyFont="true" applyNumberFormat="true" borderId="15" fillId="0" fontId="10" numFmtId="1003" quotePrefix="false">
      <alignment horizontal="center" vertical="center"/>
    </xf>
    <xf applyAlignment="true" applyBorder="true" applyFill="true" applyFont="true" applyNumberFormat="true" borderId="15" fillId="11" fontId="10" numFmtId="1000" quotePrefix="false">
      <alignment horizontal="center" vertical="center"/>
    </xf>
    <xf applyAlignment="true" applyBorder="true" applyFont="true" applyNumberFormat="true" borderId="28" fillId="0" fontId="9" numFmtId="1000" quotePrefix="false">
      <alignment horizontal="center" vertical="center"/>
    </xf>
    <xf applyAlignment="true" applyFont="true" applyNumberFormat="true" borderId="0" fillId="0" fontId="10" numFmtId="1001" quotePrefix="false">
      <alignment horizontal="center" vertical="center"/>
    </xf>
    <xf applyAlignment="true" applyFont="true" applyNumberFormat="true" borderId="0" fillId="0" fontId="9" numFmtId="1004" quotePrefix="false">
      <alignment horizontal="center" vertical="center"/>
    </xf>
    <xf applyAlignment="true" applyFont="true" applyNumberFormat="true" borderId="0" fillId="0" fontId="10" numFmtId="1001" quotePrefix="false">
      <alignment horizontal="center" vertical="center"/>
    </xf>
    <xf applyAlignment="true" applyBorder="true" applyFont="true" applyNumberFormat="true" borderId="7" fillId="0" fontId="2" numFmtId="1000" quotePrefix="false">
      <alignment horizontal="center" vertical="center"/>
    </xf>
    <xf applyAlignment="true" applyBorder="true" applyFont="true" applyNumberFormat="true" borderId="10" fillId="0" fontId="2" numFmtId="1000" quotePrefix="false">
      <alignment horizontal="center" vertical="center"/>
    </xf>
    <xf applyAlignment="true" applyBorder="true" applyFont="true" applyNumberFormat="true" borderId="10" fillId="0" fontId="2" numFmtId="1000" quotePrefix="false">
      <alignment horizont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1" Target="sharedStrings.xml" Type="http://schemas.openxmlformats.org/officeDocument/2006/relationships/sharedStrings"/>
  <Relationship Id="rId10" Target="worksheets/sheet10.xml" Type="http://schemas.openxmlformats.org/officeDocument/2006/relationships/worksheet"/>
  <Relationship Id="rId7" Target="worksheets/sheet7.xml" Type="http://schemas.openxmlformats.org/officeDocument/2006/relationships/worksheet"/>
  <Relationship Id="rId6" Target="worksheets/sheet6.xml" Type="http://schemas.openxmlformats.org/officeDocument/2006/relationships/worksheet"/>
  <Relationship Id="rId13" Target="theme/theme1.xml" Type="http://schemas.openxmlformats.org/officeDocument/2006/relationships/theme"/>
  <Relationship Id="rId9" Target="worksheets/sheet9.xml" Type="http://schemas.openxmlformats.org/officeDocument/2006/relationships/worksheet"/>
  <Relationship Id="rId5" Target="worksheets/sheet5.xml" Type="http://schemas.openxmlformats.org/officeDocument/2006/relationships/worksheet"/>
  <Relationship Id="rId8" Target="worksheets/sheet8.xml" Type="http://schemas.openxmlformats.org/officeDocument/2006/relationships/worksheet"/>
  <Relationship Id="rId4" Target="worksheets/sheet4.xml" Type="http://schemas.openxmlformats.org/officeDocument/2006/relationships/worksheet"/>
  <Relationship Id="rId12" Target="styles.xml" Type="http://schemas.openxmlformats.org/officeDocument/2006/relationships/style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xVal>
            <c:strRef>
              <c:f>'50 кГЦ новый для ХК.01'!$AV$6:$AV$57</c:f>
            </c:strRef>
          </c:xVal>
          <c:yVal>
            <c:numRef>
              <c:f>'50 кГЦ новый для ХК.01'!$T$4:$T$88</c:f>
            </c:numRef>
          </c:yVal>
          <c:smooth val="true"/>
        </c:ser>
        <c:ser>
          <c:idx val="1"/>
          <c:order val="1"/>
          <c:tx>
            <c:v>ПР СГ</c:v>
          </c:tx>
          <c:marker>
            <c:symbol val="none"/>
          </c:marker>
          <c:xVal>
            <c:strRef>
              <c:f>'50 кГЦ новый для ХК.01'!$AV$6:$AV$57</c:f>
            </c:strRef>
          </c:xVal>
          <c:yVal>
            <c:numRef>
              <c:f>'50 кГЦ новый для ХК.01'!$AI$9:$AI$41</c:f>
            </c:numRef>
          </c:yVal>
          <c:smooth val="true"/>
        </c:ser>
        <c:ser>
          <c:idx val="2"/>
          <c:order val="2"/>
          <c:tx>
            <c:v>ПР БГ</c:v>
          </c:tx>
          <c:marker>
            <c:symbol val="none"/>
          </c:marker>
          <c:xVal>
            <c:strRef>
              <c:f>'50 кГЦ новый для ХК.01'!$AV$6:$AV$57</c:f>
            </c:strRef>
          </c:xVal>
          <c:yVal>
            <c:numRef>
              <c:f>'50 кГЦ новый для ХК.01'!$AZ$6:$AZ$57</c:f>
            </c:numRef>
          </c:yVal>
          <c:smooth val="true"/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"/>
        <c:crosses val="autoZero"/>
      </c:valAx>
      <c:valAx>
        <c:axId val="2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0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scatterChart>
        <c:scatterStyle val="smoothMarker"/>
        <c:ser>
          <c:idx val="0"/>
          <c:order val="0"/>
          <c:tx>
            <c:v>1</c:v>
          </c:tx>
          <c:marker>
            <c:symbol val="none"/>
          </c:marker>
          <c:xVal>
            <c:strRef>
              <c:f>'200'!$DA$5:$DA$34</c:f>
            </c:strRef>
          </c:xVal>
          <c:yVal>
            <c:numRef>
              <c:f>'200'!$DB$5:$DB$34</c:f>
            </c:numRef>
          </c:yVal>
          <c:smooth val="true"/>
        </c:ser>
        <c:axId val="19"/>
        <c:axId val="20"/>
      </c:scatterChart>
      <c:valAx>
        <c:axId val="19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0"/>
        <c:crosses val="autoZero"/>
      </c:valAx>
      <c:valAx>
        <c:axId val="20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9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scatterChart>
        <c:scatterStyle val="smoothMarker"/>
        <c:ser>
          <c:idx val="0"/>
          <c:order val="0"/>
          <c:tx>
            <c:v>TVG</c:v>
          </c:tx>
          <c:marker>
            <c:symbol val="diamond"/>
          </c:marker>
          <c:xVal>
            <c:strRef>
              <c:f>'50'!$W$4:$W$88</c:f>
            </c:strRef>
          </c:xVal>
          <c:yVal>
            <c:numRef>
              <c:f>'50'!$X$4:$X$88</c:f>
            </c:numRef>
          </c:yVal>
          <c:smooth val="true"/>
        </c:ser>
        <c:axId val="21"/>
        <c:axId val="22"/>
      </c:scatterChart>
      <c:valAx>
        <c:axId val="21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2"/>
        <c:crosses val="autoZero"/>
      </c:valAx>
      <c:valAx>
        <c:axId val="22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21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layout>
        <c:manualLayout>
          <c:xMode val="edge"/>
          <c:yMode val="edge"/>
          <c:wMode val="factor"/>
          <c:hMode val="factor"/>
          <c:x val="0.0444356955380578"/>
          <c:y val="0.0715187799651199"/>
          <c:w val="0.878906356111081"/>
          <c:h val="0.909610391070395"/>
        </c:manualLayout>
      </c:layout>
      <c:scatterChart>
        <c:scatterStyle val="smoothMarker"/>
        <c:ser>
          <c:idx val="0"/>
          <c:order val="0"/>
          <c:tx>
            <c:v>КУ</c:v>
          </c:tx>
          <c:marker>
            <c:symbol val="diamond"/>
          </c:marker>
          <c:xVal>
            <c:strRef>
              <c:f>'КУ МГ'!$B$4:$B$88</c:f>
            </c:strRef>
          </c:xVal>
          <c:yVal>
            <c:numRef>
              <c:f>'КУ МГ'!$J$4:$J$88</c:f>
            </c:numRef>
          </c:yVal>
          <c:smooth val="true"/>
        </c:ser>
        <c:axId val="23"/>
        <c:axId val="24"/>
      </c:scatterChart>
      <c:valAx>
        <c:axId val="23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4"/>
        <c:crosses val="autoZero"/>
        <c:majorUnit val="2"/>
        <c:minorUnit val="1"/>
      </c:valAx>
      <c:valAx>
        <c:axId val="24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23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3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layout>
        <c:manualLayout>
          <c:xMode val="edge"/>
          <c:yMode val="edge"/>
          <c:wMode val="factor"/>
          <c:hMode val="factor"/>
          <c:x val="0.0314555623437144"/>
          <c:y val="0.0640576278899778"/>
          <c:w val="0.910540770771586"/>
          <c:h val="0.892704590235568"/>
        </c:manualLayout>
      </c:layout>
      <c:scatterChart>
        <c:scatterStyle val="smoothMarker"/>
        <c:ser>
          <c:idx val="0"/>
          <c:order val="0"/>
          <c:tx>
            <c:v>1</c:v>
          </c:tx>
          <c:marker>
            <c:symbol val="diamond"/>
          </c:marker>
          <c:xVal>
            <c:strRef>
              <c:f>'КУ МГ'!$B$4:$B$88</c:f>
            </c:strRef>
          </c:xVal>
          <c:yVal>
            <c:numRef>
              <c:f>'КУ МГ'!$D$4:$D$88</c:f>
            </c:numRef>
          </c:yVal>
          <c:smooth val="true"/>
        </c:ser>
        <c:axId val="25"/>
        <c:axId val="26"/>
      </c:scatterChart>
      <c:valAx>
        <c:axId val="25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6"/>
        <c:crosses val="autoZero"/>
        <c:majorUnit val="2"/>
        <c:minorUnit val="1"/>
      </c:valAx>
      <c:valAx>
        <c:axId val="26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25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4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</c:marker>
          <c:xVal>
            <c:strRef>
              <c:f>'КУ МГ'!$F$4:$F$88</c:f>
            </c:strRef>
          </c:xVal>
          <c:yVal>
            <c:numRef>
              <c:f>'КУ МГ'!$H$4:$H$88</c:f>
            </c:numRef>
          </c:yVal>
          <c:smooth val="true"/>
        </c:ser>
        <c:axId val="27"/>
        <c:axId val="28"/>
      </c:scatterChart>
      <c:valAx>
        <c:axId val="27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28"/>
        <c:crosses val="autoZero"/>
        <c:majorUnit val="2"/>
      </c:valAx>
      <c:valAx>
        <c:axId val="28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27"/>
        <c:crosses val="autoZero"/>
        <c:majorUnit val="10"/>
      </c:valAx>
      <c:spPr>
        <a:noFill/>
      </c:spPr>
    </c:plotArea>
    <c:legend>
      <c:legendPos val="r"/>
    </c:legend>
    <c:dispBlanksAs val="zero"/>
  </c:chart>
</c:chartSpace>
</file>

<file path=xl/charts/chart15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КУ1</c:v>
          </c:tx>
          <c:marker>
            <c:symbol val="none"/>
          </c:marker>
          <c:xVal>
            <c:strRef>
              <c:f>'КУ МГ'!$B$4:$B$88</c:f>
            </c:strRef>
          </c:xVal>
          <c:yVal>
            <c:numRef>
              <c:f>'КУ МГ'!$N$4:$N$88</c:f>
            </c:numRef>
          </c:yVal>
          <c:smooth val="true"/>
        </c:ser>
        <c:ser>
          <c:idx val="1"/>
          <c:order val="1"/>
          <c:tx>
            <c:v>КУ УС</c:v>
          </c:tx>
          <c:marker>
            <c:symbol val="none"/>
          </c:marker>
          <c:xVal>
            <c:strRef>
              <c:f>'КУ МГ'!$B$4:$B$88</c:f>
            </c:strRef>
          </c:xVal>
          <c:yVal>
            <c:numRef>
              <c:f>'КУ МГ'!$M$4:$M$88</c:f>
            </c:numRef>
          </c:yVal>
          <c:smooth val="true"/>
        </c:ser>
        <c:axId val="29"/>
        <c:axId val="30"/>
      </c:scatterChart>
      <c:valAx>
        <c:axId val="29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30"/>
        <c:crosses val="autoZero"/>
      </c:valAx>
      <c:valAx>
        <c:axId val="30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29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16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ayout>
        <c:manualLayout>
          <c:xMode val="edge"/>
          <c:yMode val="edge"/>
          <c:wMode val="factor"/>
          <c:hMode val="factor"/>
          <c:x val="0.0444356955380578"/>
          <c:y val="0.0715187799651199"/>
          <c:w val="0.878906356111081"/>
          <c:h val="0.909610391070395"/>
        </c:manualLayout>
      </c:layout>
      <c:scatterChart>
        <c:scatterStyle val="smoothMarker"/>
        <c:ser>
          <c:idx val="0"/>
          <c:order val="0"/>
          <c:tx>
            <c:v>КУ</c:v>
          </c:tx>
          <c:marker>
            <c:symbol val="none"/>
          </c:marker>
          <c:xVal>
            <c:strRef>
              <c:f>'КУ СГ'!$B$4:$B$75</c:f>
            </c:strRef>
          </c:xVal>
          <c:yVal>
            <c:numRef>
              <c:f>'КУ СГ'!$J$4:$J$75</c:f>
            </c:numRef>
          </c:yVal>
          <c:smooth val="true"/>
        </c:ser>
        <c:ser>
          <c:idx val="1"/>
          <c:order val="1"/>
          <c:tx>
            <c:v>КУ д</c:v>
          </c:tx>
          <c:marker>
            <c:symbol val="none"/>
          </c:marker>
          <c:xVal>
            <c:strRef>
              <c:f>'КУ СГ'!$B$4:$B$75</c:f>
            </c:strRef>
          </c:xVal>
          <c:yVal>
            <c:numRef>
              <c:f>'КУ СГ'!$Y$4:$Y$75</c:f>
            </c:numRef>
          </c:yVal>
          <c:smooth val="true"/>
        </c:ser>
        <c:axId val="31"/>
        <c:axId val="32"/>
      </c:scatterChart>
      <c:valAx>
        <c:axId val="31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32"/>
        <c:crosses val="autoZero"/>
        <c:majorUnit val="2"/>
        <c:minorUnit val="1"/>
      </c:valAx>
      <c:valAx>
        <c:axId val="32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31"/>
        <c:crosses val="autoZero"/>
        <c:majorUnit val="2000"/>
      </c:valAx>
      <c:spPr>
        <a:noFill/>
      </c:spPr>
    </c:plotArea>
    <c:legend>
      <c:legendPos val="r"/>
    </c:legend>
    <c:dispBlanksAs val="zero"/>
  </c:chart>
</c:chartSpace>
</file>

<file path=xl/charts/chart17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layout>
        <c:manualLayout>
          <c:xMode val="edge"/>
          <c:yMode val="edge"/>
          <c:wMode val="factor"/>
          <c:hMode val="factor"/>
          <c:x val="0.0314555623437144"/>
          <c:y val="0.0640576278899778"/>
          <c:w val="0.910540770771586"/>
          <c:h val="0.892704590235568"/>
        </c:manualLayout>
      </c:layout>
      <c:scatterChart>
        <c:scatterStyle val="smoothMarker"/>
        <c:ser>
          <c:idx val="0"/>
          <c:order val="0"/>
          <c:tx>
            <c:v>1</c:v>
          </c:tx>
          <c:marker>
            <c:symbol val="diamond"/>
          </c:marker>
          <c:xVal>
            <c:strRef>
              <c:f>'КУ СГ'!$B$4:$B$75</c:f>
            </c:strRef>
          </c:xVal>
          <c:yVal>
            <c:numRef>
              <c:f>'КУ СГ'!$D$4:$D$75</c:f>
            </c:numRef>
          </c:yVal>
          <c:smooth val="true"/>
        </c:ser>
        <c:axId val="33"/>
        <c:axId val="34"/>
      </c:scatterChart>
      <c:valAx>
        <c:axId val="33"/>
        <c:scaling>
          <c:orientation val="minMax"/>
        </c:scaling>
        <c:delete val="false"/>
        <c:axPos val="b"/>
        <c:minorGridlines/>
        <c:majorTickMark val="none"/>
        <c:minorTickMark val="none"/>
        <c:tickLblPos val="nextTo"/>
        <c:crossAx val="34"/>
        <c:crosses val="autoZero"/>
        <c:majorUnit val="1"/>
        <c:minorUnit val="1"/>
      </c:valAx>
      <c:valAx>
        <c:axId val="34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33"/>
        <c:crosses val="autoZero"/>
        <c:majorUnit val="2"/>
      </c:valAx>
      <c:spPr>
        <a:noFill/>
      </c:spPr>
    </c:plotArea>
    <c:legend>
      <c:legendPos val="r"/>
    </c:legend>
    <c:dispBlanksAs val="zero"/>
  </c:chart>
</c:chartSpace>
</file>

<file path=xl/charts/chart18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</c:marker>
          <c:xVal>
            <c:strRef>
              <c:f>'КУ СГ'!$F$4:$F$75</c:f>
            </c:strRef>
          </c:xVal>
          <c:yVal>
            <c:numRef>
              <c:f>'КУ СГ'!$H$4:$H$75</c:f>
            </c:numRef>
          </c:yVal>
          <c:smooth val="true"/>
        </c:ser>
        <c:axId val="35"/>
        <c:axId val="36"/>
      </c:scatterChart>
      <c:valAx>
        <c:axId val="35"/>
        <c:scaling>
          <c:orientation val="minMax"/>
        </c:scaling>
        <c:delete val="false"/>
        <c:axPos val="b"/>
        <c:minorGridlines/>
        <c:majorTickMark val="none"/>
        <c:minorTickMark val="none"/>
        <c:tickLblPos val="nextTo"/>
        <c:crossAx val="36"/>
        <c:crosses val="autoZero"/>
        <c:majorUnit val="1"/>
        <c:minorUnit val="1"/>
      </c:valAx>
      <c:valAx>
        <c:axId val="36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35"/>
        <c:crosses val="autoZero"/>
        <c:majorUnit val="2"/>
      </c:valAx>
      <c:spPr>
        <a:noFill/>
      </c:spPr>
    </c:plotArea>
    <c:legend>
      <c:legendPos val="r"/>
    </c:legend>
    <c:dispBlanksAs val="zero"/>
  </c:chart>
</c:chartSpace>
</file>

<file path=xl/charts/chart19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КУ УС</c:v>
          </c:tx>
          <c:marker>
            <c:symbol val="none"/>
          </c:marker>
          <c:xVal>
            <c:strRef>
              <c:f>'КУ СГ'!$B$4:$B$75</c:f>
            </c:strRef>
          </c:xVal>
          <c:yVal>
            <c:numRef>
              <c:f>'КУ СГ'!$M$4:$M$75</c:f>
            </c:numRef>
          </c:yVal>
          <c:smooth val="true"/>
        </c:ser>
        <c:ser>
          <c:idx val="1"/>
          <c:order val="1"/>
          <c:tx>
            <c:v>КУ 1</c:v>
          </c:tx>
          <c:marker>
            <c:symbol val="none"/>
          </c:marker>
          <c:xVal>
            <c:strRef>
              <c:f>'КУ СГ'!$B$4:$B$75</c:f>
            </c:strRef>
          </c:xVal>
          <c:yVal>
            <c:numRef>
              <c:f>'КУ СГ'!$N$4:$N$75</c:f>
            </c:numRef>
          </c:yVal>
          <c:smooth val="true"/>
        </c:ser>
        <c:ser>
          <c:idx val="2"/>
          <c:order val="2"/>
          <c:tx>
            <c:v>КУ Д</c:v>
          </c:tx>
          <c:marker>
            <c:symbol val="none"/>
          </c:marker>
          <c:xVal>
            <c:strRef>
              <c:f>'КУ СГ'!$B$4:$B$75</c:f>
            </c:strRef>
          </c:xVal>
          <c:yVal>
            <c:numRef>
              <c:f>'КУ для 240 кГц '!$Z$10:$Z$95</c:f>
            </c:numRef>
          </c:yVal>
          <c:smooth val="true"/>
        </c:ser>
        <c:axId val="37"/>
        <c:axId val="38"/>
      </c:scatterChart>
      <c:valAx>
        <c:axId val="37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38"/>
        <c:crosses val="autoZero"/>
      </c:valAx>
      <c:valAx>
        <c:axId val="38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37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КУ МГ</c:v>
          </c:tx>
          <c:marker>
            <c:symbol val="diamond"/>
          </c:marker>
          <c:xVal>
            <c:strRef>
              <c:f>'50 кГЦ новый для ХК.01'!$AE$4:$AE$89</c:f>
            </c:strRef>
          </c:xVal>
          <c:yVal>
            <c:numRef>
              <c:f>'50 кГЦ новый для ХК.01'!$W$4:$W$88</c:f>
            </c:numRef>
          </c:yVal>
          <c:smooth val="true"/>
        </c:ser>
        <c:ser>
          <c:idx val="1"/>
          <c:order val="1"/>
          <c:tx>
            <c:v>КУ СГ</c:v>
          </c:tx>
          <c:marker>
            <c:symbol val="square"/>
          </c:marker>
          <c:xVal>
            <c:strRef>
              <c:f>'50 кГЦ новый для ХК.01'!$AE$4:$AE$89</c:f>
            </c:strRef>
          </c:xVal>
          <c:yVal>
            <c:numRef>
              <c:f>'50 кГЦ новый для ХК.01'!$AL$4:$AL$89</c:f>
            </c:numRef>
          </c:yVal>
          <c:smooth val="true"/>
        </c:ser>
        <c:axId val="3"/>
        <c:axId val="4"/>
      </c:scatterChart>
      <c:valAx>
        <c:axId val="3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4"/>
        <c:crosses val="autoZero"/>
      </c:valAx>
      <c:valAx>
        <c:axId val="4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3"/>
        <c:crosses val="autoZero"/>
      </c:valAx>
      <c:spPr>
        <a:noFill/>
        <a:ln w="25400">
          <a:noFill/>
        </a:ln>
      </c:spPr>
    </c:plotArea>
    <c:legend>
      <c:legendPos val="r"/>
    </c:legend>
    <c:dispBlanksAs val="zero"/>
  </c:chart>
</c:chartSpace>
</file>

<file path=xl/charts/chart3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xVal>
            <c:strRef>
              <c:f>'240 кГЦ '!$AU$6:$AU$57</c:f>
            </c:strRef>
          </c:xVal>
          <c:yVal>
            <c:numRef>
              <c:f>'240 кГЦ '!$T$4:$T$88</c:f>
            </c:numRef>
          </c:yVal>
          <c:smooth val="true"/>
        </c:ser>
        <c:ser>
          <c:idx val="1"/>
          <c:order val="1"/>
          <c:tx>
            <c:v>ПР СГ</c:v>
          </c:tx>
          <c:marker>
            <c:symbol val="none"/>
          </c:marker>
          <c:xVal>
            <c:strRef>
              <c:f>'240 кГЦ '!$AU$6:$AU$57</c:f>
            </c:strRef>
          </c:xVal>
          <c:yVal>
            <c:numRef>
              <c:f>'240 кГЦ '!$AH$9:$AH$41</c:f>
            </c:numRef>
          </c:yVal>
          <c:smooth val="true"/>
        </c:ser>
        <c:ser>
          <c:idx val="2"/>
          <c:order val="2"/>
          <c:tx>
            <c:v>ПР БГ</c:v>
          </c:tx>
          <c:marker>
            <c:symbol val="none"/>
          </c:marker>
          <c:xVal>
            <c:strRef>
              <c:f>'240 кГЦ '!$AU$6:$AU$57</c:f>
            </c:strRef>
          </c:xVal>
          <c:yVal>
            <c:numRef>
              <c:f>'240 кГЦ '!$AY$6:$AY$57</c:f>
            </c:numRef>
          </c:yVal>
          <c:smooth val="true"/>
        </c:ser>
        <c:axId val="5"/>
        <c:axId val="6"/>
      </c:scatterChart>
      <c:valAx>
        <c:axId val="5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6"/>
        <c:crosses val="autoZero"/>
      </c:valAx>
      <c:valAx>
        <c:axId val="6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5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4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КУ МГ</c:v>
          </c:tx>
          <c:marker>
            <c:symbol val="diamond"/>
          </c:marker>
          <c:xVal>
            <c:strRef>
              <c:f>'240 кГЦ '!$AD$4:$AD$89</c:f>
            </c:strRef>
          </c:xVal>
          <c:yVal>
            <c:numRef>
              <c:f>'240 кГЦ '!$W$4:$W$88</c:f>
            </c:numRef>
          </c:yVal>
          <c:smooth val="true"/>
        </c:ser>
        <c:ser>
          <c:idx val="1"/>
          <c:order val="1"/>
          <c:tx>
            <c:v>КУ СГ</c:v>
          </c:tx>
          <c:marker>
            <c:symbol val="square"/>
          </c:marker>
          <c:xVal>
            <c:strRef>
              <c:f>'240 кГЦ '!$AD$4:$AD$89</c:f>
            </c:strRef>
          </c:xVal>
          <c:yVal>
            <c:numRef>
              <c:f>'240 кГЦ '!$AK$4:$AK$89</c:f>
            </c:numRef>
          </c:yVal>
          <c:smooth val="true"/>
        </c:ser>
        <c:axId val="7"/>
        <c:axId val="8"/>
      </c:scatterChart>
      <c:valAx>
        <c:axId val="7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8"/>
        <c:crosses val="autoZero"/>
      </c:valAx>
      <c:valAx>
        <c:axId val="8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7"/>
        <c:crosses val="autoZero"/>
      </c:valAx>
      <c:spPr>
        <a:noFill/>
        <a:ln w="25400">
          <a:noFill/>
        </a:ln>
      </c:spPr>
    </c:plotArea>
    <c:legend>
      <c:legendPos val="r"/>
    </c:legend>
    <c:dispBlanksAs val="zero"/>
  </c:chart>
</c:chartSpace>
</file>

<file path=xl/charts/chart5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УЭ</c:v>
          </c:tx>
          <c:marker>
            <c:symbol val="none"/>
          </c:marker>
          <c:xVal>
            <c:strRef>
              <c:f>'200 новый'!$P$4:$P$88</c:f>
            </c:strRef>
          </c:xVal>
          <c:yVal>
            <c:numRef>
              <c:f>'200 новый'!$U$4:$U$88</c:f>
            </c:numRef>
          </c:yVal>
          <c:smooth val="true"/>
        </c:ser>
        <c:ser>
          <c:idx val="1"/>
          <c:order val="1"/>
          <c:tx>
            <c:v>УШ</c:v>
          </c:tx>
          <c:marker>
            <c:symbol val="none"/>
          </c:marker>
          <c:xVal>
            <c:strRef>
              <c:f>'200 новый'!$P$4:$P$88</c:f>
            </c:strRef>
          </c:xVal>
          <c:yVal>
            <c:numRef>
              <c:f>#REF!</c:f>
            </c:numRef>
          </c:yVal>
          <c:smooth val="true"/>
        </c:ser>
        <c:ser>
          <c:idx val="2"/>
          <c:order val="2"/>
          <c:tx>
            <c:v>УР</c:v>
          </c:tx>
          <c:marker>
            <c:symbol val="none"/>
          </c:marker>
          <c:xVal>
            <c:strRef>
              <c:f>'200 новый'!$P$4:$P$88</c:f>
            </c:strRef>
          </c:xVal>
          <c:yVal>
            <c:numRef>
              <c:f>'200 новый'!$BG$4:$BG$88</c:f>
            </c:numRef>
          </c:yVal>
          <c:smooth val="true"/>
        </c:ser>
        <c:ser>
          <c:idx val="3"/>
          <c:order val="3"/>
          <c:tx>
            <c:v>УРк</c:v>
          </c:tx>
          <c:marker>
            <c:symbol val="none"/>
          </c:marker>
          <c:xVal>
            <c:strRef>
              <c:f>'200 новый'!$P$4:$P$88</c:f>
            </c:strRef>
          </c:xVal>
          <c:yVal>
            <c:numRef>
              <c:f>'200 новый'!$DB$6:$DB$90</c:f>
            </c:numRef>
          </c:yVal>
          <c:smooth val="true"/>
        </c:ser>
        <c:axId val="9"/>
        <c:axId val="10"/>
      </c:scatterChart>
      <c:valAx>
        <c:axId val="9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10"/>
        <c:crosses val="autoZero"/>
        <c:majorUnit val="1"/>
      </c:valAx>
      <c:valAx>
        <c:axId val="10"/>
        <c:scaling>
          <c:orientation val="minMax"/>
          <c:min val="70"/>
        </c:scaling>
        <c:delete val="false"/>
        <c:axPos val="l"/>
        <c:majorGridlines/>
        <c:majorTickMark val="none"/>
        <c:minorTickMark val="none"/>
        <c:tickLblPos val="nextTo"/>
        <c:crossAx val="9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6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/>
    <c:autoTitleDeleted val="false"/>
    <c:plotArea>
      <c:scatterChart>
        <c:scatterStyle val="smoothMarker"/>
        <c:ser>
          <c:idx val="0"/>
          <c:order val="0"/>
          <c:tx>
            <c:v>КУ</c:v>
          </c:tx>
          <c:marker>
            <c:symbol val="diamond"/>
          </c:marker>
          <c:xVal>
            <c:strRef>
              <c:f>'200 новый'!$BM$4:$BM$394</c:f>
            </c:strRef>
          </c:xVal>
          <c:yVal>
            <c:numRef>
              <c:f>'200 новый'!$BS$4:$BS$394</c:f>
            </c:numRef>
          </c:yVal>
          <c:smooth val="true"/>
        </c:ser>
        <c:axId val="11"/>
        <c:axId val="12"/>
      </c:scatterChart>
      <c:valAx>
        <c:axId val="11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12"/>
        <c:crosses val="autoZero"/>
      </c:valAx>
      <c:valAx>
        <c:axId val="12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1"/>
        <c:crosses val="autoZero"/>
      </c:valAx>
      <c:spPr>
        <a:noFill/>
      </c:spPr>
    </c:plotArea>
    <c:legend>
      <c:legendPos val="r"/>
    </c:legend>
    <c:dispBlanksAs val="zero"/>
  </c:chart>
</c:chartSpace>
</file>

<file path=xl/charts/chart7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v>ХН=6</c:v>
          </c:tx>
          <c:marker>
            <c:symbol val="diamond"/>
          </c:marker>
          <c:cat>
            <c:strRef>
              <c:f>'Определение длительности'!$C$6:$C$19</c:f>
            </c:strRef>
          </c:cat>
          <c:val>
            <c:numRef>
              <c:f>'Определение длительности'!$G$6:$G$19</c:f>
            </c:numRef>
          </c:val>
        </c:ser>
        <c:ser>
          <c:idx val="1"/>
          <c:order val="1"/>
          <c:tx>
            <c:v>ХН=7</c:v>
          </c:tx>
          <c:marker>
            <c:symbol val="square"/>
          </c:marker>
          <c:cat>
            <c:strRef>
              <c:f>'Определение длительности'!$C$6:$C$19</c:f>
            </c:strRef>
          </c:cat>
          <c:val>
            <c:numRef>
              <c:f>'Определение длительности'!$O$6:$O$19</c:f>
            </c:numRef>
          </c:val>
        </c:ser>
        <c:ser>
          <c:idx val="2"/>
          <c:order val="2"/>
          <c:tx>
            <c:v>ХН=8</c:v>
          </c:tx>
          <c:marker>
            <c:symbol val="triangle"/>
          </c:marker>
          <c:cat>
            <c:strRef>
              <c:f>'Определение длительности'!$C$6:$C$19</c:f>
            </c:strRef>
          </c:cat>
          <c:val>
            <c:numRef>
              <c:f>'Определение длительности'!$V$6:$V$19</c:f>
            </c:numRef>
          </c:val>
        </c:ser>
        <c:marker val="true"/>
        <c:axId val="13"/>
        <c:axId val="14"/>
      </c:lineChart>
      <c:valAx>
        <c:axId val="14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3"/>
        <c:crosses val="autoZero"/>
        <c:majorUnit val="200"/>
        <c:minorUnit val="1"/>
      </c:valAx>
      <c:catAx>
        <c:axId val="13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14"/>
        <c:crosses val="autoZero"/>
      </c:catAx>
      <c:spPr>
        <a:noFill/>
      </c:spPr>
    </c:plotArea>
    <c:legend>
      <c:legendPos val="r"/>
    </c:legend>
    <c:dispBlanksAs val="zero"/>
  </c:chart>
</c:chartSpace>
</file>

<file path=xl/charts/chart8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v>ХН=6</c:v>
          </c:tx>
          <c:marker>
            <c:symbol val="diamond"/>
          </c:marker>
          <c:cat>
            <c:strRef>
              <c:f>'Определение длительности'!$C$6:$C$9</c:f>
            </c:strRef>
          </c:cat>
          <c:val>
            <c:numRef>
              <c:f>'Определение длительности'!$G$6:$G$9</c:f>
            </c:numRef>
          </c:val>
        </c:ser>
        <c:ser>
          <c:idx val="1"/>
          <c:order val="1"/>
          <c:tx>
            <c:v>ХН=7</c:v>
          </c:tx>
          <c:marker>
            <c:symbol val="square"/>
          </c:marker>
          <c:cat>
            <c:strRef>
              <c:f>'Определение длительности'!$C$6:$C$9</c:f>
            </c:strRef>
          </c:cat>
          <c:val>
            <c:numRef>
              <c:f>'Определение длительности'!$O$6:$O$9</c:f>
            </c:numRef>
          </c:val>
        </c:ser>
        <c:ser>
          <c:idx val="2"/>
          <c:order val="2"/>
          <c:tx>
            <c:v>ХН=8</c:v>
          </c:tx>
          <c:marker>
            <c:symbol val="triangle"/>
          </c:marker>
          <c:cat>
            <c:strRef>
              <c:f>'Определение длительности'!$C$6:$C$9</c:f>
            </c:strRef>
          </c:cat>
          <c:val>
            <c:numRef>
              <c:f>'Определение длительности'!$V$6:$V$9</c:f>
            </c:numRef>
          </c:val>
        </c:ser>
        <c:marker val="true"/>
        <c:axId val="15"/>
        <c:axId val="16"/>
      </c:lineChart>
      <c:valAx>
        <c:axId val="16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5"/>
        <c:crosses val="autoZero"/>
        <c:minorUnit val="0.1"/>
      </c:valAx>
      <c:catAx>
        <c:axId val="15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16"/>
        <c:crosses val="autoZero"/>
      </c:catAx>
      <c:spPr>
        <a:noFill/>
      </c:spPr>
    </c:plotArea>
    <c:legend>
      <c:legendPos val="r"/>
    </c:legend>
    <c:dispBlanksAs val="zero"/>
  </c:chart>
</c:chartSpace>
</file>

<file path=xl/charts/chart9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scatterChart>
        <c:scatterStyle val="smoothMarker"/>
        <c:ser>
          <c:idx val="0"/>
          <c:order val="0"/>
          <c:tx>
            <c:v>К20</c:v>
          </c:tx>
          <c:marker>
            <c:symbol val="diamond"/>
          </c:marker>
          <c:xVal>
            <c:strRef>
              <c:f>'200'!$BL$5:$BL$72</c:f>
            </c:strRef>
          </c:xVal>
          <c:yVal>
            <c:numRef>
              <c:f>'200'!$AB$5:$AB$57</c:f>
            </c:numRef>
          </c:yVal>
          <c:smooth val="true"/>
        </c:ser>
        <c:ser>
          <c:idx val="1"/>
          <c:order val="1"/>
          <c:tx>
            <c:v>К100</c:v>
          </c:tx>
          <c:marker>
            <c:symbol val="square"/>
          </c:marker>
          <c:xVal>
            <c:strRef>
              <c:f>'200'!$BL$5:$BL$72</c:f>
            </c:strRef>
          </c:xVal>
          <c:yVal>
            <c:numRef>
              <c:f>'200'!$BG$5:$BG$113</c:f>
            </c:numRef>
          </c:yVal>
          <c:smooth val="true"/>
        </c:ser>
        <c:ser>
          <c:idx val="2"/>
          <c:order val="2"/>
          <c:tx>
            <c:v>К200</c:v>
          </c:tx>
          <c:marker>
            <c:symbol val="triangle"/>
          </c:marker>
          <c:xVal>
            <c:strRef>
              <c:f>'200'!$BL$5:$BL$72</c:f>
            </c:strRef>
          </c:xVal>
          <c:yVal>
            <c:numRef>
              <c:f>'200'!$BQ$5:$BQ$72</c:f>
            </c:numRef>
          </c:yVal>
          <c:smooth val="true"/>
        </c:ser>
        <c:axId val="17"/>
        <c:axId val="18"/>
      </c:scatterChart>
      <c:valAx>
        <c:axId val="17"/>
        <c:scaling>
          <c:orientation val="minMax"/>
        </c:scaling>
        <c:delete val="false"/>
        <c:axPos val="b"/>
        <c:majorTickMark val="none"/>
        <c:minorTickMark val="none"/>
        <c:tickLblPos val="nextTo"/>
        <c:crossAx val="18"/>
        <c:crosses val="autoZero"/>
      </c:valAx>
      <c:valAx>
        <c:axId val="18"/>
        <c:scaling>
          <c:orientation val="minMax"/>
        </c:scaling>
        <c:delete val="false"/>
        <c:axPos val="l"/>
        <c:majorGridlines/>
        <c:majorTickMark val="none"/>
        <c:minorTickMark val="none"/>
        <c:tickLblPos val="nextTo"/>
        <c:crossAx val="17"/>
        <c:crosses val="autoZero"/>
      </c:valAx>
      <c:spPr>
        <a:noFill/>
      </c:spPr>
    </c:plotArea>
    <c:legend>
      <c:legendPos val="r"/>
    </c:legend>
    <c:dispBlanksAs val="zero"/>
  </c:chart>
</c:chartSpace>
</file>

<file path=xl/drawings/_rels/drawing1.xml.rels><?xml version="1.0" encoding="UTF-8" standalone="no" ?>
<Relationships xmlns="http://schemas.openxmlformats.org/package/2006/relationships">
  <Relationship Id="rId6" Target="../charts/chart2.xml" Type="http://schemas.openxmlformats.org/officeDocument/2006/relationships/chart"/>
  <Relationship Id="rId5" Target="../charts/chart1.xml" Type="http://schemas.openxmlformats.org/officeDocument/2006/relationships/chart"/>
  <Relationship Id="rId4" Target="../media/image4.png" Type="http://schemas.openxmlformats.org/officeDocument/2006/relationships/image"/>
  <Relationship Id="rId3" Target="../media/image3.png" Type="http://schemas.openxmlformats.org/officeDocument/2006/relationships/image"/>
  <Relationship Id="rId2" Target="../media/image2.png" Type="http://schemas.openxmlformats.org/officeDocument/2006/relationships/image"/>
  <Relationship Id="rId1" Target="../media/image1.png" Type="http://schemas.openxmlformats.org/officeDocument/2006/relationships/image"/>
</Relationships>

</file>

<file path=xl/drawings/_rels/drawing2.xml.rels><?xml version="1.0" encoding="UTF-8" standalone="no" ?>
<Relationships xmlns="http://schemas.openxmlformats.org/package/2006/relationships">
  <Relationship Id="rId6" Target="../charts/chart4.xml" Type="http://schemas.openxmlformats.org/officeDocument/2006/relationships/chart"/>
  <Relationship Id="rId5" Target="../charts/chart3.xml" Type="http://schemas.openxmlformats.org/officeDocument/2006/relationships/chart"/>
  <Relationship Id="rId4" Target="../media/image8.png" Type="http://schemas.openxmlformats.org/officeDocument/2006/relationships/image"/>
  <Relationship Id="rId3" Target="../media/image7.png" Type="http://schemas.openxmlformats.org/officeDocument/2006/relationships/image"/>
  <Relationship Id="rId2" Target="../media/image6.png" Type="http://schemas.openxmlformats.org/officeDocument/2006/relationships/image"/>
  <Relationship Id="rId1" Target="../media/image5.png" Type="http://schemas.openxmlformats.org/officeDocument/2006/relationships/image"/>
</Relationships>

</file>

<file path=xl/drawings/_rels/drawing3.xml.rels><?xml version="1.0" encoding="UTF-8" standalone="no" ?>
<Relationships xmlns="http://schemas.openxmlformats.org/package/2006/relationships">
  <Relationship Id="rId6" Target="../charts/chart6.xml" Type="http://schemas.openxmlformats.org/officeDocument/2006/relationships/chart"/>
  <Relationship Id="rId5" Target="../media/image12.png" Type="http://schemas.openxmlformats.org/officeDocument/2006/relationships/image"/>
  <Relationship Id="rId4" Target="../media/image11.png" Type="http://schemas.openxmlformats.org/officeDocument/2006/relationships/image"/>
  <Relationship Id="rId3" Target="../media/image10.png" Type="http://schemas.openxmlformats.org/officeDocument/2006/relationships/image"/>
  <Relationship Id="rId2" Target="../media/image9.png" Type="http://schemas.openxmlformats.org/officeDocument/2006/relationships/image"/>
  <Relationship Id="rId1" Target="../charts/chart5.xml" Type="http://schemas.openxmlformats.org/officeDocument/2006/relationships/chart"/>
</Relationships>

</file>

<file path=xl/drawings/_rels/drawing4.xml.rels><?xml version="1.0" encoding="UTF-8" standalone="no" ?>
<Relationships xmlns="http://schemas.openxmlformats.org/package/2006/relationships">
  <Relationship Id="rId2" Target="../charts/chart8.xml" Type="http://schemas.openxmlformats.org/officeDocument/2006/relationships/chart"/>
  <Relationship Id="rId1" Target="../charts/chart7.xml" Type="http://schemas.openxmlformats.org/officeDocument/2006/relationships/chart"/>
</Relationships>

</file>

<file path=xl/drawings/_rels/drawing5.xml.rels><?xml version="1.0" encoding="UTF-8" standalone="no" ?>
<Relationships xmlns="http://schemas.openxmlformats.org/package/2006/relationships">
  <Relationship Id="rId2" Target="../charts/chart10.xml" Type="http://schemas.openxmlformats.org/officeDocument/2006/relationships/chart"/>
  <Relationship Id="rId1" Target="../charts/chart9.xml" Type="http://schemas.openxmlformats.org/officeDocument/2006/relationships/chart"/>
</Relationships>

</file>

<file path=xl/drawings/_rels/drawing6.xml.rels><?xml version="1.0" encoding="UTF-8" standalone="no" ?>
<Relationships xmlns="http://schemas.openxmlformats.org/package/2006/relationships">
  <Relationship Id="rId1" Target="../charts/chart11.xml" Type="http://schemas.openxmlformats.org/officeDocument/2006/relationships/chart"/>
</Relationships>

</file>

<file path=xl/drawings/_rels/drawing7.xml.rels><?xml version="1.0" encoding="UTF-8" standalone="no" ?>
<Relationships xmlns="http://schemas.openxmlformats.org/package/2006/relationships">
  <Relationship Id="rId4" Target="../charts/chart15.xml" Type="http://schemas.openxmlformats.org/officeDocument/2006/relationships/chart"/>
  <Relationship Id="rId3" Target="../charts/chart14.xml" Type="http://schemas.openxmlformats.org/officeDocument/2006/relationships/chart"/>
  <Relationship Id="rId2" Target="../charts/chart13.xml" Type="http://schemas.openxmlformats.org/officeDocument/2006/relationships/chart"/>
  <Relationship Id="rId1" Target="../charts/chart12.xml" Type="http://schemas.openxmlformats.org/officeDocument/2006/relationships/chart"/>
</Relationships>

</file>

<file path=xl/drawings/_rels/drawing8.xml.rels><?xml version="1.0" encoding="UTF-8" standalone="no" ?>
<Relationships xmlns="http://schemas.openxmlformats.org/package/2006/relationships">
  <Relationship Id="rId4" Target="../charts/chart19.xml" Type="http://schemas.openxmlformats.org/officeDocument/2006/relationships/chart"/>
  <Relationship Id="rId3" Target="../charts/chart18.xml" Type="http://schemas.openxmlformats.org/officeDocument/2006/relationships/chart"/>
  <Relationship Id="rId2" Target="../charts/chart17.xml" Type="http://schemas.openxmlformats.org/officeDocument/2006/relationships/chart"/>
  <Relationship Id="rId1" Target="../charts/chart16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77800" y="14599920"/>
    <xdr:ext cx="982094" cy="495299"/>
    <xdr:pic>
      <xdr:nvPicPr>
        <xdr:cNvPr hidden="false" id="1" name="Picture 1"/>
        <xdr:cNvPicPr preferRelativeResize="true"/>
      </xdr:nvPicPr>
      <xdr:blipFill>
        <a:blip r:embed="rId1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2841375" y="14683739"/>
    <xdr:ext cx="2064571" cy="492760"/>
    <xdr:pic>
      <xdr:nvPicPr>
        <xdr:cNvPr hidden="false" id="2" name="Picture 2"/>
        <xdr:cNvPicPr preferRelativeResize="true"/>
      </xdr:nvPicPr>
      <xdr:blipFill>
        <a:blip r:embed="rId2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505334" y="14671039"/>
    <xdr:ext cx="939800" cy="487680"/>
    <xdr:pic>
      <xdr:nvPicPr>
        <xdr:cNvPr hidden="false" id="3" name="Picture 3"/>
        <xdr:cNvPicPr preferRelativeResize="true"/>
      </xdr:nvPicPr>
      <xdr:blipFill>
        <a:blip r:embed="rId3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0" y="15346679"/>
    <xdr:ext cx="4814541" cy="2442929"/>
    <xdr:pic>
      <xdr:nvPicPr>
        <xdr:cNvPr hidden="false" id="4" name="Picture 4"/>
        <xdr:cNvPicPr preferRelativeResize="true"/>
      </xdr:nvPicPr>
      <xdr:blipFill>
        <a:blip r:embed="rId4"/>
        <a:srcRect b="28482" l="36941" r="31842" t="42946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48793844" y="7910829"/>
    <xdr:ext cx="10064552" cy="5789930"/>
    <xdr:graphicFrame>
      <xdr:nvGraphicFramePr>
        <xdr:cNvPr hidden="false" id="5" name="Chart 5"/>
        <xdr:cNvGraphicFramePr/>
      </xdr:nvGraphicFramePr>
      <xdr:xfrm flipH="false" flipV="false" rot="0"/>
      <a:graphic>
        <a:graphicData uri="http://schemas.openxmlformats.org/drawingml/2006/chart">
          <c:chart r:id="rId5"/>
        </a:graphicData>
      </a:graphic>
    </xdr:graphicFrame>
    <xdr:clientData fLocksWithSheet="true"/>
  </xdr:absoluteAnchor>
  <xdr:absoluteAnchor>
    <xdr:pos x="284020" y="11778826"/>
    <xdr:ext cx="8951475" cy="8406554"/>
    <xdr:graphicFrame>
      <xdr:nvGraphicFramePr>
        <xdr:cNvPr hidden="false" id="6" name="Chart 6"/>
        <xdr:cNvGraphicFramePr/>
      </xdr:nvGraphicFramePr>
      <xdr:xfrm flipH="false" flipV="false" rot="0"/>
      <a:graphic>
        <a:graphicData uri="http://schemas.openxmlformats.org/drawingml/2006/chart">
          <c:chart r:id="rId6"/>
        </a:graphicData>
      </a:graphic>
    </xdr:graphicFrame>
    <xdr:clientData fLocksWithSheet="true"/>
  </xdr:absoluteAnchor>
</xdr:wsDr>
</file>

<file path=xl/drawings/drawing2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77800" y="14599920"/>
    <xdr:ext cx="982094" cy="495299"/>
    <xdr:pic>
      <xdr:nvPicPr>
        <xdr:cNvPr hidden="false" id="7" name="Picture 7"/>
        <xdr:cNvPicPr preferRelativeResize="true"/>
      </xdr:nvPicPr>
      <xdr:blipFill>
        <a:blip r:embed="rId1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2841375" y="14683739"/>
    <xdr:ext cx="2064571" cy="492760"/>
    <xdr:pic>
      <xdr:nvPicPr>
        <xdr:cNvPr hidden="false" id="8" name="Picture 8"/>
        <xdr:cNvPicPr preferRelativeResize="true"/>
      </xdr:nvPicPr>
      <xdr:blipFill>
        <a:blip r:embed="rId2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505334" y="14671039"/>
    <xdr:ext cx="939800" cy="487680"/>
    <xdr:pic>
      <xdr:nvPicPr>
        <xdr:cNvPr hidden="false" id="9" name="Picture 9"/>
        <xdr:cNvPicPr preferRelativeResize="true"/>
      </xdr:nvPicPr>
      <xdr:blipFill>
        <a:blip r:embed="rId3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0" y="15346679"/>
    <xdr:ext cx="4814541" cy="2442929"/>
    <xdr:pic>
      <xdr:nvPicPr>
        <xdr:cNvPr hidden="false" id="10" name="Picture 10"/>
        <xdr:cNvPicPr preferRelativeResize="true"/>
      </xdr:nvPicPr>
      <xdr:blipFill>
        <a:blip r:embed="rId4"/>
        <a:srcRect b="28482" l="36941" r="31842" t="42946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48396148" y="7910829"/>
    <xdr:ext cx="10064552" cy="5789930"/>
    <xdr:graphicFrame>
      <xdr:nvGraphicFramePr>
        <xdr:cNvPr hidden="false" id="11" name="Chart 11"/>
        <xdr:cNvGraphicFramePr/>
      </xdr:nvGraphicFramePr>
      <xdr:xfrm flipH="false" flipV="false" rot="0"/>
      <a:graphic>
        <a:graphicData uri="http://schemas.openxmlformats.org/drawingml/2006/chart">
          <c:chart r:id="rId5"/>
        </a:graphicData>
      </a:graphic>
    </xdr:graphicFrame>
    <xdr:clientData fLocksWithSheet="true"/>
  </xdr:absoluteAnchor>
  <xdr:absoluteAnchor>
    <xdr:pos x="19241806" y="18293926"/>
    <xdr:ext cx="20924854" cy="12384193"/>
    <xdr:graphicFrame>
      <xdr:nvGraphicFramePr>
        <xdr:cNvPr hidden="false" id="12" name="Chart 12"/>
        <xdr:cNvGraphicFramePr/>
      </xdr:nvGraphicFramePr>
      <xdr:xfrm flipH="false" flipV="false" rot="0"/>
      <a:graphic>
        <a:graphicData uri="http://schemas.openxmlformats.org/drawingml/2006/chart">
          <c:chart r:id="rId6"/>
        </a:graphicData>
      </a:graphic>
    </xdr:graphicFrame>
    <xdr:clientData fLocksWithSheet="true"/>
  </xdr:absoluteAnchor>
</xdr:wsDr>
</file>

<file path=xl/drawings/drawing3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95250" y="8924109"/>
    <xdr:ext cx="8168479" cy="5441496"/>
    <xdr:graphicFrame>
      <xdr:nvGraphicFramePr>
        <xdr:cNvPr hidden="false" id="13" name="Chart 13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177800" y="14599920"/>
    <xdr:ext cx="982094" cy="495299"/>
    <xdr:pic>
      <xdr:nvPicPr>
        <xdr:cNvPr hidden="false" id="14" name="Picture 14"/>
        <xdr:cNvPicPr preferRelativeResize="true"/>
      </xdr:nvPicPr>
      <xdr:blipFill>
        <a:blip r:embed="rId2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2841375" y="14683739"/>
    <xdr:ext cx="2064571" cy="492760"/>
    <xdr:pic>
      <xdr:nvPicPr>
        <xdr:cNvPr hidden="false" id="15" name="Picture 15"/>
        <xdr:cNvPicPr preferRelativeResize="true"/>
      </xdr:nvPicPr>
      <xdr:blipFill>
        <a:blip r:embed="rId3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505334" y="14671039"/>
    <xdr:ext cx="939800" cy="487680"/>
    <xdr:pic>
      <xdr:nvPicPr>
        <xdr:cNvPr hidden="false" id="16" name="Picture 16"/>
        <xdr:cNvPicPr preferRelativeResize="true"/>
      </xdr:nvPicPr>
      <xdr:blipFill>
        <a:blip r:embed="rId4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0" y="15346679"/>
    <xdr:ext cx="4814541" cy="2442929"/>
    <xdr:pic>
      <xdr:nvPicPr>
        <xdr:cNvPr hidden="false" id="17" name="Picture 17"/>
        <xdr:cNvPicPr preferRelativeResize="true"/>
      </xdr:nvPicPr>
      <xdr:blipFill>
        <a:blip r:embed="rId5"/>
        <a:srcRect b="28482" l="36941" r="31842" t="42946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60816020" y="15636239"/>
    <xdr:ext cx="9555783" cy="5656580"/>
    <xdr:graphicFrame>
      <xdr:nvGraphicFramePr>
        <xdr:cNvPr hidden="false" id="18" name="Chart 18"/>
        <xdr:cNvGraphicFramePr/>
      </xdr:nvGraphicFramePr>
      <xdr:xfrm flipH="false" flipV="false" rot="0"/>
      <a:graphic>
        <a:graphicData uri="http://schemas.openxmlformats.org/drawingml/2006/chart">
          <c:chart r:id="rId6"/>
        </a:graphicData>
      </a:graphic>
    </xdr:graphicFrame>
    <xdr:clientData fLocksWithSheet="true"/>
  </xdr:absoluteAnchor>
</xdr:wsDr>
</file>

<file path=xl/drawings/drawing4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324108" y="3634740"/>
    <xdr:ext cx="9164801" cy="4305299"/>
    <xdr:graphicFrame>
      <xdr:nvGraphicFramePr>
        <xdr:cNvPr hidden="false" id="19" name="Chart 19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11320984" y="3657601"/>
    <xdr:ext cx="6588102" cy="4271553"/>
    <xdr:graphicFrame>
      <xdr:nvGraphicFramePr>
        <xdr:cNvPr hidden="false" id="20" name="Chart 20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drawings/drawing5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49099508" y="4005580"/>
    <xdr:ext cx="15354486" cy="11722100"/>
    <xdr:graphicFrame>
      <xdr:nvGraphicFramePr>
        <xdr:cNvPr hidden="false" id="21" name="Chart 2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69867656" y="2386965"/>
    <xdr:ext cx="4885841" cy="2771775"/>
    <xdr:graphicFrame>
      <xdr:nvGraphicFramePr>
        <xdr:cNvPr hidden="false" id="22" name="Chart 2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drawings/drawing6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40267984" y="10805160"/>
    <xdr:ext cx="9530383" cy="5689600"/>
    <xdr:graphicFrame>
      <xdr:nvGraphicFramePr>
        <xdr:cNvPr hidden="false" id="23" name="Chart 23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drawings/drawing7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2960440" y="765809"/>
    <xdr:ext cx="4634381" cy="3429000"/>
    <xdr:graphicFrame>
      <xdr:nvGraphicFramePr>
        <xdr:cNvPr hidden="false" id="24" name="Chart 24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9468172" y="2625091"/>
    <xdr:ext cx="2757823" cy="1878329"/>
    <xdr:graphicFrame>
      <xdr:nvGraphicFramePr>
        <xdr:cNvPr hidden="false" id="25" name="Chart 25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  <xdr:absoluteAnchor>
    <xdr:pos x="9391973" y="4648200"/>
    <xdr:ext cx="2636788" cy="1935479"/>
    <xdr:graphicFrame>
      <xdr:nvGraphicFramePr>
        <xdr:cNvPr hidden="false" id="26" name="Chart 26"/>
        <xdr:cNvGraphicFramePr/>
      </xdr:nvGraphicFramePr>
      <xdr:xfrm flipH="false" flipV="false" rot="0"/>
      <a:graphic>
        <a:graphicData uri="http://schemas.openxmlformats.org/drawingml/2006/chart">
          <c:chart r:id="rId3"/>
        </a:graphicData>
      </a:graphic>
    </xdr:graphicFrame>
    <xdr:clientData fLocksWithSheet="true"/>
  </xdr:absoluteAnchor>
  <xdr:absoluteAnchor>
    <xdr:pos x="7834334" y="103094"/>
    <xdr:ext cx="4906011" cy="2426746"/>
    <xdr:graphicFrame>
      <xdr:nvGraphicFramePr>
        <xdr:cNvPr hidden="false" id="27" name="Chart 27"/>
        <xdr:cNvGraphicFramePr/>
      </xdr:nvGraphicFramePr>
      <xdr:xfrm flipH="false" flipV="false" rot="0"/>
      <a:graphic>
        <a:graphicData uri="http://schemas.openxmlformats.org/drawingml/2006/chart">
          <c:chart r:id="rId4"/>
        </a:graphicData>
      </a:graphic>
    </xdr:graphicFrame>
    <xdr:clientData fLocksWithSheet="true"/>
  </xdr:absoluteAnchor>
</xdr:wsDr>
</file>

<file path=xl/drawings/drawing8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8084156" y="614678"/>
    <xdr:ext cx="18298766" cy="11120120"/>
    <xdr:graphicFrame>
      <xdr:nvGraphicFramePr>
        <xdr:cNvPr hidden="false" id="28" name="Chart 28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18058756" y="12095480"/>
    <xdr:ext cx="6639594" cy="4276090"/>
    <xdr:graphicFrame>
      <xdr:nvGraphicFramePr>
        <xdr:cNvPr hidden="false" id="29" name="Chart 29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  <xdr:absoluteAnchor>
    <xdr:pos x="25003150" y="12184380"/>
    <xdr:ext cx="6601494" cy="4110989"/>
    <xdr:graphicFrame>
      <xdr:nvGraphicFramePr>
        <xdr:cNvPr hidden="false" id="30" name="Chart 30"/>
        <xdr:cNvGraphicFramePr/>
      </xdr:nvGraphicFramePr>
      <xdr:xfrm flipH="false" flipV="false" rot="0"/>
      <a:graphic>
        <a:graphicData uri="http://schemas.openxmlformats.org/drawingml/2006/chart">
          <c:chart r:id="rId3"/>
        </a:graphicData>
      </a:graphic>
    </xdr:graphicFrame>
    <xdr:clientData fLocksWithSheet="true"/>
  </xdr:absoluteAnchor>
  <xdr:absoluteAnchor>
    <xdr:pos x="15583892" y="171449"/>
    <xdr:ext cx="9314483" cy="6728460"/>
    <xdr:graphicFrame>
      <xdr:nvGraphicFramePr>
        <xdr:cNvPr hidden="false" id="31" name="Chart 31"/>
        <xdr:cNvGraphicFramePr/>
      </xdr:nvGraphicFramePr>
      <xdr:xfrm flipH="false" flipV="false" rot="0"/>
      <a:graphic>
        <a:graphicData uri="http://schemas.openxmlformats.org/drawingml/2006/chart">
          <c:chart r:id="rId4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0.xml.rels><?xml version="1.0" encoding="UTF-8" standalone="no" ?>
<Relationships xmlns="http://schemas.openxmlformats.org/package/2006/relationships">
  <Relationship Id="rId1" Target="../drawings/drawing8.xml" Type="http://schemas.openxmlformats.org/officeDocument/2006/relationships/drawing"/>
</Relationships>

</file>

<file path=xl/worksheets/_rels/sheet3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_rels/sheet4.xml.rels><?xml version="1.0" encoding="UTF-8" standalone="no" ?>
<Relationships xmlns="http://schemas.openxmlformats.org/package/2006/relationships">
  <Relationship Id="rId1" Target="../drawings/drawing2.xml" Type="http://schemas.openxmlformats.org/officeDocument/2006/relationships/drawing"/>
</Relationships>

</file>

<file path=xl/worksheets/_rels/sheet5.xml.rels><?xml version="1.0" encoding="UTF-8" standalone="no" ?>
<Relationships xmlns="http://schemas.openxmlformats.org/package/2006/relationships">
  <Relationship Id="rId1" Target="../drawings/drawing3.xml" Type="http://schemas.openxmlformats.org/officeDocument/2006/relationships/drawing"/>
</Relationships>

</file>

<file path=xl/worksheets/_rels/sheet6.xml.rels><?xml version="1.0" encoding="UTF-8" standalone="no" ?>
<Relationships xmlns="http://schemas.openxmlformats.org/package/2006/relationships">
  <Relationship Id="rId1" Target="../drawings/drawing4.xml" Type="http://schemas.openxmlformats.org/officeDocument/2006/relationships/drawing"/>
</Relationships>

</file>

<file path=xl/worksheets/_rels/sheet7.xml.rels><?xml version="1.0" encoding="UTF-8" standalone="no" ?>
<Relationships xmlns="http://schemas.openxmlformats.org/package/2006/relationships">
  <Relationship Id="rId1" Target="../drawings/drawing5.xml" Type="http://schemas.openxmlformats.org/officeDocument/2006/relationships/drawing"/>
</Relationships>

</file>

<file path=xl/worksheets/_rels/sheet8.xml.rels><?xml version="1.0" encoding="UTF-8" standalone="no" ?>
<Relationships xmlns="http://schemas.openxmlformats.org/package/2006/relationships">
  <Relationship Id="rId1" Target="../drawings/drawing6.xml" Type="http://schemas.openxmlformats.org/officeDocument/2006/relationships/drawing"/>
</Relationships>

</file>

<file path=xl/worksheets/_rels/sheet9.xml.rels><?xml version="1.0" encoding="UTF-8" standalone="no" ?>
<Relationships xmlns="http://schemas.openxmlformats.org/package/2006/relationships">
  <Relationship Id="rId1" Target="../drawings/drawing7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I96"/>
  <sheetViews>
    <sheetView showZeros="true" workbookViewId="0"/>
  </sheetViews>
  <sheetFormatPr baseColWidth="8" customHeight="false" defaultColWidth="9.14062530925693" defaultRowHeight="14.3999996185303" zeroHeight="false"/>
  <cols>
    <col bestFit="true" customWidth="true" max="5" min="3" outlineLevel="0" style="1" width="8.88671905066646"/>
    <col customWidth="true" max="6" min="6" outlineLevel="0" style="1" width="10.0000003383324"/>
    <col bestFit="true" customWidth="true" max="8" min="7" outlineLevel="0" style="1" width="8.88671905066646"/>
    <col customWidth="true" max="13" min="13" outlineLevel="0" width="10.7773439792995"/>
    <col bestFit="true" customWidth="true" max="17" min="15" outlineLevel="0" style="0" width="8.88671905066646"/>
    <col customWidth="true" max="22" min="22" outlineLevel="0" width="10.2187498044016"/>
  </cols>
  <sheetData>
    <row outlineLevel="0" r="3">
      <c r="C3" s="2" t="s">
        <v>0</v>
      </c>
      <c r="D3" s="2" t="s">
        <v>1</v>
      </c>
      <c r="E3" s="2" t="s">
        <v>2</v>
      </c>
      <c r="F3" s="2" t="n">
        <f aca="false" ca="false" dt2D="false" dtr="false" t="normal">'50 кГЦ новый для ХК.01'!D26</f>
        <v>20</v>
      </c>
      <c r="G3" s="2" t="s">
        <v>3</v>
      </c>
      <c r="H3" s="2" t="n"/>
      <c r="J3" s="2" t="s">
        <v>0</v>
      </c>
      <c r="K3" s="2" t="s">
        <v>1</v>
      </c>
      <c r="L3" s="2" t="s">
        <v>2</v>
      </c>
      <c r="M3" s="2" t="n">
        <f aca="false" ca="false" dt2D="false" dtr="false" t="normal">'50 кГЦ новый для ХК.01'!D27</f>
        <v>200</v>
      </c>
      <c r="N3" s="2" t="s">
        <v>3</v>
      </c>
      <c r="O3" s="2" t="n"/>
      <c r="P3" s="2" t="n"/>
      <c r="Q3" s="2" t="n"/>
      <c r="S3" s="2" t="str">
        <f aca="false" ca="false" dt2D="false" dtr="false" t="normal">J3</f>
        <v>ХК.01</v>
      </c>
      <c r="T3" s="2" t="str">
        <f aca="false" ca="false" dt2D="false" dtr="false" t="normal">K3</f>
        <v>50 кГц</v>
      </c>
      <c r="U3" s="2" t="str">
        <f aca="false" ca="false" dt2D="false" dtr="false" t="normal">L3</f>
        <v>Uзи</v>
      </c>
      <c r="V3" s="2" t="n">
        <f aca="false" ca="false" dt2D="false" dtr="false" t="normal">'50 кГЦ новый для ХК.01'!D28</f>
        <v>330</v>
      </c>
      <c r="W3" s="2" t="str">
        <f aca="false" ca="false" dt2D="false" dtr="false" t="normal">N3</f>
        <v>В</v>
      </c>
    </row>
    <row outlineLevel="0" r="4">
      <c r="C4" s="2" t="s">
        <v>4</v>
      </c>
      <c r="D4" s="2" t="n">
        <f aca="false" ca="false" dt2D="false" dtr="false" t="normal">'50 кГЦ новый для ХК.01'!D37</f>
        <v>500</v>
      </c>
      <c r="E4" s="2" t="s">
        <v>5</v>
      </c>
      <c r="F4" s="2" t="n">
        <f aca="false" ca="false" dt2D="false" dtr="false" t="normal">'50 кГЦ новый для ХК.01'!J45</f>
        <v>0.375</v>
      </c>
      <c r="G4" s="2" t="s">
        <v>6</v>
      </c>
      <c r="H4" s="2" t="n"/>
      <c r="J4" s="2" t="str">
        <f aca="false" ca="false" dt2D="false" dtr="false" t="normal">C4</f>
        <v>Шаг ВРУ</v>
      </c>
      <c r="K4" s="2" t="n">
        <f aca="false" ca="false" dt2D="false" dtr="false" t="normal">'50 кГЦ новый для ХК.01'!D38</f>
        <v>4000</v>
      </c>
      <c r="L4" s="2" t="str">
        <f aca="false" ca="false" dt2D="false" dtr="false" t="normal">E4</f>
        <v>мкс</v>
      </c>
      <c r="M4" s="2" t="n">
        <f aca="false" ca="false" dt2D="false" dtr="false" t="normal">'50 кГЦ новый для ХК.01'!J46</f>
        <v>3</v>
      </c>
      <c r="N4" s="2" t="str">
        <f aca="false" ca="false" dt2D="false" dtr="false" t="normal">G4</f>
        <v>м</v>
      </c>
      <c r="O4" s="2" t="n"/>
      <c r="P4" s="2" t="n"/>
      <c r="Q4" s="2" t="n"/>
      <c r="S4" s="2" t="str">
        <f aca="false" ca="false" dt2D="false" dtr="false" t="normal">J4</f>
        <v>Шаг ВРУ</v>
      </c>
      <c r="T4" s="2" t="n">
        <f aca="false" ca="false" dt2D="false" dtr="false" t="normal">'50 кГЦ новый для ХК.01'!D39</f>
        <v>36000</v>
      </c>
      <c r="U4" s="2" t="str">
        <f aca="false" ca="false" dt2D="false" dtr="false" t="normal">L4</f>
        <v>мкс</v>
      </c>
      <c r="V4" s="2" t="n">
        <f aca="false" ca="false" dt2D="false" dtr="false" t="normal">'50 кГЦ новый для ХК.01'!J47</f>
        <v>26.999999999999996</v>
      </c>
      <c r="W4" s="2" t="str">
        <f aca="false" ca="false" dt2D="false" dtr="false" t="normal">N4</f>
        <v>м</v>
      </c>
    </row>
    <row customHeight="true" ht="48" outlineLevel="0" r="5">
      <c r="C5" s="2" t="s">
        <v>7</v>
      </c>
      <c r="D5" s="3" t="s">
        <v>8</v>
      </c>
      <c r="E5" s="3" t="s"/>
      <c r="F5" s="3" t="s"/>
      <c r="G5" s="3" t="s"/>
      <c r="H5" s="3" t="n"/>
      <c r="J5" s="2" t="str">
        <f aca="false" ca="false" dt2D="false" dtr="false" t="normal">C5</f>
        <v>КУ1</v>
      </c>
      <c r="K5" s="4" t="str">
        <f aca="false" ca="false" dt2D="false" dtr="false" t="normal">D5</f>
        <v>коэффициент усиления для компенсации потерь на распостранение</v>
      </c>
      <c r="L5" s="4" t="s"/>
      <c r="M5" s="4" t="s"/>
      <c r="N5" s="4" t="s"/>
      <c r="O5" s="4" t="n"/>
      <c r="P5" s="4" t="n"/>
      <c r="Q5" s="4" t="n"/>
      <c r="S5" s="2" t="str">
        <f aca="false" ca="false" dt2D="false" dtr="false" t="normal">J5</f>
        <v>КУ1</v>
      </c>
      <c r="T5" s="3" t="str">
        <f aca="false" ca="false" dt2D="false" dtr="false" t="normal">K5</f>
        <v>коэффициент усиления для компенсации потерь на распостранение</v>
      </c>
      <c r="U5" s="3" t="s"/>
      <c r="V5" s="3" t="s"/>
      <c r="W5" s="3" t="s"/>
    </row>
    <row customHeight="true" ht="30.6000003814697" outlineLevel="0" r="6">
      <c r="C6" s="2" t="s">
        <v>9</v>
      </c>
      <c r="D6" s="3" t="s">
        <v>10</v>
      </c>
      <c r="E6" s="3" t="s"/>
      <c r="F6" s="3" t="s"/>
      <c r="G6" s="3" t="s"/>
      <c r="H6" s="3" t="n"/>
      <c r="J6" s="2" t="str">
        <f aca="false" ca="false" dt2D="false" dtr="false" t="normal">C6</f>
        <v>КУ2</v>
      </c>
      <c r="K6" s="4" t="str">
        <f aca="false" ca="false" dt2D="false" dtr="false" t="normal">D6</f>
        <v>коэффициент усиления                                  приведенный к КУ1</v>
      </c>
      <c r="L6" s="4" t="s"/>
      <c r="M6" s="4" t="s"/>
      <c r="N6" s="4" t="s"/>
      <c r="O6" s="4" t="n"/>
      <c r="P6" s="4" t="n"/>
      <c r="Q6" s="4" t="n"/>
      <c r="S6" s="2" t="str">
        <f aca="false" ca="false" dt2D="false" dtr="false" t="normal">J6</f>
        <v>КУ2</v>
      </c>
      <c r="T6" s="3" t="str">
        <f aca="false" ca="false" dt2D="false" dtr="false" t="normal">K6</f>
        <v>коэффициент усиления                                  приведенный к КУ1</v>
      </c>
      <c r="U6" s="3" t="s"/>
      <c r="V6" s="3" t="s"/>
      <c r="W6" s="3" t="s"/>
    </row>
    <row customHeight="true" ht="30" outlineLevel="0" r="7">
      <c r="C7" s="2" t="s">
        <v>11</v>
      </c>
      <c r="D7" s="3" t="s">
        <v>12</v>
      </c>
      <c r="E7" s="3" t="s"/>
      <c r="F7" s="3" t="s"/>
      <c r="G7" s="3" t="s"/>
      <c r="H7" s="3" t="n"/>
      <c r="J7" s="2" t="str">
        <f aca="false" ca="false" dt2D="false" dtr="false" t="normal">C7</f>
        <v>КУ 50 мВ</v>
      </c>
      <c r="K7" s="4" t="str">
        <f aca="false" ca="false" dt2D="false" dtr="false" t="normal">D7</f>
        <v>коэффициент усиления для пересечения уровня 50 мВ</v>
      </c>
      <c r="L7" s="4" t="s"/>
      <c r="M7" s="4" t="s"/>
      <c r="N7" s="4" t="s"/>
      <c r="O7" s="4" t="n"/>
      <c r="P7" s="4" t="n"/>
      <c r="Q7" s="4" t="n"/>
      <c r="S7" s="2" t="str">
        <f aca="false" ca="false" dt2D="false" dtr="false" t="normal">J7</f>
        <v>КУ 50 мВ</v>
      </c>
      <c r="T7" s="3" t="str">
        <f aca="false" ca="false" dt2D="false" dtr="false" t="normal">K7</f>
        <v>коэффициент усиления для пересечения уровня 50 мВ</v>
      </c>
      <c r="U7" s="3" t="s"/>
      <c r="V7" s="3" t="s"/>
      <c r="W7" s="3" t="s"/>
    </row>
    <row ht="21" outlineLevel="0" r="8">
      <c r="C8" s="5" t="s">
        <v>13</v>
      </c>
      <c r="D8" s="5" t="s"/>
      <c r="E8" s="5" t="s"/>
      <c r="F8" s="5" t="s"/>
      <c r="G8" s="5" t="s"/>
      <c r="J8" s="6" t="s">
        <v>14</v>
      </c>
      <c r="K8" s="6" t="s"/>
      <c r="L8" s="6" t="s"/>
      <c r="M8" s="6" t="s"/>
      <c r="N8" s="6" t="s"/>
      <c r="S8" s="6" t="s">
        <v>15</v>
      </c>
      <c r="T8" s="6" t="s"/>
      <c r="U8" s="6" t="s"/>
      <c r="V8" s="6" t="s"/>
      <c r="W8" s="6" t="s"/>
    </row>
    <row ht="15" outlineLevel="0" r="9">
      <c r="C9" s="7" t="str">
        <f aca="false" ca="false" dt2D="false" dtr="false" t="normal">'50 кГЦ новый для ХК.01'!O3</f>
        <v>Шаг ВРУ</v>
      </c>
      <c r="D9" s="8" t="s">
        <v>16</v>
      </c>
      <c r="E9" s="9" t="s">
        <v>7</v>
      </c>
      <c r="F9" s="10" t="s">
        <v>17</v>
      </c>
      <c r="G9" s="11" t="s">
        <v>11</v>
      </c>
      <c r="H9" s="12" t="n"/>
      <c r="I9" s="13" t="n"/>
      <c r="J9" s="7" t="str">
        <f aca="false" ca="false" dt2D="false" dtr="false" t="normal">C9</f>
        <v>Шаг ВРУ</v>
      </c>
      <c r="K9" s="8" t="s">
        <v>16</v>
      </c>
      <c r="L9" s="9" t="s">
        <v>7</v>
      </c>
      <c r="M9" s="10" t="s">
        <v>17</v>
      </c>
      <c r="N9" s="11" t="s">
        <v>11</v>
      </c>
      <c r="O9" s="12" t="n"/>
      <c r="P9" s="12" t="n"/>
      <c r="Q9" s="12" t="n"/>
      <c r="R9" s="13" t="n"/>
      <c r="S9" s="7" t="str">
        <f aca="false" ca="false" dt2D="false" dtr="false" t="normal">J9</f>
        <v>Шаг ВРУ</v>
      </c>
      <c r="T9" s="14" t="str">
        <f aca="false" ca="false" dt2D="false" dtr="false" t="normal">K9</f>
        <v>Глубина</v>
      </c>
      <c r="U9" s="15" t="str">
        <f aca="false" ca="false" dt2D="false" dtr="false" t="normal">L9</f>
        <v>КУ1</v>
      </c>
      <c r="V9" s="16" t="str">
        <f aca="false" ca="false" dt2D="false" dtr="false" t="normal">M9</f>
        <v>КУ2 99 мВ</v>
      </c>
      <c r="W9" s="17" t="str">
        <f aca="false" ca="false" dt2D="false" dtr="false" t="normal">N9</f>
        <v>КУ 50 мВ</v>
      </c>
      <c r="X9" s="13" t="n"/>
    </row>
    <row ht="15" outlineLevel="0" r="10">
      <c r="C10" s="18" t="n">
        <f aca="false" ca="false" dt2D="false" dtr="false" t="normal">'50 кГЦ новый для ХК.01'!O4</f>
        <v>1</v>
      </c>
      <c r="D10" s="19" t="n">
        <f aca="false" ca="false" dt2D="false" dtr="false" t="normal">'50 кГЦ новый для ХК.01'!P4</f>
        <v>0.5</v>
      </c>
      <c r="E10" s="20" t="n">
        <f aca="false" ca="false" dt2D="false" dtr="false" t="normal">'50 кГЦ новый для ХК.01'!W4</f>
        <v>0.5010099320945379</v>
      </c>
      <c r="F10" s="21" t="n">
        <f aca="false" ca="false" dt2D="false" dtr="false" t="normal">E10</f>
        <v>0.5010099320945379</v>
      </c>
      <c r="G10" s="22" t="n">
        <f aca="false" ca="false" dt2D="false" dtr="false" t="normal">'50 кГЦ новый для ХК.01'!Y4</f>
        <v>0.2533309497491672</v>
      </c>
      <c r="H10" s="23" t="n"/>
      <c r="I10" s="13" t="n"/>
      <c r="J10" s="24" t="n">
        <f aca="false" ca="false" dt2D="false" dtr="false" t="normal">'50 кГЦ новый для ХК.01'!AD4</f>
        <v>1</v>
      </c>
      <c r="K10" s="25" t="n">
        <f aca="false" ca="false" dt2D="false" dtr="false" t="normal">'50 кГЦ новый для ХК.01'!AE4</f>
        <v>10</v>
      </c>
      <c r="L10" s="20" t="n">
        <f aca="false" ca="false" dt2D="false" dtr="false" t="normal">'50 кГЦ новый для ХК.01'!AL4</f>
        <v>10.411819311564017</v>
      </c>
      <c r="M10" s="21" t="n">
        <f aca="false" ca="false" dt2D="false" dtr="false" t="normal">'50 кГЦ новый для ХК.01'!AN4</f>
        <v>1.0411819311564</v>
      </c>
      <c r="N10" s="22" t="n">
        <f aca="false" ca="false" dt2D="false" dtr="false" t="normal">'50 кГЦ новый для ХК.01'!AP4</f>
        <v>0.5264638295269405</v>
      </c>
      <c r="O10" s="23" t="n"/>
      <c r="P10" s="23" t="n"/>
      <c r="Q10" s="23" t="n"/>
      <c r="R10" s="13" t="n"/>
      <c r="S10" s="18" t="n">
        <f aca="false" ca="false" dt2D="false" dtr="false" t="normal">'50 кГЦ новый для ХК.01'!AU4</f>
        <v>1</v>
      </c>
      <c r="T10" s="25" t="n">
        <f aca="false" ca="false" dt2D="false" dtr="false" t="normal">'50 кГЦ новый для ХК.01'!AV4</f>
        <v>50</v>
      </c>
      <c r="U10" s="26" t="n">
        <f aca="false" ca="false" dt2D="false" dtr="false" t="normal">'50 кГЦ новый для ХК.01'!BC4</f>
        <v>61.17910477930517</v>
      </c>
      <c r="V10" s="27" t="n">
        <f aca="false" ca="false" dt2D="false" dtr="false" t="normal">'50 кГЦ новый для ХК.01'!BE4</f>
        <v>3.707824532079095</v>
      </c>
      <c r="W10" s="28" t="n">
        <f aca="false" ca="false" dt2D="false" dtr="false" t="normal">'50 кГЦ новый для ХК.01'!BG4</f>
        <v>1.8748265254701906</v>
      </c>
      <c r="X10" s="13" t="n"/>
    </row>
    <row outlineLevel="0" r="11">
      <c r="C11" s="18" t="n">
        <f aca="false" ca="false" dt2D="false" dtr="false" t="normal">'50 кГЦ новый для ХК.01'!O5</f>
        <v>2</v>
      </c>
      <c r="D11" s="19" t="n">
        <f aca="false" ca="false" dt2D="false" dtr="false" t="normal">'50 кГЦ новый для ХК.01'!P5</f>
        <v>0.875</v>
      </c>
      <c r="E11" s="20" t="n">
        <f aca="false" ca="false" dt2D="false" dtr="false" t="normal">'50 кГЦ новый для ХК.01'!W5</f>
        <v>0.8780952593725766</v>
      </c>
      <c r="F11" s="21" t="n">
        <f aca="false" ca="false" dt2D="false" dtr="false" t="normal">E11</f>
        <v>0.8780952593725766</v>
      </c>
      <c r="G11" s="22" t="n">
        <f aca="false" ca="false" dt2D="false" dtr="false" t="normal">'50 кГЦ новый для ХК.01'!Y5</f>
        <v>0.44400059116017937</v>
      </c>
      <c r="H11" s="23" t="n"/>
      <c r="I11" s="13" t="n"/>
      <c r="J11" s="24" t="n">
        <f aca="false" ca="false" dt2D="false" dtr="false" t="normal">'50 кГЦ новый для ХК.01'!AD5</f>
        <v>2</v>
      </c>
      <c r="K11" s="25" t="n">
        <f aca="false" ca="false" dt2D="false" dtr="false" t="normal">'50 кГЦ новый для ХК.01'!AE5</f>
        <v>13</v>
      </c>
      <c r="L11" s="20" t="n">
        <f aca="false" ca="false" dt2D="false" dtr="false" t="normal">'50 кГЦ новый для ХК.01'!AL5</f>
        <v>13.700233268978183</v>
      </c>
      <c r="M11" s="21" t="n">
        <f aca="false" ca="false" dt2D="false" dtr="false" t="normal">'50 кГЦ новый для ХК.01'!AN5</f>
        <v>1.3700233268978161</v>
      </c>
      <c r="N11" s="22" t="n">
        <f aca="false" ca="false" dt2D="false" dtr="false" t="normal">'50 кГЦ новый для ХК.01'!AP5</f>
        <v>0.6927393816936301</v>
      </c>
      <c r="O11" s="23" t="n"/>
      <c r="P11" s="23" t="n"/>
      <c r="Q11" s="23" t="n"/>
      <c r="R11" s="13" t="n"/>
      <c r="S11" s="18" t="n">
        <f aca="false" ca="false" dt2D="false" dtr="false" t="normal">'50 кГЦ новый для ХК.01'!AU5</f>
        <v>2</v>
      </c>
      <c r="T11" s="25" t="n">
        <f aca="false" ca="false" dt2D="false" dtr="false" t="normal">'50 кГЦ новый для ХК.01'!AV5</f>
        <v>77</v>
      </c>
      <c r="U11" s="26" t="n">
        <f aca="false" ca="false" dt2D="false" dtr="false" t="normal">'50 кГЦ новый для ХК.01'!BC5</f>
        <v>105.06201352333179</v>
      </c>
      <c r="V11" s="27" t="n">
        <f aca="false" ca="false" dt2D="false" dtr="false" t="normal">'50 кГЦ новый для ХК.01'!BE5</f>
        <v>6.367394758989795</v>
      </c>
      <c r="W11" s="28" t="n">
        <f aca="false" ca="false" dt2D="false" dtr="false" t="normal">'50 кГЦ новый для ХК.01'!BG5</f>
        <v>3.2196131421569945</v>
      </c>
      <c r="X11" s="13" t="n"/>
    </row>
    <row outlineLevel="0" r="12">
      <c r="C12" s="18" t="n">
        <f aca="false" ca="false" dt2D="false" dtr="false" t="normal">'50 кГЦ новый для ХК.01'!O6</f>
        <v>3</v>
      </c>
      <c r="D12" s="19" t="n">
        <f aca="false" ca="false" dt2D="false" dtr="false" t="normal">'50 кГЦ новый для ХК.01'!P6</f>
        <v>1.25</v>
      </c>
      <c r="E12" s="20" t="n">
        <f aca="false" ca="false" dt2D="false" dtr="false" t="normal">'50 кГЦ новый для ХК.01'!W6</f>
        <v>1.2563216409606748</v>
      </c>
      <c r="F12" s="21" t="n">
        <f aca="false" ca="false" dt2D="false" dtr="false" t="normal">E12</f>
        <v>1.2563216409606748</v>
      </c>
      <c r="G12" s="22" t="n">
        <f aca="false" ca="false" dt2D="false" dtr="false" t="normal">'50 кГЦ новый для ХК.01'!Y6</f>
        <v>0.6352471959277347</v>
      </c>
      <c r="H12" s="23" t="n"/>
      <c r="I12" s="13" t="n"/>
      <c r="J12" s="24" t="n">
        <f aca="false" ca="false" dt2D="false" dtr="false" t="normal">'50 кГЦ новый для ХК.01'!AD6</f>
        <v>3</v>
      </c>
      <c r="K12" s="25" t="n">
        <f aca="false" ca="false" dt2D="false" dtr="false" t="normal">'50 кГЦ новый для ХК.01'!AE6</f>
        <v>16</v>
      </c>
      <c r="L12" s="20" t="n">
        <f aca="false" ca="false" dt2D="false" dtr="false" t="normal">'50 кГЦ новый для ХК.01'!AL6</f>
        <v>17.067211836926393</v>
      </c>
      <c r="M12" s="21" t="n">
        <f aca="false" ca="false" dt2D="false" dtr="false" t="normal">'50 кГЦ новый для ХК.01'!AN6</f>
        <v>1.7067211836926366</v>
      </c>
      <c r="N12" s="22" t="n">
        <f aca="false" ca="false" dt2D="false" dtr="false" t="normal">'50 кГЦ новый для ХК.01'!AP6</f>
        <v>0.8629874793386186</v>
      </c>
      <c r="O12" s="23" t="n"/>
      <c r="P12" s="23" t="n"/>
      <c r="Q12" s="23" t="n"/>
      <c r="R12" s="13" t="n"/>
      <c r="S12" s="18" t="n">
        <f aca="false" ca="false" dt2D="false" dtr="false" t="normal">'50 кГЦ новый для ХК.01'!AU6</f>
        <v>3</v>
      </c>
      <c r="T12" s="25" t="n">
        <f aca="false" ca="false" dt2D="false" dtr="false" t="normal">'50 кГЦ новый для ХК.01'!AV6</f>
        <v>104</v>
      </c>
      <c r="U12" s="26" t="n">
        <f aca="false" ca="false" dt2D="false" dtr="false" t="normal">'50 кГЦ новый для ХК.01'!BC6</f>
        <v>158.2377923378522</v>
      </c>
      <c r="V12" s="27" t="n">
        <f aca="false" ca="false" dt2D="false" dtr="false" t="normal">'50 кГЦ новый для ХК.01'!BE6</f>
        <v>9.590169232597086</v>
      </c>
      <c r="W12" s="28" t="n">
        <f aca="false" ca="false" dt2D="false" dtr="false" t="normal">'50 кГЦ новый для ХК.01'!BG6</f>
        <v>4.849178677540942</v>
      </c>
      <c r="X12" s="13" t="n"/>
    </row>
    <row outlineLevel="0" r="13">
      <c r="C13" s="18" t="n">
        <f aca="false" ca="false" dt2D="false" dtr="false" t="normal">'50 кГЦ новый для ХК.01'!O7</f>
        <v>4</v>
      </c>
      <c r="D13" s="19" t="n">
        <f aca="false" ca="false" dt2D="false" dtr="false" t="normal">'50 кГЦ новый для ХК.01'!P7</f>
        <v>1.625</v>
      </c>
      <c r="E13" s="20" t="n">
        <f aca="false" ca="false" dt2D="false" dtr="false" t="normal">'50 кГЦ новый для ХК.01'!W7</f>
        <v>1.63569166820607</v>
      </c>
      <c r="F13" s="21" t="n">
        <f aca="false" ca="false" dt2D="false" dtr="false" t="normal">E13</f>
        <v>1.63569166820607</v>
      </c>
      <c r="G13" s="22" t="n">
        <f aca="false" ca="false" dt2D="false" dtr="false" t="normal">'50 кГЦ новый для ХК.01'!Y7</f>
        <v>0.8270720743421385</v>
      </c>
      <c r="H13" s="23" t="n"/>
      <c r="I13" s="13" t="n"/>
      <c r="J13" s="24" t="n">
        <f aca="false" ca="false" dt2D="false" dtr="false" t="normal">'50 кГЦ новый для ХК.01'!AD7</f>
        <v>4</v>
      </c>
      <c r="K13" s="25" t="n">
        <f aca="false" ca="false" dt2D="false" dtr="false" t="normal">'50 кГЦ новый для ХК.01'!AE7</f>
        <v>19</v>
      </c>
      <c r="L13" s="20" t="n">
        <f aca="false" ca="false" dt2D="false" dtr="false" t="normal">'50 кГЦ новый для ХК.01'!AL7</f>
        <v>20.514181047424</v>
      </c>
      <c r="M13" s="21" t="n">
        <f aca="false" ca="false" dt2D="false" dtr="false" t="normal">'50 кГЦ новый для ХК.01'!AN7</f>
        <v>2.0514181047423965</v>
      </c>
      <c r="N13" s="22" t="n">
        <f aca="false" ca="false" dt2D="false" dtr="false" t="normal">'50 кГЦ новый для ХК.01'!AP7</f>
        <v>1.037280228426622</v>
      </c>
      <c r="O13" s="23" t="n"/>
      <c r="P13" s="23" t="n"/>
      <c r="Q13" s="23" t="n"/>
      <c r="R13" s="13" t="n"/>
      <c r="S13" s="18" t="n">
        <f aca="false" ca="false" dt2D="false" dtr="false" t="normal">'50 кГЦ новый для ХК.01'!AU7</f>
        <v>4</v>
      </c>
      <c r="T13" s="25" t="n">
        <f aca="false" ca="false" dt2D="false" dtr="false" t="normal">'50 кГЦ новый для ХК.01'!AV7</f>
        <v>131</v>
      </c>
      <c r="U13" s="26" t="n">
        <f aca="false" ca="false" dt2D="false" dtr="false" t="normal">'50 кГЦ новый для ХК.01'!BC7</f>
        <v>222.26447437420546</v>
      </c>
      <c r="V13" s="27" t="n">
        <f aca="false" ca="false" dt2D="false" dtr="false" t="normal">'50 кГЦ новый для ХК.01'!BE7</f>
        <v>13.470574204497279</v>
      </c>
      <c r="W13" s="28" t="n">
        <f aca="false" ca="false" dt2D="false" dtr="false" t="normal">'50 кГЦ новый для ХК.01'!BG7</f>
        <v>6.811268875699673</v>
      </c>
      <c r="X13" s="13" t="n"/>
    </row>
    <row outlineLevel="0" r="14">
      <c r="C14" s="18" t="n">
        <f aca="false" ca="false" dt2D="false" dtr="false" t="normal">'50 кГЦ новый для ХК.01'!O8</f>
        <v>5</v>
      </c>
      <c r="D14" s="19" t="n">
        <f aca="false" ca="false" dt2D="false" dtr="false" t="normal">'50 кГЦ новый для ХК.01'!P8</f>
        <v>2</v>
      </c>
      <c r="E14" s="20" t="n">
        <f aca="false" ca="false" dt2D="false" dtr="false" t="normal">'50 кГЦ новый для ХК.01'!W8</f>
        <v>2.0162079376879705</v>
      </c>
      <c r="F14" s="21" t="n">
        <f aca="false" ca="false" dt2D="false" dtr="false" t="normal">E14</f>
        <v>2.0162079376879705</v>
      </c>
      <c r="G14" s="22" t="n">
        <f aca="false" ca="false" dt2D="false" dtr="false" t="normal">'50 кГЦ новый для ХК.01'!Y8</f>
        <v>1.0194765393391925</v>
      </c>
      <c r="H14" s="23" t="n"/>
      <c r="I14" s="13" t="n"/>
      <c r="J14" s="24" t="n">
        <f aca="false" ca="false" dt2D="false" dtr="false" t="normal">'50 кГЦ новый для ХК.01'!AD8</f>
        <v>5</v>
      </c>
      <c r="K14" s="25" t="n">
        <f aca="false" ca="false" dt2D="false" dtr="false" t="normal">'50 кГЦ новый для ХК.01'!AE8</f>
        <v>22</v>
      </c>
      <c r="L14" s="20" t="n">
        <f aca="false" ca="false" dt2D="false" dtr="false" t="normal">'50 кГЦ новый для ХК.01'!AL8</f>
        <v>24.042590015891808</v>
      </c>
      <c r="M14" s="21" t="n">
        <f aca="false" ca="false" dt2D="false" dtr="false" t="normal">'50 кГЦ новый для ХК.01'!AN8</f>
        <v>2.404259001589177</v>
      </c>
      <c r="N14" s="22" t="n">
        <f aca="false" ca="false" dt2D="false" dtr="false" t="normal">'50 кГЦ новый для ХК.01'!AP8</f>
        <v>1.2156909021129794</v>
      </c>
      <c r="O14" s="23" t="n"/>
      <c r="P14" s="23" t="n"/>
      <c r="Q14" s="23" t="n"/>
      <c r="R14" s="13" t="n"/>
      <c r="S14" s="18" t="n">
        <f aca="false" ca="false" dt2D="false" dtr="false" t="normal">'50 кГЦ новый для ХК.01'!AU8</f>
        <v>5</v>
      </c>
      <c r="T14" s="25" t="n">
        <f aca="false" ca="false" dt2D="false" dtr="false" t="normal">'50 кГЦ новый для ХК.01'!AV8</f>
        <v>158</v>
      </c>
      <c r="U14" s="26" t="n">
        <f aca="false" ca="false" dt2D="false" dtr="false" t="normal">'50 кГЦ новый для ХК.01'!BC8</f>
        <v>298.9356602051941</v>
      </c>
      <c r="V14" s="27" t="n">
        <f aca="false" ca="false" dt2D="false" dtr="false" t="normal">'50 кГЦ новый для ХК.01'!BE8</f>
        <v>18.1173127397087</v>
      </c>
      <c r="W14" s="28" t="n">
        <f aca="false" ca="false" dt2D="false" dtr="false" t="normal">'50 кГЦ новый для ХК.01'!BG8</f>
        <v>9.160848416847438</v>
      </c>
      <c r="X14" s="13" t="n"/>
    </row>
    <row outlineLevel="0" r="15">
      <c r="C15" s="18" t="n">
        <f aca="false" ca="false" dt2D="false" dtr="false" t="normal">'50 кГЦ новый для ХК.01'!O9</f>
        <v>6</v>
      </c>
      <c r="D15" s="19" t="n">
        <f aca="false" ca="false" dt2D="false" dtr="false" t="normal">'50 кГЦ новый для ХК.01'!P9</f>
        <v>2.375</v>
      </c>
      <c r="E15" s="20" t="n">
        <f aca="false" ca="false" dt2D="false" dtr="false" t="normal">'50 кГЦ новый для ХК.01'!W9</f>
        <v>2.3978730512274575</v>
      </c>
      <c r="F15" s="21" t="n">
        <f aca="false" ca="false" dt2D="false" dtr="false" t="normal">E15</f>
        <v>2.3978730512274575</v>
      </c>
      <c r="G15" s="22" t="n">
        <f aca="false" ca="false" dt2D="false" dtr="false" t="normal">'50 кГЦ новый для ХК.01'!Y9</f>
        <v>1.212461906505202</v>
      </c>
      <c r="H15" s="23" t="n"/>
      <c r="I15" s="13" t="n"/>
      <c r="J15" s="24" t="n">
        <f aca="false" ca="false" dt2D="false" dtr="false" t="normal">'50 кГЦ новый для ХК.01'!AD9</f>
        <v>6</v>
      </c>
      <c r="K15" s="25" t="n">
        <f aca="false" ca="false" dt2D="false" dtr="false" t="normal">'50 кГЦ новый для ХК.01'!AE9</f>
        <v>25</v>
      </c>
      <c r="L15" s="20" t="n">
        <f aca="false" ca="false" dt2D="false" dtr="false" t="normal">'50 кГЦ новый для ХК.01'!AL9</f>
        <v>27.653911291918817</v>
      </c>
      <c r="M15" s="21" t="n">
        <f aca="false" ca="false" dt2D="false" dtr="false" t="normal">'50 кГЦ новый для ХК.01'!AN9</f>
        <v>2.7653911291918774</v>
      </c>
      <c r="N15" s="22" t="n">
        <f aca="false" ca="false" dt2D="false" dtr="false" t="normal">'50 кГЦ новый для ХК.01'!AP9</f>
        <v>1.3982939584796676</v>
      </c>
      <c r="O15" s="23" t="n"/>
      <c r="P15" s="23" t="n"/>
      <c r="Q15" s="23" t="n"/>
      <c r="R15" s="13" t="n"/>
      <c r="S15" s="18" t="n">
        <f aca="false" ca="false" dt2D="false" dtr="false" t="normal">'50 кГЦ новый для ХК.01'!AU9</f>
        <v>6</v>
      </c>
      <c r="T15" s="25" t="n">
        <f aca="false" ca="false" dt2D="false" dtr="false" t="normal">'50 кГЦ новый для ХК.01'!AV9</f>
        <v>185</v>
      </c>
      <c r="U15" s="26" t="n">
        <f aca="false" ca="false" dt2D="false" dtr="false" t="normal">'50 кГЦ новый для ХК.01'!BC9</f>
        <v>390.3141069353332</v>
      </c>
      <c r="V15" s="27" t="n">
        <f aca="false" ca="false" dt2D="false" dtr="false" t="normal">'50 кГЦ новый для ХК.01'!BE9</f>
        <v>23.655400420323183</v>
      </c>
      <c r="W15" s="28" t="n">
        <f aca="false" ca="false" dt2D="false" dtr="false" t="normal">'50 кГЦ новый для ХК.01'!BG9</f>
        <v>11.961130251698386</v>
      </c>
      <c r="X15" s="13" t="n"/>
    </row>
    <row outlineLevel="0" r="16">
      <c r="C16" s="18" t="n">
        <f aca="false" ca="false" dt2D="false" dtr="false" t="normal">'50 кГЦ новый для ХК.01'!O10</f>
        <v>7</v>
      </c>
      <c r="D16" s="19" t="n">
        <f aca="false" ca="false" dt2D="false" dtr="false" t="normal">'50 кГЦ новый для ХК.01'!P10</f>
        <v>2.75</v>
      </c>
      <c r="E16" s="20" t="n">
        <f aca="false" ca="false" dt2D="false" dtr="false" t="normal">'50 кГЦ новый для ХК.01'!W10</f>
        <v>2.780689615897411</v>
      </c>
      <c r="F16" s="21" t="n">
        <f aca="false" ca="false" dt2D="false" dtr="false" t="normal">E16</f>
        <v>2.780689615897411</v>
      </c>
      <c r="G16" s="22" t="n">
        <f aca="false" ca="false" dt2D="false" dtr="false" t="normal">'50 кГЦ новый для ХК.01'!Y10</f>
        <v>1.4060294940819955</v>
      </c>
      <c r="H16" s="23" t="n"/>
      <c r="I16" s="13" t="n"/>
      <c r="J16" s="24" t="n">
        <f aca="false" ca="false" dt2D="false" dtr="false" t="normal">'50 кГЦ новый для ХК.01'!AD10</f>
        <v>7</v>
      </c>
      <c r="K16" s="25" t="n">
        <f aca="false" ca="false" dt2D="false" dtr="false" t="normal">'50 кГЦ новый для ХК.01'!AE10</f>
        <v>28</v>
      </c>
      <c r="L16" s="20" t="n">
        <f aca="false" ca="false" dt2D="false" dtr="false" t="normal">'50 кГЦ новый для ХК.01'!AL10</f>
        <v>31.349641215145187</v>
      </c>
      <c r="M16" s="21" t="n">
        <f aca="false" ca="false" dt2D="false" dtr="false" t="normal">'50 кГЦ новый для ХК.01'!AN10</f>
        <v>3.1349641215145136</v>
      </c>
      <c r="N16" s="22" t="n">
        <f aca="false" ca="false" dt2D="false" dtr="false" t="normal">'50 кГЦ новый для ХК.01'!AP10</f>
        <v>1.5851650585301729</v>
      </c>
      <c r="O16" s="23" t="n"/>
      <c r="P16" s="23" t="n"/>
      <c r="Q16" s="23" t="n"/>
      <c r="R16" s="13" t="n"/>
      <c r="S16" s="18" t="n">
        <f aca="false" ca="false" dt2D="false" dtr="false" t="normal">'50 кГЦ новый для ХК.01'!AU10</f>
        <v>7</v>
      </c>
      <c r="T16" s="25" t="n">
        <f aca="false" ca="false" dt2D="false" dtr="false" t="normal">'50 кГЦ новый для ХК.01'!AV10</f>
        <v>212</v>
      </c>
      <c r="U16" s="26" t="n">
        <f aca="false" ca="false" dt2D="false" dtr="false" t="normal">'50 кГЦ новый для ХК.01'!BC10</f>
        <v>498.76992899282624</v>
      </c>
      <c r="V16" s="27" t="n">
        <f aca="false" ca="false" dt2D="false" dtr="false" t="normal">'50 кГЦ новый для ХК.01'!BE10</f>
        <v>30.22848054501972</v>
      </c>
      <c r="W16" s="28" t="n">
        <f aca="false" ca="false" dt2D="false" dtr="false" t="normal">'50 кГЦ новый для ХК.01'!BG10</f>
        <v>15.284746260277881</v>
      </c>
      <c r="X16" s="13" t="n"/>
    </row>
    <row outlineLevel="0" r="17">
      <c r="C17" s="18" t="n">
        <f aca="false" ca="false" dt2D="false" dtr="false" t="normal">'50 кГЦ новый для ХК.01'!O11</f>
        <v>8</v>
      </c>
      <c r="D17" s="19" t="n">
        <f aca="false" ca="false" dt2D="false" dtr="false" t="normal">'50 кГЦ новый для ХК.01'!P11</f>
        <v>3.125</v>
      </c>
      <c r="E17" s="20" t="n">
        <f aca="false" ca="false" dt2D="false" dtr="false" t="normal">'50 кГЦ новый для ХК.01'!W11</f>
        <v>3.164660244032444</v>
      </c>
      <c r="F17" s="21" t="n">
        <f aca="false" ca="false" dt2D="false" dtr="false" t="normal">E17</f>
        <v>3.164660244032444</v>
      </c>
      <c r="G17" s="22" t="n">
        <f aca="false" ca="false" dt2D="false" dtr="false" t="normal">'50 кГЦ новый для ХК.01'!Y11</f>
        <v>1.6001806229719466</v>
      </c>
      <c r="H17" s="23" t="n"/>
      <c r="I17" s="13" t="n"/>
      <c r="J17" s="24" t="n">
        <f aca="false" ca="false" dt2D="false" dtr="false" t="normal">'50 кГЦ новый для ХК.01'!AD11</f>
        <v>8</v>
      </c>
      <c r="K17" s="25" t="n">
        <f aca="false" ca="false" dt2D="false" dtr="false" t="normal">'50 кГЦ новый для ХК.01'!AE11</f>
        <v>31</v>
      </c>
      <c r="L17" s="20" t="n">
        <f aca="false" ca="false" dt2D="false" dtr="false" t="normal">'50 кГЦ новый для ХК.01'!AL11</f>
        <v>35.131300276338045</v>
      </c>
      <c r="M17" s="21" t="n">
        <f aca="false" ca="false" dt2D="false" dtr="false" t="normal">'50 кГЦ новый для ХК.01'!AN11</f>
        <v>3.5131300276337987</v>
      </c>
      <c r="N17" s="22" t="n">
        <f aca="false" ca="false" dt2D="false" dtr="false" t="normal">'50 кГЦ новый для ХК.01'!AP11</f>
        <v>1.7763810844469488</v>
      </c>
      <c r="O17" s="23" t="n"/>
      <c r="P17" s="23" t="n"/>
      <c r="Q17" s="23" t="n"/>
      <c r="R17" s="13" t="n"/>
      <c r="S17" s="18" t="n">
        <f aca="false" ca="false" dt2D="false" dtr="false" t="normal">'50 кГЦ новый для ХК.01'!AU11</f>
        <v>8</v>
      </c>
      <c r="T17" s="25" t="n">
        <f aca="false" ca="false" dt2D="false" dtr="false" t="normal">'50 кГЦ новый для ХК.01'!AV11</f>
        <v>239</v>
      </c>
      <c r="U17" s="26" t="n">
        <f aca="false" ca="false" dt2D="false" dtr="false" t="normal">'50 кГЦ новый для ХК.01'!BC11</f>
        <v>627.0240272543781</v>
      </c>
      <c r="V17" s="27" t="n">
        <f aca="false" ca="false" dt2D="false" dtr="false" t="normal">'50 кГЦ новый для ХК.01'!BE11</f>
        <v>38.00145619723497</v>
      </c>
      <c r="W17" s="28" t="n">
        <f aca="false" ca="false" dt2D="false" dtr="false" t="normal">'50 кГЦ новый для ХК.01'!BG11</f>
        <v>19.21507813238392</v>
      </c>
      <c r="X17" s="13" t="n"/>
    </row>
    <row outlineLevel="0" r="18">
      <c r="C18" s="18" t="n">
        <f aca="false" ca="false" dt2D="false" dtr="false" t="normal">'50 кГЦ новый для ХК.01'!O12</f>
        <v>9</v>
      </c>
      <c r="D18" s="19" t="n">
        <f aca="false" ca="false" dt2D="false" dtr="false" t="normal">'50 кГЦ новый для ХК.01'!P12</f>
        <v>3.5</v>
      </c>
      <c r="E18" s="20" t="n">
        <f aca="false" ca="false" dt2D="false" dtr="false" t="normal">'50 кГЦ новый для ХК.01'!W12</f>
        <v>3.5497875532388665</v>
      </c>
      <c r="F18" s="21" t="n">
        <f aca="false" ca="false" dt2D="false" dtr="false" t="normal">E18</f>
        <v>3.5497875532388665</v>
      </c>
      <c r="G18" s="22" t="n">
        <f aca="false" ca="false" dt2D="false" dtr="false" t="normal">'50 кГЦ новый для ХК.01'!Y12</f>
        <v>1.7949166167430126</v>
      </c>
      <c r="H18" s="23" t="n"/>
      <c r="I18" s="13" t="n"/>
      <c r="J18" s="24" t="n">
        <f aca="false" ca="false" dt2D="false" dtr="false" t="normal">'50 кГЦ новый для ХК.01'!AD12</f>
        <v>9</v>
      </c>
      <c r="K18" s="25" t="n">
        <f aca="false" ca="false" dt2D="false" dtr="false" t="normal">'50 кГЦ новый для ХК.01'!AE12</f>
        <v>34</v>
      </c>
      <c r="L18" s="20" t="n">
        <f aca="false" ca="false" dt2D="false" dtr="false" t="normal">'50 кГЦ новый для ХК.01'!AL12</f>
        <v>39.000433483733744</v>
      </c>
      <c r="M18" s="21" t="n">
        <f aca="false" ca="false" dt2D="false" dtr="false" t="normal">'50 кГЦ новый для ХК.01'!AN12</f>
        <v>3.900043348373368</v>
      </c>
      <c r="N18" s="22" t="n">
        <f aca="false" ca="false" dt2D="false" dtr="false" t="normal">'50 кГЦ новый для ХК.01'!AP12</f>
        <v>1.9720201581151808</v>
      </c>
      <c r="O18" s="23" t="n"/>
      <c r="P18" s="23" t="n"/>
      <c r="Q18" s="23" t="n"/>
      <c r="R18" s="13" t="n"/>
      <c r="S18" s="18" t="n">
        <f aca="false" ca="false" dt2D="false" dtr="false" t="normal">'50 кГЦ новый для ХК.01'!AU12</f>
        <v>9</v>
      </c>
      <c r="T18" s="25" t="n">
        <f aca="false" ca="false" dt2D="false" dtr="false" t="normal">'50 кГЦ новый для ХК.01'!AV12</f>
        <v>266</v>
      </c>
      <c r="U18" s="26" t="n">
        <f aca="false" ca="false" dt2D="false" dtr="false" t="normal">'50 кГЦ новый для ХК.01'!BC12</f>
        <v>778.1974440150335</v>
      </c>
      <c r="V18" s="27" t="n">
        <f aca="false" ca="false" dt2D="false" dtr="false" t="normal">'50 кГЦ новый для ХК.01'!BE12</f>
        <v>47.1634814554565</v>
      </c>
      <c r="W18" s="28" t="n">
        <f aca="false" ca="false" dt2D="false" dtr="false" t="normal">'50 кГЦ новый для ХК.01'!BG12</f>
        <v>23.84776984487706</v>
      </c>
      <c r="X18" s="13" t="n"/>
    </row>
    <row outlineLevel="0" r="19">
      <c r="C19" s="18" t="n">
        <f aca="false" ca="false" dt2D="false" dtr="false" t="normal">'50 кГЦ новый для ХК.01'!O13</f>
        <v>10</v>
      </c>
      <c r="D19" s="19" t="n">
        <f aca="false" ca="false" dt2D="false" dtr="false" t="normal">'50 кГЦ новый для ХК.01'!P13</f>
        <v>3.875</v>
      </c>
      <c r="E19" s="20" t="n">
        <f aca="false" ca="false" dt2D="false" dtr="false" t="normal">'50 кГЦ новый для ХК.01'!W13</f>
        <v>3.9360741664046555</v>
      </c>
      <c r="F19" s="21" t="n">
        <f aca="false" ca="false" dt2D="false" dtr="false" t="normal">E19</f>
        <v>3.9360741664046555</v>
      </c>
      <c r="G19" s="22" t="n">
        <f aca="false" ca="false" dt2D="false" dtr="false" t="normal">'50 кГЦ новый для ХК.01'!Y13</f>
        <v>1.9902388016337766</v>
      </c>
      <c r="H19" s="23" t="n"/>
      <c r="I19" s="13" t="n"/>
      <c r="J19" s="24" t="n">
        <f aca="false" ca="false" dt2D="false" dtr="false" t="normal">'50 кГЦ новый для ХК.01'!AD13</f>
        <v>10</v>
      </c>
      <c r="K19" s="25" t="n">
        <f aca="false" ca="false" dt2D="false" dtr="false" t="normal">'50 кГЦ новый для ХК.01'!AE13</f>
        <v>37</v>
      </c>
      <c r="L19" s="20" t="n">
        <f aca="false" ca="false" dt2D="false" dtr="false" t="normal">'50 кГЦ новый для ХК.01'!AL13</f>
        <v>42.95861073472161</v>
      </c>
      <c r="M19" s="21" t="n">
        <f aca="false" ca="false" dt2D="false" dtr="false" t="normal">'50 кГЦ новый для ХК.01'!AN13</f>
        <v>4.295861073472154</v>
      </c>
      <c r="N19" s="22" t="n">
        <f aca="false" ca="false" dt2D="false" dtr="false" t="normal">'50 кГЦ новый для ХК.01'!AP13</f>
        <v>2.1721616599166067</v>
      </c>
      <c r="O19" s="23" t="n"/>
      <c r="P19" s="23" t="n"/>
      <c r="Q19" s="23" t="n"/>
      <c r="R19" s="13" t="n"/>
      <c r="S19" s="18" t="n">
        <f aca="false" ca="false" dt2D="false" dtr="false" t="normal">'50 кГЦ новый для ХК.01'!AU13</f>
        <v>10</v>
      </c>
      <c r="T19" s="25" t="n">
        <f aca="false" ca="false" dt2D="false" dtr="false" t="normal">'50 кГЦ новый для ХК.01'!AV13</f>
        <v>293</v>
      </c>
      <c r="U19" s="26" t="n">
        <f aca="false" ca="false" dt2D="false" dtr="false" t="normal">'50 кГЦ новый для ХК.01'!BC13</f>
        <v>955.8674326214488</v>
      </c>
      <c r="V19" s="27" t="n">
        <f aca="false" ca="false" dt2D="false" dtr="false" t="normal">'50 кГЦ новый для ХК.01'!BE13</f>
        <v>57.931359552814975</v>
      </c>
      <c r="W19" s="28" t="n">
        <f aca="false" ca="false" dt2D="false" dtr="false" t="normal">'50 кГЦ новый для ХК.01'!BG13</f>
        <v>29.292445909048137</v>
      </c>
      <c r="X19" s="13" t="n"/>
    </row>
    <row outlineLevel="0" r="20">
      <c r="C20" s="18" t="n">
        <f aca="false" ca="false" dt2D="false" dtr="false" t="normal">'50 кГЦ новый для ХК.01'!O14</f>
        <v>11</v>
      </c>
      <c r="D20" s="19" t="n">
        <f aca="false" ca="false" dt2D="false" dtr="false" t="normal">'50 кГЦ новый для ХК.01'!P14</f>
        <v>4.25</v>
      </c>
      <c r="E20" s="20" t="n">
        <f aca="false" ca="false" dt2D="false" dtr="false" t="normal">'50 кГЦ новый для ХК.01'!W14</f>
        <v>4.3235227117094555</v>
      </c>
      <c r="F20" s="21" t="n">
        <f aca="false" ca="false" dt2D="false" dtr="false" t="normal">E20</f>
        <v>4.3235227117094555</v>
      </c>
      <c r="G20" s="22" t="n">
        <f aca="false" ca="false" dt2D="false" dtr="false" t="normal">'50 кГЦ новый для ХК.01'!Y14</f>
        <v>2.1861485065585033</v>
      </c>
      <c r="H20" s="23" t="n"/>
      <c r="I20" s="13" t="n"/>
      <c r="J20" s="24" t="n">
        <f aca="false" ca="false" dt2D="false" dtr="false" t="normal">'50 кГЦ новый для ХК.01'!AD14</f>
        <v>11</v>
      </c>
      <c r="K20" s="25" t="n">
        <f aca="false" ca="false" dt2D="false" dtr="false" t="normal">'50 кГЦ новый для ХК.01'!AE14</f>
        <v>40</v>
      </c>
      <c r="L20" s="20" t="n">
        <f aca="false" ca="false" dt2D="false" dtr="false" t="normal">'50 кГЦ новый для ХК.01'!AL14</f>
        <v>47.00742719294472</v>
      </c>
      <c r="M20" s="21" t="n">
        <f aca="false" ca="false" dt2D="false" dtr="false" t="normal">'50 кГЦ новый для ХК.01'!AN14</f>
        <v>4.700742719294464</v>
      </c>
      <c r="N20" s="22" t="n">
        <f aca="false" ca="false" dt2D="false" dtr="false" t="normal">'50 кГЦ новый для ХК.01'!AP14</f>
        <v>2.3768862477972665</v>
      </c>
      <c r="O20" s="23" t="n"/>
      <c r="P20" s="23" t="n"/>
      <c r="Q20" s="23" t="n"/>
      <c r="R20" s="13" t="n"/>
      <c r="S20" s="18" t="n">
        <f aca="false" ca="false" dt2D="false" dtr="false" t="normal">'50 кГЦ новый для ХК.01'!AU14</f>
        <v>11</v>
      </c>
      <c r="T20" s="25" t="n">
        <f aca="false" ca="false" dt2D="false" dtr="false" t="normal">'50 кГЦ новый для ХК.01'!AV14</f>
        <v>320</v>
      </c>
      <c r="U20" s="26" t="n">
        <f aca="false" ca="false" dt2D="false" dtr="false" t="normal">'50 кГЦ новый для ХК.01'!BC14</f>
        <v>1164.1311336718</v>
      </c>
      <c r="V20" s="27" t="n">
        <f aca="false" ca="false" dt2D="false" dtr="false" t="normal">'50 кГЦ новый для ХК.01'!BE14</f>
        <v>70.55340204071503</v>
      </c>
      <c r="W20" s="28" t="n">
        <f aca="false" ca="false" dt2D="false" dtr="false" t="normal">'50 кГЦ новый для ХК.01'!BG14</f>
        <v>35.67466272033214</v>
      </c>
      <c r="X20" s="13" t="n"/>
    </row>
    <row outlineLevel="0" r="21">
      <c r="C21" s="18" t="n">
        <f aca="false" ca="false" dt2D="false" dtr="false" t="normal">'50 кГЦ новый для ХК.01'!O15</f>
        <v>12</v>
      </c>
      <c r="D21" s="19" t="n">
        <f aca="false" ca="false" dt2D="false" dtr="false" t="normal">'50 кГЦ новый для ХК.01'!P15</f>
        <v>4.625</v>
      </c>
      <c r="E21" s="20" t="n">
        <f aca="false" ca="false" dt2D="false" dtr="false" t="normal">'50 кГЦ новый для ХК.01'!W15</f>
        <v>4.7121358226345835</v>
      </c>
      <c r="F21" s="21" t="n">
        <f aca="false" ca="false" dt2D="false" dtr="false" t="normal">E21</f>
        <v>4.7121358226345835</v>
      </c>
      <c r="G21" s="22" t="n">
        <f aca="false" ca="false" dt2D="false" dtr="false" t="normal">'50 кГЦ новый для ХК.01'!Y15</f>
        <v>2.3826470631121976</v>
      </c>
      <c r="H21" s="23" t="n"/>
      <c r="I21" s="13" t="n"/>
      <c r="J21" s="24" t="n">
        <f aca="false" ca="false" dt2D="false" dtr="false" t="normal">'50 кГЦ новый для ХК.01'!AD15</f>
        <v>12</v>
      </c>
      <c r="K21" s="25" t="n">
        <f aca="false" ca="false" dt2D="false" dtr="false" t="normal">'50 кГЦ новый для ХК.01'!AE15</f>
        <v>43</v>
      </c>
      <c r="L21" s="20" t="n">
        <f aca="false" ca="false" dt2D="false" dtr="false" t="normal">'50 кГЦ новый для ХК.01'!AL15</f>
        <v>51.148503670894584</v>
      </c>
      <c r="M21" s="21" t="n">
        <f aca="false" ca="false" dt2D="false" dtr="false" t="normal">'50 кГЦ новый для ХК.01'!AN15</f>
        <v>5.11485036708945</v>
      </c>
      <c r="N21" s="22" t="n">
        <f aca="false" ca="false" dt2D="false" dtr="false" t="normal">'50 кГЦ новый для ХК.01'!AP15</f>
        <v>2.586275876613052</v>
      </c>
      <c r="O21" s="23" t="n"/>
      <c r="P21" s="23" t="n"/>
      <c r="Q21" s="23" t="n"/>
      <c r="R21" s="13" t="n"/>
      <c r="S21" s="18" t="n">
        <f aca="false" ca="false" dt2D="false" dtr="false" t="normal">'50 кГЦ новый для ХК.01'!AU15</f>
        <v>12</v>
      </c>
      <c r="T21" s="25" t="n">
        <f aca="false" ca="false" dt2D="false" dtr="false" t="normal">'50 кГЦ новый для ХК.01'!AV15</f>
        <v>347</v>
      </c>
      <c r="U21" s="26" t="n">
        <f aca="false" ca="false" dt2D="false" dtr="false" t="normal">'50 кГЦ новый для ХК.01'!BC15</f>
        <v>1407.6778660506238</v>
      </c>
      <c r="V21" s="27" t="n">
        <f aca="false" ca="false" dt2D="false" dtr="false" t="normal">'50 кГЦ новый для ХК.01'!BE15</f>
        <v>85.31381006367403</v>
      </c>
      <c r="W21" s="28" t="n">
        <f aca="false" ca="false" dt2D="false" dtr="false" t="normal">'50 кГЦ новый для ХК.01'!BG15</f>
        <v>43.13812390863426</v>
      </c>
      <c r="X21" s="13" t="n"/>
    </row>
    <row outlineLevel="0" r="22">
      <c r="C22" s="18" t="n">
        <f aca="false" ca="false" dt2D="false" dtr="false" t="normal">'50 кГЦ новый для ХК.01'!O16</f>
        <v>13</v>
      </c>
      <c r="D22" s="19" t="n">
        <f aca="false" ca="false" dt2D="false" dtr="false" t="normal">'50 кГЦ новый для ХК.01'!P16</f>
        <v>5</v>
      </c>
      <c r="E22" s="20" t="n">
        <f aca="false" ca="false" dt2D="false" dtr="false" t="normal">'50 кГЦ новый для ХК.01'!W16</f>
        <v>5.10191613797307</v>
      </c>
      <c r="F22" s="21" t="n">
        <f aca="false" ca="false" dt2D="false" dtr="false" t="normal">E22</f>
        <v>5.10191613797307</v>
      </c>
      <c r="G22" s="22" t="n">
        <f aca="false" ca="false" dt2D="false" dtr="false" t="normal">'50 кГЦ новый для ХК.01'!Y16</f>
        <v>2.5797358055756834</v>
      </c>
      <c r="H22" s="23" t="n"/>
      <c r="I22" s="13" t="n"/>
      <c r="J22" s="24" t="n">
        <f aca="false" ca="false" dt2D="false" dtr="false" t="normal">'50 кГЦ новый для ХК.01'!AD16</f>
        <v>13</v>
      </c>
      <c r="K22" s="25" t="n">
        <f aca="false" ca="false" dt2D="false" dtr="false" t="normal">'50 кГЦ новый для ХК.01'!AE16</f>
        <v>46</v>
      </c>
      <c r="L22" s="20" t="n">
        <f aca="false" ca="false" dt2D="false" dtr="false" t="normal">'50 кГЦ новый для ХК.01'!AL16</f>
        <v>55.38348701807725</v>
      </c>
      <c r="M22" s="21" t="n">
        <f aca="false" ca="false" dt2D="false" dtr="false" t="normal">'50 кГЦ новый для ХК.01'!AN16</f>
        <v>5.538348701807716</v>
      </c>
      <c r="N22" s="22" t="n">
        <f aca="false" ca="false" dt2D="false" dtr="false" t="normal">'50 кГЦ новый для ХК.01'!AP16</f>
        <v>2.8004138177569526</v>
      </c>
      <c r="O22" s="23" t="n"/>
      <c r="P22" s="23" t="n"/>
      <c r="Q22" s="23" t="n"/>
      <c r="R22" s="13" t="n"/>
      <c r="S22" s="18" t="n">
        <f aca="false" ca="false" dt2D="false" dtr="false" t="normal">'50 кГЦ новый для ХК.01'!AU16</f>
        <v>13</v>
      </c>
      <c r="T22" s="25" t="n">
        <f aca="false" ca="false" dt2D="false" dtr="false" t="normal">'50 кГЦ новый для ХК.01'!AV16</f>
        <v>374</v>
      </c>
      <c r="U22" s="26" t="n">
        <f aca="false" ca="false" dt2D="false" dtr="false" t="normal">'50 кГЦ новый для ХК.01'!BC16</f>
        <v>1691.871172403893</v>
      </c>
      <c r="V22" s="27" t="n">
        <f aca="false" ca="false" dt2D="false" dtr="false" t="normal">'50 кГЦ новый для ХК.01'!BE16</f>
        <v>102.53764681235698</v>
      </c>
      <c r="W22" s="28" t="n">
        <f aca="false" ca="false" dt2D="false" dtr="false" t="normal">'50 кГЦ новый для ХК.01'!BG16</f>
        <v>51.84719461233665</v>
      </c>
      <c r="X22" s="13" t="n"/>
    </row>
    <row outlineLevel="0" r="23">
      <c r="C23" s="18" t="n">
        <f aca="false" ca="false" dt2D="false" dtr="false" t="normal">'50 кГЦ новый для ХК.01'!O17</f>
        <v>14</v>
      </c>
      <c r="D23" s="19" t="n">
        <f aca="false" ca="false" dt2D="false" dtr="false" t="normal">'50 кГЦ новый для ХК.01'!P17</f>
        <v>5.375</v>
      </c>
      <c r="E23" s="20" t="n">
        <f aca="false" ca="false" dt2D="false" dtr="false" t="normal">'50 кГЦ новый для ХК.01'!W17</f>
        <v>5.492866301839693</v>
      </c>
      <c r="F23" s="21" t="n">
        <f aca="false" ca="false" dt2D="false" dtr="false" t="normal">E23</f>
        <v>5.492866301839693</v>
      </c>
      <c r="G23" s="22" t="n">
        <f aca="false" ca="false" dt2D="false" dtr="false" t="normal">'50 кГЦ новый для ХК.01'!Y17</f>
        <v>2.777416070920674</v>
      </c>
      <c r="H23" s="23" t="n"/>
      <c r="I23" s="13" t="n"/>
      <c r="J23" s="24" t="n">
        <f aca="false" ca="false" dt2D="false" dtr="false" t="normal">'50 кГЦ новый для ХК.01'!AD17</f>
        <v>14</v>
      </c>
      <c r="K23" s="25" t="n">
        <f aca="false" ca="false" dt2D="false" dtr="false" t="normal">'50 кГЦ новый для ХК.01'!AE17</f>
        <v>49</v>
      </c>
      <c r="L23" s="20" t="n">
        <f aca="false" ca="false" dt2D="false" dtr="false" t="normal">'50 кГЦ новый для ХК.01'!AL17</f>
        <v>59.71405051483078</v>
      </c>
      <c r="M23" s="21" t="n">
        <f aca="false" ca="false" dt2D="false" dtr="false" t="normal">'50 кГЦ новый для ХК.01'!AN17</f>
        <v>5.971405051483068</v>
      </c>
      <c r="N23" s="22" t="n">
        <f aca="false" ca="false" dt2D="false" dtr="false" t="normal">'50 кГЦ новый для ХК.01'!AP17</f>
        <v>3.0193846790720587</v>
      </c>
      <c r="O23" s="23" t="n"/>
      <c r="P23" s="23" t="n"/>
      <c r="Q23" s="23" t="n"/>
      <c r="R23" s="13" t="n"/>
      <c r="S23" s="18" t="n">
        <f aca="false" ca="false" dt2D="false" dtr="false" t="normal">'50 кГЦ новый для ХК.01'!AU17</f>
        <v>14</v>
      </c>
      <c r="T23" s="25" t="n">
        <f aca="false" ca="false" dt2D="false" dtr="false" t="normal">'50 кГЦ новый для ХК.01'!AV17</f>
        <v>401</v>
      </c>
      <c r="U23" s="26" t="n">
        <f aca="false" ca="false" dt2D="false" dtr="false" t="normal">'50 кГЦ новый для ХК.01'!BC17</f>
        <v>2022.8419068734709</v>
      </c>
      <c r="V23" s="27" t="n">
        <f aca="false" ca="false" dt2D="false" dtr="false" t="normal">'50 кГЦ новый для ХК.01'!BE17</f>
        <v>122.59647920445258</v>
      </c>
      <c r="W23" s="28" t="n">
        <f aca="false" ca="false" dt2D="false" dtr="false" t="normal">'50 кГЦ новый для ХК.01'!BG17</f>
        <v>61.9897541410569</v>
      </c>
      <c r="X23" s="13" t="n"/>
    </row>
    <row outlineLevel="0" r="24">
      <c r="C24" s="18" t="n">
        <f aca="false" ca="false" dt2D="false" dtr="false" t="normal">'50 кГЦ новый для ХК.01'!O18</f>
        <v>15</v>
      </c>
      <c r="D24" s="19" t="n">
        <f aca="false" ca="false" dt2D="false" dtr="false" t="normal">'50 кГЦ новый для ХК.01'!P18</f>
        <v>5.75</v>
      </c>
      <c r="E24" s="20" t="n">
        <f aca="false" ca="false" dt2D="false" dtr="false" t="normal">'50 кГЦ новый для ХК.01'!W18</f>
        <v>5.884988963681063</v>
      </c>
      <c r="F24" s="21" t="n">
        <f aca="false" ca="false" dt2D="false" dtr="false" t="normal">E24</f>
        <v>5.884988963681063</v>
      </c>
      <c r="G24" s="22" t="n">
        <f aca="false" ca="false" dt2D="false" dtr="false" t="normal">'50 кГЦ новый для ХК.01'!Y18</f>
        <v>2.975689198814876</v>
      </c>
      <c r="H24" s="23" t="n"/>
      <c r="I24" s="13" t="n"/>
      <c r="J24" s="24" t="n">
        <f aca="false" ca="false" dt2D="false" dtr="false" t="normal">'50 кГЦ новый для ХК.01'!AD18</f>
        <v>15</v>
      </c>
      <c r="K24" s="25" t="n">
        <f aca="false" ca="false" dt2D="false" dtr="false" t="normal">'50 кГЦ новый для ХК.01'!AE18</f>
        <v>52</v>
      </c>
      <c r="L24" s="20" t="n">
        <f aca="false" ca="false" dt2D="false" dtr="false" t="normal">'50 кГЦ новый для ХК.01'!AL18</f>
        <v>64.1418942718732</v>
      </c>
      <c r="M24" s="21" t="n">
        <f aca="false" ca="false" dt2D="false" dtr="false" t="normal">'50 кГЦ новый для ХК.01'!AN18</f>
        <v>6.41418942718731</v>
      </c>
      <c r="N24" s="22" t="n">
        <f aca="false" ca="false" dt2D="false" dtr="false" t="normal">'50 кГЦ новый для ХК.01'!AP18</f>
        <v>3.2432744250543424</v>
      </c>
      <c r="O24" s="23" t="n"/>
      <c r="P24" s="23" t="n"/>
      <c r="Q24" s="23" t="n"/>
      <c r="R24" s="13" t="n"/>
      <c r="S24" s="18" t="n">
        <f aca="false" ca="false" dt2D="false" dtr="false" t="normal">'50 кГЦ новый для ХК.01'!AU18</f>
        <v>15</v>
      </c>
      <c r="T24" s="25" t="n">
        <f aca="false" ca="false" dt2D="false" dtr="false" t="normal">'50 кГЦ новый для ХК.01'!AV18</f>
        <v>428</v>
      </c>
      <c r="U24" s="26" t="n">
        <f aca="false" ca="false" dt2D="false" dtr="false" t="normal">'50 кГЦ новый для ХК.01'!BC18</f>
        <v>2407.593820145926</v>
      </c>
      <c r="V24" s="27" t="n">
        <f aca="false" ca="false" dt2D="false" dtr="false" t="normal">'50 кГЦ новый для ХК.01'!BE18</f>
        <v>145.91477697854074</v>
      </c>
      <c r="W24" s="28" t="n">
        <f aca="false" ca="false" dt2D="false" dtr="false" t="normal">'50 кГЦ новый для ХК.01'!BG18</f>
        <v>73.7804316171453</v>
      </c>
      <c r="X24" s="13" t="n"/>
      <c r="AI24" s="0" t="s">
        <v>18</v>
      </c>
    </row>
    <row outlineLevel="0" r="25">
      <c r="C25" s="18" t="n">
        <f aca="false" ca="false" dt2D="false" dtr="false" t="normal">'50 кГЦ новый для ХК.01'!O19</f>
        <v>16</v>
      </c>
      <c r="D25" s="19" t="n">
        <f aca="false" ca="false" dt2D="false" dtr="false" t="normal">'50 кГЦ новый для ХК.01'!P19</f>
        <v>6.125</v>
      </c>
      <c r="E25" s="20" t="n">
        <f aca="false" ca="false" dt2D="false" dtr="false" t="normal">'50 кГЦ новый для ХК.01'!W19</f>
        <v>6.27828677828569</v>
      </c>
      <c r="F25" s="21" t="n">
        <f aca="false" ca="false" dt2D="false" dtr="false" t="normal">E25</f>
        <v>6.27828677828569</v>
      </c>
      <c r="G25" s="22" t="n">
        <f aca="false" ca="false" dt2D="false" dtr="false" t="normal">'50 кГЦ новый для ХК.01'!Y19</f>
        <v>3.1745565316270756</v>
      </c>
      <c r="H25" s="23" t="n"/>
      <c r="I25" s="13" t="n"/>
      <c r="J25" s="24" t="n">
        <f aca="false" ca="false" dt2D="false" dtr="false" t="normal">'50 кГЦ новый для ХК.01'!AD19</f>
        <v>16</v>
      </c>
      <c r="K25" s="25" t="n">
        <f aca="false" ca="false" dt2D="false" dtr="false" t="normal">'50 кГЦ новый для ХК.01'!AE19</f>
        <v>55</v>
      </c>
      <c r="L25" s="20" t="n">
        <f aca="false" ca="false" dt2D="false" dtr="false" t="normal">'50 кГЦ новый для ХК.01'!AL19</f>
        <v>68.66874563566216</v>
      </c>
      <c r="M25" s="21" t="n">
        <f aca="false" ca="false" dt2D="false" dtr="false" t="normal">'50 кГЦ новый для ХК.01'!AN19</f>
        <v>6.866874563566205</v>
      </c>
      <c r="N25" s="22" t="n">
        <f aca="false" ca="false" dt2D="false" dtr="false" t="normal">'50 кГЦ новый для ХК.01'!AP19</f>
        <v>3.4721703973492732</v>
      </c>
      <c r="O25" s="23" t="n"/>
      <c r="P25" s="23" t="n"/>
      <c r="Q25" s="23" t="n"/>
      <c r="R25" s="13" t="n"/>
      <c r="S25" s="18" t="n">
        <f aca="false" ca="false" dt2D="false" dtr="false" t="normal">'50 кГЦ новый для ХК.01'!AU19</f>
        <v>16</v>
      </c>
      <c r="T25" s="25" t="n">
        <f aca="false" ca="false" dt2D="false" dtr="false" t="normal">'50 кГЦ новый для ХК.01'!AV19</f>
        <v>455</v>
      </c>
      <c r="U25" s="26" t="n">
        <f aca="false" ca="false" dt2D="false" dtr="false" t="normal">'50 кГЦ новый для ХК.01'!BC19</f>
        <v>2854.123285544119</v>
      </c>
      <c r="V25" s="27" t="n">
        <f aca="false" ca="false" dt2D="false" dtr="false" t="normal">'50 кГЦ новый для ХК.01'!BE19</f>
        <v>172.9771688208554</v>
      </c>
      <c r="W25" s="28" t="n">
        <f aca="false" ca="false" dt2D="false" dtr="false" t="normal">'50 кГЦ новый для ХК.01'!BG19</f>
        <v>87.4642749677878</v>
      </c>
      <c r="X25" s="13" t="n"/>
    </row>
    <row outlineLevel="0" r="26">
      <c r="C26" s="18" t="n">
        <f aca="false" ca="false" dt2D="false" dtr="false" t="normal">'50 кГЦ новый для ХК.01'!O20</f>
        <v>17</v>
      </c>
      <c r="D26" s="19" t="n">
        <f aca="false" ca="false" dt2D="false" dtr="false" t="normal">'50 кГЦ новый для ХК.01'!P20</f>
        <v>6.5</v>
      </c>
      <c r="E26" s="20" t="n">
        <f aca="false" ca="false" dt2D="false" dtr="false" t="normal">'50 кГЦ новый для ХК.01'!W20</f>
        <v>6.672762405794103</v>
      </c>
      <c r="F26" s="21" t="n">
        <f aca="false" ca="false" dt2D="false" dtr="false" t="normal">E26</f>
        <v>6.672762405794103</v>
      </c>
      <c r="G26" s="22" t="n">
        <f aca="false" ca="false" dt2D="false" dtr="false" t="normal">'50 кГЦ новый для ХК.01'!Y20</f>
        <v>3.3740194144322575</v>
      </c>
      <c r="H26" s="23" t="n"/>
      <c r="I26" s="13" t="n"/>
      <c r="J26" s="24" t="n">
        <f aca="false" ca="false" dt2D="false" dtr="false" t="normal">'50 кГЦ новый для ХК.01'!AD20</f>
        <v>17</v>
      </c>
      <c r="K26" s="25" t="n">
        <f aca="false" ca="false" dt2D="false" dtr="false" t="normal">'50 кГЦ новый для ХК.01'!AE20</f>
        <v>58</v>
      </c>
      <c r="L26" s="20" t="n">
        <f aca="false" ca="false" dt2D="false" dtr="false" t="normal">'50 кГЦ новый для ХК.01'!AL20</f>
        <v>73.2963595996496</v>
      </c>
      <c r="M26" s="21" t="n">
        <f aca="false" ca="false" dt2D="false" dtr="false" t="normal">'50 кГЦ новый для ХК.01'!AN20</f>
        <v>7.329635959964949</v>
      </c>
      <c r="N26" s="22" t="n">
        <f aca="false" ca="false" dt2D="false" dtr="false" t="normal">'50 кГЦ новый для ХК.01'!AP20</f>
        <v>3.706161335546536</v>
      </c>
      <c r="O26" s="23" t="n"/>
      <c r="P26" s="23" t="n"/>
      <c r="Q26" s="23" t="n"/>
      <c r="R26" s="13" t="n"/>
      <c r="S26" s="18" t="n">
        <f aca="false" ca="false" dt2D="false" dtr="false" t="normal">'50 кГЦ новый для ХК.01'!AU20</f>
        <v>17</v>
      </c>
      <c r="T26" s="25" t="n">
        <f aca="false" ca="false" dt2D="false" dtr="false" t="normal">'50 кГЦ новый для ХК.01'!AV20</f>
        <v>482</v>
      </c>
      <c r="U26" s="26" t="n">
        <f aca="false" ca="false" dt2D="false" dtr="false" t="normal">'50 кГЦ новый для ХК.01'!BC20</f>
        <v>3371.555022720037</v>
      </c>
      <c r="V26" s="27" t="n">
        <f aca="false" ca="false" dt2D="false" dtr="false" t="normal">'50 кГЦ новый для ХК.01'!BE20</f>
        <v>204.33666804363827</v>
      </c>
      <c r="W26" s="28" t="n">
        <f aca="false" ca="false" dt2D="false" dtr="false" t="normal">'50 кГЦ новый для ХК.01'!BG20</f>
        <v>103.320910161732</v>
      </c>
      <c r="X26" s="13" t="n"/>
    </row>
    <row outlineLevel="0" r="27">
      <c r="C27" s="18" t="n">
        <f aca="false" ca="false" dt2D="false" dtr="false" t="normal">'50 кГЦ новый для ХК.01'!O21</f>
        <v>18</v>
      </c>
      <c r="D27" s="19" t="n">
        <f aca="false" ca="false" dt2D="false" dtr="false" t="normal">'50 кГЦ новый для ХК.01'!P21</f>
        <v>6.875</v>
      </c>
      <c r="E27" s="20" t="n">
        <f aca="false" ca="false" dt2D="false" dtr="false" t="normal">'50 кГЦ новый для ХК.01'!W21</f>
        <v>7.0684185117089555</v>
      </c>
      <c r="F27" s="21" t="n">
        <f aca="false" ca="false" dt2D="false" dtr="false" t="normal">E27</f>
        <v>7.0684185117089555</v>
      </c>
      <c r="G27" s="22" t="n">
        <f aca="false" ca="false" dt2D="false" dtr="false" t="normal">'50 кГЦ новый для ХК.01'!Y21</f>
        <v>3.574079195016714</v>
      </c>
      <c r="H27" s="23" t="n"/>
      <c r="I27" s="13" t="n"/>
      <c r="J27" s="24" t="n">
        <f aca="false" ca="false" dt2D="false" dtr="false" t="normal">'50 кГЦ новый для ХК.01'!AD21</f>
        <v>18</v>
      </c>
      <c r="K27" s="25" t="n">
        <f aca="false" ca="false" dt2D="false" dtr="false" t="normal">'50 кГЦ новый для ХК.01'!AE21</f>
        <v>61</v>
      </c>
      <c r="L27" s="20" t="n">
        <f aca="false" ca="false" dt2D="false" dtr="false" t="normal">'50 кГЦ новый для ХК.01'!AL21</f>
        <v>78.02651922151361</v>
      </c>
      <c r="M27" s="21" t="n">
        <f aca="false" ca="false" dt2D="false" dtr="false" t="normal">'50 кГЦ новый для ХК.01'!AN21</f>
        <v>7.802651922151348</v>
      </c>
      <c r="N27" s="22" t="n">
        <f aca="false" ca="false" dt2D="false" dtr="false" t="normal">'50 кГЦ новый для ХК.01'!AP21</f>
        <v>3.9453373982769304</v>
      </c>
      <c r="O27" s="23" t="n"/>
      <c r="P27" s="23" t="n"/>
      <c r="Q27" s="23" t="n"/>
      <c r="R27" s="13" t="n"/>
      <c r="S27" s="18" t="n">
        <f aca="false" ca="false" dt2D="false" dtr="false" t="normal">'50 кГЦ новый для ХК.01'!AU21</f>
        <v>18</v>
      </c>
      <c r="T27" s="25" t="n">
        <f aca="false" ca="false" dt2D="false" dtr="false" t="normal">'50 кГЦ новый для ХК.01'!AV21</f>
        <v>509</v>
      </c>
      <c r="U27" s="26" t="n">
        <f aca="false" ca="false" dt2D="false" dtr="false" t="normal">'50 кГЦ новый для ХК.01'!BC21</f>
        <v>3970.295915556102</v>
      </c>
      <c r="V27" s="27" t="n">
        <f aca="false" ca="false" dt2D="false" dtr="false" t="normal">'50 кГЦ новый для ХК.01'!BE21</f>
        <v>240.6239948821876</v>
      </c>
      <c r="W27" s="28" t="n">
        <f aca="false" ca="false" dt2D="false" dtr="false" t="normal">'50 кГЦ новый для ХК.01'!BG21</f>
        <v>121.66925494092006</v>
      </c>
      <c r="X27" s="13" t="n"/>
    </row>
    <row outlineLevel="0" r="28">
      <c r="C28" s="18" t="n">
        <f aca="false" ca="false" dt2D="false" dtr="false" t="normal">'50 кГЦ новый для ХК.01'!O22</f>
        <v>19</v>
      </c>
      <c r="D28" s="19" t="n">
        <f aca="false" ca="false" dt2D="false" dtr="false" t="normal">'50 кГЦ новый для ХК.01'!P22</f>
        <v>7.25</v>
      </c>
      <c r="E28" s="20" t="n">
        <f aca="false" ca="false" dt2D="false" dtr="false" t="normal">'50 кГЦ новый для ХК.01'!W22</f>
        <v>7.465257766905186</v>
      </c>
      <c r="F28" s="21" t="n">
        <f aca="false" ca="false" dt2D="false" dtr="false" t="normal">E28</f>
        <v>7.465257766905186</v>
      </c>
      <c r="G28" s="22" t="n">
        <f aca="false" ca="false" dt2D="false" dtr="false" t="normal">'50 кГЦ новый для ХК.01'!Y22</f>
        <v>3.7747372238831827</v>
      </c>
      <c r="H28" s="23" t="n"/>
      <c r="I28" s="13" t="n"/>
      <c r="J28" s="24" t="n">
        <f aca="false" ca="false" dt2D="false" dtr="false" t="normal">'50 кГЦ новый для ХК.01'!AD22</f>
        <v>19</v>
      </c>
      <c r="K28" s="25" t="n">
        <f aca="false" ca="false" dt2D="false" dtr="false" t="normal">'50 кГЦ новый для ХК.01'!AE22</f>
        <v>64</v>
      </c>
      <c r="L28" s="20" t="n">
        <f aca="false" ca="false" dt2D="false" dtr="false" t="normal">'50 кГЦ новый для ХК.01'!AL22</f>
        <v>82.86103604645258</v>
      </c>
      <c r="M28" s="21" t="n">
        <f aca="false" ca="false" dt2D="false" dtr="false" t="normal">'50 кГЦ новый для ХК.01'!AN22</f>
        <v>8.286103604645245</v>
      </c>
      <c r="N28" s="22" t="n">
        <f aca="false" ca="false" dt2D="false" dtr="false" t="normal">'50 кГЦ новый для ХК.01'!AP22</f>
        <v>4.189790184615917</v>
      </c>
      <c r="O28" s="23" t="n"/>
      <c r="P28" s="23" t="n"/>
      <c r="Q28" s="23" t="n"/>
      <c r="R28" s="13" t="n"/>
      <c r="S28" s="18" t="n">
        <f aca="false" ca="false" dt2D="false" dtr="false" t="normal">'50 кГЦ новый для ХК.01'!AU22</f>
        <v>19</v>
      </c>
      <c r="T28" s="25" t="n">
        <f aca="false" ca="false" dt2D="false" dtr="false" t="normal">'50 кГЦ новый для ХК.01'!AV22</f>
        <v>536</v>
      </c>
      <c r="U28" s="26" t="n">
        <f aca="false" ca="false" dt2D="false" dtr="false" t="normal">'50 кГЦ новый для ХК.01'!BC22</f>
        <v>4662.209291595125</v>
      </c>
      <c r="V28" s="27" t="n">
        <f aca="false" ca="false" dt2D="false" dtr="false" t="normal">'50 кГЦ новый для ХК.01'!BE22</f>
        <v>282.5581388845526</v>
      </c>
      <c r="W28" s="28" t="n">
        <f aca="false" ca="false" dt2D="false" dtr="false" t="normal">'50 кГЦ новый для ХК.01'!BG22</f>
        <v>142.87285959327863</v>
      </c>
      <c r="X28" s="13" t="n"/>
    </row>
    <row outlineLevel="0" r="29">
      <c r="C29" s="18" t="n">
        <f aca="false" ca="false" dt2D="false" dtr="false" t="normal">'50 кГЦ новый для ХК.01'!O23</f>
        <v>20</v>
      </c>
      <c r="D29" s="19" t="n">
        <f aca="false" ca="false" dt2D="false" dtr="false" t="normal">'50 кГЦ новый для ХК.01'!P23</f>
        <v>7.625</v>
      </c>
      <c r="E29" s="20" t="n">
        <f aca="false" ca="false" dt2D="false" dtr="false" t="normal">'50 кГЦ новый для ХК.01'!W23</f>
        <v>7.863282847640163</v>
      </c>
      <c r="F29" s="21" t="n">
        <f aca="false" ca="false" dt2D="false" dtr="false" t="normal">E29</f>
        <v>7.863282847640163</v>
      </c>
      <c r="G29" s="22" t="n">
        <f aca="false" ca="false" dt2D="false" dtr="false" t="normal">'50 кГЦ новый для ХК.01'!Y23</f>
        <v>3.9759948542559758</v>
      </c>
      <c r="H29" s="23" t="n"/>
      <c r="I29" s="13" t="n"/>
      <c r="J29" s="24" t="n">
        <f aca="false" ca="false" dt2D="false" dtr="false" t="normal">'50 кГЦ новый для ХК.01'!AD23</f>
        <v>20</v>
      </c>
      <c r="K29" s="25" t="n">
        <f aca="false" ca="false" dt2D="false" dtr="false" t="normal">'50 кГЦ новый для ХК.01'!AE23</f>
        <v>67</v>
      </c>
      <c r="L29" s="20" t="n">
        <f aca="false" ca="false" dt2D="false" dtr="false" t="normal">'50 кГЦ новый для ХК.01'!AL23</f>
        <v>87.80175053662829</v>
      </c>
      <c r="M29" s="21" t="n">
        <f aca="false" ca="false" dt2D="false" dtr="false" t="normal">'50 кГЦ новый для ХК.01'!AN23</f>
        <v>8.780175053662814</v>
      </c>
      <c r="N29" s="22" t="n">
        <f aca="false" ca="false" dt2D="false" dtr="false" t="normal">'50 кГЦ новый для ХК.01'!AP23</f>
        <v>4.439612755797886</v>
      </c>
      <c r="O29" s="23" t="n"/>
      <c r="P29" s="23" t="n"/>
      <c r="Q29" s="23" t="n"/>
      <c r="R29" s="13" t="n"/>
      <c r="S29" s="18" t="n">
        <f aca="false" ca="false" dt2D="false" dtr="false" t="normal">'50 кГЦ новый для ХК.01'!AU23</f>
        <v>20</v>
      </c>
      <c r="T29" s="25" t="n">
        <f aca="false" ca="false" dt2D="false" dtr="false" t="normal">'50 кГЦ новый для ХК.01'!AV23</f>
        <v>563</v>
      </c>
      <c r="U29" s="26" t="n">
        <f aca="false" ca="false" dt2D="false" dtr="false" t="normal">'50 кГЦ новый для ХК.01'!BC23</f>
        <v>5460.812335575937</v>
      </c>
      <c r="V29" s="27" t="n">
        <f aca="false" ca="false" dt2D="false" dtr="false" t="normal">'50 кГЦ новый для ХК.01'!BE23</f>
        <v>330.95832336823804</v>
      </c>
      <c r="W29" s="28" t="n">
        <f aca="false" ca="false" dt2D="false" dtr="false" t="normal">'50 кГЦ новый для ХК.01'!BG23</f>
        <v>167.34595666747597</v>
      </c>
      <c r="X29" s="13" t="n"/>
    </row>
    <row outlineLevel="0" r="30">
      <c r="C30" s="18" t="n">
        <f aca="false" ca="false" dt2D="false" dtr="false" t="normal">'50 кГЦ новый для ХК.01'!O24</f>
        <v>21</v>
      </c>
      <c r="D30" s="19" t="n">
        <f aca="false" ca="false" dt2D="false" dtr="false" t="normal">'50 кГЦ новый для ХК.01'!P24</f>
        <v>8</v>
      </c>
      <c r="E30" s="20" t="n">
        <f aca="false" ca="false" dt2D="false" dtr="false" t="normal">'50 кГЦ новый для ХК.01'!W24</f>
        <v>8.262496435563861</v>
      </c>
      <c r="F30" s="21" t="n">
        <f aca="false" ca="false" dt2D="false" dtr="false" t="normal">E30</f>
        <v>8.262496435563861</v>
      </c>
      <c r="G30" s="22" t="n">
        <f aca="false" ca="false" dt2D="false" dtr="false" t="normal">'50 кГЦ новый для ХК.01'!Y24</f>
        <v>4.177853442086127</v>
      </c>
      <c r="H30" s="23" t="n"/>
      <c r="I30" s="13" t="n"/>
      <c r="J30" s="24" t="n">
        <f aca="false" ca="false" dt2D="false" dtr="false" t="normal">'50 кГЦ новый для ХК.01'!AD24</f>
        <v>21</v>
      </c>
      <c r="K30" s="25" t="n">
        <f aca="false" ca="false" dt2D="false" dtr="false" t="normal">'50 кГЦ новый для ХК.01'!AE24</f>
        <v>70</v>
      </c>
      <c r="L30" s="20" t="n">
        <f aca="false" ca="false" dt2D="false" dtr="false" t="normal">'50 кГЦ новый для ХК.01'!AL24</f>
        <v>92.85053250684301</v>
      </c>
      <c r="M30" s="21" t="n">
        <f aca="false" ca="false" dt2D="false" dtr="false" t="normal">'50 кГЦ новый для ХК.01'!AN24</f>
        <v>9.285053250684285</v>
      </c>
      <c r="N30" s="22" t="n">
        <f aca="false" ca="false" dt2D="false" dtr="false" t="normal">'50 кГЦ новый для ХК.01'!AP24</f>
        <v>4.694899657245917</v>
      </c>
      <c r="O30" s="23" t="n"/>
      <c r="P30" s="23" t="n"/>
      <c r="Q30" s="23" t="n"/>
      <c r="R30" s="13" t="n"/>
      <c r="S30" s="18" t="n">
        <f aca="false" ca="false" dt2D="false" dtr="false" t="normal">'50 кГЦ новый для ХК.01'!AU24</f>
        <v>21</v>
      </c>
      <c r="T30" s="25" t="n">
        <f aca="false" ca="false" dt2D="false" dtr="false" t="normal">'50 кГЦ новый для ХК.01'!AV24</f>
        <v>590</v>
      </c>
      <c r="U30" s="26" t="n">
        <f aca="false" ca="false" dt2D="false" dtr="false" t="normal">'50 кГЦ новый для ХК.01'!BC24</f>
        <v>6381.499653817436</v>
      </c>
      <c r="V30" s="27" t="n">
        <f aca="false" ca="false" dt2D="false" dtr="false" t="normal">'50 кГЦ новый для ХК.01'!BE24</f>
        <v>386.75755477681366</v>
      </c>
      <c r="W30" s="28" t="n">
        <f aca="false" ca="false" dt2D="false" dtr="false" t="normal">'50 кГЦ новый для ХК.01'!BG24</f>
        <v>195.56031207738206</v>
      </c>
      <c r="X30" s="13" t="n"/>
    </row>
    <row outlineLevel="0" r="31">
      <c r="C31" s="18" t="n">
        <f aca="false" ca="false" dt2D="false" dtr="false" t="normal">'50 кГЦ новый для ХК.01'!O25</f>
        <v>22</v>
      </c>
      <c r="D31" s="19" t="n">
        <f aca="false" ca="false" dt2D="false" dtr="false" t="normal">'50 кГЦ новый для ХК.01'!P25</f>
        <v>8.375</v>
      </c>
      <c r="E31" s="20" t="n">
        <f aca="false" ca="false" dt2D="false" dtr="false" t="normal">'50 кГЦ новый для ХК.01'!W25</f>
        <v>8.662901217729067</v>
      </c>
      <c r="F31" s="21" t="n">
        <f aca="false" ca="false" dt2D="false" dtr="false" t="normal">E31</f>
        <v>8.662901217729067</v>
      </c>
      <c r="G31" s="22" t="n">
        <f aca="false" ca="false" dt2D="false" dtr="false" t="normal">'50 кГЦ новый для ХК.01'!Y25</f>
        <v>4.380314346056548</v>
      </c>
      <c r="H31" s="23" t="n"/>
      <c r="I31" s="13" t="n"/>
      <c r="J31" s="24" t="n">
        <f aca="false" ca="false" dt2D="false" dtr="false" t="normal">'50 кГЦ новый для ХК.01'!AD25</f>
        <v>22</v>
      </c>
      <c r="K31" s="25" t="n">
        <f aca="false" ca="false" dt2D="false" dtr="false" t="normal">'50 кГЦ новый для ХК.01'!AE25</f>
        <v>73</v>
      </c>
      <c r="L31" s="20" t="n">
        <f aca="false" ca="false" dt2D="false" dtr="false" t="normal">'50 кГЦ новый для ХК.01'!AL25</f>
        <v>98.00928156654066</v>
      </c>
      <c r="M31" s="21" t="n">
        <f aca="false" ca="false" dt2D="false" dtr="false" t="normal">'50 кГЦ новый для ХК.01'!AN25</f>
        <v>9.80092815665405</v>
      </c>
      <c r="N31" s="22" t="n">
        <f aca="false" ca="false" dt2D="false" dtr="false" t="normal">'50 кГЦ новый для ХК.01'!AP25</f>
        <v>4.955746940920972</v>
      </c>
      <c r="O31" s="23" t="n"/>
      <c r="P31" s="23" t="n"/>
      <c r="Q31" s="23" t="n"/>
      <c r="R31" s="13" t="n"/>
      <c r="S31" s="18" t="n">
        <f aca="false" ca="false" dt2D="false" dtr="false" t="normal">'50 кГЦ новый для ХК.01'!AU25</f>
        <v>22</v>
      </c>
      <c r="T31" s="25" t="n">
        <f aca="false" ca="false" dt2D="false" dtr="false" t="normal">'50 кГЦ новый для ХК.01'!AV25</f>
        <v>617</v>
      </c>
      <c r="U31" s="26" t="n">
        <f aca="false" ca="false" dt2D="false" dtr="false" t="normal">'50 кГЦ новый для ХК.01'!BC25</f>
        <v>7441.796394181775</v>
      </c>
      <c r="V31" s="27" t="n">
        <f aca="false" ca="false" dt2D="false" dtr="false" t="normal">'50 кГЦ новый для ХК.01'!BE25</f>
        <v>451.0179632837432</v>
      </c>
      <c r="W31" s="28" t="n">
        <f aca="false" ca="false" dt2D="false" dtr="false" t="normal">'50 кГЦ новый для ХК.01'!BG25</f>
        <v>228.05298193379173</v>
      </c>
      <c r="X31" s="13" t="n"/>
    </row>
    <row outlineLevel="0" r="32">
      <c r="C32" s="18" t="n">
        <f aca="false" ca="false" dt2D="false" dtr="false" t="normal">'50 кГЦ новый для ХК.01'!O26</f>
        <v>23</v>
      </c>
      <c r="D32" s="19" t="n">
        <f aca="false" ca="false" dt2D="false" dtr="false" t="normal">'50 кГЦ новый для ХК.01'!P26</f>
        <v>8.75</v>
      </c>
      <c r="E32" s="20" t="n">
        <f aca="false" ca="false" dt2D="false" dtr="false" t="normal">'50 кГЦ новый для ХК.01'!W26</f>
        <v>9.064499886601576</v>
      </c>
      <c r="F32" s="21" t="n">
        <f aca="false" ca="false" dt2D="false" dtr="false" t="normal">E32</f>
        <v>9.064499886601576</v>
      </c>
      <c r="G32" s="22" t="n">
        <f aca="false" ca="false" dt2D="false" dtr="false" t="normal">'50 кГЦ новый для ХК.01'!Y26</f>
        <v>4.5833789275871935</v>
      </c>
      <c r="H32" s="23" t="n"/>
      <c r="I32" s="13" t="n"/>
      <c r="J32" s="24" t="n">
        <f aca="false" ca="false" dt2D="false" dtr="false" t="normal">'50 кГЦ новый для ХК.01'!AD26</f>
        <v>23</v>
      </c>
      <c r="K32" s="25" t="n">
        <f aca="false" ca="false" dt2D="false" dtr="false" t="normal">'50 кГЦ новый для ХК.01'!AE26</f>
        <v>76</v>
      </c>
      <c r="L32" s="20" t="n">
        <f aca="false" ca="false" dt2D="false" dtr="false" t="normal">'50 кГЦ новый для ХК.01'!AL26</f>
        <v>103.27992756822049</v>
      </c>
      <c r="M32" s="21" t="n">
        <f aca="false" ca="false" dt2D="false" dtr="false" t="normal">'50 кГЦ новый для ХК.01'!AN26</f>
        <v>10.327992756822033</v>
      </c>
      <c r="N32" s="22" t="n">
        <f aca="false" ca="false" dt2D="false" dtr="false" t="normal">'50 кГЦ новый для ХК.01'!AP26</f>
        <v>5.222252187995642</v>
      </c>
      <c r="O32" s="23" t="n"/>
      <c r="P32" s="23" t="n"/>
      <c r="Q32" s="23" t="n"/>
      <c r="R32" s="13" t="n"/>
      <c r="S32" s="18" t="n">
        <f aca="false" ca="false" dt2D="false" dtr="false" t="normal">'50 кГЦ новый для ХК.01'!AU26</f>
        <v>23</v>
      </c>
      <c r="T32" s="25" t="n">
        <f aca="false" ca="false" dt2D="false" dtr="false" t="normal">'50 кГЦ новый для ХК.01'!AV26</f>
        <v>644</v>
      </c>
      <c r="U32" s="26" t="n">
        <f aca="false" ca="false" dt2D="false" dtr="false" t="normal">'50 кГЦ новый для ХК.01'!BC26</f>
        <v>8661.644763686032</v>
      </c>
      <c r="V32" s="27" t="n">
        <f aca="false" ca="false" dt2D="false" dtr="false" t="normal">'50 кГЦ новый для ХК.01'!BE26</f>
        <v>524.9481674961223</v>
      </c>
      <c r="W32" s="28" t="n">
        <f aca="false" ca="false" dt2D="false" dtr="false" t="normal">'50 кГЦ новый для ХК.01'!BG26</f>
        <v>265.4350928431973</v>
      </c>
      <c r="X32" s="13" t="n"/>
    </row>
    <row outlineLevel="0" r="33">
      <c r="C33" s="18" t="n">
        <f aca="false" ca="false" dt2D="false" dtr="false" t="normal">'50 кГЦ новый для ХК.01'!O27</f>
        <v>24</v>
      </c>
      <c r="D33" s="19" t="n">
        <f aca="false" ca="false" dt2D="false" dtr="false" t="normal">'50 кГЦ новый для ХК.01'!P27</f>
        <v>9.125</v>
      </c>
      <c r="E33" s="20" t="n">
        <f aca="false" ca="false" dt2D="false" dtr="false" t="normal">'50 кГЦ новый для ХК.01'!W27</f>
        <v>9.467295140070448</v>
      </c>
      <c r="F33" s="21" t="n">
        <f aca="false" ca="false" dt2D="false" dtr="false" t="normal">E33</f>
        <v>9.467295140070448</v>
      </c>
      <c r="G33" s="22" t="n">
        <f aca="false" ca="false" dt2D="false" dtr="false" t="normal">'50 кГЦ новый для ХК.01'!Y27</f>
        <v>4.787048550840233</v>
      </c>
      <c r="H33" s="23" t="n"/>
      <c r="I33" s="13" t="n"/>
      <c r="J33" s="24" t="n">
        <f aca="false" ca="false" dt2D="false" dtr="false" t="normal">'50 кГЦ новый для ХК.01'!AD27</f>
        <v>24</v>
      </c>
      <c r="K33" s="25" t="n">
        <f aca="false" ca="false" dt2D="false" dtr="false" t="normal">'50 кГЦ новый для ХК.01'!AE27</f>
        <v>79</v>
      </c>
      <c r="L33" s="20" t="n">
        <f aca="false" ca="false" dt2D="false" dtr="false" t="normal">'50 кГЦ новый для ХК.01'!AL27</f>
        <v>108.6644310623542</v>
      </c>
      <c r="M33" s="21" t="n">
        <f aca="false" ca="false" dt2D="false" dtr="false" t="normal">'50 кГЦ новый для ХК.01'!AN27</f>
        <v>10.866443106235403</v>
      </c>
      <c r="N33" s="22" t="n">
        <f aca="false" ca="false" dt2D="false" dtr="false" t="normal">'50 кГЦ новый для ХК.01'!AP27</f>
        <v>5.494514531856569</v>
      </c>
      <c r="O33" s="23" t="n"/>
      <c r="P33" s="23" t="n"/>
      <c r="Q33" s="23" t="n"/>
      <c r="R33" s="13" t="n"/>
      <c r="S33" s="18" t="n">
        <f aca="false" ca="false" dt2D="false" dtr="false" t="normal">'50 кГЦ новый для ХК.01'!AU27</f>
        <v>24</v>
      </c>
      <c r="T33" s="25" t="n">
        <f aca="false" ca="false" dt2D="false" dtr="false" t="normal">'50 кГЦ новый для ХК.01'!AV27</f>
        <v>671</v>
      </c>
      <c r="U33" s="26" t="n">
        <f aca="false" ca="false" dt2D="false" dtr="false" t="normal">'50 кГЦ новый для ХК.01'!BC27</f>
        <v>10063.728278741712</v>
      </c>
      <c r="V33" s="27" t="n">
        <f aca="false" ca="false" dt2D="false" dtr="false" t="normal">'50 кГЦ новый для ХК.01'!BE27</f>
        <v>609.9229259843452</v>
      </c>
      <c r="W33" s="28" t="n">
        <f aca="false" ca="false" dt2D="false" dtr="false" t="normal">'50 кГЦ новый для ХК.01'!BG27</f>
        <v>308.4017785185339</v>
      </c>
      <c r="X33" s="13" t="n"/>
    </row>
    <row outlineLevel="0" r="34">
      <c r="C34" s="18" t="n">
        <f aca="false" ca="false" dt2D="false" dtr="false" t="normal">'50 кГЦ новый для ХК.01'!O28</f>
        <v>25</v>
      </c>
      <c r="D34" s="19" t="n">
        <f aca="false" ca="false" dt2D="false" dtr="false" t="normal">'50 кГЦ новый для ХК.01'!P28</f>
        <v>9.5</v>
      </c>
      <c r="E34" s="20" t="n">
        <f aca="false" ca="false" dt2D="false" dtr="false" t="normal">'50 кГЦ новый для ХК.01'!W28</f>
        <v>9.871289681458244</v>
      </c>
      <c r="F34" s="21" t="n">
        <f aca="false" ca="false" dt2D="false" dtr="false" t="normal">E34</f>
        <v>9.871289681458244</v>
      </c>
      <c r="G34" s="22" t="n">
        <f aca="false" ca="false" dt2D="false" dtr="false" t="normal">'50 кГЦ новый для ХК.01'!Y28</f>
        <v>4.991324582725242</v>
      </c>
      <c r="H34" s="23" t="n"/>
      <c r="I34" s="13" t="n"/>
      <c r="J34" s="24" t="n">
        <f aca="false" ca="false" dt2D="false" dtr="false" t="normal">'50 кГЦ новый для ХК.01'!AD28</f>
        <v>25</v>
      </c>
      <c r="K34" s="25" t="n">
        <f aca="false" ca="false" dt2D="false" dtr="false" t="normal">'50 кГЦ новый для ХК.01'!AE28</f>
        <v>82</v>
      </c>
      <c r="L34" s="20" t="n">
        <f aca="false" ca="false" dt2D="false" dtr="false" t="normal">'50 кГЦ новый для ХК.01'!AL28</f>
        <v>114.16478375889814</v>
      </c>
      <c r="M34" s="21" t="n">
        <f aca="false" ca="false" dt2D="false" dtr="false" t="normal">'50 кГЦ новый для ХК.01'!AN28</f>
        <v>11.416478375889795</v>
      </c>
      <c r="N34" s="22" t="n">
        <f aca="false" ca="false" dt2D="false" dtr="false" t="normal">'50 кГЦ новый для ХК.01'!AP28</f>
        <v>5.772634681440327</v>
      </c>
      <c r="O34" s="23" t="n"/>
      <c r="P34" s="23" t="n"/>
      <c r="Q34" s="23" t="n"/>
      <c r="R34" s="13" t="n"/>
      <c r="S34" s="18" t="n">
        <f aca="false" ca="false" dt2D="false" dtr="false" t="normal">'50 кГЦ новый для ХК.01'!AU28</f>
        <v>25</v>
      </c>
      <c r="T34" s="25" t="n">
        <f aca="false" ca="false" dt2D="false" dtr="false" t="normal">'50 кГЦ новый для ХК.01'!AV28</f>
        <v>698</v>
      </c>
      <c r="U34" s="26" t="n">
        <f aca="false" ca="false" dt2D="false" dtr="false" t="normal">'50 кГЦ новый для ХК.01'!BC28</f>
        <v>11673.838638481813</v>
      </c>
      <c r="V34" s="27" t="n">
        <f aca="false" ca="false" dt2D="false" dtr="false" t="normal">'50 кГЦ новый для ХК.01'!BE28</f>
        <v>707.5053720291996</v>
      </c>
      <c r="W34" s="28" t="n">
        <f aca="false" ca="false" dt2D="false" dtr="false" t="normal">'50 кГЦ новый для ХК.01'!BG28</f>
        <v>357.7434225694658</v>
      </c>
      <c r="X34" s="13" t="n"/>
    </row>
    <row outlineLevel="0" r="35">
      <c r="C35" s="18" t="n">
        <f aca="false" ca="false" dt2D="false" dtr="false" t="normal">'50 кГЦ новый для ХК.01'!O29</f>
        <v>26</v>
      </c>
      <c r="D35" s="19" t="n">
        <f aca="false" ca="false" dt2D="false" dtr="false" t="normal">'50 кГЦ новый для ХК.01'!P29</f>
        <v>9.875</v>
      </c>
      <c r="E35" s="20" t="n">
        <f aca="false" ca="false" dt2D="false" dtr="false" t="normal">'50 кГЦ новый для ХК.01'!W29</f>
        <v>10.276486219531298</v>
      </c>
      <c r="F35" s="21" t="n">
        <f aca="false" ca="false" dt2D="false" dtr="false" t="normal">E35</f>
        <v>10.276486219531298</v>
      </c>
      <c r="G35" s="22" t="n">
        <f aca="false" ca="false" dt2D="false" dtr="false" t="normal">'50 кГЦ новый для ХК.01'!Y29</f>
        <v>5.196208392904382</v>
      </c>
      <c r="H35" s="23" t="n"/>
      <c r="I35" s="13" t="n"/>
      <c r="J35" s="24" t="n">
        <f aca="false" ca="false" dt2D="false" dtr="false" t="normal">'50 кГЦ новый для ХК.01'!AD29</f>
        <v>26</v>
      </c>
      <c r="K35" s="25" t="n">
        <f aca="false" ca="false" dt2D="false" dtr="false" t="normal">'50 кГЦ новый для ХК.01'!AE29</f>
        <v>85</v>
      </c>
      <c r="L35" s="20" t="n">
        <f aca="false" ca="false" dt2D="false" dtr="false" t="normal">'50 кГЦ новый для ХК.01'!AL29</f>
        <v>119.78300899549306</v>
      </c>
      <c r="M35" s="21" t="n">
        <f aca="false" ca="false" dt2D="false" dtr="false" t="normal">'50 кГЦ новый для ХК.01'!AN29</f>
        <v>11.978300899549287</v>
      </c>
      <c r="N35" s="22" t="n">
        <f aca="false" ca="false" dt2D="false" dtr="false" t="normal">'50 кГЦ новый для ХК.01'!AP29</f>
        <v>6.056714944907593</v>
      </c>
      <c r="O35" s="23" t="n"/>
      <c r="P35" s="23" t="n"/>
      <c r="Q35" s="23" t="n"/>
      <c r="R35" s="13" t="n"/>
      <c r="S35" s="18" t="n">
        <f aca="false" ca="false" dt2D="false" dtr="false" t="normal">'50 кГЦ новый для ХК.01'!AU29</f>
        <v>26</v>
      </c>
      <c r="T35" s="25" t="n">
        <f aca="false" ca="false" dt2D="false" dtr="false" t="normal">'50 кГЦ новый для ХК.01'!AV29</f>
        <v>725</v>
      </c>
      <c r="U35" s="26" t="n">
        <f aca="false" ca="false" dt2D="false" dtr="false" t="normal">'50 кГЦ новый для ХК.01'!BC29</f>
        <v>13521.290737559035</v>
      </c>
      <c r="V35" s="27" t="n">
        <f aca="false" ca="false" dt2D="false" dtr="false" t="normal">'50 кГЦ новый для ХК.01'!BE29</f>
        <v>819.4721659126674</v>
      </c>
      <c r="W35" s="28" t="n">
        <f aca="false" ca="false" dt2D="false" dtr="false" t="normal">'50 кГЦ новый для ХК.01'!BG29</f>
        <v>414.3583765211474</v>
      </c>
      <c r="X35" s="13" t="n"/>
    </row>
    <row outlineLevel="0" r="36">
      <c r="C36" s="18" t="n">
        <f aca="false" ca="false" dt2D="false" dtr="false" t="normal">'50 кГЦ новый для ХК.01'!O30</f>
        <v>27</v>
      </c>
      <c r="D36" s="19" t="n">
        <f aca="false" ca="false" dt2D="false" dtr="false" t="normal">'50 кГЦ новый для ХК.01'!P30</f>
        <v>10.25</v>
      </c>
      <c r="E36" s="20" t="n">
        <f aca="false" ca="false" dt2D="false" dtr="false" t="normal">'50 кГЦ новый для ХК.01'!W30</f>
        <v>10.68288746851</v>
      </c>
      <c r="F36" s="21" t="n">
        <f aca="false" ca="false" dt2D="false" dtr="false" t="normal">E36</f>
        <v>10.68288746851</v>
      </c>
      <c r="G36" s="22" t="n">
        <f aca="false" ca="false" dt2D="false" dtr="false" t="normal">'50 кГЦ новый для ХК.01'!Y30</f>
        <v>5.401701353797612</v>
      </c>
      <c r="H36" s="23" t="n"/>
      <c r="I36" s="13" t="n"/>
      <c r="J36" s="24" t="n">
        <f aca="false" ca="false" dt2D="false" dtr="false" t="normal">'50 кГЦ новый для ХК.01'!AD30</f>
        <v>27</v>
      </c>
      <c r="K36" s="25" t="n">
        <f aca="false" ca="false" dt2D="false" dtr="false" t="normal">'50 кГЦ новый для ХК.01'!AE30</f>
        <v>88</v>
      </c>
      <c r="L36" s="20" t="n">
        <f aca="false" ca="false" dt2D="false" dtr="false" t="normal">'50 кГЦ новый для ХК.01'!AL30</f>
        <v>125.52116221244954</v>
      </c>
      <c r="M36" s="21" t="n">
        <f aca="false" ca="false" dt2D="false" dtr="false" t="normal">'50 кГЦ новый для ХК.01'!AN30</f>
        <v>12.552116221244933</v>
      </c>
      <c r="N36" s="22" t="n">
        <f aca="false" ca="false" dt2D="false" dtr="false" t="normal">'50 кГЦ новый для ХК.01'!AP30</f>
        <v>6.346859253660243</v>
      </c>
      <c r="O36" s="23" t="n"/>
      <c r="P36" s="23" t="n"/>
      <c r="Q36" s="23" t="n"/>
      <c r="R36" s="13" t="n"/>
      <c r="S36" s="18" t="n">
        <f aca="false" ca="false" dt2D="false" dtr="false" t="normal">'50 кГЦ новый для ХК.01'!AU30</f>
        <v>27</v>
      </c>
      <c r="T36" s="25" t="n">
        <f aca="false" ca="false" dt2D="false" dtr="false" t="normal">'50 кГЦ новый для ХК.01'!AV30</f>
        <v>752</v>
      </c>
      <c r="U36" s="26" t="n">
        <f aca="false" ca="false" dt2D="false" dtr="false" t="normal">'50 кГЦ новый для ХК.01'!BC30</f>
        <v>15639.392040024471</v>
      </c>
      <c r="V36" s="27" t="n">
        <f aca="false" ca="false" dt2D="false" dtr="false" t="normal">'50 кГЦ новый для ХК.01'!BE30</f>
        <v>947.8419418196634</v>
      </c>
      <c r="W36" s="28" t="n">
        <f aca="false" ca="false" dt2D="false" dtr="false" t="normal">'50 кГЦ новый для ХК.01'!BG30</f>
        <v>479.26734372196364</v>
      </c>
      <c r="X36" s="13" t="n"/>
    </row>
    <row outlineLevel="0" r="37">
      <c r="C37" s="18" t="n">
        <f aca="false" ca="false" dt2D="false" dtr="false" t="normal">'50 кГЦ новый для ХК.01'!O31</f>
        <v>28</v>
      </c>
      <c r="D37" s="19" t="n">
        <f aca="false" ca="false" dt2D="false" dtr="false" t="normal">'50 кГЦ новый для ХК.01'!P31</f>
        <v>10.625</v>
      </c>
      <c r="E37" s="20" t="n">
        <f aca="false" ca="false" dt2D="false" dtr="false" t="normal">'50 кГЦ новый для ХК.01'!W31</f>
        <v>11.090496148079124</v>
      </c>
      <c r="F37" s="21" t="n">
        <f aca="false" ca="false" dt2D="false" dtr="false" t="normal">E37</f>
        <v>11.090496148079124</v>
      </c>
      <c r="G37" s="22" t="n">
        <f aca="false" ca="false" dt2D="false" dtr="false" t="normal">'50 кГЦ новый для ХК.01'!Y31</f>
        <v>5.6078048405879</v>
      </c>
      <c r="H37" s="23" t="n"/>
      <c r="I37" s="13" t="n"/>
      <c r="J37" s="24" t="n">
        <f aca="false" ca="false" dt2D="false" dtr="false" t="normal">'50 кГЦ новый для ХК.01'!AD31</f>
        <v>28</v>
      </c>
      <c r="K37" s="25" t="n">
        <f aca="false" ca="false" dt2D="false" dtr="false" t="normal">'50 кГЦ новый для ХК.01'!AE31</f>
        <v>91</v>
      </c>
      <c r="L37" s="20" t="n">
        <f aca="false" ca="false" dt2D="false" dtr="false" t="normal">'50 кГЦ новый для ХК.01'!AL31</f>
        <v>131.3813314346082</v>
      </c>
      <c r="M37" s="21" t="n">
        <f aca="false" ca="false" dt2D="false" dtr="false" t="normal">'50 кГЦ новый для ХК.01'!AN31</f>
        <v>13.138133143460799</v>
      </c>
      <c r="N37" s="22" t="n">
        <f aca="false" ca="false" dt2D="false" dtr="false" t="normal">'50 кГЦ новый для ХК.01'!AP31</f>
        <v>6.643173186706218</v>
      </c>
      <c r="O37" s="23" t="n"/>
      <c r="P37" s="23" t="n"/>
      <c r="Q37" s="23" t="n"/>
      <c r="R37" s="13" t="n"/>
      <c r="S37" s="18" t="n">
        <f aca="false" ca="false" dt2D="false" dtr="false" t="normal">'50 кГЦ новый для ХК.01'!AU31</f>
        <v>28</v>
      </c>
      <c r="T37" s="25" t="n">
        <f aca="false" ca="false" dt2D="false" dtr="false" t="normal">'50 кГЦ новый для ХК.01'!AV31</f>
        <v>779</v>
      </c>
      <c r="U37" s="26" t="n">
        <f aca="false" ca="false" dt2D="false" dtr="false" t="normal">'50 кГЦ новый для ХК.01'!BC31</f>
        <v>18065.973330387365</v>
      </c>
      <c r="V37" s="27" t="n">
        <f aca="false" ca="false" dt2D="false" dtr="false" t="normal">'50 кГЦ новый для ХК.01'!BE31</f>
        <v>1094.9074745689295</v>
      </c>
      <c r="W37" s="28" t="n">
        <f aca="false" ca="false" dt2D="false" dtr="false" t="normal">'50 кГЦ новый для ХК.01'!BG31</f>
        <v>553.629644147793</v>
      </c>
      <c r="X37" s="13" t="n"/>
    </row>
    <row outlineLevel="0" r="38">
      <c r="C38" s="18" t="n">
        <f aca="false" ca="false" dt2D="false" dtr="false" t="normal">'50 кГЦ новый для ХК.01'!O32</f>
        <v>29</v>
      </c>
      <c r="D38" s="19" t="n">
        <f aca="false" ca="false" dt2D="false" dtr="false" t="normal">'50 кГЦ новый для ХК.01'!P32</f>
        <v>11</v>
      </c>
      <c r="E38" s="20" t="n">
        <f aca="false" ca="false" dt2D="false" dtr="false" t="normal">'50 кГЦ новый для ХК.01'!W32</f>
        <v>11.499314983398136</v>
      </c>
      <c r="F38" s="21" t="n">
        <f aca="false" ca="false" dt2D="false" dtr="false" t="normal">E38</f>
        <v>11.499314983398136</v>
      </c>
      <c r="G38" s="22" t="n">
        <f aca="false" ca="false" dt2D="false" dtr="false" t="normal">'50 кГЦ новый для ХК.01'!Y32</f>
        <v>5.814520231226447</v>
      </c>
      <c r="H38" s="23" t="n"/>
      <c r="I38" s="13" t="n"/>
      <c r="J38" s="24" t="n">
        <f aca="false" ca="false" dt2D="false" dtr="false" t="normal">'50 кГЦ новый для ХК.01'!AD32</f>
        <v>29</v>
      </c>
      <c r="K38" s="25" t="n">
        <f aca="false" ca="false" dt2D="false" dtr="false" t="normal">'50 кГЦ новый для ХК.01'!AE32</f>
        <v>94</v>
      </c>
      <c r="L38" s="20" t="n">
        <f aca="false" ca="false" dt2D="false" dtr="false" t="normal">'50 кГЦ новый для ХК.01'!AL32</f>
        <v>137.3656377601792</v>
      </c>
      <c r="M38" s="21" t="n">
        <f aca="false" ca="false" dt2D="false" dtr="false" t="normal">'50 кГЦ новый для ХК.01'!AN32</f>
        <v>13.736563776017897</v>
      </c>
      <c r="N38" s="22" t="n">
        <f aca="false" ca="false" dt2D="false" dtr="false" t="normal">'50 кГЦ новый для ХК.01'!AP32</f>
        <v>6.9457639953772095</v>
      </c>
      <c r="O38" s="23" t="n"/>
      <c r="P38" s="23" t="n"/>
      <c r="Q38" s="23" t="n"/>
      <c r="R38" s="13" t="n"/>
      <c r="S38" s="18" t="n">
        <f aca="false" ca="false" dt2D="false" dtr="false" t="normal">'50 кГЦ новый для ХК.01'!AU32</f>
        <v>29</v>
      </c>
      <c r="T38" s="25" t="n">
        <f aca="false" ca="false" dt2D="false" dtr="false" t="normal">'50 кГЦ новый для ХК.01'!AV32</f>
        <v>806</v>
      </c>
      <c r="U38" s="26" t="n">
        <f aca="false" ca="false" dt2D="false" dtr="false" t="normal">'50 кГЦ новый для ХК.01'!BC32</f>
        <v>20843.988752916415</v>
      </c>
      <c r="V38" s="27" t="n">
        <f aca="false" ca="false" dt2D="false" dtr="false" t="normal">'50 кГЦ новый для ХК.01'!BE32</f>
        <v>1263.2720456312957</v>
      </c>
      <c r="W38" s="28" t="n">
        <f aca="false" ca="false" dt2D="false" dtr="false" t="normal">'50 кГЦ новый для ХК.01'!BG32</f>
        <v>638.76160253638</v>
      </c>
      <c r="X38" s="13" t="n"/>
    </row>
    <row outlineLevel="0" r="39">
      <c r="C39" s="18" t="n">
        <f aca="false" ca="false" dt2D="false" dtr="false" t="normal">'50 кГЦ новый для ХК.01'!O33</f>
        <v>30</v>
      </c>
      <c r="D39" s="19" t="n">
        <f aca="false" ca="false" dt2D="false" dtr="false" t="normal">'50 кГЦ новый для ХК.01'!P33</f>
        <v>11.375</v>
      </c>
      <c r="E39" s="20" t="n">
        <f aca="false" ca="false" dt2D="false" dtr="false" t="normal">'50 кГЦ новый для ХК.01'!W33</f>
        <v>11.909346705111533</v>
      </c>
      <c r="F39" s="21" t="n">
        <f aca="false" ca="false" dt2D="false" dtr="false" t="normal">E39</f>
        <v>11.909346705111533</v>
      </c>
      <c r="G39" s="22" t="n">
        <f aca="false" ca="false" dt2D="false" dtr="false" t="normal">'50 кГЦ новый для ХК.01'!Y33</f>
        <v>6.0218489064379</v>
      </c>
      <c r="H39" s="23" t="n"/>
      <c r="I39" s="13" t="n"/>
      <c r="J39" s="24" t="n">
        <f aca="false" ca="false" dt2D="false" dtr="false" t="normal">'50 кГЦ новый для ХК.01'!AD33</f>
        <v>30</v>
      </c>
      <c r="K39" s="25" t="n">
        <f aca="false" ca="false" dt2D="false" dtr="false" t="normal">'50 кГЦ новый для ХК.01'!AE33</f>
        <v>97</v>
      </c>
      <c r="L39" s="20" t="n">
        <f aca="false" ca="false" dt2D="false" dtr="false" t="normal">'50 кГЦ новый для ХК.01'!AL33</f>
        <v>143.4762358566532</v>
      </c>
      <c r="M39" s="21" t="n">
        <f aca="false" ca="false" dt2D="false" dtr="false" t="normal">'50 кГЦ новый для ХК.01'!AN33</f>
        <v>14.347623585665298</v>
      </c>
      <c r="N39" s="22" t="n">
        <f aca="false" ca="false" dt2D="false" dtr="false" t="normal">'50 кГЦ новый для ХК.01'!AP33</f>
        <v>7.25474062840394</v>
      </c>
      <c r="O39" s="23" t="n"/>
      <c r="P39" s="23" t="n"/>
      <c r="Q39" s="23" t="n"/>
      <c r="R39" s="13" t="n"/>
      <c r="S39" s="18" t="n">
        <f aca="false" ca="false" dt2D="false" dtr="false" t="normal">'50 кГЦ новый для ХК.01'!AU33</f>
        <v>30</v>
      </c>
      <c r="T39" s="25" t="n">
        <f aca="false" ca="false" dt2D="false" dtr="false" t="normal">'50 кГЦ новый для ХК.01'!AV33</f>
        <v>833</v>
      </c>
      <c r="U39" s="26" t="n">
        <f aca="false" ca="false" dt2D="false" dtr="false" t="normal">'50 кГЦ новый для ХК.01'!BC33</f>
        <v>24022.194058281104</v>
      </c>
      <c r="V39" s="27" t="n">
        <f aca="false" ca="false" dt2D="false" dtr="false" t="normal">'50 кГЦ новый для ХК.01'!BE33</f>
        <v>1455.8905489867311</v>
      </c>
      <c r="W39" s="28" t="n">
        <f aca="false" ca="false" dt2D="false" dtr="false" t="normal">'50 кГЦ новый для ХК.01'!BG33</f>
        <v>736.1573331764824</v>
      </c>
      <c r="X39" s="13" t="n"/>
    </row>
    <row outlineLevel="0" r="40">
      <c r="C40" s="18" t="n">
        <f aca="false" ca="false" dt2D="false" dtr="false" t="normal">'50 кГЦ новый для ХК.01'!O34</f>
        <v>31</v>
      </c>
      <c r="D40" s="19" t="n">
        <f aca="false" ca="false" dt2D="false" dtr="false" t="normal">'50 кГЦ новый для ХК.01'!P34</f>
        <v>11.75</v>
      </c>
      <c r="E40" s="20" t="n">
        <f aca="false" ca="false" dt2D="false" dtr="false" t="normal">'50 кГЦ новый для ХК.01'!W34</f>
        <v>12.320594049359228</v>
      </c>
      <c r="F40" s="21" t="n">
        <f aca="false" ca="false" dt2D="false" dtr="false" t="normal">E40</f>
        <v>12.320594049359228</v>
      </c>
      <c r="G40" s="22" t="n">
        <f aca="false" ca="false" dt2D="false" dtr="false" t="normal">'50 кГЦ новый для ХК.01'!Y34</f>
        <v>6.2297922497256195</v>
      </c>
      <c r="H40" s="23" t="n"/>
      <c r="I40" s="13" t="n"/>
      <c r="J40" s="24" t="n">
        <f aca="false" ca="false" dt2D="false" dtr="false" t="normal">'50 кГЦ новый для ХК.01'!AD34</f>
        <v>31</v>
      </c>
      <c r="K40" s="25" t="n">
        <f aca="false" ca="false" dt2D="false" dtr="false" t="normal">'50 кГЦ новый для ХК.01'!AE34</f>
        <v>100</v>
      </c>
      <c r="L40" s="20" t="n">
        <f aca="false" ca="false" dt2D="false" dtr="false" t="normal">'50 кГЦ новый для ХК.01'!AL34</f>
        <v>149.7153144638882</v>
      </c>
      <c r="M40" s="21" t="n">
        <f aca="false" ca="false" dt2D="false" dtr="false" t="normal">'50 кГЦ новый для ХК.01'!AN34</f>
        <v>14.971531446388797</v>
      </c>
      <c r="N40" s="22" t="n">
        <f aca="false" ca="false" dt2D="false" dtr="false" t="normal">'50 кГЦ новый для ХК.01'!AP34</f>
        <v>7.570213757354267</v>
      </c>
      <c r="O40" s="23" t="n"/>
      <c r="P40" s="23" t="n"/>
      <c r="Q40" s="23" t="n"/>
      <c r="R40" s="13" t="n"/>
      <c r="S40" s="18" t="n">
        <f aca="false" ca="false" dt2D="false" dtr="false" t="normal">'50 кГЦ новый для ХК.01'!AU34</f>
        <v>31</v>
      </c>
      <c r="T40" s="25" t="n">
        <f aca="false" ca="false" dt2D="false" dtr="false" t="normal">'50 кГЦ новый для ХК.01'!AV34</f>
        <v>860</v>
      </c>
      <c r="U40" s="26" t="n">
        <f aca="false" ca="false" dt2D="false" dtr="false" t="normal">'50 кГЦ новый для ХК.01'!BC34</f>
        <v>27655.913111913407</v>
      </c>
      <c r="V40" s="27" t="n">
        <f aca="false" ca="false" dt2D="false" dtr="false" t="normal">'50 кГЦ новый для ХК.01'!BE34</f>
        <v>1676.1159461765674</v>
      </c>
      <c r="W40" s="28" t="n">
        <f aca="false" ca="false" dt2D="false" dtr="false" t="normal">'50 кГЦ новый для ХК.01'!BG34</f>
        <v>847.5122294671644</v>
      </c>
      <c r="X40" s="13" t="n"/>
    </row>
    <row outlineLevel="0" r="41">
      <c r="C41" s="18" t="n">
        <f aca="false" ca="false" dt2D="false" dtr="false" t="normal">'50 кГЦ новый для ХК.01'!O35</f>
        <v>32</v>
      </c>
      <c r="D41" s="19" t="n">
        <f aca="false" ca="false" dt2D="false" dtr="false" t="normal">'50 кГЦ новый для ХК.01'!P35</f>
        <v>12.125</v>
      </c>
      <c r="E41" s="20" t="n">
        <f aca="false" ca="false" dt2D="false" dtr="false" t="normal">'50 кГЦ новый для ХК.01'!W35</f>
        <v>12.733059757786911</v>
      </c>
      <c r="F41" s="21" t="n">
        <f aca="false" ca="false" dt2D="false" dtr="false" t="normal">E41</f>
        <v>12.733059757786911</v>
      </c>
      <c r="G41" s="22" t="n">
        <f aca="false" ca="false" dt2D="false" dtr="false" t="normal">'50 кГЦ новый для ХК.01'!Y35</f>
        <v>6.438351647376905</v>
      </c>
      <c r="H41" s="23" t="n"/>
      <c r="I41" s="13" t="n"/>
      <c r="J41" s="24" t="n">
        <f aca="false" ca="false" dt2D="false" dtr="false" t="normal">'50 кГЦ новый для ХК.01'!AD35</f>
        <v>32</v>
      </c>
      <c r="K41" s="25" t="n">
        <f aca="false" ca="false" dt2D="false" dtr="false" t="normal">'50 кГЦ новый для ХК.01'!AE35</f>
        <v>103</v>
      </c>
      <c r="L41" s="20" t="n">
        <f aca="false" ca="false" dt2D="false" dtr="false" t="normal">'50 кГЦ новый для ХК.01'!AL35</f>
        <v>156.0850969044708</v>
      </c>
      <c r="M41" s="21" t="n">
        <f aca="false" ca="false" dt2D="false" dtr="false" t="normal">'50 кГЦ новый для ХК.01'!AN35</f>
        <v>15.608509690447054</v>
      </c>
      <c r="N41" s="22" t="n">
        <f aca="false" ca="false" dt2D="false" dtr="false" t="normal">'50 кГЦ новый для ХК.01'!AP35</f>
        <v>7.892295802439127</v>
      </c>
      <c r="O41" s="23" t="n"/>
      <c r="P41" s="23" t="n"/>
      <c r="Q41" s="23" t="n"/>
      <c r="R41" s="13" t="n"/>
      <c r="S41" s="18" t="n">
        <f aca="false" ca="false" dt2D="false" dtr="false" t="normal">'50 кГЦ новый для ХК.01'!AU35</f>
        <v>32</v>
      </c>
      <c r="T41" s="25" t="n">
        <f aca="false" ca="false" dt2D="false" dtr="false" t="normal">'50 кГЦ новый для ХК.01'!AV35</f>
        <v>887</v>
      </c>
      <c r="U41" s="26" t="n">
        <f aca="false" ca="false" dt2D="false" dtr="false" t="normal">'50 кГЦ новый для ХК.01'!BC35</f>
        <v>31807.903996942023</v>
      </c>
      <c r="V41" s="27" t="n">
        <f aca="false" ca="false" dt2D="false" dtr="false" t="normal">'50 кГЦ новый для ХК.01'!BE35</f>
        <v>1927.7517573904224</v>
      </c>
      <c r="W41" s="28" t="n">
        <f aca="false" ca="false" dt2D="false" dtr="false" t="normal">'50 кГЦ новый для ХК.01'!BG35</f>
        <v>974.7495055411233</v>
      </c>
      <c r="X41" s="13" t="n"/>
    </row>
    <row outlineLevel="0" r="42">
      <c r="C42" s="18" t="n">
        <f aca="false" ca="false" dt2D="false" dtr="false" t="normal">'50 кГЦ новый для ХК.01'!O36</f>
        <v>33</v>
      </c>
      <c r="D42" s="19" t="n">
        <f aca="false" ca="false" dt2D="false" dtr="false" t="normal">'50 кГЦ новый для ХК.01'!P36</f>
        <v>12.5</v>
      </c>
      <c r="E42" s="20" t="n">
        <f aca="false" ca="false" dt2D="false" dtr="false" t="normal">'50 кГЦ новый для ХК.01'!W36</f>
        <v>13.146746577556467</v>
      </c>
      <c r="F42" s="21" t="n">
        <f aca="false" ca="false" dt2D="false" dtr="false" t="normal">E42</f>
        <v>13.146746577556467</v>
      </c>
      <c r="G42" s="22" t="n">
        <f aca="false" ca="false" dt2D="false" dtr="false" t="normal">'50 кГЦ новый для ХК.01'!Y36</f>
        <v>6.647528488468268</v>
      </c>
      <c r="H42" s="23" t="n"/>
      <c r="I42" s="13" t="n"/>
      <c r="J42" s="24" t="n">
        <f aca="false" ca="false" dt2D="false" dtr="false" t="normal">'50 кГЦ новый для ХК.01'!AD36</f>
        <v>33</v>
      </c>
      <c r="K42" s="25" t="n">
        <f aca="false" ca="false" dt2D="false" dtr="false" t="normal">'50 кГЦ новый для ХК.01'!AE36</f>
        <v>106</v>
      </c>
      <c r="L42" s="20" t="n">
        <f aca="false" ca="false" dt2D="false" dtr="false" t="normal">'50 кГЦ новый для ХК.01'!AL36</f>
        <v>162.58784160145476</v>
      </c>
      <c r="M42" s="21" t="n">
        <f aca="false" ca="false" dt2D="false" dtr="false" t="normal">'50 кГЦ новый для ХК.01'!AN36</f>
        <v>16.25878416014545</v>
      </c>
      <c r="N42" s="22" t="n">
        <f aca="false" ca="false" dt2D="false" dtr="false" t="normal">'50 кГЦ новый для ХК.01'!AP36</f>
        <v>8.2211009586915</v>
      </c>
      <c r="O42" s="23" t="n"/>
      <c r="P42" s="23" t="n"/>
      <c r="Q42" s="23" t="n"/>
      <c r="R42" s="13" t="n"/>
      <c r="S42" s="18" t="n">
        <f aca="false" ca="false" dt2D="false" dtr="false" t="normal">'50 кГЦ новый для ХК.01'!AU36</f>
        <v>33</v>
      </c>
      <c r="T42" s="25" t="n">
        <f aca="false" ca="false" dt2D="false" dtr="false" t="normal">'50 кГЦ новый для ХК.01'!AV36</f>
        <v>914</v>
      </c>
      <c r="U42" s="26" t="n">
        <f aca="false" ca="false" dt2D="false" dtr="false" t="normal">'50 кГЦ новый для ХК.01'!BC36</f>
        <v>36549.337484130265</v>
      </c>
      <c r="V42" s="27" t="n">
        <f aca="false" ca="false" dt2D="false" dtr="false" t="normal">'50 кГЦ новый для ХК.01'!BE36</f>
        <v>2215.1113626745578</v>
      </c>
      <c r="W42" s="28" t="n">
        <f aca="false" ca="false" dt2D="false" dtr="false" t="normal">'50 кГЦ новый для ХК.01'!BG36</f>
        <v>1120.0501813617345</v>
      </c>
      <c r="X42" s="13" t="n"/>
    </row>
    <row outlineLevel="0" r="43">
      <c r="C43" s="18" t="n">
        <f aca="false" ca="false" dt2D="false" dtr="false" t="normal">'50 кГЦ новый для ХК.01'!O37</f>
        <v>34</v>
      </c>
      <c r="D43" s="19" t="n">
        <f aca="false" ca="false" dt2D="false" dtr="false" t="normal">'50 кГЦ новый для ХК.01'!P37</f>
        <v>12.875</v>
      </c>
      <c r="E43" s="20" t="n">
        <f aca="false" ca="false" dt2D="false" dtr="false" t="normal">'50 кГЦ новый для ХК.01'!W37</f>
        <v>13.561657261356377</v>
      </c>
      <c r="F43" s="21" t="n">
        <f aca="false" ca="false" dt2D="false" dtr="false" t="normal">E43</f>
        <v>13.561657261356377</v>
      </c>
      <c r="G43" s="22" t="n">
        <f aca="false" ca="false" dt2D="false" dtr="false" t="normal">'50 кГЦ новый для ХК.01'!Y37</f>
        <v>6.857324164870695</v>
      </c>
      <c r="H43" s="23" t="n"/>
      <c r="I43" s="13" t="n"/>
      <c r="J43" s="24" t="n">
        <f aca="false" ca="false" dt2D="false" dtr="false" t="normal">'50 кГЦ новый для ХК.01'!AD37</f>
        <v>34</v>
      </c>
      <c r="K43" s="25" t="n">
        <f aca="false" ca="false" dt2D="false" dtr="false" t="normal">'50 кГЦ новый для ХК.01'!AE37</f>
        <v>109</v>
      </c>
      <c r="L43" s="20" t="n">
        <f aca="false" ca="false" dt2D="false" dtr="false" t="normal">'50 кГЦ новый для ХК.01'!AL37</f>
        <v>169.2258426035835</v>
      </c>
      <c r="M43" s="21" t="n">
        <f aca="false" ca="false" dt2D="false" dtr="false" t="normal">'50 кГЦ новый для ХК.01'!AN37</f>
        <v>16.92258426035832</v>
      </c>
      <c r="N43" s="22" t="n">
        <f aca="false" ca="false" dt2D="false" dtr="false" t="normal">'50 кГЦ новый для ХК.01'!AP37</f>
        <v>8.556745222523746</v>
      </c>
      <c r="O43" s="23" t="n"/>
      <c r="P43" s="23" t="n"/>
      <c r="Q43" s="23" t="n"/>
      <c r="R43" s="13" t="n"/>
      <c r="S43" s="18" t="n">
        <f aca="false" ca="false" dt2D="false" dtr="false" t="normal">'50 кГЦ новый для ХК.01'!AU37</f>
        <v>34</v>
      </c>
      <c r="T43" s="25" t="n">
        <f aca="false" ca="false" dt2D="false" dtr="false" t="normal">'50 кГЦ новый для ХК.01'!AV37</f>
        <v>941</v>
      </c>
      <c r="U43" s="26" t="n">
        <f aca="false" ca="false" dt2D="false" dtr="false" t="normal">'50 кГЦ новый для ХК.01'!BC37</f>
        <v>41960.90226208547</v>
      </c>
      <c r="V43" s="27" t="n">
        <f aca="false" ca="false" dt2D="false" dtr="false" t="normal">'50 кГЦ новый для ХК.01'!BE37</f>
        <v>2543.084985580933</v>
      </c>
      <c r="W43" s="28" t="n">
        <f aca="false" ca="false" dt2D="false" dtr="false" t="normal">'50 кГЦ новый для ХК.01'!BG37</f>
        <v>1285.8869523738322</v>
      </c>
      <c r="X43" s="13" t="n"/>
    </row>
    <row outlineLevel="0" r="44">
      <c r="C44" s="18" t="n">
        <f aca="false" ca="false" dt2D="false" dtr="false" t="normal">'50 кГЦ новый для ХК.01'!O38</f>
        <v>35</v>
      </c>
      <c r="D44" s="19" t="n">
        <f aca="false" ca="false" dt2D="false" dtr="false" t="normal">'50 кГЦ новый для ХК.01'!P38</f>
        <v>13.25</v>
      </c>
      <c r="E44" s="20" t="n">
        <f aca="false" ca="false" dt2D="false" dtr="false" t="normal">'50 кГЦ новый для ХК.01'!W38</f>
        <v>13.977794567412197</v>
      </c>
      <c r="F44" s="21" t="n">
        <f aca="false" ca="false" dt2D="false" dtr="false" t="normal">E44</f>
        <v>13.977794567412197</v>
      </c>
      <c r="G44" s="22" t="n">
        <f aca="false" ca="false" dt2D="false" dtr="false" t="normal">'50 кГЦ новый для ХК.01'!Y38</f>
        <v>7.067740071254939</v>
      </c>
      <c r="H44" s="23" t="n"/>
      <c r="I44" s="13" t="n"/>
      <c r="J44" s="24" t="n">
        <f aca="false" ca="false" dt2D="false" dtr="false" t="normal">'50 кГЦ новый для ХК.01'!AD38</f>
        <v>35</v>
      </c>
      <c r="K44" s="25" t="n">
        <f aca="false" ca="false" dt2D="false" dtr="false" t="normal">'50 кГЦ новый для ХК.01'!AE38</f>
        <v>112</v>
      </c>
      <c r="L44" s="20" t="n">
        <f aca="false" ca="false" dt2D="false" dtr="false" t="normal">'50 кГЦ новый для ХК.01'!AL38</f>
        <v>176.00143011809598</v>
      </c>
      <c r="M44" s="21" t="n">
        <f aca="false" ca="false" dt2D="false" dtr="false" t="normal">'50 кГЦ новый для ХК.01'!AN38</f>
        <v>17.60014301180957</v>
      </c>
      <c r="N44" s="22" t="n">
        <f aca="false" ca="false" dt2D="false" dtr="false" t="normal">'50 кГЦ новый для ХК.01'!AP38</f>
        <v>8.899346418668529</v>
      </c>
      <c r="O44" s="23" t="n"/>
      <c r="P44" s="23" t="n"/>
      <c r="Q44" s="23" t="n"/>
      <c r="R44" s="13" t="n"/>
      <c r="S44" s="18" t="n">
        <f aca="false" ca="false" dt2D="false" dtr="false" t="normal">'50 кГЦ новый для ХК.01'!AU38</f>
        <v>35</v>
      </c>
      <c r="T44" s="25" t="n">
        <f aca="false" ca="false" dt2D="false" dtr="false" t="normal">'50 кГЦ новый для ХК.01'!AV38</f>
        <v>968</v>
      </c>
      <c r="U44" s="26" t="n">
        <f aca="false" ca="false" dt2D="false" dtr="false" t="normal">'50 кГЦ новый для ХК.01'!BC38</f>
        <v>48134.05314576032</v>
      </c>
      <c r="V44" s="27" t="n">
        <f aca="false" ca="false" dt2D="false" dtr="false" t="normal">'50 кГЦ новый для ХК.01'!BE38</f>
        <v>2917.2153421672874</v>
      </c>
      <c r="W44" s="28" t="n">
        <f aca="false" ca="false" dt2D="false" dtr="false" t="normal">'50 кГЦ новый для ХК.01'!BG38</f>
        <v>1475.0624407075277</v>
      </c>
      <c r="X44" s="13" t="n"/>
    </row>
    <row outlineLevel="0" r="45">
      <c r="C45" s="18" t="n">
        <f aca="false" ca="false" dt2D="false" dtr="false" t="normal">'50 кГЦ новый для ХК.01'!O39</f>
        <v>36</v>
      </c>
      <c r="D45" s="19" t="n">
        <f aca="false" ca="false" dt2D="false" dtr="false" t="normal">'50 кГЦ новый для ХК.01'!P39</f>
        <v>13.625</v>
      </c>
      <c r="E45" s="20" t="n">
        <f aca="false" ca="false" dt2D="false" dtr="false" t="normal">'50 кГЦ новый для ХК.01'!W39</f>
        <v>14.395161259496943</v>
      </c>
      <c r="F45" s="21" t="n">
        <f aca="false" ca="false" dt2D="false" dtr="false" t="normal">E45</f>
        <v>14.395161259496943</v>
      </c>
      <c r="G45" s="22" t="n">
        <f aca="false" ca="false" dt2D="false" dtr="false" t="normal">'50 кГЦ новый для ХК.01'!Y39</f>
        <v>7.278777605096775</v>
      </c>
      <c r="H45" s="23" t="n"/>
      <c r="I45" s="13" t="n"/>
      <c r="J45" s="24" t="n">
        <f aca="false" ca="false" dt2D="false" dtr="false" t="normal">'50 кГЦ новый для ХК.01'!AD39</f>
        <v>36</v>
      </c>
      <c r="K45" s="25" t="n">
        <f aca="false" ca="false" dt2D="false" dtr="false" t="normal">'50 кГЦ новый для ХК.01'!AE39</f>
        <v>115</v>
      </c>
      <c r="L45" s="20" t="n">
        <f aca="false" ca="false" dt2D="false" dtr="false" t="normal">'50 кГЦ новый для ХК.01'!AL39</f>
        <v>182.9169710512309</v>
      </c>
      <c r="M45" s="21" t="n">
        <f aca="false" ca="false" dt2D="false" dtr="false" t="normal">'50 кГЦ новый для ХК.01'!AN39</f>
        <v>18.29169710512306</v>
      </c>
      <c r="N45" s="22" t="n">
        <f aca="false" ca="false" dt2D="false" dtr="false" t="normal">'50 кГЦ новый для ХК.01'!AP39</f>
        <v>9.249024227508787</v>
      </c>
      <c r="O45" s="23" t="n"/>
      <c r="P45" s="23" t="n"/>
      <c r="Q45" s="23" t="n"/>
      <c r="R45" s="13" t="n"/>
      <c r="S45" s="18" t="n">
        <f aca="false" ca="false" dt2D="false" dtr="false" t="normal">'50 кГЦ новый для ХК.01'!AU39</f>
        <v>36</v>
      </c>
      <c r="T45" s="25" t="n">
        <f aca="false" ca="false" dt2D="false" dtr="false" t="normal">'50 кГЦ новый для ХК.01'!AV39</f>
        <v>995</v>
      </c>
      <c r="U45" s="26" t="n">
        <f aca="false" ca="false" dt2D="false" dtr="false" t="normal">'50 кГЦ новый для ХК.01'!BC39</f>
        <v>55172.420535402</v>
      </c>
      <c r="V45" s="27" t="n">
        <f aca="false" ca="false" dt2D="false" dtr="false" t="normal">'50 кГЦ новый для ХК.01'!BE39</f>
        <v>3343.783062751631</v>
      </c>
      <c r="W45" s="28" t="n">
        <f aca="false" ca="false" dt2D="false" dtr="false" t="normal">'50 кГЦ новый для ХК.01'!BG39</f>
        <v>1690.7523878832224</v>
      </c>
      <c r="X45" s="13" t="n"/>
    </row>
    <row outlineLevel="0" r="46">
      <c r="C46" s="18" t="n">
        <f aca="false" ca="false" dt2D="false" dtr="false" t="normal">'50 кГЦ новый для ХК.01'!O40</f>
        <v>37</v>
      </c>
      <c r="D46" s="19" t="n">
        <f aca="false" ca="false" dt2D="false" dtr="false" t="normal">'50 кГЦ новый для ХК.01'!P40</f>
        <v>14</v>
      </c>
      <c r="E46" s="20" t="n">
        <f aca="false" ca="false" dt2D="false" dtr="false" t="normal">'50 кГЦ новый для ХК.01'!W40</f>
        <v>14.813760106941658</v>
      </c>
      <c r="F46" s="21" t="n">
        <f aca="false" ca="false" dt2D="false" dtr="false" t="normal">E46</f>
        <v>14.813760106941658</v>
      </c>
      <c r="G46" s="22" t="n">
        <f aca="false" ca="false" dt2D="false" dtr="false" t="normal">'50 кГЦ новый для ХК.01'!Y40</f>
        <v>7.490438166682341</v>
      </c>
      <c r="H46" s="23" t="n"/>
      <c r="I46" s="13" t="n"/>
      <c r="J46" s="24" t="n">
        <f aca="false" ca="false" dt2D="false" dtr="false" t="normal">'50 кГЦ новый для ХК.01'!AD40</f>
        <v>37</v>
      </c>
      <c r="K46" s="25" t="n">
        <f aca="false" ca="false" dt2D="false" dtr="false" t="normal">'50 кГЦ новый для ХК.01'!AE40</f>
        <v>118</v>
      </c>
      <c r="L46" s="20" t="n">
        <f aca="false" ca="false" dt2D="false" dtr="false" t="normal">'50 кГЦ новый для ХК.01'!AL40</f>
        <v>189.97486955653116</v>
      </c>
      <c r="M46" s="21" t="n">
        <f aca="false" ca="false" dt2D="false" dtr="false" t="normal">'50 кГЦ новый для ХК.01'!AN40</f>
        <v>18.997486955653084</v>
      </c>
      <c r="N46" s="22" t="n">
        <f aca="false" ca="false" dt2D="false" dtr="false" t="normal">'50 кГЦ новый для ХК.01'!AP40</f>
        <v>9.605900212802352</v>
      </c>
      <c r="O46" s="23" t="n"/>
      <c r="P46" s="23" t="n"/>
      <c r="Q46" s="23" t="n"/>
      <c r="R46" s="13" t="n"/>
      <c r="S46" s="18" t="n">
        <f aca="false" ca="false" dt2D="false" dtr="false" t="normal">'50 кГЦ новый для ХК.01'!AU40</f>
        <v>37</v>
      </c>
      <c r="T46" s="25" t="n">
        <f aca="false" ca="false" dt2D="false" dtr="false" t="normal">'50 кГЦ новый для ХК.01'!AV40</f>
        <v>1022</v>
      </c>
      <c r="U46" s="26" t="n">
        <f aca="false" ca="false" dt2D="false" dtr="false" t="normal">'50 кГЦ новый для ХК.01'!BC40</f>
        <v>63193.401710247716</v>
      </c>
      <c r="V46" s="27" t="n">
        <f aca="false" ca="false" dt2D="false" dtr="false" t="normal">'50 кГЦ новый для ХК.01'!BE40</f>
        <v>3829.9031339544003</v>
      </c>
      <c r="W46" s="28" t="n">
        <f aca="false" ca="false" dt2D="false" dtr="false" t="normal">'50 кГЦ новый для ХК.01'!BG40</f>
        <v>1936.55441982117</v>
      </c>
      <c r="X46" s="13" t="n"/>
    </row>
    <row outlineLevel="0" r="47">
      <c r="C47" s="18" t="n">
        <f aca="false" ca="false" dt2D="false" dtr="false" t="normal">'50 кГЦ новый для ХК.01'!O41</f>
        <v>38</v>
      </c>
      <c r="D47" s="19" t="n">
        <f aca="false" ca="false" dt2D="false" dtr="false" t="normal">'50 кГЦ новый для ХК.01'!P41</f>
        <v>14.375</v>
      </c>
      <c r="E47" s="20" t="n">
        <f aca="false" ca="false" dt2D="false" dtr="false" t="normal">'50 кГЦ новый для ХК.01'!W41</f>
        <v>15.233593884645838</v>
      </c>
      <c r="F47" s="21" t="n">
        <f aca="false" ca="false" dt2D="false" dtr="false" t="normal">E47</f>
        <v>15.233593884645838</v>
      </c>
      <c r="G47" s="22" t="n">
        <f aca="false" ca="false" dt2D="false" dtr="false" t="normal">'50 кГЦ новый для ХК.01'!Y41</f>
        <v>7.702723159113414</v>
      </c>
      <c r="H47" s="23" t="n"/>
      <c r="I47" s="13" t="n"/>
      <c r="J47" s="24" t="n">
        <f aca="false" ca="false" dt2D="false" dtr="false" t="normal">'50 кГЦ новый для ХК.01'!AD41</f>
        <v>38</v>
      </c>
      <c r="K47" s="25" t="n">
        <f aca="false" ca="false" dt2D="false" dtr="false" t="normal">'50 кГЦ новый для ХК.01'!AE41</f>
        <v>121</v>
      </c>
      <c r="L47" s="20" t="n">
        <f aca="false" ca="false" dt2D="false" dtr="false" t="normal">'50 кГЦ новый для ХК.01'!AL41</f>
        <v>197.17756759106047</v>
      </c>
      <c r="M47" s="21" t="n">
        <f aca="false" ca="false" dt2D="false" dtr="false" t="normal">'50 кГЦ новый для ХК.01'!AN41</f>
        <v>19.717756759106013</v>
      </c>
      <c r="N47" s="22" t="n">
        <f aca="false" ca="false" dt2D="false" dtr="false" t="normal">'50 кГЦ новый для ХК.01'!AP41</f>
        <v>9.970097849806384</v>
      </c>
      <c r="O47" s="23" t="n"/>
      <c r="P47" s="23" t="n"/>
      <c r="Q47" s="23" t="n"/>
      <c r="R47" s="13" t="n"/>
      <c r="S47" s="18" t="n">
        <f aca="false" ca="false" dt2D="false" dtr="false" t="normal">'50 кГЦ новый для ХК.01'!AU41</f>
        <v>38</v>
      </c>
      <c r="T47" s="25" t="n">
        <f aca="false" ca="false" dt2D="false" dtr="false" t="normal">'50 кГЦ новый для ХК.01'!AV41</f>
        <v>1049</v>
      </c>
      <c r="U47" s="26" t="n">
        <f aca="false" ca="false" dt2D="false" dtr="false" t="normal">'50 кГЦ новый для ХК.01'!BC41</f>
        <v>72329.95714361458</v>
      </c>
      <c r="V47" s="27" t="n">
        <f aca="false" ca="false" dt2D="false" dtr="false" t="normal">'50 кГЦ новый для ХК.01'!BE41</f>
        <v>4383.633766279664</v>
      </c>
      <c r="W47" s="28" t="n">
        <f aca="false" ca="false" dt2D="false" dtr="false" t="normal">'50 кГЦ новый для ХК.01'!BG41</f>
        <v>2216.5430947077475</v>
      </c>
      <c r="X47" s="13" t="n"/>
    </row>
    <row outlineLevel="0" r="48">
      <c r="C48" s="18" t="n">
        <f aca="false" ca="false" dt2D="false" dtr="false" t="normal">'50 кГЦ новый для ХК.01'!O42</f>
        <v>39</v>
      </c>
      <c r="D48" s="19" t="n">
        <f aca="false" ca="false" dt2D="false" dtr="false" t="normal">'50 кГЦ новый для ХК.01'!P42</f>
        <v>14.75</v>
      </c>
      <c r="E48" s="20" t="n">
        <f aca="false" ca="false" dt2D="false" dtr="false" t="normal">'50 кГЦ новый для ХК.01'!W42</f>
        <v>15.654665373087987</v>
      </c>
      <c r="F48" s="21" t="n">
        <f aca="false" ca="false" dt2D="false" dtr="false" t="normal">E48</f>
        <v>15.654665373087987</v>
      </c>
      <c r="G48" s="22" t="n">
        <f aca="false" ca="false" dt2D="false" dtr="false" t="normal">'50 кГЦ новый для ХК.01'!Y42</f>
        <v>7.915633988312737</v>
      </c>
      <c r="H48" s="23" t="n"/>
      <c r="I48" s="13" t="n"/>
      <c r="J48" s="24" t="n">
        <f aca="false" ca="false" dt2D="false" dtr="false" t="normal">'50 кГЦ новый для ХК.01'!AD42</f>
        <v>39</v>
      </c>
      <c r="K48" s="25" t="n">
        <f aca="false" ca="false" dt2D="false" dtr="false" t="normal">'50 кГЦ новый для ХК.01'!AE42</f>
        <v>124</v>
      </c>
      <c r="L48" s="20" t="n">
        <f aca="false" ca="false" dt2D="false" dtr="false" t="normal">'50 кГЦ новый для ХК.01'!AL42</f>
        <v>204.5275454796455</v>
      </c>
      <c r="M48" s="21" t="n">
        <f aca="false" ca="false" dt2D="false" dtr="false" t="normal">'50 кГЦ новый для ХК.01'!AN42</f>
        <v>20.452754547964517</v>
      </c>
      <c r="N48" s="22" t="n">
        <f aca="false" ca="false" dt2D="false" dtr="false" t="normal">'50 кГЦ новый для ХК.01'!AP42</f>
        <v>10.341742553807807</v>
      </c>
      <c r="O48" s="23" t="n"/>
      <c r="P48" s="23" t="n"/>
      <c r="Q48" s="23" t="n"/>
      <c r="S48" s="18" t="n">
        <f aca="false" ca="false" dt2D="false" dtr="false" t="normal">'50 кГЦ новый для ХК.01'!AU42</f>
        <v>39</v>
      </c>
      <c r="T48" s="25" t="n">
        <f aca="false" ca="false" dt2D="false" dtr="false" t="normal">'50 кГЦ новый для ХК.01'!AV42</f>
        <v>1076</v>
      </c>
      <c r="U48" s="26" t="n">
        <f aca="false" ca="false" dt2D="false" dtr="false" t="normal">'50 кГЦ новый для ХК.01'!BC42</f>
        <v>82732.63795473638</v>
      </c>
      <c r="V48" s="27" t="n">
        <f aca="false" ca="false" dt2D="false" dtr="false" t="normal">'50 кГЦ новый для ХК.01'!BE42</f>
        <v>5014.099269984014</v>
      </c>
      <c r="W48" s="28" t="n">
        <f aca="false" ca="false" dt2D="false" dtr="false" t="normal">'50 кГЦ новый для ХК.01'!BG42</f>
        <v>2535.332034020377</v>
      </c>
      <c r="X48" s="13" t="n"/>
    </row>
    <row outlineLevel="0" r="49">
      <c r="C49" s="18" t="n">
        <f aca="false" ca="false" dt2D="false" dtr="false" t="normal">'50 кГЦ новый для ХК.01'!O43</f>
        <v>40</v>
      </c>
      <c r="D49" s="19" t="n">
        <f aca="false" ca="false" dt2D="false" dtr="false" t="normal">'50 кГЦ новый для ХК.01'!P43</f>
        <v>15.125</v>
      </c>
      <c r="E49" s="20" t="n">
        <f aca="false" ca="false" dt2D="false" dtr="false" t="normal">'50 кГЦ новый для ХК.01'!W43</f>
        <v>16.076977358336084</v>
      </c>
      <c r="F49" s="21" t="n">
        <f aca="false" ca="false" dt2D="false" dtr="false" t="normal">E49</f>
        <v>16.076977358336084</v>
      </c>
      <c r="G49" s="22" t="n">
        <f aca="false" ca="false" dt2D="false" dtr="false" t="normal">'50 кГЦ новый для ХК.01'!Y43</f>
        <v>8.129172063029326</v>
      </c>
      <c r="H49" s="23" t="n"/>
      <c r="I49" s="13" t="n"/>
      <c r="J49" s="24" t="n">
        <f aca="false" ca="false" dt2D="false" dtr="false" t="normal">'50 кГЦ новый для ХК.01'!AD43</f>
        <v>40</v>
      </c>
      <c r="K49" s="25" t="n">
        <f aca="false" ca="false" dt2D="false" dtr="false" t="normal">'50 кГЦ новый для ХК.01'!AE43</f>
        <v>127</v>
      </c>
      <c r="L49" s="20" t="n">
        <f aca="false" ca="false" dt2D="false" dtr="false" t="normal">'50 кГЦ новый для ХК.01'!AL43</f>
        <v>212.02732248725297</v>
      </c>
      <c r="M49" s="21" t="n">
        <f aca="false" ca="false" dt2D="false" dtr="false" t="normal">'50 кГЦ новый для ХК.01'!AN43</f>
        <v>21.202732248725262</v>
      </c>
      <c r="N49" s="22" t="n">
        <f aca="false" ca="false" dt2D="false" dtr="false" t="normal">'50 кГЦ новый для ХК.01'!AP43</f>
        <v>10.720961709065131</v>
      </c>
      <c r="O49" s="23" t="n"/>
      <c r="P49" s="23" t="n"/>
      <c r="Q49" s="23" t="n"/>
      <c r="S49" s="18" t="n">
        <f aca="false" ca="false" dt2D="false" dtr="false" t="normal">'50 кГЦ новый для ХК.01'!AU43</f>
        <v>40</v>
      </c>
      <c r="T49" s="25" t="n">
        <f aca="false" ca="false" dt2D="false" dtr="false" t="normal">'50 кГЦ новый для ХК.01'!AV43</f>
        <v>1103</v>
      </c>
      <c r="U49" s="26" t="n">
        <f aca="false" ca="false" dt2D="false" dtr="false" t="normal">'50 кГЦ новый для ХК.01'!BC43</f>
        <v>94571.8739084348</v>
      </c>
      <c r="V49" s="27" t="n">
        <f aca="false" ca="false" dt2D="false" dtr="false" t="normal">'50 кГЦ новый для ХК.01'!BE43</f>
        <v>5731.628721723312</v>
      </c>
      <c r="W49" s="28" t="n">
        <f aca="false" ca="false" dt2D="false" dtr="false" t="normal">'50 кГЦ новый для ХК.01'!BG43</f>
        <v>2898.1440380103872</v>
      </c>
      <c r="X49" s="13" t="n"/>
    </row>
    <row outlineLevel="0" r="50">
      <c r="C50" s="18" t="n">
        <f aca="false" ca="false" dt2D="false" dtr="false" t="normal">'50 кГЦ новый для ХК.01'!O44</f>
        <v>41</v>
      </c>
      <c r="D50" s="19" t="n">
        <f aca="false" ca="false" dt2D="false" dtr="false" t="normal">'50 кГЦ новый для ХК.01'!P44</f>
        <v>15.5</v>
      </c>
      <c r="E50" s="20" t="n">
        <f aca="false" ca="false" dt2D="false" dtr="false" t="normal">'50 кГЦ новый для ХК.01'!W44</f>
        <v>16.500532632058274</v>
      </c>
      <c r="F50" s="21" t="n">
        <f aca="false" ca="false" dt2D="false" dtr="false" t="normal">E50</f>
        <v>16.500532632058274</v>
      </c>
      <c r="G50" s="22" t="n">
        <f aca="false" ca="false" dt2D="false" dtr="false" t="normal">'50 кГЦ новый для ХК.01'!Y44</f>
        <v>8.343338794843865</v>
      </c>
      <c r="H50" s="23" t="n"/>
      <c r="I50" s="13" t="n"/>
      <c r="J50" s="24" t="n">
        <f aca="false" ca="false" dt2D="false" dtr="false" t="normal">'50 кГЦ новый для ХК.01'!AD44</f>
        <v>41</v>
      </c>
      <c r="K50" s="25" t="n">
        <f aca="false" ca="false" dt2D="false" dtr="false" t="normal">'50 кГЦ новый для ХК.01'!AE44</f>
        <v>130</v>
      </c>
      <c r="L50" s="20" t="n">
        <f aca="false" ca="false" dt2D="false" dtr="false" t="normal">'50 кГЦ новый для ХК.01'!AL44</f>
        <v>219.6794573996199</v>
      </c>
      <c r="M50" s="21" t="n">
        <f aca="false" ca="false" dt2D="false" dtr="false" t="normal">'50 кГЦ новый для ХК.01'!AN44</f>
        <v>21.967945739961955</v>
      </c>
      <c r="N50" s="22" t="n">
        <f aca="false" ca="false" dt2D="false" dtr="false" t="normal">'50 кГЦ новый для ХК.01'!AP44</f>
        <v>11.107884698167272</v>
      </c>
      <c r="O50" s="23" t="n"/>
      <c r="P50" s="23" t="n"/>
      <c r="Q50" s="23" t="n"/>
      <c r="S50" s="18" t="n">
        <f aca="false" ca="false" dt2D="false" dtr="false" t="normal">'50 кГЦ новый для ХК.01'!AU44</f>
        <v>41</v>
      </c>
      <c r="T50" s="25" t="n">
        <f aca="false" ca="false" dt2D="false" dtr="false" t="normal">'50 кГЦ новый для ХК.01'!AV44</f>
        <v>1130</v>
      </c>
      <c r="U50" s="26" t="n">
        <f aca="false" ca="false" dt2D="false" dtr="false" t="normal">'50 кГЦ новый для ХК.01'!BC44</f>
        <v>108040.55508216222</v>
      </c>
      <c r="V50" s="27" t="n">
        <f aca="false" ca="false" dt2D="false" dtr="false" t="normal">'50 кГЦ новый для ХК.01'!BE44</f>
        <v>6547.912429221941</v>
      </c>
      <c r="W50" s="28" t="n">
        <f aca="false" ca="false" dt2D="false" dtr="false" t="normal">'50 кГЦ новый для ХК.01'!BG44</f>
        <v>3310.890200588217</v>
      </c>
      <c r="X50" s="13" t="n"/>
    </row>
    <row outlineLevel="0" r="51">
      <c r="C51" s="18" t="n">
        <f aca="false" ca="false" dt2D="false" dtr="false" t="normal">'50 кГЦ новый для ХК.01'!O45</f>
        <v>42</v>
      </c>
      <c r="D51" s="19" t="n">
        <f aca="false" ca="false" dt2D="false" dtr="false" t="normal">'50 кГЦ новый для ХК.01'!P45</f>
        <v>15.875</v>
      </c>
      <c r="E51" s="20" t="n">
        <f aca="false" ca="false" dt2D="false" dtr="false" t="normal">'50 кГЦ новый для ХК.01'!W45</f>
        <v>16.925333991533275</v>
      </c>
      <c r="F51" s="21" t="n">
        <f aca="false" ca="false" dt2D="false" dtr="false" t="normal">E51</f>
        <v>16.925333991533275</v>
      </c>
      <c r="G51" s="22" t="n">
        <f aca="false" ca="false" dt2D="false" dtr="false" t="normal">'50 кГЦ новый для ХК.01'!Y45</f>
        <v>8.558135598173969</v>
      </c>
      <c r="H51" s="23" t="n"/>
      <c r="I51" s="13" t="n"/>
      <c r="J51" s="24" t="n">
        <f aca="false" ca="false" dt2D="false" dtr="false" t="normal">'50 кГЦ новый для ХК.01'!AD45</f>
        <v>42</v>
      </c>
      <c r="K51" s="25" t="n">
        <f aca="false" ca="false" dt2D="false" dtr="false" t="normal">'50 кГЦ новый для ХК.01'!AE45</f>
        <v>133</v>
      </c>
      <c r="L51" s="20" t="n">
        <f aca="false" ca="false" dt2D="false" dtr="false" t="normal">'50 кГЦ новый для ХК.01'!AL45</f>
        <v>227.48654911224924</v>
      </c>
      <c r="M51" s="21" t="n">
        <f aca="false" ca="false" dt2D="false" dtr="false" t="normal">'50 кГЦ новый для ХК.01'!AN45</f>
        <v>22.748654911224886</v>
      </c>
      <c r="N51" s="22" t="n">
        <f aca="false" ca="false" dt2D="false" dtr="false" t="normal">'50 кГЦ новый для ХК.01'!AP45</f>
        <v>11.50264293181562</v>
      </c>
      <c r="O51" s="23" t="n"/>
      <c r="P51" s="23" t="n"/>
      <c r="Q51" s="23" t="n"/>
      <c r="S51" s="18" t="n">
        <f aca="false" ca="false" dt2D="false" dtr="false" t="normal">'50 кГЦ новый для ХК.01'!AU45</f>
        <v>42</v>
      </c>
      <c r="T51" s="25" t="n">
        <f aca="false" ca="false" dt2D="false" dtr="false" t="normal">'50 кГЦ новый для ХК.01'!AV45</f>
        <v>1157</v>
      </c>
      <c r="U51" s="26" t="n">
        <f aca="false" ca="false" dt2D="false" dtr="false" t="normal">'50 кГЦ новый для ХК.01'!BC45</f>
        <v>123356.94449245391</v>
      </c>
      <c r="V51" s="27" t="n">
        <f aca="false" ca="false" dt2D="false" dtr="false" t="normal">'50 кГЦ новый для ХК.01'!BE45</f>
        <v>7476.1784540881035</v>
      </c>
      <c r="W51" s="28" t="n">
        <f aca="false" ca="false" dt2D="false" dtr="false" t="normal">'50 кГЦ новый для ХК.01'!BG45</f>
        <v>3780.259166421126</v>
      </c>
      <c r="X51" s="13" t="n"/>
    </row>
    <row outlineLevel="0" r="52">
      <c r="C52" s="18" t="n">
        <f aca="false" ca="false" dt2D="false" dtr="false" t="normal">'50 кГЦ новый для ХК.01'!O46</f>
        <v>43</v>
      </c>
      <c r="D52" s="19" t="n">
        <f aca="false" ca="false" dt2D="false" dtr="false" t="normal">'50 кГЦ новый для ХК.01'!P46</f>
        <v>16.25</v>
      </c>
      <c r="E52" s="20" t="n">
        <f aca="false" ca="false" dt2D="false" dtr="false" t="normal">'50 кГЦ новый для ХК.01'!W46</f>
        <v>17.35138423966108</v>
      </c>
      <c r="F52" s="21" t="n">
        <f aca="false" ca="false" dt2D="false" dtr="false" t="normal">E52</f>
        <v>17.35138423966108</v>
      </c>
      <c r="G52" s="22" t="n">
        <f aca="false" ca="false" dt2D="false" dtr="false" t="normal">'50 кГЦ новый для ХК.01'!Y46</f>
        <v>8.7735638902796</v>
      </c>
      <c r="H52" s="23" t="n"/>
      <c r="I52" s="13" t="n"/>
      <c r="J52" s="24" t="n">
        <f aca="false" ca="false" dt2D="false" dtr="false" t="normal">'50 кГЦ новый для ХК.01'!AD46</f>
        <v>43</v>
      </c>
      <c r="K52" s="25" t="n">
        <f aca="false" ca="false" dt2D="false" dtr="false" t="normal">'50 кГЦ новый для ХК.01'!AE46</f>
        <v>136</v>
      </c>
      <c r="L52" s="20" t="n">
        <f aca="false" ca="false" dt2D="false" dtr="false" t="normal">'50 кГЦ новый для ХК.01'!AL46</f>
        <v>235.45123722789182</v>
      </c>
      <c r="M52" s="21" t="n">
        <f aca="false" ca="false" dt2D="false" dtr="false" t="normal">'50 кГЦ новый для ХК.01'!AN46</f>
        <v>23.545123722789146</v>
      </c>
      <c r="N52" s="22" t="n">
        <f aca="false" ca="false" dt2D="false" dtr="false" t="normal">'50 кГЦ новый для ХК.01'!AP46</f>
        <v>11.905369879035272</v>
      </c>
      <c r="O52" s="23" t="n"/>
      <c r="P52" s="23" t="n"/>
      <c r="Q52" s="23" t="n"/>
      <c r="S52" s="18" t="n">
        <f aca="false" ca="false" dt2D="false" dtr="false" t="normal">'50 кГЦ новый для ХК.01'!AU46</f>
        <v>43</v>
      </c>
      <c r="T52" s="25" t="n">
        <f aca="false" ca="false" dt2D="false" dtr="false" t="normal">'50 кГЦ новый для ХК.01'!AV46</f>
        <v>1184</v>
      </c>
      <c r="U52" s="26" t="n">
        <f aca="false" ca="false" dt2D="false" dtr="false" t="normal">'50 кГЦ новый для ХК.01'!BC46</f>
        <v>140767.9636670963</v>
      </c>
      <c r="V52" s="27" t="n">
        <f aca="false" ca="false" dt2D="false" dtr="false" t="normal">'50 кГЦ новый для ХК.01'!BE46</f>
        <v>8531.391737399761</v>
      </c>
      <c r="W52" s="28" t="n">
        <f aca="false" ca="false" dt2D="false" dtr="false" t="normal">'50 кГЦ новый для ХК.01'!BG46</f>
        <v>4313.817816908784</v>
      </c>
      <c r="X52" s="13" t="n"/>
    </row>
    <row outlineLevel="0" r="53">
      <c r="C53" s="18" t="n">
        <f aca="false" ca="false" dt2D="false" dtr="false" t="normal">'50 кГЦ новый для ХК.01'!O47</f>
        <v>44</v>
      </c>
      <c r="D53" s="19" t="n">
        <f aca="false" ca="false" dt2D="false" dtr="false" t="normal">'50 кГЦ новый для ХК.01'!P47</f>
        <v>16.625</v>
      </c>
      <c r="E53" s="20" t="n">
        <f aca="false" ca="false" dt2D="false" dtr="false" t="normal">'50 кГЦ новый для ХК.01'!W47</f>
        <v>17.778686184973555</v>
      </c>
      <c r="F53" s="21" t="n">
        <f aca="false" ca="false" dt2D="false" dtr="false" t="normal">E53</f>
        <v>17.778686184973555</v>
      </c>
      <c r="G53" s="22" t="n">
        <f aca="false" ca="false" dt2D="false" dtr="false" t="normal">'50 кГЦ новый для ХК.01'!Y47</f>
        <v>8.989625091268428</v>
      </c>
      <c r="H53" s="23" t="n"/>
      <c r="I53" s="13" t="n"/>
      <c r="J53" s="24" t="n">
        <f aca="false" ca="false" dt2D="false" dtr="false" t="normal">'50 кГЦ новый для ХК.01'!AD47</f>
        <v>44</v>
      </c>
      <c r="K53" s="25" t="n">
        <f aca="false" ca="false" dt2D="false" dtr="false" t="normal">'50 кГЦ новый для ХК.01'!AE47</f>
        <v>139</v>
      </c>
      <c r="L53" s="20" t="n">
        <f aca="false" ca="false" dt2D="false" dtr="false" t="normal">'50 кГЦ новый для ХК.01'!AL47</f>
        <v>243.5762026626334</v>
      </c>
      <c r="M53" s="21" t="n">
        <f aca="false" ca="false" dt2D="false" dtr="false" t="normal">'50 кГЦ новый для ХК.01'!AN47</f>
        <v>24.3576202662633</v>
      </c>
      <c r="N53" s="22" t="n">
        <f aca="false" ca="false" dt2D="false" dtr="false" t="normal">'50 кГЦ новый для ХК.01'!AP47</f>
        <v>12.316201097821125</v>
      </c>
      <c r="O53" s="23" t="n"/>
      <c r="P53" s="23" t="n"/>
      <c r="Q53" s="23" t="n"/>
      <c r="S53" s="18" t="n">
        <f aca="false" ca="false" dt2D="false" dtr="false" t="normal">'50 кГЦ новый для ХК.01'!AU47</f>
        <v>44</v>
      </c>
      <c r="T53" s="25" t="n">
        <f aca="false" ca="false" dt2D="false" dtr="false" t="normal">'50 кГЦ новый для ХК.01'!AV47</f>
        <v>1211</v>
      </c>
      <c r="U53" s="26" t="n">
        <f aca="false" ca="false" dt2D="false" dtr="false" t="normal">'50 кГЦ новый для ХК.01'!BC47</f>
        <v>160552.89843017075</v>
      </c>
      <c r="V53" s="27" t="n">
        <f aca="false" ca="false" dt2D="false" dtr="false" t="normal">'50 кГЦ новый для ХК.01'!BE47</f>
        <v>9730.478692737604</v>
      </c>
      <c r="W53" s="28" t="n">
        <f aca="false" ca="false" dt2D="false" dtr="false" t="normal">'50 кГЦ новый для ХК.01'!BG47</f>
        <v>4920.124833533465</v>
      </c>
      <c r="X53" s="13" t="n"/>
    </row>
    <row outlineLevel="0" r="54">
      <c r="C54" s="18" t="n">
        <f aca="false" ca="false" dt2D="false" dtr="false" t="normal">'50 кГЦ новый для ХК.01'!O48</f>
        <v>45</v>
      </c>
      <c r="D54" s="19" t="n">
        <f aca="false" ca="false" dt2D="false" dtr="false" t="normal">'50 кГЦ новый для ХК.01'!P48</f>
        <v>17</v>
      </c>
      <c r="E54" s="20" t="n">
        <f aca="false" ca="false" dt2D="false" dtr="false" t="normal">'50 кГЦ новый для ХК.01'!W48</f>
        <v>18.20724264164502</v>
      </c>
      <c r="F54" s="21" t="n">
        <f aca="false" ca="false" dt2D="false" dtr="false" t="normal">E54</f>
        <v>18.20724264164502</v>
      </c>
      <c r="G54" s="22" t="n">
        <f aca="false" ca="false" dt2D="false" dtr="false" t="normal">'50 кГЦ новый для ХК.01'!Y48</f>
        <v>9.206320624101167</v>
      </c>
      <c r="H54" s="23" t="n"/>
      <c r="I54" s="13" t="n"/>
      <c r="J54" s="24" t="n">
        <f aca="false" ca="false" dt2D="false" dtr="false" t="normal">'50 кГЦ новый для ХК.01'!AD48</f>
        <v>45</v>
      </c>
      <c r="K54" s="25" t="n">
        <f aca="false" ca="false" dt2D="false" dtr="false" t="normal">'50 кГЦ новый для ХК.01'!AE48</f>
        <v>142</v>
      </c>
      <c r="L54" s="20" t="n">
        <f aca="false" ca="false" dt2D="false" dtr="false" t="normal">'50 кГЦ новый для ХК.01'!AL48</f>
        <v>251.86416826070428</v>
      </c>
      <c r="M54" s="21" t="n">
        <f aca="false" ca="false" dt2D="false" dtr="false" t="normal">'50 кГЦ новый для ХК.01'!AN48</f>
        <v>25.18641682607039</v>
      </c>
      <c r="N54" s="22" t="n">
        <f aca="false" ca="false" dt2D="false" dtr="false" t="normal">'50 кГЦ новый для ХК.01'!AP48</f>
        <v>12.735274266225204</v>
      </c>
      <c r="O54" s="23" t="n"/>
      <c r="P54" s="23" t="n"/>
      <c r="Q54" s="23" t="n"/>
      <c r="S54" s="18" t="n">
        <f aca="false" ca="false" dt2D="false" dtr="false" t="normal">'50 кГЦ новый для ХК.01'!AU48</f>
        <v>45</v>
      </c>
      <c r="T54" s="25" t="n">
        <f aca="false" ca="false" dt2D="false" dtr="false" t="normal">'50 кГЦ новый для ХК.01'!AV48</f>
        <v>1238</v>
      </c>
      <c r="U54" s="26" t="n">
        <f aca="false" ca="false" dt2D="false" dtr="false" t="normal">'50 кГЦ новый для ХК.01'!BC48</f>
        <v>183027.57810742312</v>
      </c>
      <c r="V54" s="27" t="n">
        <f aca="false" ca="false" dt2D="false" dtr="false" t="normal">'50 кГЦ новый для ХК.01'!BE48</f>
        <v>11092.580491358958</v>
      </c>
      <c r="W54" s="28" t="n">
        <f aca="false" ca="false" dt2D="false" dtr="false" t="normal">'50 кГЦ новый для ХК.01'!BG48</f>
        <v>5608.858769120776</v>
      </c>
      <c r="X54" s="13" t="n"/>
    </row>
    <row outlineLevel="0" r="55">
      <c r="C55" s="18" t="n">
        <f aca="false" ca="false" dt2D="false" dtr="false" t="normal">'50 кГЦ новый для ХК.01'!O49</f>
        <v>46</v>
      </c>
      <c r="D55" s="19" t="n">
        <f aca="false" ca="false" dt2D="false" dtr="false" t="normal">'50 кГЦ новый для ХК.01'!P49</f>
        <v>17.375</v>
      </c>
      <c r="E55" s="20" t="n">
        <f aca="false" ca="false" dt2D="false" dtr="false" t="normal">'50 кГЦ новый для ХК.01'!W49</f>
        <v>18.637056429502934</v>
      </c>
      <c r="F55" s="21" t="n">
        <f aca="false" ca="false" dt2D="false" dtr="false" t="normal">E55</f>
        <v>18.637056429502934</v>
      </c>
      <c r="G55" s="22" t="n">
        <f aca="false" ca="false" dt2D="false" dtr="false" t="normal">'50 кГЦ новый для ХК.01'!Y49</f>
        <v>9.423651914596993</v>
      </c>
      <c r="H55" s="23" t="n"/>
      <c r="I55" s="13" t="n"/>
      <c r="J55" s="24" t="n">
        <f aca="false" ca="false" dt2D="false" dtr="false" t="normal">'50 кГЦ новый для ХК.01'!AD49</f>
        <v>46</v>
      </c>
      <c r="K55" s="25" t="n">
        <f aca="false" ca="false" dt2D="false" dtr="false" t="normal">'50 кГЦ новый для ХК.01'!AE49</f>
        <v>145</v>
      </c>
      <c r="L55" s="20" t="n">
        <f aca="false" ca="false" dt2D="false" dtr="false" t="normal">'50 кГЦ новый для ХК.01'!AL49</f>
        <v>260.3178994181405</v>
      </c>
      <c r="M55" s="21" t="n">
        <f aca="false" ca="false" dt2D="false" dtr="false" t="normal">'50 кГЦ новый для ХК.01'!AN49</f>
        <v>26.031789941814008</v>
      </c>
      <c r="N55" s="22" t="n">
        <f aca="false" ca="false" dt2D="false" dtr="false" t="normal">'50 кГЦ новый для ХК.01'!AP49</f>
        <v>13.162729213891472</v>
      </c>
      <c r="O55" s="23" t="n"/>
      <c r="P55" s="23" t="n"/>
      <c r="Q55" s="23" t="n"/>
      <c r="S55" s="18" t="n">
        <f aca="false" ca="false" dt2D="false" dtr="false" t="normal">'50 кГЦ новый для ХК.01'!AU49</f>
        <v>46</v>
      </c>
      <c r="T55" s="25" t="n">
        <f aca="false" ca="false" dt2D="false" dtr="false" t="normal">'50 кГЦ новый для ХК.01'!AV49</f>
        <v>1265</v>
      </c>
      <c r="U55" s="26" t="n">
        <f aca="false" ca="false" dt2D="false" dtr="false" t="normal">'50 кГЦ новый для ХК.01'!BC49</f>
        <v>208549.08804098374</v>
      </c>
      <c r="V55" s="27" t="n">
        <f aca="false" ca="false" dt2D="false" dtr="false" t="normal">'50 кГЦ новый для ХК.01'!BE49</f>
        <v>12639.33866915051</v>
      </c>
      <c r="W55" s="28" t="n">
        <f aca="false" ca="false" dt2D="false" dtr="false" t="normal">'50 кГЦ новый для ХК.01'!BG49</f>
        <v>6390.962462303222</v>
      </c>
      <c r="X55" s="13" t="n"/>
    </row>
    <row outlineLevel="0" r="56">
      <c r="C56" s="18" t="n">
        <f aca="false" ca="false" dt2D="false" dtr="false" t="normal">'50 кГЦ новый для ХК.01'!O50</f>
        <v>47</v>
      </c>
      <c r="D56" s="19" t="n">
        <f aca="false" ca="false" dt2D="false" dtr="false" t="normal">'50 кГЦ новый для ХК.01'!P50</f>
        <v>17.75</v>
      </c>
      <c r="E56" s="20" t="n">
        <f aca="false" ca="false" dt2D="false" dtr="false" t="normal">'50 кГЦ новый для ХК.01'!W50</f>
        <v>19.068130374038557</v>
      </c>
      <c r="F56" s="21" t="n">
        <f aca="false" ca="false" dt2D="false" dtr="false" t="normal">E56</f>
        <v>19.068130374038557</v>
      </c>
      <c r="G56" s="22" t="n">
        <f aca="false" ca="false" dt2D="false" dtr="false" t="normal">'50 кГЦ новый для ХК.01'!Y50</f>
        <v>9.64162039143893</v>
      </c>
      <c r="H56" s="23" t="n"/>
      <c r="I56" s="13" t="n"/>
      <c r="J56" s="24" t="n">
        <f aca="false" ca="false" dt2D="false" dtr="false" t="normal">'50 кГЦ новый для ХК.01'!AD50</f>
        <v>47</v>
      </c>
      <c r="K56" s="25" t="n">
        <f aca="false" ca="false" dt2D="false" dtr="false" t="normal">'50 кГЦ новый для ХК.01'!AE50</f>
        <v>148</v>
      </c>
      <c r="L56" s="20" t="n">
        <f aca="false" ca="false" dt2D="false" dtr="false" t="normal">'50 кГЦ новый для ХК.01'!AL50</f>
        <v>268.9402047154153</v>
      </c>
      <c r="M56" s="21" t="n">
        <f aca="false" ca="false" dt2D="false" dtr="false" t="normal">'50 кГЦ новый для ХК.01'!AN50</f>
        <v>26.894020471541484</v>
      </c>
      <c r="N56" s="22" t="n">
        <f aca="false" ca="false" dt2D="false" dtr="false" t="normal">'50 кГЦ новый для ХК.01'!AP50</f>
        <v>13.598707954044233</v>
      </c>
      <c r="O56" s="23" t="n"/>
      <c r="P56" s="23" t="n"/>
      <c r="Q56" s="23" t="n"/>
      <c r="S56" s="18" t="n">
        <f aca="false" ca="false" dt2D="false" dtr="false" t="normal">'50 кГЦ новый для ХК.01'!AU50</f>
        <v>47</v>
      </c>
      <c r="T56" s="25" t="n">
        <f aca="false" ca="false" dt2D="false" dtr="false" t="normal">'50 кГЦ новый для ХК.01'!AV50</f>
        <v>1292</v>
      </c>
      <c r="U56" s="26" t="n">
        <f aca="false" ca="false" dt2D="false" dtr="false" t="normal">'50 кГЦ новый для ХК.01'!BC50</f>
        <v>237521.08281725112</v>
      </c>
      <c r="V56" s="27" t="n">
        <f aca="false" ca="false" dt2D="false" dtr="false" t="normal">'50 кГЦ новый для ХК.01'!BE50</f>
        <v>14395.217140439438</v>
      </c>
      <c r="W56" s="28" t="n">
        <f aca="false" ca="false" dt2D="false" dtr="false" t="normal">'50 кГЦ новый для ХК.01'!BG50</f>
        <v>7278.805860768636</v>
      </c>
      <c r="X56" s="13" t="n"/>
    </row>
    <row outlineLevel="0" r="57">
      <c r="C57" s="18" t="n">
        <f aca="false" ca="false" dt2D="false" dtr="false" t="normal">'50 кГЦ новый для ХК.01'!O51</f>
        <v>48</v>
      </c>
      <c r="D57" s="19" t="n">
        <f aca="false" ca="false" dt2D="false" dtr="false" t="normal">'50 кГЦ новый для ХК.01'!P51</f>
        <v>18.125</v>
      </c>
      <c r="E57" s="20" t="n">
        <f aca="false" ca="false" dt2D="false" dtr="false" t="normal">'50 кГЦ новый для ХК.01'!W51</f>
        <v>19.500467306417658</v>
      </c>
      <c r="F57" s="21" t="n">
        <f aca="false" ca="false" dt2D="false" dtr="false" t="normal">E57</f>
        <v>19.500467306417658</v>
      </c>
      <c r="G57" s="22" t="n">
        <f aca="false" ca="false" dt2D="false" dtr="false" t="normal">'50 кГЦ новый для ХК.01'!Y51</f>
        <v>9.860227486179264</v>
      </c>
      <c r="H57" s="23" t="n"/>
      <c r="I57" s="13" t="n"/>
      <c r="J57" s="24" t="n">
        <f aca="false" ca="false" dt2D="false" dtr="false" t="normal">'50 кГЦ новый для ХК.01'!AD51</f>
        <v>48</v>
      </c>
      <c r="K57" s="25" t="n">
        <f aca="false" ca="false" dt2D="false" dtr="false" t="normal">'50 кГЦ новый для ХК.01'!AE51</f>
        <v>151</v>
      </c>
      <c r="L57" s="20" t="n">
        <f aca="false" ca="false" dt2D="false" dtr="false" t="normal">'50 кГЦ новый для ХК.01'!AL51</f>
        <v>277.7339365591681</v>
      </c>
      <c r="M57" s="21" t="n">
        <f aca="false" ca="false" dt2D="false" dtr="false" t="normal">'50 кГЦ новый для ХК.01'!AN51</f>
        <v>27.773393655916767</v>
      </c>
      <c r="N57" s="22" t="n">
        <f aca="false" ca="false" dt2D="false" dtr="false" t="normal">'50 кГЦ новый для ХК.01'!AP51</f>
        <v>14.043354715936564</v>
      </c>
      <c r="O57" s="23" t="n"/>
      <c r="P57" s="23" t="n"/>
      <c r="Q57" s="23" t="n"/>
      <c r="S57" s="18" t="n">
        <f aca="false" ca="false" dt2D="false" dtr="false" t="normal">'50 кГЦ новый для ХК.01'!AU51</f>
        <v>48</v>
      </c>
      <c r="T57" s="25" t="n">
        <f aca="false" ca="false" dt2D="false" dtr="false" t="normal">'50 кГЦ новый для ХК.01'!AV51</f>
        <v>1319</v>
      </c>
      <c r="U57" s="26" t="n">
        <f aca="false" ca="false" dt2D="false" dtr="false" t="normal">'50 кГЦ новый для ХК.01'!BC51</f>
        <v>270399.7760630948</v>
      </c>
      <c r="V57" s="27" t="n">
        <f aca="false" ca="false" dt2D="false" dtr="false" t="normal">'50 кГЦ новый для ХК.01'!BE51</f>
        <v>16387.865215945112</v>
      </c>
      <c r="W57" s="28" t="n">
        <f aca="false" ca="false" dt2D="false" dtr="false" t="normal">'50 кГЦ новый для ХК.01'!BG51</f>
        <v>8286.369577865666</v>
      </c>
      <c r="X57" s="13" t="n"/>
    </row>
    <row outlineLevel="0" r="58">
      <c r="C58" s="18" t="n">
        <f aca="false" ca="false" dt2D="false" dtr="false" t="normal">'50 кГЦ новый для ХК.01'!O52</f>
        <v>49</v>
      </c>
      <c r="D58" s="19" t="n">
        <f aca="false" ca="false" dt2D="false" dtr="false" t="normal">'50 кГЦ новый для ХК.01'!P52</f>
        <v>18.5</v>
      </c>
      <c r="E58" s="20" t="n">
        <f aca="false" ca="false" dt2D="false" dtr="false" t="normal">'50 кГЦ новый для ХК.01'!W52</f>
        <v>19.93407006349116</v>
      </c>
      <c r="F58" s="21" t="n">
        <f aca="false" ca="false" dt2D="false" dtr="false" t="normal">E58</f>
        <v>19.93407006349116</v>
      </c>
      <c r="G58" s="22" t="n">
        <f aca="false" ca="false" dt2D="false" dtr="false" t="normal">'50 кГЦ новый для ХК.01'!Y52</f>
        <v>10.079474633244924</v>
      </c>
      <c r="H58" s="23" t="n"/>
      <c r="I58" s="13" t="n"/>
      <c r="J58" s="24" t="n">
        <f aca="false" ca="false" dt2D="false" dtr="false" t="normal">'50 кГЦ новый для ХК.01'!AD52</f>
        <v>49</v>
      </c>
      <c r="K58" s="25" t="n">
        <f aca="false" ca="false" dt2D="false" dtr="false" t="normal">'50 кГЦ новый для ХК.01'!AE52</f>
        <v>154</v>
      </c>
      <c r="L58" s="20" t="n">
        <f aca="false" ca="false" dt2D="false" dtr="false" t="normal">'50 кГЦ новый для ХК.01'!AL52</f>
        <v>286.7019918331624</v>
      </c>
      <c r="M58" s="21" t="n">
        <f aca="false" ca="false" dt2D="false" dtr="false" t="normal">'50 кГЦ новый для ХК.01'!AN52</f>
        <v>28.670199183316196</v>
      </c>
      <c r="N58" s="22" t="n">
        <f aca="false" ca="false" dt2D="false" dtr="false" t="normal">'50 кГЦ новый для ХК.01'!AP52</f>
        <v>14.49681597776546</v>
      </c>
      <c r="O58" s="23" t="n"/>
      <c r="P58" s="23" t="n"/>
      <c r="Q58" s="23" t="n"/>
      <c r="S58" s="18" t="n">
        <f aca="false" ca="false" dt2D="false" dtr="false" t="normal">'50 кГЦ новый для ХК.01'!AU52</f>
        <v>49</v>
      </c>
      <c r="T58" s="25" t="n">
        <f aca="false" ca="false" dt2D="false" dtr="false" t="normal">'50 кГЦ новый для ХК.01'!AV52</f>
        <v>1346</v>
      </c>
      <c r="U58" s="26" t="n">
        <f aca="false" ca="false" dt2D="false" dtr="false" t="normal">'50 кГЦ новый для ХК.01'!BC52</f>
        <v>307700.6921693848</v>
      </c>
      <c r="V58" s="27" t="n">
        <f aca="false" ca="false" dt2D="false" dtr="false" t="normal">'50 кГЦ новый для ХК.01'!BE52</f>
        <v>18648.526798144503</v>
      </c>
      <c r="W58" s="28" t="n">
        <f aca="false" ca="false" dt2D="false" dtr="false" t="normal">'50 кГЦ новый для ХК.01'!BG52</f>
        <v>9429.45179838331</v>
      </c>
      <c r="X58" s="13" t="n"/>
    </row>
    <row outlineLevel="0" r="59">
      <c r="C59" s="18" t="n">
        <f aca="false" ca="false" dt2D="false" dtr="false" t="normal">'50 кГЦ новый для ХК.01'!O53</f>
        <v>50</v>
      </c>
      <c r="D59" s="19" t="n">
        <f aca="false" ca="false" dt2D="false" dtr="false" t="normal">'50 кГЦ новый для ХК.01'!P53</f>
        <v>18.875</v>
      </c>
      <c r="E59" s="20" t="n">
        <f aca="false" ca="false" dt2D="false" dtr="false" t="normal">'50 кГЦ новый для ХК.01'!W53</f>
        <v>20.36894148780597</v>
      </c>
      <c r="F59" s="21" t="n">
        <f aca="false" ca="false" dt2D="false" dtr="false" t="normal">E59</f>
        <v>20.36894148780597</v>
      </c>
      <c r="G59" s="22" t="n">
        <f aca="false" ca="false" dt2D="false" dtr="false" t="normal">'50 кГЦ новый для ХК.01'!Y53</f>
        <v>10.299363269942962</v>
      </c>
      <c r="H59" s="23" t="n"/>
      <c r="I59" s="13" t="n"/>
      <c r="J59" s="24" t="n">
        <f aca="false" ca="false" dt2D="false" dtr="false" t="normal">'50 кГЦ новый для ХК.01'!AD53</f>
        <v>50</v>
      </c>
      <c r="K59" s="25" t="n">
        <f aca="false" ca="false" dt2D="false" dtr="false" t="normal">'50 кГЦ новый для ХК.01'!AE53</f>
        <v>157</v>
      </c>
      <c r="L59" s="20" t="n">
        <f aca="false" ca="false" dt2D="false" dtr="false" t="normal">'50 кГЦ новый для ХК.01'!AL53</f>
        <v>295.84731255859543</v>
      </c>
      <c r="M59" s="21" t="n">
        <f aca="false" ca="false" dt2D="false" dtr="false" t="normal">'50 кГЦ новый для ХК.01'!AN53</f>
        <v>29.584731255859495</v>
      </c>
      <c r="N59" s="22" t="n">
        <f aca="false" ca="false" dt2D="false" dtr="false" t="normal">'50 кГЦ новый для ХК.01'!AP53</f>
        <v>14.959240500059709</v>
      </c>
      <c r="O59" s="23" t="n"/>
      <c r="P59" s="23" t="n"/>
      <c r="Q59" s="23" t="n"/>
      <c r="S59" s="18" t="n">
        <f aca="false" ca="false" dt2D="false" dtr="false" t="normal">'50 кГЦ новый для ХК.01'!AU53</f>
        <v>50</v>
      </c>
      <c r="T59" s="25" t="n">
        <f aca="false" ca="false" dt2D="false" dtr="false" t="normal">'50 кГЦ новый для ХК.01'!AV53</f>
        <v>1373</v>
      </c>
      <c r="U59" s="26" t="n">
        <f aca="false" ca="false" dt2D="false" dtr="false" t="normal">'50 кГЦ новый для ХК.01'!BC53</f>
        <v>350006.2759876416</v>
      </c>
      <c r="V59" s="27" t="n">
        <f aca="false" ca="false" dt2D="false" dtr="false" t="normal">'50 кГЦ новый для ХК.01'!BE53</f>
        <v>21212.501575008544</v>
      </c>
      <c r="W59" s="28" t="n">
        <f aca="false" ca="false" dt2D="false" dtr="false" t="normal">'50 кГЦ новый для ХК.01'!BG53</f>
        <v>10725.90147681668</v>
      </c>
      <c r="X59" s="13" t="n"/>
    </row>
    <row outlineLevel="0" r="60">
      <c r="C60" s="18" t="n">
        <f aca="false" ca="false" dt2D="false" dtr="false" t="normal">'50 кГЦ новый для ХК.01'!O54</f>
        <v>51</v>
      </c>
      <c r="D60" s="19" t="n">
        <f aca="false" ca="false" dt2D="false" dtr="false" t="normal">'50 кГЦ новый для ХК.01'!P54</f>
        <v>19.25</v>
      </c>
      <c r="E60" s="20" t="n">
        <f aca="false" ca="false" dt2D="false" dtr="false" t="normal">'50 кГЦ новый для ХК.01'!W54</f>
        <v>20.805084427615608</v>
      </c>
      <c r="F60" s="21" t="n">
        <f aca="false" ca="false" dt2D="false" dtr="false" t="normal">E60</f>
        <v>20.805084427615608</v>
      </c>
      <c r="G60" s="22" t="n">
        <f aca="false" ca="false" dt2D="false" dtr="false" t="normal">'50 кГЦ новый для ХК.01'!Y54</f>
        <v>10.51989483646592</v>
      </c>
      <c r="H60" s="23" t="n"/>
      <c r="I60" s="13" t="n"/>
      <c r="J60" s="24" t="n">
        <f aca="false" ca="false" dt2D="false" dtr="false" t="normal">'50 кГЦ новый для ХК.01'!AD54</f>
        <v>51</v>
      </c>
      <c r="K60" s="25" t="n">
        <f aca="false" ca="false" dt2D="false" dtr="false" t="normal">'50 кГЦ новый для ХК.01'!AE54</f>
        <v>160</v>
      </c>
      <c r="L60" s="20" t="n">
        <f aca="false" ca="false" dt2D="false" dtr="false" t="normal">'50 кГЦ новый для ХК.01'!AL54</f>
        <v>305.1728865639019</v>
      </c>
      <c r="M60" s="21" t="n">
        <f aca="false" ca="false" dt2D="false" dtr="false" t="normal">'50 кГЦ новый для ХК.01'!AN54</f>
        <v>30.51728865639014</v>
      </c>
      <c r="N60" s="22" t="n">
        <f aca="false" ca="false" dt2D="false" dtr="false" t="normal">'50 кГЦ новый для ХК.01'!AP54</f>
        <v>15.430779359547696</v>
      </c>
      <c r="O60" s="23" t="n"/>
      <c r="P60" s="23" t="n"/>
      <c r="Q60" s="23" t="n"/>
      <c r="S60" s="18" t="n">
        <f aca="false" ca="false" dt2D="false" dtr="false" t="normal">'50 кГЦ новый для ХК.01'!AU54</f>
        <v>51</v>
      </c>
      <c r="T60" s="25" t="n">
        <f aca="false" ca="false" dt2D="false" dtr="false" t="normal">'50 кГЦ новый для ХК.01'!AV54</f>
        <v>1400</v>
      </c>
      <c r="U60" s="26" t="n">
        <f aca="false" ca="false" dt2D="false" dtr="false" t="normal">'50 кГЦ новый для ХК.01'!BC54</f>
        <v>397974.46856167924</v>
      </c>
      <c r="V60" s="27" t="n">
        <f aca="false" ca="false" dt2D="false" dtr="false" t="normal">'50 кГЦ новый для ХК.01'!BE54</f>
        <v>24119.664761313852</v>
      </c>
      <c r="W60" s="28" t="n">
        <f aca="false" ca="false" dt2D="false" dtr="false" t="normal">'50 кГЦ новый для ХК.01'!BG54</f>
        <v>12195.881139662082</v>
      </c>
      <c r="X60" s="13" t="n"/>
    </row>
    <row outlineLevel="0" r="61">
      <c r="C61" s="18" t="n">
        <f aca="false" ca="false" dt2D="false" dtr="false" t="normal">'50 кГЦ новый для ХК.01'!O55</f>
        <v>52</v>
      </c>
      <c r="D61" s="19" t="n">
        <f aca="false" ca="false" dt2D="false" dtr="false" t="normal">'50 кГЦ новый для ХК.01'!P55</f>
        <v>19.625</v>
      </c>
      <c r="E61" s="20" t="n">
        <f aca="false" ca="false" dt2D="false" dtr="false" t="normal">'50 кГЦ новый для ХК.01'!W55</f>
        <v>21.242501736891036</v>
      </c>
      <c r="F61" s="21" t="n">
        <f aca="false" ca="false" dt2D="false" dtr="false" t="normal">E61</f>
        <v>21.242501736891036</v>
      </c>
      <c r="G61" s="22" t="n">
        <f aca="false" ca="false" dt2D="false" dtr="false" t="normal">'50 кГЦ новый для ХК.01'!Y55</f>
        <v>10.741070775897317</v>
      </c>
      <c r="H61" s="23" t="n"/>
      <c r="I61" s="13" t="n"/>
      <c r="J61" s="24" t="n">
        <f aca="false" ca="false" dt2D="false" dtr="false" t="normal">'50 кГЦ новый для ХК.01'!AD55</f>
        <v>52</v>
      </c>
      <c r="K61" s="25" t="n">
        <f aca="false" ca="false" dt2D="false" dtr="false" t="normal">'50 кГЦ новый для ХК.01'!AE55</f>
        <v>163</v>
      </c>
      <c r="L61" s="20" t="n">
        <f aca="false" ca="false" dt2D="false" dtr="false" t="normal">'50 кГЦ новый для ХК.01'!AL55</f>
        <v>314.6817481641667</v>
      </c>
      <c r="M61" s="21" t="n">
        <f aca="false" ca="false" dt2D="false" dtr="false" t="normal">'50 кГЦ новый для ХК.01'!AN55</f>
        <v>31.46817481641662</v>
      </c>
      <c r="N61" s="22" t="n">
        <f aca="false" ca="false" dt2D="false" dtr="false" t="normal">'50 кГЦ новый для ХК.01'!AP55</f>
        <v>15.91158598351177</v>
      </c>
      <c r="O61" s="23" t="n"/>
      <c r="P61" s="23" t="n"/>
      <c r="Q61" s="23" t="n"/>
      <c r="S61" s="18" t="n">
        <f aca="false" ca="false" dt2D="false" dtr="false" t="normal">'50 кГЦ новый для ХК.01'!AU55</f>
        <v>52</v>
      </c>
      <c r="T61" s="25" t="n">
        <f aca="false" ca="false" dt2D="false" dtr="false" t="normal">'50 кГЦ новый для ХК.01'!AV55</f>
        <v>1427</v>
      </c>
      <c r="U61" s="26" t="n">
        <f aca="false" ca="false" dt2D="false" dtr="false" t="normal">'50 кГЦ новый для ХК.01'!BC55</f>
        <v>452348.37046585896</v>
      </c>
      <c r="V61" s="27" t="n">
        <f aca="false" ca="false" dt2D="false" dtr="false" t="normal">'50 кГЦ новый для ХК.01'!BE55</f>
        <v>27415.052755506556</v>
      </c>
      <c r="W61" s="28" t="n">
        <f aca="false" ca="false" dt2D="false" dtr="false" t="normal">'50 кГЦ новый для ХК.01'!BG55</f>
        <v>13862.163017290237</v>
      </c>
      <c r="X61" s="13" t="n"/>
    </row>
    <row outlineLevel="0" r="62">
      <c r="C62" s="18" t="n">
        <f aca="false" ca="false" dt2D="false" dtr="false" t="normal">'50 кГЦ новый для ХК.01'!O56</f>
        <v>53</v>
      </c>
      <c r="D62" s="19" t="n">
        <f aca="false" ca="false" dt2D="false" dtr="false" t="normal">'50 кГЦ новый для ХК.01'!P56</f>
        <v>20</v>
      </c>
      <c r="E62" s="20" t="n">
        <f aca="false" ca="false" dt2D="false" dtr="false" t="normal">'50 кГЦ новый для ХК.01'!W56</f>
        <v>21.68119627533147</v>
      </c>
      <c r="F62" s="21" t="n">
        <f aca="false" ca="false" dt2D="false" dtr="false" t="normal">E62</f>
        <v>21.68119627533147</v>
      </c>
      <c r="G62" s="22" t="n">
        <f aca="false" ca="false" dt2D="false" dtr="false" t="normal">'50 кГЦ новый для ХК.01'!Y56</f>
        <v>10.962892534217104</v>
      </c>
      <c r="H62" s="23" t="n"/>
      <c r="I62" s="13" t="n"/>
      <c r="J62" s="24" t="n">
        <f aca="false" ca="false" dt2D="false" dtr="false" t="normal">'50 кГЦ новый для ХК.01'!AD56</f>
        <v>53</v>
      </c>
      <c r="K62" s="25" t="n">
        <f aca="false" ca="false" dt2D="false" dtr="false" t="normal">'50 кГЦ новый для ХК.01'!AE56</f>
        <v>166</v>
      </c>
      <c r="L62" s="20" t="n">
        <f aca="false" ca="false" dt2D="false" dtr="false" t="normal">'50 кГЦ новый для ХК.01'!AL56</f>
        <v>324.3769788503046</v>
      </c>
      <c r="M62" s="21" t="n">
        <f aca="false" ca="false" dt2D="false" dtr="false" t="normal">'50 кГЦ новый для ХК.01'!AN56</f>
        <v>32.43769788503041</v>
      </c>
      <c r="N62" s="22" t="n">
        <f aca="false" ca="false" dt2D="false" dtr="false" t="normal">'50 кГЦ новый для ХК.01'!AP56</f>
        <v>16.401816184635486</v>
      </c>
      <c r="O62" s="23" t="n"/>
      <c r="P62" s="23" t="n"/>
      <c r="Q62" s="23" t="n"/>
      <c r="S62" s="18" t="n">
        <f aca="false" ca="false" dt2D="false" dtr="false" t="normal">'50 кГЦ новый для ХК.01'!AU56</f>
        <v>53</v>
      </c>
      <c r="T62" s="25" t="n">
        <f aca="false" ca="false" dt2D="false" dtr="false" t="normal">'50 кГЦ новый для ХК.01'!AV56</f>
        <v>1454</v>
      </c>
      <c r="U62" s="26" t="n">
        <f aca="false" ca="false" dt2D="false" dtr="false" t="normal">'50 кГЦ новый для ХК.01'!BC56</f>
        <v>513967.12950981304</v>
      </c>
      <c r="V62" s="27" t="n">
        <f aca="false" ca="false" dt2D="false" dtr="false" t="normal">'50 кГЦ новый для ХК.01'!BE56</f>
        <v>31149.523000594676</v>
      </c>
      <c r="W62" s="28" t="n">
        <f aca="false" ca="false" dt2D="false" dtr="false" t="normal">'50 кГЦ новый для ХК.01'!BG56</f>
        <v>15750.462696386545</v>
      </c>
      <c r="X62" s="13" t="n"/>
    </row>
    <row outlineLevel="0" r="63">
      <c r="C63" s="18" t="n">
        <f aca="false" ca="false" dt2D="false" dtr="false" t="normal">'50 кГЦ новый для ХК.01'!O57</f>
        <v>54</v>
      </c>
      <c r="D63" s="19" t="n">
        <f aca="false" ca="false" dt2D="false" dtr="false" t="normal">'50 кГЦ новый для ХК.01'!P57</f>
        <v>20.375</v>
      </c>
      <c r="E63" s="20" t="n">
        <f aca="false" ca="false" dt2D="false" dtr="false" t="normal">'50 кГЦ новый для ХК.01'!W57</f>
        <v>22.12117090837514</v>
      </c>
      <c r="F63" s="21" t="n">
        <f aca="false" ca="false" dt2D="false" dtr="false" t="normal">E63</f>
        <v>22.12117090837514</v>
      </c>
      <c r="G63" s="22" t="n">
        <f aca="false" ca="false" dt2D="false" dtr="false" t="normal">'50 кГЦ новый для ХК.01'!Y57</f>
        <v>11.185361560307115</v>
      </c>
      <c r="H63" s="23" t="n"/>
      <c r="I63" s="13" t="n"/>
      <c r="J63" s="24" t="n">
        <f aca="false" ca="false" dt2D="false" dtr="false" t="normal">'50 кГЦ новый для ХК.01'!AD57</f>
        <v>54</v>
      </c>
      <c r="K63" s="25" t="n">
        <f aca="false" ca="false" dt2D="false" dtr="false" t="normal">'50 кГЦ новый для ХК.01'!AE57</f>
        <v>169</v>
      </c>
      <c r="L63" s="20" t="n">
        <f aca="false" ca="false" dt2D="false" dtr="false" t="normal">'50 кГЦ новый для ХК.01'!AL57</f>
        <v>334.26170798812575</v>
      </c>
      <c r="M63" s="21" t="n">
        <f aca="false" ca="false" dt2D="false" dtr="false" t="normal">'50 кГЦ новый для ХК.01'!AN57</f>
        <v>33.42617079881252</v>
      </c>
      <c r="N63" s="22" t="n">
        <f aca="false" ca="false" dt2D="false" dtr="false" t="normal">'50 кГЦ новый для ХК.01'!AP57</f>
        <v>16.901628196351215</v>
      </c>
      <c r="O63" s="23" t="n"/>
      <c r="P63" s="23" t="n"/>
      <c r="Q63" s="23" t="n"/>
      <c r="S63" s="18" t="n">
        <f aca="false" ca="false" dt2D="false" dtr="false" t="normal">'50 кГЦ новый для ХК.01'!AU57</f>
        <v>54</v>
      </c>
      <c r="T63" s="25" t="n">
        <f aca="false" ca="false" dt2D="false" dtr="false" t="normal">'50 кГЦ новый для ХК.01'!AV57</f>
        <v>1481</v>
      </c>
      <c r="U63" s="26" t="n">
        <f aca="false" ca="false" dt2D="false" dtr="false" t="normal">'50 кГЦ новый для ХК.01'!BC57</f>
        <v>583778.2066434141</v>
      </c>
      <c r="V63" s="27" t="n">
        <f aca="false" ca="false" dt2D="false" dtr="false" t="normal">'50 кГЦ новый для ХК.01'!BE57</f>
        <v>35380.49737232807</v>
      </c>
      <c r="W63" s="28" t="n">
        <f aca="false" ca="false" dt2D="false" dtr="false" t="normal">'50 кГЦ новый для ХК.01'!BG57</f>
        <v>17889.81500717737</v>
      </c>
      <c r="X63" s="13" t="n"/>
    </row>
    <row outlineLevel="0" r="64">
      <c r="C64" s="18" t="n">
        <f aca="false" ca="false" dt2D="false" dtr="false" t="normal">'50 кГЦ новый для ХК.01'!O58</f>
        <v>55</v>
      </c>
      <c r="D64" s="19" t="n">
        <f aca="false" ca="false" dt2D="false" dtr="false" t="normal">'50 кГЦ новый для ХК.01'!P58</f>
        <v>20.75</v>
      </c>
      <c r="E64" s="20" t="n">
        <f aca="false" ca="false" dt2D="false" dtr="false" t="normal">'50 кГЦ новый для ХК.01'!W58</f>
        <v>22.562428507210072</v>
      </c>
      <c r="F64" s="21" t="n">
        <f aca="false" ca="false" dt2D="false" dtr="false" t="normal">E64</f>
        <v>22.562428507210072</v>
      </c>
      <c r="G64" s="22" t="n">
        <f aca="false" ca="false" dt2D="false" dtr="false" t="normal">'50 кГЦ новый для ХК.01'!Y58</f>
        <v>11.408479305956511</v>
      </c>
      <c r="H64" s="23" t="n"/>
      <c r="I64" s="13" t="n"/>
      <c r="J64" s="24" t="n">
        <f aca="false" ca="false" dt2D="false" dtr="false" t="normal">'50 кГЦ новый для ХК.01'!AD58</f>
        <v>55</v>
      </c>
      <c r="K64" s="25" t="n">
        <f aca="false" ca="false" dt2D="false" dtr="false" t="normal">'50 кГЦ новый для ХК.01'!AE58</f>
        <v>172</v>
      </c>
      <c r="L64" s="20" t="n">
        <f aca="false" ca="false" dt2D="false" dtr="false" t="normal">'50 кГЦ новый для ХК.01'!AL58</f>
        <v>344.3391135274298</v>
      </c>
      <c r="M64" s="21" t="n">
        <f aca="false" ca="false" dt2D="false" dtr="false" t="normal">'50 кГЦ новый для ХК.01'!AN58</f>
        <v>34.433911352742925</v>
      </c>
      <c r="N64" s="22" t="n">
        <f aca="false" ca="false" dt2D="false" dtr="false" t="normal">'50 кГЦ новый для ХК.01'!AP58</f>
        <v>17.41118270869525</v>
      </c>
      <c r="O64" s="23" t="n"/>
      <c r="P64" s="23" t="n"/>
      <c r="Q64" s="23" t="n"/>
      <c r="S64" s="18" t="n">
        <f aca="false" ca="false" dt2D="false" dtr="false" t="normal">'50 кГЦ новый для ХК.01'!AU58</f>
        <v>55</v>
      </c>
      <c r="T64" s="25" t="n">
        <f aca="false" ca="false" dt2D="false" dtr="false" t="normal">'50 кГЦ новый для ХК.01'!AV58</f>
        <v>1508</v>
      </c>
      <c r="U64" s="26" t="n">
        <f aca="false" ca="false" dt2D="false" dtr="false" t="normal">'50 кГЦ новый для ХК.01'!BC58</f>
        <v>662851.1930884396</v>
      </c>
      <c r="V64" s="27" t="n">
        <f aca="false" ca="false" dt2D="false" dtr="false" t="normal">'50 кГЦ новый для ХК.01'!BE58</f>
        <v>40172.799581117484</v>
      </c>
      <c r="W64" s="28" t="n">
        <f aca="false" ca="false" dt2D="false" dtr="false" t="normal">'50 кГЦ новый для ХК.01'!BG58</f>
        <v>20312.99744781723</v>
      </c>
    </row>
    <row outlineLevel="0" r="65">
      <c r="C65" s="18" t="n">
        <f aca="false" ca="false" dt2D="false" dtr="false" t="normal">'50 кГЦ новый для ХК.01'!O59</f>
        <v>56</v>
      </c>
      <c r="D65" s="19" t="n">
        <f aca="false" ca="false" dt2D="false" dtr="false" t="normal">'50 кГЦ новый для ХК.01'!P59</f>
        <v>21.125</v>
      </c>
      <c r="E65" s="20" t="n">
        <f aca="false" ca="false" dt2D="false" dtr="false" t="normal">'50 кГЦ новый для ХК.01'!W59</f>
        <v>23.004971948785062</v>
      </c>
      <c r="F65" s="21" t="n">
        <f aca="false" ca="false" dt2D="false" dtr="false" t="normal">E65</f>
        <v>23.004971948785062</v>
      </c>
      <c r="G65" s="22" t="n">
        <f aca="false" ca="false" dt2D="false" dtr="false" t="normal">'50 кГЦ новый для ХК.01'!Y59</f>
        <v>11.632247225867333</v>
      </c>
      <c r="H65" s="23" t="n"/>
      <c r="I65" s="13" t="n"/>
      <c r="J65" s="24" t="n">
        <f aca="false" ca="false" dt2D="false" dtr="false" t="normal">'50 кГЦ новый для ХК.01'!AD59</f>
        <v>56</v>
      </c>
      <c r="K65" s="25" t="n">
        <f aca="false" ca="false" dt2D="false" dtr="false" t="normal">'50 кГЦ новый для ХК.01'!AE59</f>
        <v>175</v>
      </c>
      <c r="L65" s="20" t="n">
        <f aca="false" ca="false" dt2D="false" dtr="false" t="normal">'50 кГЦ новый для ХК.01'!AL59</f>
        <v>354.6124227212786</v>
      </c>
      <c r="M65" s="21" t="n">
        <f aca="false" ca="false" dt2D="false" dtr="false" t="normal">'50 кГЦ новый для ХК.01'!AN59</f>
        <v>35.461242272127805</v>
      </c>
      <c r="N65" s="22" t="n">
        <f aca="false" ca="false" dt2D="false" dtr="false" t="normal">'50 кГЦ новый для ХК.01'!AP59</f>
        <v>17.93064290467665</v>
      </c>
      <c r="O65" s="23" t="n"/>
      <c r="P65" s="23" t="n"/>
      <c r="Q65" s="23" t="n"/>
      <c r="S65" s="18" t="n">
        <f aca="false" ca="false" dt2D="false" dtr="false" t="normal">'50 кГЦ новый для ХК.01'!AU59</f>
        <v>56</v>
      </c>
      <c r="T65" s="25" t="n">
        <f aca="false" ca="false" dt2D="false" dtr="false" t="normal">'50 кГЦ новый для ХК.01'!AV59</f>
        <v>1535</v>
      </c>
      <c r="U65" s="26" t="n">
        <f aca="false" ca="false" dt2D="false" dtr="false" t="normal">'50 кГЦ новый для ХК.01'!BC59</f>
        <v>752393.3732962687</v>
      </c>
      <c r="V65" s="27" t="n">
        <f aca="false" ca="false" dt2D="false" dtr="false" t="normal">'50 кГЦ новый для ХК.01'!BE59</f>
        <v>45599.59838159197</v>
      </c>
      <c r="W65" s="28" t="n">
        <f aca="false" ca="false" dt2D="false" dtr="false" t="normal">'50 кГЦ новый для ХК.01'!BG59</f>
        <v>23057.007109411035</v>
      </c>
    </row>
    <row outlineLevel="0" r="66">
      <c r="C66" s="18" t="n">
        <f aca="false" ca="false" dt2D="false" dtr="false" t="normal">'50 кГЦ новый для ХК.01'!O60</f>
        <v>57</v>
      </c>
      <c r="D66" s="19" t="n">
        <f aca="false" ca="false" dt2D="false" dtr="false" t="normal">'50 кГЦ новый для ХК.01'!P60</f>
        <v>21.5</v>
      </c>
      <c r="E66" s="20" t="n">
        <f aca="false" ca="false" dt2D="false" dtr="false" t="normal">'50 кГЦ новый для ХК.01'!W60</f>
        <v>23.448804115820423</v>
      </c>
      <c r="F66" s="21" t="n">
        <f aca="false" ca="false" dt2D="false" dtr="false" t="normal">E66</f>
        <v>23.448804115820423</v>
      </c>
      <c r="G66" s="22" t="n">
        <f aca="false" ca="false" dt2D="false" dtr="false" t="normal">'50 кГЦ новый для ХК.01'!Y60</f>
        <v>11.856666777659937</v>
      </c>
      <c r="H66" s="23" t="n"/>
      <c r="I66" s="13" t="n"/>
      <c r="J66" s="24" t="n">
        <f aca="false" ca="false" dt2D="false" dtr="false" t="normal">'50 кГЦ новый для ХК.01'!AD60</f>
        <v>57</v>
      </c>
      <c r="K66" s="25" t="n">
        <f aca="false" ca="false" dt2D="false" dtr="false" t="normal">'50 кГЦ новый для ХК.01'!AE60</f>
        <v>178</v>
      </c>
      <c r="L66" s="20" t="n">
        <f aca="false" ca="false" dt2D="false" dtr="false" t="normal">'50 кГЦ новый для ХК.01'!AL60</f>
        <v>365.08491285557545</v>
      </c>
      <c r="M66" s="21" t="n">
        <f aca="false" ca="false" dt2D="false" dtr="false" t="normal">'50 кГЦ новый для ХК.01'!AN60</f>
        <v>36.50849128555749</v>
      </c>
      <c r="N66" s="22" t="n">
        <f aca="false" ca="false" dt2D="false" dtr="false" t="normal">'50 кГЦ новый для ХК.01'!AP60</f>
        <v>18.46017449716803</v>
      </c>
      <c r="O66" s="23" t="n"/>
      <c r="P66" s="23" t="n"/>
      <c r="Q66" s="23" t="n"/>
      <c r="S66" s="18" t="n">
        <f aca="false" ca="false" dt2D="false" dtr="false" t="normal">'50 кГЦ новый для ХК.01'!AU60</f>
        <v>57</v>
      </c>
      <c r="T66" s="25" t="n">
        <f aca="false" ca="false" dt2D="false" dtr="false" t="normal">'50 кГЦ новый для ХК.01'!AV60</f>
        <v>1562</v>
      </c>
      <c r="U66" s="26" t="n">
        <f aca="false" ca="false" dt2D="false" dtr="false" t="normal">'50 кГЦ новый для ХК.01'!BC60</f>
        <v>853767.2525777017</v>
      </c>
      <c r="V66" s="27" t="n">
        <f aca="false" ca="false" dt2D="false" dtr="false" t="normal">'50 кГЦ новый для ХК.01'!BE60</f>
        <v>51743.46985319396</v>
      </c>
      <c r="W66" s="28" t="n">
        <f aca="false" ca="false" dt2D="false" dtr="false" t="normal">'50 кГЦ новый для ХК.01'!BG60</f>
        <v>26163.59780818391</v>
      </c>
    </row>
    <row outlineLevel="0" r="67">
      <c r="C67" s="18" t="n">
        <f aca="false" ca="false" dt2D="false" dtr="false" t="normal">'50 кГЦ новый для ХК.01'!O61</f>
        <v>58</v>
      </c>
      <c r="D67" s="19" t="n">
        <f aca="false" ca="false" dt2D="false" dtr="false" t="normal">'50 кГЦ новый для ХК.01'!P61</f>
        <v>21.875</v>
      </c>
      <c r="E67" s="20" t="n">
        <f aca="false" ca="false" dt2D="false" dtr="false" t="normal">'50 кГЦ новый для ХК.01'!W61</f>
        <v>23.89392789681889</v>
      </c>
      <c r="F67" s="21" t="n">
        <f aca="false" ca="false" dt2D="false" dtr="false" t="normal">E67</f>
        <v>23.89392789681889</v>
      </c>
      <c r="G67" s="22" t="n">
        <f aca="false" ca="false" dt2D="false" dtr="false" t="normal">'50 кГЦ новый для ХК.01'!Y61</f>
        <v>12.081739421878504</v>
      </c>
      <c r="H67" s="23" t="n"/>
      <c r="I67" s="13" t="n"/>
      <c r="J67" s="24" t="n">
        <f aca="false" ca="false" dt2D="false" dtr="false" t="normal">'50 кГЦ новый для ХК.01'!AD61</f>
        <v>58</v>
      </c>
      <c r="K67" s="25" t="n">
        <f aca="false" ca="false" dt2D="false" dtr="false" t="normal">'50 кГЦ новый для ХК.01'!AE61</f>
        <v>181</v>
      </c>
      <c r="L67" s="20" t="n">
        <f aca="false" ca="false" dt2D="false" dtr="false" t="normal">'50 кГЦ новый для ХК.01'!AL61</f>
        <v>375.75991198910964</v>
      </c>
      <c r="M67" s="21" t="n">
        <f aca="false" ca="false" dt2D="false" dtr="false" t="normal">'50 кГЦ новый для ХК.01'!AN61</f>
        <v>37.575991198910906</v>
      </c>
      <c r="N67" s="22" t="n">
        <f aca="false" ca="false" dt2D="false" dtr="false" t="normal">'50 кГЦ новый для ХК.01'!AP61</f>
        <v>18.999945766325137</v>
      </c>
      <c r="O67" s="23" t="n"/>
      <c r="P67" s="23" t="n"/>
      <c r="Q67" s="23" t="n"/>
      <c r="S67" s="18" t="n">
        <f aca="false" ca="false" dt2D="false" dtr="false" t="normal">'50 кГЦ новый для ХК.01'!AU61</f>
        <v>58</v>
      </c>
      <c r="T67" s="25" t="n">
        <f aca="false" ca="false" dt2D="false" dtr="false" t="normal">'50 кГЦ новый для ХК.01'!AV61</f>
        <v>1589</v>
      </c>
      <c r="U67" s="26" t="n">
        <f aca="false" ca="false" dt2D="false" dtr="false" t="normal">'50 кГЦ новый для ХК.01'!BC61</f>
        <v>968510.2955013312</v>
      </c>
      <c r="V67" s="27" t="n">
        <f aca="false" ca="false" dt2D="false" dtr="false" t="normal">'50 кГЦ новый для ХК.01'!BE61</f>
        <v>58697.59366674725</v>
      </c>
      <c r="W67" s="28" t="n">
        <f aca="false" ca="false" dt2D="false" dtr="false" t="normal">'50 кГЦ новый для ХК.01'!BG61</f>
        <v>29679.884966396097</v>
      </c>
    </row>
    <row outlineLevel="0" r="68">
      <c r="C68" s="18" t="n">
        <f aca="false" ca="false" dt2D="false" dtr="false" t="normal">'50 кГЦ новый для ХК.01'!O62</f>
        <v>59</v>
      </c>
      <c r="D68" s="19" t="n">
        <f aca="false" ca="false" dt2D="false" dtr="false" t="normal">'50 кГЦ новый для ХК.01'!P62</f>
        <v>22.25</v>
      </c>
      <c r="E68" s="20" t="n">
        <f aca="false" ca="false" dt2D="false" dtr="false" t="normal">'50 кГЦ новый для ХК.01'!W62</f>
        <v>24.340346186076584</v>
      </c>
      <c r="F68" s="21" t="n">
        <f aca="false" ca="false" dt2D="false" dtr="false" t="normal">E68</f>
        <v>24.340346186076584</v>
      </c>
      <c r="G68" s="22" t="n">
        <f aca="false" ca="false" dt2D="false" dtr="false" t="normal">'50 кГЦ новый для ХК.01'!Y62</f>
        <v>12.307466621996584</v>
      </c>
      <c r="H68" s="23" t="n"/>
      <c r="I68" s="13" t="n"/>
      <c r="J68" s="24" t="n">
        <f aca="false" ca="false" dt2D="false" dtr="false" t="normal">'50 кГЦ новый для ХК.01'!AD62</f>
        <v>59</v>
      </c>
      <c r="K68" s="25" t="n">
        <f aca="false" ca="false" dt2D="false" dtr="false" t="normal">'50 кГЦ новый для ХК.01'!AE62</f>
        <v>184</v>
      </c>
      <c r="L68" s="20" t="n">
        <f aca="false" ca="false" dt2D="false" dtr="false" t="normal">'50 кГЦ новый для ХК.01'!AL62</f>
        <v>386.64079970419726</v>
      </c>
      <c r="M68" s="21" t="n">
        <f aca="false" ca="false" dt2D="false" dtr="false" t="normal">'50 кГЦ новый для ХК.01'!AN62</f>
        <v>38.664079970419664</v>
      </c>
      <c r="N68" s="22" t="n">
        <f aca="false" ca="false" dt2D="false" dtr="false" t="normal">'50 кГЦ новый для ХК.01'!AP62</f>
        <v>19.55012759754222</v>
      </c>
      <c r="S68" s="18" t="n">
        <f aca="false" ca="false" dt2D="false" dtr="false" t="normal">'50 кГЦ новый для ХК.01'!AU62</f>
        <v>59</v>
      </c>
      <c r="T68" s="25" t="n">
        <f aca="false" ca="false" dt2D="false" dtr="false" t="normal">'50 кГЦ новый для ХК.01'!AV62</f>
        <v>1616</v>
      </c>
      <c r="U68" s="26" t="n">
        <f aca="false" ca="false" dt2D="false" dtr="false" t="normal">'50 кГЦ новый для ХК.01'!BC62</f>
        <v>1098357.1517812558</v>
      </c>
      <c r="V68" s="27" t="n">
        <f aca="false" ca="false" dt2D="false" dtr="false" t="normal">'50 кГЦ новый для ХК.01'!BE62</f>
        <v>66567.10010795479</v>
      </c>
      <c r="W68" s="28" t="n">
        <f aca="false" ca="false" dt2D="false" dtr="false" t="normal">'50 кГЦ новый для ХК.01'!BG62</f>
        <v>33659.02672207714</v>
      </c>
    </row>
    <row outlineLevel="0" r="69">
      <c r="C69" s="18" t="n">
        <f aca="false" ca="false" dt2D="false" dtr="false" t="normal">'50 кГЦ новый для ХК.01'!O63</f>
        <v>60</v>
      </c>
      <c r="D69" s="19" t="n">
        <f aca="false" ca="false" dt2D="false" dtr="false" t="normal">'50 кГЦ новый для ХК.01'!P63</f>
        <v>22.625</v>
      </c>
      <c r="E69" s="20" t="n">
        <f aca="false" ca="false" dt2D="false" dtr="false" t="normal">'50 кГЦ новый для ХК.01'!W63</f>
        <v>24.788061883693842</v>
      </c>
      <c r="F69" s="21" t="n">
        <f aca="false" ca="false" dt2D="false" dtr="false" t="normal">E69</f>
        <v>24.788061883693842</v>
      </c>
      <c r="G69" s="22" t="n">
        <f aca="false" ca="false" dt2D="false" dtr="false" t="normal">'50 кГЦ новый для ХК.01'!Y63</f>
        <v>12.533849844422582</v>
      </c>
      <c r="H69" s="23" t="n"/>
      <c r="I69" s="13" t="n"/>
      <c r="J69" s="24" t="n">
        <f aca="false" ca="false" dt2D="false" dtr="false" t="normal">'50 кГЦ новый для ХК.01'!AD63</f>
        <v>60</v>
      </c>
      <c r="K69" s="25" t="n">
        <f aca="false" ca="false" dt2D="false" dtr="false" t="normal">'50 кГЦ новый для ХК.01'!AE63</f>
        <v>187</v>
      </c>
      <c r="L69" s="20" t="n">
        <f aca="false" ca="false" dt2D="false" dtr="false" t="normal">'50 кГЦ новый для ХК.01'!AL63</f>
        <v>397.73100786808703</v>
      </c>
      <c r="M69" s="21" t="n">
        <f aca="false" ca="false" dt2D="false" dtr="false" t="normal">'50 кГЦ новый для ХК.01'!AN63</f>
        <v>39.77310078680864</v>
      </c>
      <c r="N69" s="22" t="n">
        <f aca="false" ca="false" dt2D="false" dtr="false" t="normal">'50 кГЦ новый для ХК.01'!AP63</f>
        <v>20.110893519951883</v>
      </c>
      <c r="S69" s="18" t="n">
        <f aca="false" ca="false" dt2D="false" dtr="false" t="normal">'50 кГЦ новый для ХК.01'!AU63</f>
        <v>60</v>
      </c>
      <c r="T69" s="25" t="n">
        <f aca="false" ca="false" dt2D="false" dtr="false" t="normal">'50 кГЦ новый для ХК.01'!AV63</f>
        <v>1643</v>
      </c>
      <c r="U69" s="26" t="n">
        <f aca="false" ca="false" dt2D="false" dtr="false" t="normal">'50 кГЦ новый для ХК.01'!BC63</f>
        <v>1245264.6807885268</v>
      </c>
      <c r="V69" s="27" t="n">
        <f aca="false" ca="false" dt2D="false" dtr="false" t="normal">'50 кГЦ новый для ХК.01'!BE63</f>
        <v>75470.58671445605</v>
      </c>
      <c r="W69" s="28" t="n">
        <f aca="false" ca="false" dt2D="false" dtr="false" t="normal">'50 кГЦ новый для ХК.01'!BG63</f>
        <v>38160.99080225898</v>
      </c>
    </row>
    <row outlineLevel="0" r="70">
      <c r="C70" s="18" t="n">
        <f aca="false" ca="false" dt2D="false" dtr="false" t="normal">'50 кГЦ новый для ХК.01'!O64</f>
        <v>61</v>
      </c>
      <c r="D70" s="19" t="n">
        <f aca="false" ca="false" dt2D="false" dtr="false" t="normal">'50 кГЦ новый для ХК.01'!P64</f>
        <v>23</v>
      </c>
      <c r="E70" s="20" t="n">
        <f aca="false" ca="false" dt2D="false" dtr="false" t="normal">'50 кГЦ новый для ХК.01'!W64</f>
        <v>25.237077895586257</v>
      </c>
      <c r="F70" s="21" t="n">
        <f aca="false" ca="false" dt2D="false" dtr="false" t="normal">E70</f>
        <v>25.237077895586257</v>
      </c>
      <c r="G70" s="22" t="n">
        <f aca="false" ca="false" dt2D="false" dtr="false" t="normal">'50 кГЦ новый для ХК.01'!Y64</f>
        <v>12.76089055850532</v>
      </c>
      <c r="H70" s="23" t="n"/>
      <c r="I70" s="13" t="n"/>
      <c r="J70" s="24" t="n">
        <f aca="false" ca="false" dt2D="false" dtr="false" t="normal">'50 кГЦ новый для ХК.01'!AD64</f>
        <v>61</v>
      </c>
      <c r="K70" s="25" t="n">
        <f aca="false" ca="false" dt2D="false" dtr="false" t="normal">'50 кГЦ новый для ХК.01'!AE64</f>
        <v>190</v>
      </c>
      <c r="L70" s="20" t="n">
        <f aca="false" ca="false" dt2D="false" dtr="false" t="normal">'50 кГЦ новый для ХК.01'!AL64</f>
        <v>409.0340214052603</v>
      </c>
      <c r="M70" s="21" t="n">
        <f aca="false" ca="false" dt2D="false" dtr="false" t="normal">'50 кГЦ новый для ХК.01'!AN64</f>
        <v>40.90340214052597</v>
      </c>
      <c r="N70" s="22" t="n">
        <f aca="false" ca="false" dt2D="false" dtr="false" t="normal">'50 кГЦ новый для ХК.01'!AP64</f>
        <v>20.682419745475794</v>
      </c>
      <c r="S70" s="18" t="n">
        <f aca="false" ca="false" dt2D="false" dtr="false" t="normal">'50 кГЦ новый для ХК.01'!AU64</f>
        <v>61</v>
      </c>
      <c r="T70" s="25" t="n">
        <f aca="false" ca="false" dt2D="false" dtr="false" t="normal">'50 кГЦ новый для ХК.01'!AV64</f>
        <v>1670</v>
      </c>
      <c r="U70" s="26" t="n">
        <f aca="false" ca="false" dt2D="false" dtr="false" t="normal">'50 кГЦ новый для ХК.01'!BC64</f>
        <v>1411440.1244907177</v>
      </c>
      <c r="V70" s="27" t="n">
        <f aca="false" ca="false" dt2D="false" dtr="false" t="normal">'50 кГЦ новый для ХК.01'!BE64</f>
        <v>85541.82572671001</v>
      </c>
      <c r="W70" s="28" t="n">
        <f aca="false" ca="false" dt2D="false" dtr="false" t="normal">'50 кГЦ новый для ХК.01'!BG64</f>
        <v>43253.41787942068</v>
      </c>
    </row>
    <row outlineLevel="0" r="71">
      <c r="C71" s="18" t="n">
        <f aca="false" ca="false" dt2D="false" dtr="false" t="normal">'50 кГЦ новый для ХК.01'!O65</f>
        <v>62</v>
      </c>
      <c r="D71" s="19" t="n">
        <f aca="false" ca="false" dt2D="false" dtr="false" t="normal">'50 кГЦ новый для ХК.01'!P65</f>
        <v>23.375</v>
      </c>
      <c r="E71" s="20" t="n">
        <f aca="false" ca="false" dt2D="false" dtr="false" t="normal">'50 кГЦ новый для ХК.01'!W65</f>
        <v>25.687397133495548</v>
      </c>
      <c r="F71" s="21" t="n">
        <f aca="false" ca="false" dt2D="false" dtr="false" t="normal">E71</f>
        <v>25.687397133495548</v>
      </c>
      <c r="G71" s="22" t="n">
        <f aca="false" ca="false" dt2D="false" dtr="false" t="normal">'50 кГЦ новый для ХК.01'!Y65</f>
        <v>12.988590236539558</v>
      </c>
      <c r="H71" s="23" t="n"/>
      <c r="I71" s="13" t="n"/>
      <c r="J71" s="24" t="n">
        <f aca="false" ca="false" dt2D="false" dtr="false" t="normal">'50 кГЦ новый для ХК.01'!AD65</f>
        <v>62</v>
      </c>
      <c r="K71" s="25" t="n">
        <f aca="false" ca="false" dt2D="false" dtr="false" t="normal">'50 кГЦ новый для ХК.01'!AE65</f>
        <v>193</v>
      </c>
      <c r="L71" s="20" t="n">
        <f aca="false" ca="false" dt2D="false" dtr="false" t="normal">'50 кГЦ новый для ХК.01'!AL65</f>
        <v>420.55337908079235</v>
      </c>
      <c r="M71" s="21" t="n">
        <f aca="false" ca="false" dt2D="false" dtr="false" t="normal">'50 кГЦ новый для ХК.01'!AN65</f>
        <v>42.05533790807917</v>
      </c>
      <c r="N71" s="22" t="n">
        <f aca="false" ca="false" dt2D="false" dtr="false" t="normal">'50 кГЦ новый для ХК.01'!AP65</f>
        <v>21.26488520843434</v>
      </c>
      <c r="S71" s="18" t="n">
        <f aca="false" ca="false" dt2D="false" dtr="false" t="normal">'50 кГЦ новый для ХК.01'!AU65</f>
        <v>62</v>
      </c>
      <c r="T71" s="25" t="n">
        <f aca="false" ca="false" dt2D="false" dtr="false" t="normal">'50 кГЦ новый для ХК.01'!AV65</f>
        <v>1697</v>
      </c>
      <c r="U71" s="26" t="n">
        <f aca="false" ca="false" dt2D="false" dtr="false" t="normal">'50 кГЦ новый для ХК.01'!BC65</f>
        <v>1599372.822073882</v>
      </c>
      <c r="V71" s="27" t="n">
        <f aca="false" ca="false" dt2D="false" dtr="false" t="normal">'50 кГЦ новый для ХК.01'!BE65</f>
        <v>96931.68618629572</v>
      </c>
      <c r="W71" s="28" t="n">
        <f aca="false" ca="false" dt2D="false" dtr="false" t="normal">'50 кГЦ новый для ХК.01'!BG65</f>
        <v>49012.59346237664</v>
      </c>
    </row>
    <row outlineLevel="0" r="72">
      <c r="C72" s="18" t="n">
        <f aca="false" ca="false" dt2D="false" dtr="false" t="normal">'50 кГЦ новый для ХК.01'!O66</f>
        <v>63</v>
      </c>
      <c r="D72" s="19" t="n">
        <f aca="false" ca="false" dt2D="false" dtr="false" t="normal">'50 кГЦ новый для ХК.01'!P66</f>
        <v>23.75</v>
      </c>
      <c r="E72" s="20" t="n">
        <f aca="false" ca="false" dt2D="false" dtr="false" t="normal">'50 кГЦ новый для ХК.01'!W66</f>
        <v>26.139022515000615</v>
      </c>
      <c r="F72" s="21" t="n">
        <f aca="false" ca="false" dt2D="false" dtr="false" t="normal">E72</f>
        <v>26.139022515000615</v>
      </c>
      <c r="G72" s="22" t="n">
        <f aca="false" ca="false" dt2D="false" dtr="false" t="normal">'50 кГЦ новый для ХК.01'!Y66</f>
        <v>13.216950353771566</v>
      </c>
      <c r="H72" s="23" t="n"/>
      <c r="I72" s="13" t="n"/>
      <c r="J72" s="24" t="n">
        <f aca="false" ca="false" dt2D="false" dtr="false" t="normal">'50 кГЦ новый для ХК.01'!AD66</f>
        <v>63</v>
      </c>
      <c r="K72" s="25" t="n">
        <f aca="false" ca="false" dt2D="false" dtr="false" t="normal">'50 кГЦ новый для ХК.01'!AE66</f>
        <v>196</v>
      </c>
      <c r="L72" s="20" t="n">
        <f aca="false" ca="false" dt2D="false" dtr="false" t="normal">'50 кГЦ новый для ХК.01'!AL66</f>
        <v>432.2926742949263</v>
      </c>
      <c r="M72" s="21" t="n">
        <f aca="false" ca="false" dt2D="false" dtr="false" t="normal">'50 кГЦ новый для ХК.01'!AN66</f>
        <v>43.22926742949256</v>
      </c>
      <c r="N72" s="22" t="n">
        <f aca="false" ca="false" dt2D="false" dtr="false" t="normal">'50 кГЦ новый для ХК.01'!AP66</f>
        <v>21.85847160572388</v>
      </c>
      <c r="S72" s="18" t="n">
        <f aca="false" ca="false" dt2D="false" dtr="false" t="normal">'50 кГЦ новый для ХК.01'!AU66</f>
        <v>63</v>
      </c>
      <c r="T72" s="25" t="n">
        <f aca="false" ca="false" dt2D="false" dtr="false" t="normal">'50 кГЦ новый для ХК.01'!AV66</f>
        <v>1724</v>
      </c>
      <c r="U72" s="26" t="n">
        <f aca="false" ca="false" dt2D="false" dtr="false" t="normal">'50 кГЦ новый для ХК.01'!BC66</f>
        <v>1811869.9083191473</v>
      </c>
      <c r="V72" s="27" t="n">
        <f aca="false" ca="false" dt2D="false" dtr="false" t="normal">'50 кГЦ новый для ХК.01'!BE66</f>
        <v>109810.29747388753</v>
      </c>
      <c r="W72" s="28" t="n">
        <f aca="false" ca="false" dt2D="false" dtr="false" t="normal">'50 кГЦ новый для ХК.01'!BG66</f>
        <v>55524.541868861226</v>
      </c>
    </row>
    <row outlineLevel="0" r="73">
      <c r="C73" s="18" t="n">
        <f aca="false" ca="false" dt2D="false" dtr="false" t="normal">'50 кГЦ новый для ХК.01'!O67</f>
        <v>64</v>
      </c>
      <c r="D73" s="19" t="n">
        <f aca="false" ca="false" dt2D="false" dtr="false" t="normal">'50 кГЦ новый для ХК.01'!P67</f>
        <v>24.125</v>
      </c>
      <c r="E73" s="20" t="n">
        <f aca="false" ca="false" dt2D="false" dtr="false" t="normal">'50 кГЦ новый для ХК.01'!W67</f>
        <v>26.591956963528485</v>
      </c>
      <c r="F73" s="21" t="n">
        <f aca="false" ca="false" dt2D="false" dtr="false" t="normal">E73</f>
        <v>26.591956963528485</v>
      </c>
      <c r="G73" s="22" t="n">
        <f aca="false" ca="false" dt2D="false" dtr="false" t="normal">'50 кГЦ новый для ХК.01'!Y67</f>
        <v>13.445972388404662</v>
      </c>
      <c r="H73" s="23" t="n"/>
      <c r="I73" s="13" t="n"/>
      <c r="J73" s="24" t="n">
        <f aca="false" ca="false" dt2D="false" dtr="false" t="normal">'50 кГЦ новый для ХК.01'!AD67</f>
        <v>64</v>
      </c>
      <c r="K73" s="25" t="n">
        <f aca="false" ca="false" dt2D="false" dtr="false" t="normal">'50 кГЦ новый для ХК.01'!AE67</f>
        <v>199</v>
      </c>
      <c r="L73" s="20" t="n">
        <f aca="false" ca="false" dt2D="false" dtr="false" t="normal">'50 кГЦ новый для ХК.01'!AL67</f>
        <v>444.25555588901415</v>
      </c>
      <c r="M73" s="21" t="n">
        <f aca="false" ca="false" dt2D="false" dtr="false" t="normal">'50 кГЦ новый для ХК.01'!AN67</f>
        <v>44.42555558890135</v>
      </c>
      <c r="N73" s="22" t="n">
        <f aca="false" ca="false" dt2D="false" dtr="false" t="normal">'50 кГЦ новый для ХК.01'!AP67</f>
        <v>22.463363437567875</v>
      </c>
      <c r="S73" s="18" t="n">
        <f aca="false" ca="false" dt2D="false" dtr="false" t="normal">'50 кГЦ новый для ХК.01'!AU67</f>
        <v>64</v>
      </c>
      <c r="T73" s="25" t="n">
        <f aca="false" ca="false" dt2D="false" dtr="false" t="normal">'50 кГЦ новый для ХК.01'!AV67</f>
        <v>1751</v>
      </c>
      <c r="U73" s="26" t="n">
        <f aca="false" ca="false" dt2D="false" dtr="false" t="normal">'50 кГЦ новый для ХК.01'!BC67</f>
        <v>2052096.4926524658</v>
      </c>
      <c r="V73" s="27" t="n">
        <f aca="false" ca="false" dt2D="false" dtr="false" t="normal">'50 кГЦ новый для ХК.01'!BE67</f>
        <v>124369.48440317954</v>
      </c>
      <c r="W73" s="28" t="n">
        <f aca="false" ca="false" dt2D="false" dtr="false" t="normal">'50 кГЦ новый для ХК.01'!BG67</f>
        <v>62886.257507818475</v>
      </c>
    </row>
    <row outlineLevel="0" r="74">
      <c r="C74" s="18" t="n">
        <f aca="false" ca="false" dt2D="false" dtr="false" t="normal">'50 кГЦ новый для ХК.01'!O68</f>
        <v>65</v>
      </c>
      <c r="D74" s="19" t="n">
        <f aca="false" ca="false" dt2D="false" dtr="false" t="normal">'50 кГЦ новый для ХК.01'!P68</f>
        <v>24.5</v>
      </c>
      <c r="E74" s="20" t="n">
        <f aca="false" ca="false" dt2D="false" dtr="false" t="normal">'50 кГЦ новый для ХК.01'!W68</f>
        <v>27.046203408365418</v>
      </c>
      <c r="F74" s="21" t="n">
        <f aca="false" ca="false" dt2D="false" dtr="false" t="normal">E74</f>
        <v>27.046203408365418</v>
      </c>
      <c r="G74" s="22" t="n">
        <f aca="false" ca="false" dt2D="false" dtr="false" t="normal">'50 кГЦ новый для ХК.01'!Y68</f>
        <v>13.675657821604835</v>
      </c>
      <c r="H74" s="23" t="n"/>
      <c r="I74" s="13" t="n"/>
      <c r="J74" s="24" t="n">
        <f aca="false" ca="false" dt2D="false" dtr="false" t="normal">'50 кГЦ новый для ХК.01'!AD68</f>
        <v>65</v>
      </c>
      <c r="K74" s="25" t="n">
        <f aca="false" ca="false" dt2D="false" dtr="false" t="normal">'50 кГЦ новый для ХК.01'!AE68</f>
        <v>202</v>
      </c>
      <c r="L74" s="20" t="n">
        <f aca="false" ca="false" dt2D="false" dtr="false" t="normal">'50 кГЦ новый для ХК.01'!AL68</f>
        <v>456.4457289629819</v>
      </c>
      <c r="M74" s="21" t="n">
        <f aca="false" ca="false" dt2D="false" dtr="false" t="normal">'50 кГЦ новый для ХК.01'!AN68</f>
        <v>45.644572896298115</v>
      </c>
      <c r="N74" s="22" t="n">
        <f aca="false" ca="false" dt2D="false" dtr="false" t="normal">'50 кГЦ новый для ХК.01'!AP68</f>
        <v>23.079748048851865</v>
      </c>
      <c r="S74" s="18" t="n">
        <f aca="false" ca="false" dt2D="false" dtr="false" t="normal">'50 кГЦ новый для ХК.01'!AU68</f>
        <v>65</v>
      </c>
      <c r="T74" s="25" t="n">
        <f aca="false" ca="false" dt2D="false" dtr="false" t="normal">'50 кГЦ новый для ХК.01'!AV68</f>
        <v>1778</v>
      </c>
      <c r="U74" s="26" t="n">
        <f aca="false" ca="false" dt2D="false" dtr="false" t="normal">'50 кГЦ новый для ХК.01'!BC68</f>
        <v>2323620.8774014143</v>
      </c>
      <c r="V74" s="27" t="n">
        <f aca="false" ca="false" dt2D="false" dtr="false" t="normal">'50 кГЦ новый для ХК.01'!BE68</f>
        <v>140825.5077212976</v>
      </c>
      <c r="W74" s="28" t="n">
        <f aca="false" ca="false" dt2D="false" dtr="false" t="normal">'50 кГЦ новый для ХК.01'!BG68</f>
        <v>71207.09058760379</v>
      </c>
    </row>
    <row outlineLevel="0" r="75">
      <c r="C75" s="18" t="n">
        <f aca="false" ca="false" dt2D="false" dtr="false" t="normal">'50 кГЦ новый для ХК.01'!O69</f>
        <v>66</v>
      </c>
      <c r="D75" s="19" t="n">
        <f aca="false" ca="false" dt2D="false" dtr="false" t="normal">'50 кГЦ новый для ХК.01'!P69</f>
        <v>24.875</v>
      </c>
      <c r="E75" s="20" t="n">
        <f aca="false" ca="false" dt2D="false" dtr="false" t="normal">'50 кГЦ новый для ХК.01'!W69</f>
        <v>27.50176478466782</v>
      </c>
      <c r="F75" s="21" t="n">
        <f aca="false" ca="false" dt2D="false" dtr="false" t="normal">E75</f>
        <v>27.50176478466782</v>
      </c>
      <c r="G75" s="22" t="n">
        <f aca="false" ca="false" dt2D="false" dtr="false" t="normal">'50 кГЦ новый для ХК.01'!Y69</f>
        <v>13.906008137506253</v>
      </c>
      <c r="H75" s="23" t="n"/>
      <c r="I75" s="13" t="n"/>
      <c r="J75" s="24" t="n">
        <f aca="false" ca="false" dt2D="false" dtr="false" t="normal">'50 кГЦ новый для ХК.01'!AD69</f>
        <v>66</v>
      </c>
      <c r="K75" s="25" t="n">
        <f aca="false" ca="false" dt2D="false" dtr="false" t="normal">'50 кГЦ новый для ХК.01'!AE69</f>
        <v>205</v>
      </c>
      <c r="L75" s="20" t="n">
        <f aca="false" ca="false" dt2D="false" dtr="false" t="normal">'50 кГЦ новый для ХК.01'!AL69</f>
        <v>468.86695570449075</v>
      </c>
      <c r="M75" s="21" t="n">
        <f aca="false" ca="false" dt2D="false" dtr="false" t="normal">'50 кГЦ новый для ХК.01'!AN69</f>
        <v>46.886695570449</v>
      </c>
      <c r="N75" s="22" t="n">
        <f aca="false" ca="false" dt2D="false" dtr="false" t="normal">'50 кГЦ новый для ХК.01'!AP69</f>
        <v>23.707815671048657</v>
      </c>
      <c r="S75" s="18" t="n">
        <f aca="false" ca="false" dt2D="false" dtr="false" t="normal">'50 кГЦ новый для ХК.01'!AU69</f>
        <v>66</v>
      </c>
      <c r="T75" s="25" t="n">
        <f aca="false" ca="false" dt2D="false" dtr="false" t="normal">'50 кГЦ новый для ХК.01'!AV69</f>
        <v>1805</v>
      </c>
      <c r="U75" s="26" t="n">
        <f aca="false" ca="false" dt2D="false" dtr="false" t="normal">'50 кГЦ новый для ХК.01'!BC69</f>
        <v>2630465.443009124</v>
      </c>
      <c r="V75" s="27" t="n">
        <f aca="false" ca="false" dt2D="false" dtr="false" t="normal">'50 кГЦ новый для ХК.01'!BE69</f>
        <v>159422.14806115878</v>
      </c>
      <c r="W75" s="28" t="n">
        <f aca="false" ca="false" dt2D="false" dtr="false" t="normal">'50 кГЦ новый для ХК.01'!BG69</f>
        <v>80610.30648742717</v>
      </c>
    </row>
    <row outlineLevel="0" r="76">
      <c r="C76" s="18" t="n">
        <f aca="false" ca="false" dt2D="false" dtr="false" t="normal">'50 кГЦ новый для ХК.01'!O70</f>
        <v>67</v>
      </c>
      <c r="D76" s="19" t="n">
        <f aca="false" ca="false" dt2D="false" dtr="false" t="normal">'50 кГЦ новый для ХК.01'!P70</f>
        <v>25.25</v>
      </c>
      <c r="E76" s="20" t="n">
        <f aca="false" ca="false" dt2D="false" dtr="false" t="normal">'50 кГЦ новый для ХК.01'!W70</f>
        <v>27.958644033473416</v>
      </c>
      <c r="F76" s="21" t="n">
        <f aca="false" ca="false" dt2D="false" dtr="false" t="normal">E76</f>
        <v>27.958644033473416</v>
      </c>
      <c r="G76" s="22" t="n">
        <f aca="false" ca="false" dt2D="false" dtr="false" t="normal">'50 кГЦ новый для ХК.01'!Y70</f>
        <v>14.137024823216922</v>
      </c>
      <c r="H76" s="23" t="n"/>
      <c r="I76" s="13" t="n"/>
      <c r="J76" s="24" t="n">
        <f aca="false" ca="false" dt2D="false" dtr="false" t="normal">'50 кГЦ новый для ХК.01'!AD70</f>
        <v>67</v>
      </c>
      <c r="K76" s="25" t="n">
        <f aca="false" ca="false" dt2D="false" dtr="false" t="normal">'50 кГЦ новый для ХК.01'!AE70</f>
        <v>208</v>
      </c>
      <c r="L76" s="20" t="n">
        <f aca="false" ca="false" dt2D="false" dtr="false" t="normal">'50 кГЦ новый для ХК.01'!AL70</f>
        <v>481.52305622994703</v>
      </c>
      <c r="M76" s="21" t="n">
        <f aca="false" ca="false" dt2D="false" dtr="false" t="normal">'50 кГЦ новый для ХК.01'!AN70</f>
        <v>48.152305622994625</v>
      </c>
      <c r="N76" s="22" t="n">
        <f aca="false" ca="false" dt2D="false" dtr="false" t="normal">'50 кГЦ новый для ХК.01'!AP70</f>
        <v>24.347759464743728</v>
      </c>
      <c r="S76" s="18" t="n">
        <f aca="false" ca="false" dt2D="false" dtr="false" t="normal">'50 кГЦ новый для ХК.01'!AU70</f>
        <v>67</v>
      </c>
      <c r="T76" s="25" t="n">
        <f aca="false" ca="false" dt2D="false" dtr="false" t="normal">'50 кГЦ новый для ХК.01'!AV70</f>
        <v>1832</v>
      </c>
      <c r="U76" s="26" t="n">
        <f aca="false" ca="false" dt2D="false" dtr="false" t="normal">'50 кГЦ новый для ХК.01'!BC70</f>
        <v>2977163.90570624</v>
      </c>
      <c r="V76" s="27" t="n">
        <f aca="false" ca="false" dt2D="false" dtr="false" t="normal">'50 кГЦ новый для ХК.01'!BE70</f>
        <v>180434.17610340816</v>
      </c>
      <c r="W76" s="28" t="n">
        <f aca="false" ca="false" dt2D="false" dtr="false" t="normal">'50 кГЦ новый для ХК.01'!BG70</f>
        <v>91234.84041202543</v>
      </c>
    </row>
    <row outlineLevel="0" r="77">
      <c r="C77" s="18" t="n">
        <f aca="false" ca="false" dt2D="false" dtr="false" t="normal">'50 кГЦ новый для ХК.01'!O71</f>
        <v>68</v>
      </c>
      <c r="D77" s="19" t="n">
        <f aca="false" ca="false" dt2D="false" dtr="false" t="normal">'50 кГЦ новый для ХК.01'!P71</f>
        <v>25.625</v>
      </c>
      <c r="E77" s="20" t="n">
        <f aca="false" ca="false" dt2D="false" dtr="false" t="normal">'50 кГЦ новый для ХК.01'!W71</f>
        <v>28.416844101712257</v>
      </c>
      <c r="F77" s="21" t="n">
        <f aca="false" ca="false" dt2D="false" dtr="false" t="normal">E77</f>
        <v>28.416844101712257</v>
      </c>
      <c r="G77" s="22" t="n">
        <f aca="false" ca="false" dt2D="false" dtr="false" t="normal">'50 кГЦ новый для ХК.01'!Y71</f>
        <v>14.368709368824247</v>
      </c>
      <c r="H77" s="23" t="n"/>
      <c r="I77" s="13" t="n"/>
      <c r="J77" s="24" t="n">
        <f aca="false" ca="false" dt2D="false" dtr="false" t="normal">'50 кГЦ новый для ХК.01'!AD71</f>
        <v>68</v>
      </c>
      <c r="K77" s="25" t="n">
        <f aca="false" ca="false" dt2D="false" dtr="false" t="normal">'50 кГЦ новый для ХК.01'!AE71</f>
        <v>211</v>
      </c>
      <c r="L77" s="20" t="n">
        <f aca="false" ca="false" dt2D="false" dtr="false" t="normal">'50 кГЦ новый для ХК.01'!AL71</f>
        <v>494.41790943752824</v>
      </c>
      <c r="M77" s="21" t="n">
        <f aca="false" ca="false" dt2D="false" dtr="false" t="normal">'50 кГЦ новый для ХК.01'!AN71</f>
        <v>49.44179094375274</v>
      </c>
      <c r="N77" s="22" t="n">
        <f aca="false" ca="false" dt2D="false" dtr="false" t="normal">'50 кГЦ новый для ХК.01'!AP71</f>
        <v>24.99977556276713</v>
      </c>
      <c r="S77" s="18" t="n">
        <f aca="false" ca="false" dt2D="false" dtr="false" t="normal">'50 кГЦ новый для ХК.01'!AU71</f>
        <v>68</v>
      </c>
      <c r="T77" s="25" t="n">
        <f aca="false" ca="false" dt2D="false" dtr="false" t="normal">'50 кГЦ новый для ХК.01'!AV71</f>
        <v>1859</v>
      </c>
      <c r="U77" s="26" t="n">
        <f aca="false" ca="false" dt2D="false" dtr="false" t="normal">'50 кГЦ новый для ХК.01'!BC71</f>
        <v>3368825.7404740816</v>
      </c>
      <c r="V77" s="27" t="n">
        <f aca="false" ca="false" dt2D="false" dtr="false" t="normal">'50 кГЦ новый для ХК.01'!BE71</f>
        <v>204171.25699842884</v>
      </c>
      <c r="W77" s="28" t="n">
        <f aca="false" ca="false" dt2D="false" dtr="false" t="normal">'50 кГЦ новый для ХК.01'!BG71</f>
        <v>103237.27162585157</v>
      </c>
    </row>
    <row outlineLevel="0" r="78">
      <c r="C78" s="18" t="n">
        <f aca="false" ca="false" dt2D="false" dtr="false" t="normal">'50 кГЦ новый для ХК.01'!O72</f>
        <v>69</v>
      </c>
      <c r="D78" s="19" t="n">
        <f aca="false" ca="false" dt2D="false" dtr="false" t="normal">'50 кГЦ новый для ХК.01'!P72</f>
        <v>26</v>
      </c>
      <c r="E78" s="20" t="n">
        <f aca="false" ca="false" dt2D="false" dtr="false" t="normal">'50 кГЦ новый для ХК.01'!W72</f>
        <v>28.876367942217946</v>
      </c>
      <c r="F78" s="21" t="n">
        <f aca="false" ca="false" dt2D="false" dtr="false" t="normal">E78</f>
        <v>28.876367942217946</v>
      </c>
      <c r="G78" s="22" t="n">
        <f aca="false" ca="false" dt2D="false" dtr="false" t="normal">'50 кГЦ новый для ХК.01'!Y72</f>
        <v>14.601063267400702</v>
      </c>
      <c r="H78" s="23" t="n"/>
      <c r="I78" s="13" t="n"/>
      <c r="J78" s="24" t="n">
        <f aca="false" ca="false" dt2D="false" dtr="false" t="normal">'50 кГЦ новый для ХК.01'!AD72</f>
        <v>69</v>
      </c>
      <c r="K78" s="25" t="n">
        <f aca="false" ca="false" dt2D="false" dtr="false" t="normal">'50 кГЦ новый для ХК.01'!AE72</f>
        <v>214</v>
      </c>
      <c r="L78" s="20" t="n">
        <f aca="false" ca="false" dt2D="false" dtr="false" t="normal">'50 кГЦ новый для ХК.01'!AL72</f>
        <v>507.55545387239624</v>
      </c>
      <c r="M78" s="21" t="n">
        <f aca="false" ca="false" dt2D="false" dtr="false" t="normal">'50 кГЦ новый для ХК.01'!AN72</f>
        <v>50.75554538723954</v>
      </c>
      <c r="N78" s="22" t="n">
        <f aca="false" ca="false" dt2D="false" dtr="false" t="normal">'50 кГЦ новый для ХК.01'!AP72</f>
        <v>25.664063113942692</v>
      </c>
      <c r="S78" s="18" t="n">
        <f aca="false" ca="false" dt2D="false" dtr="false" t="normal">'50 кГЦ новый для ХК.01'!AU72</f>
        <v>69</v>
      </c>
      <c r="T78" s="25" t="n">
        <f aca="false" ca="false" dt2D="false" dtr="false" t="normal">'50 кГЦ новый для ХК.01'!AV72</f>
        <v>1886</v>
      </c>
      <c r="U78" s="26" t="n">
        <f aca="false" ca="false" dt2D="false" dtr="false" t="normal">'50 кГЦ новый для ХК.01'!BC72</f>
        <v>3811208.6602227706</v>
      </c>
      <c r="V78" s="27" t="n">
        <f aca="false" ca="false" dt2D="false" dtr="false" t="normal">'50 кГЦ новый для ХК.01'!BE72</f>
        <v>230982.34304380388</v>
      </c>
      <c r="W78" s="28" t="n">
        <f aca="false" ca="false" dt2D="false" dtr="false" t="normal">'50 кГЦ новый для ХК.01'!BG72</f>
        <v>116794.04456902744</v>
      </c>
    </row>
    <row outlineLevel="0" r="79">
      <c r="C79" s="18" t="n">
        <f aca="false" ca="false" dt2D="false" dtr="false" t="normal">'50 кГЦ новый для ХК.01'!O73</f>
        <v>70</v>
      </c>
      <c r="D79" s="19" t="n">
        <f aca="false" ca="false" dt2D="false" dtr="false" t="normal">'50 кГЦ новый для ХК.01'!P73</f>
        <v>26.375</v>
      </c>
      <c r="E79" s="20" t="n">
        <f aca="false" ca="false" dt2D="false" dtr="false" t="normal">'50 кГЦ новый для ХК.01'!W73</f>
        <v>29.33721851373854</v>
      </c>
      <c r="F79" s="21" t="n">
        <f aca="false" ca="false" dt2D="false" dtr="false" t="normal">E79</f>
        <v>29.33721851373854</v>
      </c>
      <c r="G79" s="22" t="n">
        <f aca="false" ca="false" dt2D="false" dtr="false" t="normal">'50 кГЦ новый для ХК.01'!Y73</f>
        <v>14.834088015009357</v>
      </c>
      <c r="H79" s="23" t="n"/>
      <c r="I79" s="13" t="n"/>
      <c r="J79" s="24" t="n">
        <f aca="false" ca="false" dt2D="false" dtr="false" t="normal">'50 кГЦ новый для ХК.01'!AD73</f>
        <v>70</v>
      </c>
      <c r="K79" s="25" t="n">
        <f aca="false" ca="false" dt2D="false" dtr="false" t="normal">'50 кГЦ новый для ХК.01'!AE73</f>
        <v>217</v>
      </c>
      <c r="L79" s="20" t="n">
        <f aca="false" ca="false" dt2D="false" dtr="false" t="normal">'50 кГЦ новый для ХК.01'!AL73</f>
        <v>520.9396886042717</v>
      </c>
      <c r="M79" s="21" t="n">
        <f aca="false" ca="false" dt2D="false" dtr="false" t="normal">'50 кГЦ новый для ХК.01'!AN73</f>
        <v>52.09396886042709</v>
      </c>
      <c r="N79" s="22" t="n">
        <f aca="false" ca="false" dt2D="false" dtr="false" t="normal">'50 кГЦ новый для ХК.01'!AP73</f>
        <v>26.340824327461252</v>
      </c>
      <c r="R79" s="0" t="n"/>
      <c r="S79" s="18" t="n">
        <f aca="false" ca="false" dt2D="false" dtr="false" t="normal">'50 кГЦ новый для ХК.01'!AU73</f>
        <v>70</v>
      </c>
      <c r="T79" s="25" t="n">
        <f aca="false" ca="false" dt2D="false" dtr="false" t="normal">'50 кГЦ новый для ХК.01'!AV73</f>
        <v>1913</v>
      </c>
      <c r="U79" s="26" t="n">
        <f aca="false" ca="false" dt2D="false" dtr="false" t="normal">'50 кГЦ новый для ХК.01'!BC73</f>
        <v>4310800.152275425</v>
      </c>
      <c r="V79" s="27" t="n">
        <f aca="false" ca="false" dt2D="false" dtr="false" t="normal">'50 кГЦ новый для ХК.01'!BE73</f>
        <v>261260.61528941928</v>
      </c>
      <c r="W79" s="28" t="n">
        <f aca="false" ca="false" dt2D="false" dtr="false" t="normal">'50 кГЦ новый для ХК.01'!BG73</f>
        <v>132103.96753338544</v>
      </c>
    </row>
    <row outlineLevel="0" r="80">
      <c r="C80" s="18" t="n">
        <f aca="false" ca="false" dt2D="false" dtr="false" t="normal">'50 кГЦ новый для ХК.01'!O74</f>
        <v>71</v>
      </c>
      <c r="D80" s="19" t="n">
        <f aca="false" ca="false" dt2D="false" dtr="false" t="normal">'50 кГЦ новый для ХК.01'!P74</f>
        <v>26.75</v>
      </c>
      <c r="E80" s="20" t="n">
        <f aca="false" ca="false" dt2D="false" dtr="false" t="normal">'50 кГЦ новый для ХК.01'!W74</f>
        <v>29.799398780947932</v>
      </c>
      <c r="F80" s="21" t="n">
        <f aca="false" ca="false" dt2D="false" dtr="false" t="normal">E80</f>
        <v>29.799398780947932</v>
      </c>
      <c r="G80" s="22" t="n">
        <f aca="false" ca="false" dt2D="false" dtr="false" t="normal">'50 кГЦ новый для ХК.01'!Y74</f>
        <v>15.067785110709618</v>
      </c>
      <c r="H80" s="23" t="n"/>
      <c r="I80" s="13" t="n"/>
      <c r="J80" s="24" t="n">
        <f aca="false" ca="false" dt2D="false" dtr="false" t="normal">'50 кГЦ новый для ХК.01'!AD74</f>
        <v>71</v>
      </c>
      <c r="K80" s="25" t="n">
        <f aca="false" ca="false" dt2D="false" dtr="false" t="normal">'50 кГЦ новый для ХК.01'!AE74</f>
        <v>220</v>
      </c>
      <c r="L80" s="20" t="n">
        <f aca="false" ca="false" dt2D="false" dtr="false" t="normal">'50 кГЦ новый для ХК.01'!AL74</f>
        <v>534.5746741175279</v>
      </c>
      <c r="M80" s="21" t="n">
        <f aca="false" ca="false" dt2D="false" dtr="false" t="normal">'50 кГЦ новый для ХК.01'!AN74</f>
        <v>53.45746741175271</v>
      </c>
      <c r="N80" s="22" t="n">
        <f aca="false" ca="false" dt2D="false" dtr="false" t="normal">'50 кГЦ новый для ХК.01'!AP74</f>
        <v>27.030264517887986</v>
      </c>
      <c r="R80" s="0" t="n"/>
      <c r="S80" s="18" t="n">
        <f aca="false" ca="false" dt2D="false" dtr="false" t="normal">'50 кГЦ новый для ХК.01'!AU74</f>
        <v>71</v>
      </c>
      <c r="T80" s="25" t="n">
        <f aca="false" ca="false" dt2D="false" dtr="false" t="normal">'50 кГЦ новый для ХК.01'!AV74</f>
        <v>1940</v>
      </c>
      <c r="U80" s="26" t="n">
        <f aca="false" ca="false" dt2D="false" dtr="false" t="normal">'50 кГЦ новый для ХК.01'!BC74</f>
        <v>4874909.196974787</v>
      </c>
      <c r="V80" s="27" t="n">
        <f aca="false" ca="false" dt2D="false" dtr="false" t="normal">'50 кГЦ новый для ХК.01'!BE74</f>
        <v>295449.0422408957</v>
      </c>
      <c r="W80" s="28" t="n">
        <f aca="false" ca="false" dt2D="false" dtr="false" t="normal">'50 кГЦ новый для ХК.01'!BG74</f>
        <v>149391.02336846472</v>
      </c>
    </row>
    <row outlineLevel="0" r="81">
      <c r="C81" s="18" t="n">
        <f aca="false" ca="false" dt2D="false" dtr="false" t="normal">'50 кГЦ новый для ХК.01'!O75</f>
        <v>72</v>
      </c>
      <c r="D81" s="19" t="n">
        <f aca="false" ca="false" dt2D="false" dtr="false" t="normal">'50 кГЦ новый для ХК.01'!P75</f>
        <v>27.125</v>
      </c>
      <c r="E81" s="20" t="n">
        <f aca="false" ca="false" dt2D="false" dtr="false" t="normal">'50 кГЦ новый для ХК.01'!W75</f>
        <v>30.262911714456912</v>
      </c>
      <c r="F81" s="21" t="n">
        <f aca="false" ca="false" dt2D="false" dtr="false" t="normal">E81</f>
        <v>30.262911714456912</v>
      </c>
      <c r="G81" s="22" t="n">
        <f aca="false" ca="false" dt2D="false" dtr="false" t="normal">'50 кГЦ новый для ХК.01'!Y75</f>
        <v>15.302156056562835</v>
      </c>
      <c r="H81" s="23" t="n"/>
      <c r="I81" s="13" t="n"/>
      <c r="J81" s="24" t="n">
        <f aca="false" ca="false" dt2D="false" dtr="false" t="normal">'50 кГЦ новый для ХК.01'!AD75</f>
        <v>72</v>
      </c>
      <c r="K81" s="25" t="n">
        <f aca="false" ca="false" dt2D="false" dtr="false" t="normal">'50 кГЦ новый для ХК.01'!AE75</f>
        <v>223</v>
      </c>
      <c r="L81" s="20" t="n">
        <f aca="false" ca="false" dt2D="false" dtr="false" t="normal">'50 кГЦ новый для ХК.01'!AL75</f>
        <v>548.4645332139992</v>
      </c>
      <c r="M81" s="21" t="n">
        <f aca="false" ca="false" dt2D="false" dtr="false" t="normal">'50 кГЦ новый для ХК.01'!AN75</f>
        <v>54.84645332139983</v>
      </c>
      <c r="N81" s="22" t="n">
        <f aca="false" ca="false" dt2D="false" dtr="false" t="normal">'50 кГЦ новый для ХК.01'!AP75</f>
        <v>27.732592150811488</v>
      </c>
      <c r="R81" s="0" t="n"/>
      <c r="S81" s="18" t="n">
        <f aca="false" ca="false" dt2D="false" dtr="false" t="normal">'50 кГЦ новый для ХК.01'!AU75</f>
        <v>72</v>
      </c>
      <c r="T81" s="25" t="n">
        <f aca="false" ca="false" dt2D="false" dtr="false" t="normal">'50 кГЦ новый для ХК.01'!AV75</f>
        <v>1967</v>
      </c>
      <c r="U81" s="26" t="n">
        <f aca="false" ca="false" dt2D="false" dtr="false" t="normal">'50 кГЦ новый для ХК.01'!BC75</f>
        <v>5511769.432174185</v>
      </c>
      <c r="V81" s="27" t="n">
        <f aca="false" ca="false" dt2D="false" dtr="false" t="normal">'50 кГЦ новый для ХК.01'!BE75</f>
        <v>334046.6322529804</v>
      </c>
      <c r="W81" s="28" t="n">
        <f aca="false" ca="false" dt2D="false" dtr="false" t="normal">'50 кГЦ новый для ХК.01'!BG75</f>
        <v>168907.53094529491</v>
      </c>
    </row>
    <row outlineLevel="0" r="82">
      <c r="C82" s="18" t="n">
        <f aca="false" ca="false" dt2D="false" dtr="false" t="normal">'50 кГЦ новый для ХК.01'!O76</f>
        <v>73</v>
      </c>
      <c r="D82" s="19" t="n">
        <f aca="false" ca="false" dt2D="false" dtr="false" t="normal">'50 кГЦ новый для ХК.01'!P76</f>
        <v>27.5</v>
      </c>
      <c r="E82" s="20" t="n">
        <f aca="false" ca="false" dt2D="false" dtr="false" t="normal">'50 кГЦ новый для ХК.01'!W76</f>
        <v>30.727760290824246</v>
      </c>
      <c r="F82" s="21" t="n">
        <f aca="false" ca="false" dt2D="false" dtr="false" t="normal">E82</f>
        <v>30.727760290824246</v>
      </c>
      <c r="G82" s="22" t="n">
        <f aca="false" ca="false" dt2D="false" dtr="false" t="normal">'50 кГЦ новый для ХК.01'!Y76</f>
        <v>15.537202357637888</v>
      </c>
      <c r="H82" s="23" t="n"/>
      <c r="I82" s="13" t="n"/>
      <c r="J82" s="24" t="n">
        <f aca="false" ca="false" dt2D="false" dtr="false" t="normal">'50 кГЦ новый для ХК.01'!AD76</f>
        <v>73</v>
      </c>
      <c r="K82" s="25" t="n">
        <f aca="false" ca="false" dt2D="false" dtr="false" t="normal">'50 кГЦ новый для ХК.01'!AE76</f>
        <v>226</v>
      </c>
      <c r="L82" s="20" t="n">
        <f aca="false" ca="false" dt2D="false" dtr="false" t="normal">'50 кГЦ новый для ХК.01'!AL76</f>
        <v>562.6134519286619</v>
      </c>
      <c r="M82" s="21" t="n">
        <f aca="false" ca="false" dt2D="false" dtr="false" t="normal">'50 кГЦ новый для ХК.01'!AN76</f>
        <v>56.2613451928661</v>
      </c>
      <c r="N82" s="22" t="n">
        <f aca="false" ca="false" dt2D="false" dtr="false" t="normal">'50 кГЦ новый для ХК.01'!AP76</f>
        <v>28.44801888914469</v>
      </c>
      <c r="R82" s="0" t="n"/>
      <c r="S82" s="18" t="n">
        <f aca="false" ca="false" dt2D="false" dtr="false" t="normal">'50 кГЦ новый для ХК.01'!AU76</f>
        <v>73</v>
      </c>
      <c r="T82" s="25" t="n">
        <f aca="false" ca="false" dt2D="false" dtr="false" t="normal">'50 кГЦ новый для ХК.01'!AV76</f>
        <v>1994</v>
      </c>
      <c r="U82" s="26" t="n">
        <f aca="false" ca="false" dt2D="false" dtr="false" t="normal">'50 кГЦ новый для ХК.01'!BC76</f>
        <v>6230655.183402547</v>
      </c>
      <c r="V82" s="27" t="n">
        <f aca="false" ca="false" dt2D="false" dtr="false" t="normal">'50 кГЦ новый для ХК.01'!BE76</f>
        <v>377615.4656607598</v>
      </c>
      <c r="W82" s="28" t="n">
        <f aca="false" ca="false" dt2D="false" dtr="false" t="normal">'50 кГЦ новый для ХК.01'!BG76</f>
        <v>190937.70088726224</v>
      </c>
    </row>
    <row outlineLevel="0" r="83">
      <c r="C83" s="18" t="n">
        <f aca="false" ca="false" dt2D="false" dtr="false" t="normal">'50 кГЦ новый для ХК.01'!O77</f>
        <v>74</v>
      </c>
      <c r="D83" s="19" t="n">
        <f aca="false" ca="false" dt2D="false" dtr="false" t="normal">'50 кГЦ новый для ХК.01'!P77</f>
        <v>27.875</v>
      </c>
      <c r="E83" s="20" t="n">
        <f aca="false" ca="false" dt2D="false" dtr="false" t="normal">'50 кГЦ новый для ХК.01'!W77</f>
        <v>31.193947492568014</v>
      </c>
      <c r="F83" s="21" t="n">
        <f aca="false" ca="false" dt2D="false" dtr="false" t="normal">E83</f>
        <v>31.193947492568014</v>
      </c>
      <c r="G83" s="22" t="n">
        <f aca="false" ca="false" dt2D="false" dtr="false" t="normal">'50 кГЦ новый для ХК.01'!Y77</f>
        <v>15.772925522016934</v>
      </c>
      <c r="H83" s="23" t="n"/>
      <c r="I83" s="13" t="n"/>
      <c r="J83" s="24" t="n">
        <f aca="false" ca="false" dt2D="false" dtr="false" t="normal">'50 кГЦ новый для ХК.01'!AD77</f>
        <v>74</v>
      </c>
      <c r="K83" s="25" t="n">
        <f aca="false" ca="false" dt2D="false" dtr="false" t="normal">'50 кГЦ новый для ХК.01'!AE77</f>
        <v>229</v>
      </c>
      <c r="L83" s="20" t="n">
        <f aca="false" ca="false" dt2D="false" dtr="false" t="normal">'50 кГЦ новый для ХК.01'!AL77</f>
        <v>577.0256804583837</v>
      </c>
      <c r="M83" s="21" t="n">
        <f aca="false" ca="false" dt2D="false" dtr="false" t="normal">'50 кГЦ новый для ХК.01'!AN77</f>
        <v>57.70256804583828</v>
      </c>
      <c r="N83" s="22" t="n">
        <f aca="false" ca="false" dt2D="false" dtr="false" t="normal">'50 кГЦ новый для ХК.01'!AP77</f>
        <v>29.17675964008601</v>
      </c>
      <c r="R83" s="0" t="n"/>
      <c r="S83" s="18" t="n">
        <f aca="false" ca="false" dt2D="false" dtr="false" t="normal">'50 кГЦ новый для ХК.01'!AU77</f>
        <v>74</v>
      </c>
      <c r="T83" s="25" t="n">
        <f aca="false" ca="false" dt2D="false" dtr="false" t="normal">'50 кГЦ новый для ХК.01'!AV77</f>
        <v>2021</v>
      </c>
      <c r="U83" s="26" t="n">
        <f aca="false" ca="false" dt2D="false" dtr="false" t="normal">'50 кГЦ новый для ХК.01'!BC77</f>
        <v>7042011.954699027</v>
      </c>
      <c r="V83" s="27" t="n">
        <f aca="false" ca="false" dt2D="false" dtr="false" t="normal">'50 кГЦ новый для ХК.01'!BE77</f>
        <v>426788.60331509187</v>
      </c>
      <c r="W83" s="28" t="n">
        <f aca="false" ca="false" dt2D="false" dtr="false" t="normal">'50 кГЦ новый для ХК.01'!BG77</f>
        <v>215801.6344465034</v>
      </c>
    </row>
    <row outlineLevel="0" r="84">
      <c r="C84" s="18" t="n">
        <f aca="false" ca="false" dt2D="false" dtr="false" t="normal">'50 кГЦ новый для ХК.01'!O78</f>
        <v>75</v>
      </c>
      <c r="D84" s="19" t="n">
        <f aca="false" ca="false" dt2D="false" dtr="false" t="normal">'50 кГЦ новый для ХК.01'!P78</f>
        <v>28.25</v>
      </c>
      <c r="E84" s="20" t="n">
        <f aca="false" ca="false" dt2D="false" dtr="false" t="normal">'50 кГЦ новый для ХК.01'!W78</f>
        <v>31.6614763081769</v>
      </c>
      <c r="F84" s="21" t="n">
        <f aca="false" ca="false" dt2D="false" dtr="false" t="normal">E84</f>
        <v>31.6614763081769</v>
      </c>
      <c r="G84" s="22" t="n">
        <f aca="false" ca="false" dt2D="false" dtr="false" t="normal">'50 кГЦ новый для ХК.01'!Y78</f>
        <v>16.009327060801105</v>
      </c>
      <c r="H84" s="23" t="n"/>
      <c r="I84" s="13" t="n"/>
      <c r="J84" s="24" t="n">
        <f aca="false" ca="false" dt2D="false" dtr="false" t="normal">'50 кГЦ новый для ХК.01'!AD78</f>
        <v>75</v>
      </c>
      <c r="K84" s="25" t="n">
        <f aca="false" ca="false" dt2D="false" dtr="false" t="normal">'50 кГЦ новый для ХК.01'!AE78</f>
        <v>232</v>
      </c>
      <c r="L84" s="20" t="n">
        <f aca="false" ca="false" dt2D="false" dtr="false" t="normal">'50 кГЦ новый для ХК.01'!AL78</f>
        <v>591.7055341039087</v>
      </c>
      <c r="M84" s="21" t="n">
        <f aca="false" ca="false" dt2D="false" dtr="false" t="normal">'50 кГЦ новый для ХК.01'!AN78</f>
        <v>59.170553410390774</v>
      </c>
      <c r="N84" s="22" t="n">
        <f aca="false" ca="false" dt2D="false" dtr="false" t="normal">'50 кГЦ новый для ХК.01'!AP78</f>
        <v>29.91903260275011</v>
      </c>
      <c r="R84" s="0" t="n"/>
      <c r="S84" s="18" t="n">
        <f aca="false" ca="false" dt2D="false" dtr="false" t="normal">'50 кГЦ новый для ХК.01'!AU78</f>
        <v>75</v>
      </c>
      <c r="T84" s="25" t="n">
        <f aca="false" ca="false" dt2D="false" dtr="false" t="normal">'50 кГЦ новый для ХК.01'!AV78</f>
        <v>2048</v>
      </c>
      <c r="U84" s="26" t="n">
        <f aca="false" ca="false" dt2D="false" dtr="false" t="normal">'50 кГЦ новый для ХК.01'!BC78</f>
        <v>7957603.171839799</v>
      </c>
      <c r="V84" s="27" t="n">
        <f aca="false" ca="false" dt2D="false" dtr="false" t="normal">'50 кГЦ новый для ХК.01'!BE78</f>
        <v>482278.98011150217</v>
      </c>
      <c r="W84" s="28" t="n">
        <f aca="false" ca="false" dt2D="false" dtr="false" t="normal">'50 кГЦ новый для ХК.01'!BG78</f>
        <v>243859.8204329665</v>
      </c>
    </row>
    <row outlineLevel="0" r="85">
      <c r="C85" s="18" t="n">
        <f aca="false" ca="false" dt2D="false" dtr="false" t="normal">'50 кГЦ новый для ХК.01'!O79</f>
        <v>76</v>
      </c>
      <c r="D85" s="19" t="n">
        <f aca="false" ca="false" dt2D="false" dtr="false" t="normal">'50 кГЦ новый для ХК.01'!P79</f>
        <v>28.625</v>
      </c>
      <c r="E85" s="20" t="n">
        <f aca="false" ca="false" dt2D="false" dtr="false" t="normal">'50 кГЦ новый для ХК.01'!W79</f>
        <v>32.13034973212119</v>
      </c>
      <c r="F85" s="21" t="n">
        <f aca="false" ca="false" dt2D="false" dtr="false" t="normal">E85</f>
        <v>32.13034973212119</v>
      </c>
      <c r="G85" s="22" t="n">
        <f aca="false" ca="false" dt2D="false" dtr="false" t="normal">'50 кГЦ новый для ХК.01'!Y79</f>
        <v>16.246408488116078</v>
      </c>
      <c r="H85" s="23" t="n"/>
      <c r="I85" s="13" t="n"/>
      <c r="J85" s="24" t="n">
        <f aca="false" ca="false" dt2D="false" dtr="false" t="normal">'50 кГЦ новый для ХК.01'!AD79</f>
        <v>76</v>
      </c>
      <c r="K85" s="25" t="n">
        <f aca="false" ca="false" dt2D="false" dtr="false" t="normal">'50 кГЦ новый для ХК.01'!AE79</f>
        <v>235</v>
      </c>
      <c r="L85" s="20" t="n">
        <f aca="false" ca="false" dt2D="false" dtr="false" t="normal">'50 кГЦ новый для ХК.01'!AL79</f>
        <v>606.6573942252816</v>
      </c>
      <c r="M85" s="21" t="n">
        <f aca="false" ca="false" dt2D="false" dtr="false" t="normal">'50 кГЦ новый для ХК.01'!AN79</f>
        <v>60.665739422528056</v>
      </c>
      <c r="N85" s="22" t="n">
        <f aca="false" ca="false" dt2D="false" dtr="false" t="normal">'50 кГЦ новый для ХК.01'!AP79</f>
        <v>30.67505931647794</v>
      </c>
      <c r="R85" s="0" t="n"/>
      <c r="S85" s="18" t="n">
        <f aca="false" ca="false" dt2D="false" dtr="false" t="normal">'50 кГЦ новый для ХК.01'!AU79</f>
        <v>76</v>
      </c>
      <c r="T85" s="25" t="n">
        <f aca="false" ca="false" dt2D="false" dtr="false" t="normal">'50 кГЦ новый для ХК.01'!AV79</f>
        <v>2075</v>
      </c>
      <c r="U85" s="26" t="n">
        <f aca="false" ca="false" dt2D="false" dtr="false" t="normal">'50 кГЦ новый для ХК.01'!BC79</f>
        <v>8990675.19056542</v>
      </c>
      <c r="V85" s="27" t="n">
        <f aca="false" ca="false" dt2D="false" dtr="false" t="normal">'50 кГЦ новый для ХК.01'!BE79</f>
        <v>544889.4054888125</v>
      </c>
      <c r="W85" s="28" t="n">
        <f aca="false" ca="false" dt2D="false" dtr="false" t="normal">'50 кГЦ новый для ХК.01'!BG79</f>
        <v>275518.1918722785</v>
      </c>
    </row>
    <row outlineLevel="0" r="86">
      <c r="C86" s="18" t="n">
        <f aca="false" ca="false" dt2D="false" dtr="false" t="normal">'50 кГЦ новый для ХК.01'!O80</f>
        <v>77</v>
      </c>
      <c r="D86" s="19" t="n">
        <f aca="false" ca="false" dt2D="false" dtr="false" t="normal">'50 кГЦ новый для ХК.01'!P80</f>
        <v>29</v>
      </c>
      <c r="E86" s="20" t="n">
        <f aca="false" ca="false" dt2D="false" dtr="false" t="normal">'50 кГЦ новый для ХК.01'!W80</f>
        <v>32.60057076486421</v>
      </c>
      <c r="F86" s="21" t="n">
        <f aca="false" ca="false" dt2D="false" dtr="false" t="normal">E86</f>
        <v>32.60057076486421</v>
      </c>
      <c r="G86" s="22" t="n">
        <f aca="false" ca="false" dt2D="false" dtr="false" t="normal">'50 кГЦ новый для ХК.01'!Y80</f>
        <v>16.484171321117852</v>
      </c>
      <c r="H86" s="23" t="n"/>
      <c r="I86" s="13" t="n"/>
      <c r="J86" s="24" t="n">
        <f aca="false" ca="false" dt2D="false" dtr="false" t="normal">'50 кГЦ новый для ХК.01'!AD80</f>
        <v>77</v>
      </c>
      <c r="K86" s="25" t="n">
        <f aca="false" ca="false" dt2D="false" dtr="false" t="normal">'50 кГЦ новый для ХК.01'!AE80</f>
        <v>238</v>
      </c>
      <c r="L86" s="20" t="n">
        <f aca="false" ca="false" dt2D="false" dtr="false" t="normal">'50 кГЦ новый для ХК.01'!AL80</f>
        <v>621.8857092108788</v>
      </c>
      <c r="M86" s="21" t="n">
        <f aca="false" ca="false" dt2D="false" dtr="false" t="normal">'50 кГЦ новый для ХК.01'!AN80</f>
        <v>62.18857092108777</v>
      </c>
      <c r="N86" s="22" t="n">
        <f aca="false" ca="false" dt2D="false" dtr="false" t="normal">'50 кГЦ новый для ХК.01'!AP80</f>
        <v>31.445064709834696</v>
      </c>
      <c r="R86" s="0" t="n"/>
      <c r="S86" s="18" t="n">
        <f aca="false" ca="false" dt2D="false" dtr="false" t="normal">'50 кГЦ новый для ХК.01'!AU80</f>
        <v>77</v>
      </c>
      <c r="T86" s="25" t="n">
        <f aca="false" ca="false" dt2D="false" dtr="false" t="normal">'50 кГЦ новый для ХК.01'!AV80</f>
        <v>2102</v>
      </c>
      <c r="U86" s="26" t="n">
        <f aca="false" ca="false" dt2D="false" dtr="false" t="normal">'50 кГЦ новый для ХК.01'!BC80</f>
        <v>10156142.830412388</v>
      </c>
      <c r="V86" s="27" t="n">
        <f aca="false" ca="false" dt2D="false" dtr="false" t="normal">'50 кГЦ новый для ХК.01'!BE80</f>
        <v>615523.80790378</v>
      </c>
      <c r="W86" s="28" t="n">
        <f aca="false" ca="false" dt2D="false" dtr="false" t="normal">'50 кГЦ новый для ХК.01'!BG80</f>
        <v>311233.81166835845</v>
      </c>
    </row>
    <row outlineLevel="0" r="87">
      <c r="C87" s="18" t="n">
        <f aca="false" ca="false" dt2D="false" dtr="false" t="normal">'50 кГЦ новый для ХК.01'!O81</f>
        <v>78</v>
      </c>
      <c r="D87" s="19" t="n">
        <f aca="false" ca="false" dt2D="false" dtr="false" t="normal">'50 кГЦ новый для ХК.01'!P81</f>
        <v>29.375</v>
      </c>
      <c r="E87" s="20" t="n">
        <f aca="false" ca="false" dt2D="false" dtr="false" t="normal">'50 кГЦ новый для ХК.01'!W81</f>
        <v>33.07214241287368</v>
      </c>
      <c r="F87" s="21" t="n">
        <f aca="false" ca="false" dt2D="false" dtr="false" t="normal">E87</f>
        <v>33.07214241287368</v>
      </c>
      <c r="G87" s="22" t="n">
        <f aca="false" ca="false" dt2D="false" dtr="false" t="normal">'50 кГЦ новый для ХК.01'!Y81</f>
        <v>16.722617079998493</v>
      </c>
      <c r="H87" s="23" t="n"/>
      <c r="I87" s="13" t="n"/>
      <c r="J87" s="24" t="n">
        <f aca="false" ca="false" dt2D="false" dtr="false" t="normal">'50 кГЦ новый для ХК.01'!AD81</f>
        <v>78</v>
      </c>
      <c r="K87" s="25" t="n">
        <f aca="false" ca="false" dt2D="false" dtr="false" t="normal">'50 кГЦ новый для ХК.01'!AE81</f>
        <v>241</v>
      </c>
      <c r="L87" s="20" t="n">
        <f aca="false" ca="false" dt2D="false" dtr="false" t="normal">'50 кГЦ новый для ХК.01'!AL81</f>
        <v>637.3949954602439</v>
      </c>
      <c r="M87" s="21" t="n">
        <f aca="false" ca="false" dt2D="false" dtr="false" t="normal">'50 кГЦ новый для ХК.01'!AN81</f>
        <v>63.739499546024284</v>
      </c>
      <c r="N87" s="22" t="n">
        <f aca="false" ca="false" dt2D="false" dtr="false" t="normal">'50 кГЦ новый для ХК.01'!AP81</f>
        <v>32.2292771503062</v>
      </c>
      <c r="R87" s="0" t="n"/>
      <c r="S87" s="18" t="n">
        <f aca="false" ca="false" dt2D="false" dtr="false" t="normal">'50 кГЦ новый для ХК.01'!AU81</f>
        <v>78</v>
      </c>
      <c r="T87" s="25" t="n">
        <f aca="false" ca="false" dt2D="false" dtr="false" t="normal">'50 кГЦ новый для ХК.01'!AV81</f>
        <v>2129</v>
      </c>
      <c r="U87" s="26" t="n">
        <f aca="false" ca="false" dt2D="false" dtr="false" t="normal">'50 кГЦ новый для ХК.01'!BC81</f>
        <v>11470797.973176291</v>
      </c>
      <c r="V87" s="27" t="n">
        <f aca="false" ca="false" dt2D="false" dtr="false" t="normal">'50 кГЦ новый для ХК.01'!BE81</f>
        <v>695199.8771621983</v>
      </c>
      <c r="W87" s="28" t="n">
        <f aca="false" ca="false" dt2D="false" dtr="false" t="normal">'50 кГЦ новый для ХК.01'!BG81</f>
        <v>351521.26507897634</v>
      </c>
    </row>
    <row outlineLevel="0" r="88">
      <c r="C88" s="18" t="n">
        <f aca="false" ca="false" dt2D="false" dtr="false" t="normal">'50 кГЦ новый для ХК.01'!O82</f>
        <v>79</v>
      </c>
      <c r="D88" s="19" t="n">
        <f aca="false" ca="false" dt2D="false" dtr="false" t="normal">'50 кГЦ новый для ХК.01'!P82</f>
        <v>29.75</v>
      </c>
      <c r="E88" s="20" t="n">
        <f aca="false" ca="false" dt2D="false" dtr="false" t="normal">'50 кГЦ новый для ХК.01'!W82</f>
        <v>33.54506768863277</v>
      </c>
      <c r="F88" s="21" t="n">
        <f aca="false" ca="false" dt2D="false" dtr="false" t="normal">E88</f>
        <v>33.54506768863277</v>
      </c>
      <c r="G88" s="22" t="n">
        <f aca="false" ca="false" dt2D="false" dtr="false" t="normal">'50 кГЦ новый для ХК.01'!Y82</f>
        <v>16.961747287991713</v>
      </c>
      <c r="H88" s="23" t="n"/>
      <c r="I88" s="13" t="n"/>
      <c r="J88" s="24" t="n">
        <f aca="false" ca="false" dt2D="false" dtr="false" t="normal">'50 кГЦ новый для ХК.01'!AD82</f>
        <v>79</v>
      </c>
      <c r="K88" s="25" t="n">
        <f aca="false" ca="false" dt2D="false" dtr="false" t="normal">'50 кГЦ новый для ХК.01'!AE82</f>
        <v>244</v>
      </c>
      <c r="L88" s="20" t="n">
        <f aca="false" ca="false" dt2D="false" dtr="false" t="normal">'50 кГЦ новый для ХК.01'!AL82</f>
        <v>653.1898383809361</v>
      </c>
      <c r="M88" s="21" t="n">
        <f aca="false" ca="false" dt2D="false" dtr="false" t="normal">'50 кГЦ новый для ХК.01'!AN82</f>
        <v>65.3189838380935</v>
      </c>
      <c r="N88" s="22" t="n">
        <f aca="false" ca="false" dt2D="false" dtr="false" t="normal">'50 кГЦ новый для ХК.01'!AP82</f>
        <v>33.027928494703666</v>
      </c>
      <c r="R88" s="0" t="n"/>
      <c r="S88" s="18" t="n">
        <f aca="false" ca="false" dt2D="false" dtr="false" t="normal">'50 кГЦ новый для ХК.01'!AU82</f>
        <v>79</v>
      </c>
      <c r="T88" s="25" t="n">
        <f aca="false" ca="false" dt2D="false" dtr="false" t="normal">'50 кГЦ новый для ХК.01'!AV82</f>
        <v>2156</v>
      </c>
      <c r="U88" s="26" t="n">
        <f aca="false" ca="false" dt2D="false" dtr="false" t="normal">'50 кГЦ новый для ХК.01'!BC82</f>
        <v>12953544.077601388</v>
      </c>
      <c r="V88" s="27" t="n">
        <f aca="false" ca="false" dt2D="false" dtr="false" t="normal">'50 кГЦ новый для ХК.01'!BE82</f>
        <v>785063.2774303858</v>
      </c>
      <c r="W88" s="28" t="n">
        <f aca="false" ca="false" dt2D="false" dtr="false" t="normal">'50 кГЦ новый для ХК.01'!BG82</f>
        <v>396959.84639104066</v>
      </c>
    </row>
    <row outlineLevel="0" r="89">
      <c r="C89" s="18" t="n">
        <f aca="false" ca="false" dt2D="false" dtr="false" t="normal">'50 кГЦ новый для ХК.01'!O83</f>
        <v>80</v>
      </c>
      <c r="D89" s="19" t="n">
        <f aca="false" ca="false" dt2D="false" dtr="false" t="normal">'50 кГЦ новый для ХК.01'!P83</f>
        <v>30.125</v>
      </c>
      <c r="E89" s="20" t="n">
        <f aca="false" ca="false" dt2D="false" dtr="false" t="normal">'50 кГЦ новый для ХК.01'!W83</f>
        <v>34.01934961065167</v>
      </c>
      <c r="F89" s="21" t="n">
        <f aca="false" ca="false" dt2D="false" dtr="false" t="normal">E89</f>
        <v>34.01934961065167</v>
      </c>
      <c r="G89" s="22" t="n">
        <f aca="false" ca="false" dt2D="false" dtr="false" t="normal">'50 кГЦ новый для ХК.01'!Y83</f>
        <v>17.201563471378748</v>
      </c>
      <c r="H89" s="23" t="n"/>
      <c r="I89" s="13" t="n"/>
      <c r="J89" s="24" t="n">
        <f aca="false" ca="false" dt2D="false" dtr="false" t="normal">'50 кГЦ новый для ХК.01'!AD83</f>
        <v>80</v>
      </c>
      <c r="K89" s="25" t="n">
        <f aca="false" ca="false" dt2D="false" dtr="false" t="normal">'50 кГЦ новый для ХК.01'!AE83</f>
        <v>247</v>
      </c>
      <c r="L89" s="20" t="n">
        <f aca="false" ca="false" dt2D="false" dtr="false" t="normal">'50 кГЦ новый для ХК.01'!AL83</f>
        <v>669.2748933995529</v>
      </c>
      <c r="M89" s="21" t="n">
        <f aca="false" ca="false" dt2D="false" dtr="false" t="normal">'50 кГЦ новый для ХК.01'!AN83</f>
        <v>66.92748933995517</v>
      </c>
      <c r="N89" s="22" t="n">
        <f aca="false" ca="false" dt2D="false" dtr="false" t="normal">'50 кГЦ новый для ХК.01'!AP83</f>
        <v>33.841254140284825</v>
      </c>
      <c r="R89" s="0" t="n"/>
      <c r="S89" s="18" t="n">
        <f aca="false" ca="false" dt2D="false" dtr="false" t="normal">'50 кГЦ новый для ХК.01'!AU83</f>
        <v>80</v>
      </c>
      <c r="T89" s="25" t="n">
        <f aca="false" ca="false" dt2D="false" dtr="false" t="normal">'50 кГЦ новый для ХК.01'!AV83</f>
        <v>2183</v>
      </c>
      <c r="U89" s="26" t="n">
        <f aca="false" ca="false" dt2D="false" dtr="false" t="normal">'50 кГЦ новый для ХК.01'!BC83</f>
        <v>14625659.812775418</v>
      </c>
      <c r="V89" s="27" t="n">
        <f aca="false" ca="false" dt2D="false" dtr="false" t="normal">'50 кГЦ новый для ХК.01'!BE83</f>
        <v>886403.6250166905</v>
      </c>
      <c r="W89" s="28" t="n">
        <f aca="false" ca="false" dt2D="false" dtr="false" t="normal">'50 кГЦ новый для ХК.01'!BG83</f>
        <v>448201.637935216</v>
      </c>
    </row>
    <row outlineLevel="0" r="90">
      <c r="C90" s="18" t="n">
        <f aca="false" ca="false" dt2D="false" dtr="false" t="normal">'50 кГЦ новый для ХК.01'!O84</f>
        <v>81</v>
      </c>
      <c r="D90" s="19" t="n">
        <f aca="false" ca="false" dt2D="false" dtr="false" t="normal">'50 кГЦ новый для ХК.01'!P84</f>
        <v>30.5</v>
      </c>
      <c r="E90" s="20" t="n">
        <f aca="false" ca="false" dt2D="false" dtr="false" t="normal">'50 кГЦ новый для ХК.01'!W84</f>
        <v>34.49499120347885</v>
      </c>
      <c r="F90" s="21" t="n">
        <f aca="false" ca="false" dt2D="false" dtr="false" t="normal">E90</f>
        <v>34.49499120347885</v>
      </c>
      <c r="G90" s="22" t="n">
        <f aca="false" ca="false" dt2D="false" dtr="false" t="normal">'50 кГЦ новый для ХК.01'!Y84</f>
        <v>17.442067159494012</v>
      </c>
      <c r="H90" s="23" t="n"/>
      <c r="I90" s="13" t="n"/>
      <c r="J90" s="24" t="n">
        <f aca="false" ca="false" dt2D="false" dtr="false" t="normal">'50 кГЦ новый для ХК.01'!AD84</f>
        <v>81</v>
      </c>
      <c r="K90" s="25" t="n">
        <f aca="false" ca="false" dt2D="false" dtr="false" t="normal">'50 кГЦ новый для ХК.01'!AE84</f>
        <v>250</v>
      </c>
      <c r="L90" s="20" t="n">
        <f aca="false" ca="false" dt2D="false" dtr="false" t="normal">'50 кГЦ новый для ХК.01'!AL84</f>
        <v>685.654886987154</v>
      </c>
      <c r="M90" s="21" t="n">
        <f aca="false" ca="false" dt2D="false" dtr="false" t="normal">'50 кГЦ новый для ХК.01'!AN84</f>
        <v>68.56548869871528</v>
      </c>
      <c r="N90" s="22" t="n">
        <f aca="false" ca="false" dt2D="false" dtr="false" t="normal">'50 кГЦ новый для ХК.01'!AP84</f>
        <v>34.66949307660381</v>
      </c>
      <c r="R90" s="0" t="n"/>
      <c r="S90" s="18" t="n">
        <f aca="false" ca="false" dt2D="false" dtr="false" t="normal">'50 кГЦ новый для ХК.01'!AU84</f>
        <v>81</v>
      </c>
      <c r="T90" s="25" t="n">
        <f aca="false" ca="false" dt2D="false" dtr="false" t="normal">'50 кГЦ новый для ХК.01'!AV84</f>
        <v>2210</v>
      </c>
      <c r="U90" s="26" t="n">
        <f aca="false" ca="false" dt2D="false" dtr="false" t="normal">'50 кГЦ новый для ХК.01'!BC84</f>
        <v>16511095.406592509</v>
      </c>
      <c r="V90" s="27" t="n">
        <f aca="false" ca="false" dt2D="false" dtr="false" t="normal">'50 кГЦ новый для ХК.01'!BE84</f>
        <v>1000672.4488843927</v>
      </c>
      <c r="W90" s="28" t="n">
        <f aca="false" ca="false" dt2D="false" dtr="false" t="normal">'50 кГЦ новый для ХК.01'!BG84</f>
        <v>505980.5916499759</v>
      </c>
    </row>
    <row outlineLevel="0" r="91">
      <c r="C91" s="18" t="n">
        <f aca="false" ca="false" dt2D="false" dtr="false" t="normal">'50 кГЦ новый для ХК.01'!O85</f>
        <v>82</v>
      </c>
      <c r="D91" s="19" t="n">
        <f aca="false" ca="false" dt2D="false" dtr="false" t="normal">'50 кГЦ новый для ХК.01'!P85</f>
        <v>30.875</v>
      </c>
      <c r="E91" s="20" t="n">
        <f aca="false" ca="false" dt2D="false" dtr="false" t="normal">'50 кГЦ новый для ХК.01'!W85</f>
        <v>34.97199549771231</v>
      </c>
      <c r="F91" s="21" t="n">
        <f aca="false" ca="false" dt2D="false" dtr="false" t="normal">E91</f>
        <v>34.97199549771231</v>
      </c>
      <c r="G91" s="22" t="n">
        <f aca="false" ca="false" dt2D="false" dtr="false" t="normal">'50 кГЦ новый для ХК.01'!Y85</f>
        <v>17.683259884730827</v>
      </c>
      <c r="H91" s="23" t="n"/>
      <c r="I91" s="13" t="n"/>
      <c r="J91" s="24" t="n">
        <f aca="false" ca="false" dt2D="false" dtr="false" t="normal">'50 кГЦ новый для ХК.01'!AD85</f>
        <v>82</v>
      </c>
      <c r="K91" s="25" t="n">
        <f aca="false" ca="false" dt2D="false" dtr="false" t="normal">'50 кГЦ новый для ХК.01'!AE85</f>
        <v>253</v>
      </c>
      <c r="L91" s="20" t="n">
        <f aca="false" ca="false" dt2D="false" dtr="false" t="normal">'50 кГЦ новый для ХК.01'!AL85</f>
        <v>702.334617699285</v>
      </c>
      <c r="M91" s="21" t="n">
        <f aca="false" ca="false" dt2D="false" dtr="false" t="normal">'50 кГЦ новый для ХК.01'!AN85</f>
        <v>70.23346176992838</v>
      </c>
      <c r="N91" s="22" t="n">
        <f aca="false" ca="false" dt2D="false" dtr="false" t="normal">'50 кГЦ новый для ХК.01'!AP85</f>
        <v>35.51288793809868</v>
      </c>
      <c r="R91" s="0" t="n"/>
      <c r="S91" s="18" t="n">
        <f aca="false" ca="false" dt2D="false" dtr="false" t="normal">'50 кГЦ новый для ХК.01'!AU85</f>
        <v>82</v>
      </c>
      <c r="T91" s="25" t="n">
        <f aca="false" ca="false" dt2D="false" dtr="false" t="normal">'50 кГЦ новый для ХК.01'!AV85</f>
        <v>2237</v>
      </c>
      <c r="U91" s="26" t="n">
        <f aca="false" ca="false" dt2D="false" dtr="false" t="normal">'50 кГЦ новый для ХК.01'!BC85</f>
        <v>18636805.747770447</v>
      </c>
      <c r="V91" s="27" t="n">
        <f aca="false" ca="false" dt2D="false" dtr="false" t="normal">'50 кГЦ новый для ХК.01'!BE85</f>
        <v>1129503.3786527524</v>
      </c>
      <c r="W91" s="28" t="n">
        <f aca="false" ca="false" dt2D="false" dtr="false" t="normal">'50 кГЦ новый для ХК.01'!BG85</f>
        <v>571122.7369540505</v>
      </c>
    </row>
    <row outlineLevel="0" r="92">
      <c r="C92" s="18" t="n">
        <f aca="false" ca="false" dt2D="false" dtr="false" t="normal">'50 кГЦ новый для ХК.01'!O86</f>
        <v>83</v>
      </c>
      <c r="D92" s="19" t="n">
        <f aca="false" ca="false" dt2D="false" dtr="false" t="normal">'50 кГЦ новый для ХК.01'!P86</f>
        <v>31.25</v>
      </c>
      <c r="E92" s="20" t="n">
        <f aca="false" ca="false" dt2D="false" dtr="false" t="normal">'50 кГЦ новый для ХК.01'!W86</f>
        <v>35.450365530011176</v>
      </c>
      <c r="F92" s="21" t="n">
        <f aca="false" ca="false" dt2D="false" dtr="false" t="normal">E92</f>
        <v>35.450365530011176</v>
      </c>
      <c r="G92" s="22" t="n">
        <f aca="false" ca="false" dt2D="false" dtr="false" t="normal">'50 кГЦ новый для ХК.01'!Y86</f>
        <v>17.925143182547256</v>
      </c>
      <c r="H92" s="29" t="n"/>
      <c r="I92" s="13" t="n"/>
      <c r="J92" s="24" t="n">
        <f aca="false" ca="false" dt2D="false" dtr="false" t="normal">'50 кГЦ новый для ХК.01'!AD86</f>
        <v>83</v>
      </c>
      <c r="K92" s="25" t="n">
        <f aca="false" ca="false" dt2D="false" dtr="false" t="normal">'50 кГЦ новый для ХК.01'!AE86</f>
        <v>256</v>
      </c>
      <c r="L92" s="20" t="n">
        <f aca="false" ca="false" dt2D="false" dtr="false" t="normal">'50 кГЦ новый для ХК.01'!AL86</f>
        <v>719.3189572307774</v>
      </c>
      <c r="M92" s="21" t="n">
        <f aca="false" ca="false" dt2D="false" dtr="false" t="normal">'50 кГЦ новый для ХК.01'!AN86</f>
        <v>71.93189572307763</v>
      </c>
      <c r="N92" s="22" t="n">
        <f aca="false" ca="false" dt2D="false" dtr="false" t="normal">'50 кГЦ новый для ХК.01'!AP86</f>
        <v>36.371685057426724</v>
      </c>
      <c r="R92" s="0" t="n"/>
      <c r="S92" s="18" t="n">
        <f aca="false" ca="false" dt2D="false" dtr="false" t="normal">'50 кГЦ новый для ХК.01'!AU86</f>
        <v>83</v>
      </c>
      <c r="T92" s="25" t="n">
        <f aca="false" ca="false" dt2D="false" dtr="false" t="normal">'50 кГЦ новый для ХК.01'!AV86</f>
        <v>2264</v>
      </c>
      <c r="U92" s="26" t="n">
        <f aca="false" ca="false" dt2D="false" dtr="false" t="normal">'50 кГЦ новый для ХК.01'!BC86</f>
        <v>21033124.77617498</v>
      </c>
      <c r="V92" s="27" t="n">
        <f aca="false" ca="false" dt2D="false" dtr="false" t="normal">'50 кГЦ новый для ХК.01'!BE86</f>
        <v>1274734.8349196936</v>
      </c>
      <c r="W92" s="28" t="n">
        <f aca="false" ca="false" dt2D="false" dtr="false" t="normal">'50 кГЦ новый для ХК.01'!BG86</f>
        <v>644557.6538942131</v>
      </c>
    </row>
    <row outlineLevel="0" r="93">
      <c r="C93" s="18" t="n">
        <f aca="false" ca="false" dt2D="false" dtr="false" t="normal">'50 кГЦ новый для ХК.01'!O87</f>
        <v>84</v>
      </c>
      <c r="D93" s="19" t="n">
        <f aca="false" ca="false" dt2D="false" dtr="false" t="normal">'50 кГЦ новый для ХК.01'!P87</f>
        <v>31.625</v>
      </c>
      <c r="E93" s="20" t="n">
        <f aca="false" ca="false" dt2D="false" dtr="false" t="normal">'50 кГЦ новый для ХК.01'!W87</f>
        <v>35.93010434310696</v>
      </c>
      <c r="F93" s="21" t="n">
        <f aca="false" ca="false" dt2D="false" dtr="false" t="normal">E93</f>
        <v>35.93010434310696</v>
      </c>
      <c r="G93" s="22" t="n">
        <f aca="false" ca="false" dt2D="false" dtr="false" t="normal">'50 кГЦ новый для ХК.01'!Y87</f>
        <v>18.167718591471807</v>
      </c>
      <c r="H93" s="29" t="n"/>
      <c r="I93" s="13" t="n"/>
      <c r="J93" s="24" t="n">
        <f aca="false" ca="false" dt2D="false" dtr="false" t="normal">'50 кГЦ новый для ХК.01'!AD87</f>
        <v>84</v>
      </c>
      <c r="K93" s="25" t="n">
        <f aca="false" ca="false" dt2D="false" dtr="false" t="normal">'50 кГЦ новый для ХК.01'!AE87</f>
        <v>259</v>
      </c>
      <c r="L93" s="20" t="n">
        <f aca="false" ca="false" dt2D="false" dtr="false" t="normal">'50 кГЦ новый для ХК.01'!AL87</f>
        <v>736.6128514855653</v>
      </c>
      <c r="M93" s="21" t="n">
        <f aca="false" ca="false" dt2D="false" dtr="false" t="normal">'50 кГЦ новый для ХК.01'!AN87</f>
        <v>73.66128514855642</v>
      </c>
      <c r="N93" s="22" t="n">
        <f aca="false" ca="false" dt2D="false" dtr="false" t="normal">'50 кГЦ новый для ХК.01'!AP87</f>
        <v>37.24613451955846</v>
      </c>
      <c r="R93" s="0" t="n"/>
      <c r="S93" s="18" t="n">
        <f aca="false" ca="false" dt2D="false" dtr="false" t="normal">'50 кГЦ новый для ХК.01'!AU87</f>
        <v>84</v>
      </c>
      <c r="T93" s="25" t="n">
        <f aca="false" ca="false" dt2D="false" dtr="false" t="normal">'50 кГЦ новый для ХК.01'!AV87</f>
        <v>2291</v>
      </c>
      <c r="U93" s="26" t="n">
        <f aca="false" ca="false" dt2D="false" dtr="false" t="normal">'50 кГЦ новый для ХК.01'!BC87</f>
        <v>23734186.25320149</v>
      </c>
      <c r="V93" s="27" t="n">
        <f aca="false" ca="false" dt2D="false" dtr="false" t="normal">'50 кГЦ новый для ХК.01'!BE87</f>
        <v>1438435.5304970574</v>
      </c>
      <c r="W93" s="28" t="n">
        <f aca="false" ca="false" dt2D="false" dtr="false" t="normal">'50 кГЦ новый для ХК.01'!BG87</f>
        <v>727331.3676045187</v>
      </c>
    </row>
    <row outlineLevel="0" r="94">
      <c r="C94" s="18" t="n">
        <f aca="false" ca="false" dt2D="false" dtr="false" t="normal">'50 кГЦ новый для ХК.01'!O88</f>
        <v>85</v>
      </c>
      <c r="D94" s="19" t="n">
        <f aca="false" ca="false" dt2D="false" dtr="false" t="normal">'50 кГЦ новый для ХК.01'!P88</f>
        <v>32</v>
      </c>
      <c r="E94" s="20" t="n">
        <f aca="false" ca="false" dt2D="false" dtr="false" t="normal">'50 кГЦ новый для ХК.01'!W88</f>
        <v>36.41121498581506</v>
      </c>
      <c r="F94" s="21" t="n">
        <f aca="false" ca="false" dt2D="false" dtr="false" t="normal">E94</f>
        <v>36.41121498581506</v>
      </c>
      <c r="G94" s="22" t="n">
        <f aca="false" ca="false" dt2D="false" dtr="false" t="normal">'50 кГЦ новый для ХК.01'!Y88</f>
        <v>18.410987653109245</v>
      </c>
      <c r="H94" s="29" t="n"/>
      <c r="I94" s="13" t="n"/>
      <c r="J94" s="24" t="n">
        <f aca="false" ca="false" dt2D="false" dtr="false" t="normal">'50 кГЦ новый для ХК.01'!AD88</f>
        <v>85</v>
      </c>
      <c r="K94" s="25" t="n">
        <f aca="false" ca="false" dt2D="false" dtr="false" t="normal">'50 кГЦ новый для ХК.01'!AE88</f>
        <v>262</v>
      </c>
      <c r="L94" s="20" t="n">
        <f aca="false" ca="false" dt2D="false" dtr="false" t="normal">'50 кГЦ новый для ХК.01'!AL88</f>
        <v>754.221321661708</v>
      </c>
      <c r="M94" s="21" t="n">
        <f aca="false" ca="false" dt2D="false" dtr="false" t="normal">'50 кГЦ новый для ХК.01'!AN88</f>
        <v>75.42213216617067</v>
      </c>
      <c r="N94" s="22" t="n">
        <f aca="false" ca="false" dt2D="false" dtr="false" t="normal">'50 кГЦ новый для ХК.01'!AP88</f>
        <v>38.13649021664085</v>
      </c>
      <c r="R94" s="0" t="n"/>
      <c r="S94" s="18" t="n">
        <f aca="false" ca="false" dt2D="false" dtr="false" t="normal">'50 кГЦ новый для ХК.01'!AU88</f>
        <v>85</v>
      </c>
      <c r="T94" s="25" t="n">
        <f aca="false" ca="false" dt2D="false" dtr="false" t="normal">'50 кГЦ новый для ХК.01'!AV88</f>
        <v>2318</v>
      </c>
      <c r="U94" s="26" t="n">
        <f aca="false" ca="false" dt2D="false" dtr="false" t="normal">'50 кГЦ новый для ХК.01'!BC88</f>
        <v>26778396.629111394</v>
      </c>
      <c r="V94" s="27" t="n">
        <f aca="false" ca="false" dt2D="false" dtr="false" t="normal">'50 кГЦ новый для ХК.01'!BE88</f>
        <v>1622933.1290370515</v>
      </c>
      <c r="W94" s="28" t="n">
        <f aca="false" ca="false" dt2D="false" dtr="false" t="normal">'50 кГЦ новый для ХК.01'!BG88</f>
        <v>820620.8392706371</v>
      </c>
    </row>
    <row outlineLevel="0" r="95">
      <c r="C95" s="1" t="n"/>
      <c r="D95" s="1" t="n"/>
      <c r="E95" s="1" t="n"/>
      <c r="F95" s="1" t="n"/>
      <c r="G95" s="1" t="n"/>
      <c r="I95" s="0" t="n"/>
      <c r="J95" s="24" t="n">
        <f aca="false" ca="false" dt2D="false" dtr="false" t="normal">'50 кГЦ новый для ХК.01'!AD89</f>
        <v>86</v>
      </c>
      <c r="K95" s="25" t="n">
        <f aca="false" ca="false" dt2D="false" dtr="false" t="normal">'50 кГЦ новый для ХК.01'!AE89</f>
        <v>265</v>
      </c>
      <c r="L95" s="20" t="n">
        <f aca="false" ca="false" dt2D="false" dtr="false" t="normal">'50 кГЦ новый для ХК.01'!AL89</f>
        <v>772.1494653518349</v>
      </c>
      <c r="M95" s="21" t="n">
        <f aca="false" ca="false" dt2D="false" dtr="false" t="normal">'50 кГЦ новый для ХК.01'!AN89</f>
        <v>77.21494653518337</v>
      </c>
      <c r="N95" s="22" t="n">
        <f aca="false" ca="false" dt2D="false" dtr="false" t="normal">'50 кГЦ новый для ХК.01'!AP89</f>
        <v>39.04300990364027</v>
      </c>
      <c r="R95" s="0" t="n"/>
      <c r="S95" s="18" t="n">
        <f aca="false" ca="false" dt2D="false" dtr="false" t="normal">'50 кГЦ новый для ХК.01'!AU89</f>
        <v>86</v>
      </c>
      <c r="T95" s="25" t="n">
        <f aca="false" ca="false" dt2D="false" dtr="false" t="normal">'50 кГЦ новый для ХК.01'!AV89</f>
        <v>2345</v>
      </c>
      <c r="U95" s="26" t="n">
        <f aca="false" ca="false" dt2D="false" dtr="false" t="normal">'50 кГЦ новый для ХК.01'!BC89</f>
        <v>30208966.425826337</v>
      </c>
      <c r="V95" s="27" t="n">
        <f aca="false" ca="false" dt2D="false" dtr="false" t="normal">'50 кГЦ новый для ХК.01'!BE89</f>
        <v>1830846.4500500779</v>
      </c>
      <c r="W95" s="28" t="n">
        <f aca="false" ca="false" dt2D="false" dtr="false" t="normal">'50 кГЦ новый для ХК.01'!BG89</f>
        <v>925750.2502935585</v>
      </c>
    </row>
    <row outlineLevel="0" r="96">
      <c r="U96" s="0" t="n"/>
    </row>
  </sheetData>
  <mergeCells count="12">
    <mergeCell ref="C8:G8"/>
    <mergeCell ref="J8:N8"/>
    <mergeCell ref="S8:W8"/>
    <mergeCell ref="T5:W5"/>
    <mergeCell ref="T6:W6"/>
    <mergeCell ref="T7:W7"/>
    <mergeCell ref="D5:G5"/>
    <mergeCell ref="D6:G6"/>
    <mergeCell ref="D7:G7"/>
    <mergeCell ref="K5:N5"/>
    <mergeCell ref="K6:N6"/>
    <mergeCell ref="K7:N7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1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S146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3.2187496352354"/>
    <col customWidth="true" max="2" min="2" outlineLevel="0" style="1" width="5.1093749022008"/>
    <col customWidth="true" max="3" min="3" outlineLevel="0" style="1" width="6.66406218413502"/>
    <col customWidth="true" max="4" min="4" outlineLevel="0" style="1" width="7.44140650176686"/>
    <col customWidth="true" max="5" min="5" outlineLevel="0" width="4.44140633260067"/>
    <col customWidth="true" max="6" min="6" outlineLevel="0" style="1" width="5.33203109206751"/>
    <col customWidth="true" max="7" min="7" outlineLevel="0" style="72" width="7.21874997356778"/>
    <col customWidth="true" max="8" min="8" outlineLevel="0" style="72" width="6.88671871233409"/>
    <col customWidth="true" max="9" min="9" outlineLevel="0" width="4.21875014273397"/>
    <col bestFit="true" customWidth="true" max="10" min="10" outlineLevel="0" style="1" width="8.88671905066646"/>
    <col customWidth="true" hidden="false" max="13" min="13" outlineLevel="0" width="17.2675148320679"/>
    <col customWidth="true" hidden="false" max="14" min="14" outlineLevel="0" width="19.8342124053959"/>
    <col customWidth="true" hidden="false" max="15" min="15" outlineLevel="0" width="17.4279385053863"/>
  </cols>
  <sheetData>
    <row outlineLevel="0" r="2">
      <c r="B2" s="1" t="n">
        <v>1</v>
      </c>
      <c r="C2" s="1" t="s"/>
      <c r="D2" s="1" t="s"/>
      <c r="F2" s="1" t="n">
        <v>2</v>
      </c>
      <c r="G2" s="1" t="s"/>
      <c r="H2" s="1" t="s"/>
    </row>
    <row outlineLevel="0" r="3">
      <c r="B3" s="266" t="s">
        <v>259</v>
      </c>
      <c r="C3" s="266" t="n">
        <v>16</v>
      </c>
      <c r="D3" s="267" t="n">
        <v>10</v>
      </c>
      <c r="F3" s="266" t="str">
        <f aca="false" ca="false" dt2D="false" dtr="false" t="normal">B3</f>
        <v>Шаг</v>
      </c>
      <c r="G3" s="33" t="n">
        <v>16</v>
      </c>
      <c r="H3" s="268" t="n">
        <v>10</v>
      </c>
      <c r="J3" s="1" t="s">
        <v>33</v>
      </c>
      <c r="Q3" s="266" t="s">
        <v>259</v>
      </c>
      <c r="R3" s="266" t="n">
        <v>10</v>
      </c>
      <c r="S3" s="267" t="n">
        <v>16</v>
      </c>
      <c r="T3" s="1" t="n"/>
      <c r="U3" s="266" t="str">
        <f aca="false" ca="false" dt2D="false" dtr="false" t="normal">Q3</f>
        <v>Шаг</v>
      </c>
      <c r="V3" s="266" t="n">
        <v>10</v>
      </c>
      <c r="W3" s="267" t="n">
        <v>16</v>
      </c>
      <c r="Y3" s="0" t="s">
        <v>33</v>
      </c>
    </row>
    <row outlineLevel="0" r="4">
      <c r="B4" s="269" t="n">
        <v>1</v>
      </c>
      <c r="C4" s="269" t="s">
        <v>284</v>
      </c>
      <c r="D4" s="1" t="n">
        <f aca="false" ca="false" dt2D="false" dtr="false" t="normal">HEX2DEC(C4)</f>
        <v>108</v>
      </c>
      <c r="F4" s="269" t="n">
        <f aca="false" ca="false" dt2D="false" dtr="false" t="normal">B4</f>
        <v>1</v>
      </c>
      <c r="G4" s="270" t="s">
        <v>284</v>
      </c>
      <c r="H4" s="72" t="n">
        <f aca="false" ca="false" dt2D="false" dtr="false" t="normal">HEX2DEC(G4)</f>
        <v>108</v>
      </c>
      <c r="J4" s="1" t="n">
        <f aca="false" ca="false" dt2D="false" dtr="false" t="normal">(256-D4)*(256-H4)</f>
        <v>21904</v>
      </c>
      <c r="L4" s="0" t="n">
        <f aca="false" ca="false" dt2D="false" dtr="false" t="normal">AH146*AH146</f>
        <v>5.8564</v>
      </c>
      <c r="M4" s="0" t="n">
        <f aca="false" ca="false" dt2D="false" dtr="false" t="normal">L4*2.16</f>
        <v>12.649824</v>
      </c>
      <c r="N4" s="0" t="n">
        <f aca="false" ca="false" dt2D="false" dtr="false" t="normal">'КУ для 240 кГц '!L10</f>
        <v>12.755734629686076</v>
      </c>
      <c r="O4" s="0" t="n">
        <f aca="false" ca="false" dt2D="false" dtr="false" t="normal">N4-M4</f>
        <v>0.10591062968607545</v>
      </c>
      <c r="Q4" s="1" t="n">
        <f aca="false" ca="false" dt2D="false" dtr="false" t="normal">B4</f>
        <v>1</v>
      </c>
      <c r="R4" s="1" t="n">
        <f aca="false" ca="false" dt2D="false" dtr="false" t="normal">'КУ для 240 кГц '!U10</f>
        <v>107</v>
      </c>
      <c r="S4" s="1" t="str">
        <f aca="false" ca="false" dt2D="false" dtr="false" t="normal">DEC2HEX(R4)</f>
        <v>6B</v>
      </c>
      <c r="T4" s="1" t="n"/>
      <c r="U4" s="1" t="n">
        <f aca="false" ca="false" dt2D="false" dtr="false" t="normal">F4</f>
        <v>1</v>
      </c>
      <c r="V4" s="1" t="n">
        <f aca="false" ca="false" dt2D="false" dtr="false" t="normal">'КУ для 240 кГц '!W10</f>
        <v>108</v>
      </c>
      <c r="W4" s="1" t="str">
        <f aca="false" ca="false" dt2D="false" dtr="false" t="normal">DEC2HEX(V4)</f>
        <v>6C</v>
      </c>
      <c r="Y4" s="0" t="n">
        <f aca="false" ca="false" dt2D="false" dtr="false" t="normal">(256-R4)*(256-V4)</f>
        <v>22052</v>
      </c>
      <c r="BJ4" s="1" t="n">
        <v>1</v>
      </c>
      <c r="BK4" s="1" t="s"/>
      <c r="BL4" s="1" t="s"/>
      <c r="BN4" s="1" t="n">
        <v>2</v>
      </c>
      <c r="BO4" s="1" t="s"/>
      <c r="BP4" s="1" t="s"/>
      <c r="BR4" s="1" t="n"/>
    </row>
    <row outlineLevel="0" r="5">
      <c r="B5" s="269" t="n">
        <f aca="false" ca="false" dt2D="false" dtr="false" t="normal">B4+1</f>
        <v>2</v>
      </c>
      <c r="C5" s="269" t="s">
        <v>289</v>
      </c>
      <c r="D5" s="1" t="n">
        <f aca="false" ca="false" dt2D="false" dtr="false" t="normal">HEX2DEC(C5)</f>
        <v>92</v>
      </c>
      <c r="F5" s="269" t="n">
        <f aca="false" ca="false" dt2D="false" dtr="false" t="normal">B5</f>
        <v>2</v>
      </c>
      <c r="G5" s="270" t="s">
        <v>290</v>
      </c>
      <c r="H5" s="72" t="n">
        <f aca="false" ca="false" dt2D="false" dtr="false" t="normal">HEX2DEC(G5)</f>
        <v>93</v>
      </c>
      <c r="J5" s="1" t="n">
        <f aca="false" ca="false" dt2D="false" dtr="false" t="normal">(256-D5)*(256-H5)</f>
        <v>26732</v>
      </c>
      <c r="L5" s="0" t="n">
        <f aca="false" ca="false" dt2D="false" dtr="false" t="normal">AH130*AH131</f>
        <v>7.7562</v>
      </c>
      <c r="M5" s="0" t="n">
        <f aca="false" ca="false" dt2D="false" dtr="false" t="normal">L5*2.16</f>
        <v>16.753392</v>
      </c>
      <c r="N5" s="0" t="n">
        <f aca="false" ca="false" dt2D="false" dtr="false" t="normal">'КУ для 240 кГц '!L11</f>
        <v>16.903657249098725</v>
      </c>
      <c r="O5" s="0" t="n">
        <f aca="false" ca="false" dt2D="false" dtr="false" t="normal">N5-M5</f>
        <v>0.15026524909872307</v>
      </c>
      <c r="Q5" s="1" t="n">
        <f aca="false" ca="false" dt2D="false" dtr="false" t="normal">B5</f>
        <v>2</v>
      </c>
      <c r="R5" s="1" t="n">
        <f aca="false" ca="false" dt2D="false" dtr="false" t="normal">'КУ для 240 кГц '!U11</f>
        <v>91</v>
      </c>
      <c r="S5" s="1" t="str">
        <f aca="false" ca="false" dt2D="false" dtr="false" t="normal">DEC2HEX(R5)</f>
        <v>5B</v>
      </c>
      <c r="T5" s="1" t="n"/>
      <c r="U5" s="1" t="n">
        <f aca="false" ca="false" dt2D="false" dtr="false" t="normal">F5</f>
        <v>2</v>
      </c>
      <c r="V5" s="1" t="n">
        <f aca="false" ca="false" dt2D="false" dtr="false" t="normal">'КУ для 240 кГц '!W11</f>
        <v>92</v>
      </c>
      <c r="W5" s="1" t="str">
        <f aca="false" ca="false" dt2D="false" dtr="false" t="normal">DEC2HEX(V5)</f>
        <v>5C</v>
      </c>
      <c r="Y5" s="0" t="n">
        <f aca="false" ca="false" dt2D="false" dtr="false" t="normal">(256-R5)*(256-V5)</f>
        <v>27060</v>
      </c>
      <c r="BJ5" s="266" t="s">
        <v>259</v>
      </c>
      <c r="BK5" s="266" t="n">
        <v>10</v>
      </c>
      <c r="BL5" s="267" t="n">
        <v>16</v>
      </c>
      <c r="BN5" s="266" t="str">
        <f aca="false" ca="false" dt2D="false" dtr="false" t="normal">BJ5</f>
        <v>Шаг</v>
      </c>
      <c r="BO5" s="33" t="n">
        <v>10</v>
      </c>
      <c r="BP5" s="268" t="n">
        <v>16</v>
      </c>
      <c r="BR5" s="1" t="s">
        <v>33</v>
      </c>
    </row>
    <row outlineLevel="0" r="6">
      <c r="B6" s="269" t="n">
        <f aca="false" ca="false" dt2D="false" dtr="false" t="normal">B5+1</f>
        <v>3</v>
      </c>
      <c r="C6" s="269" t="n">
        <v>52</v>
      </c>
      <c r="D6" s="1" t="n">
        <f aca="false" ca="false" dt2D="false" dtr="false" t="normal">HEX2DEC(C6)</f>
        <v>82</v>
      </c>
      <c r="F6" s="269" t="n">
        <f aca="false" ca="false" dt2D="false" dtr="false" t="normal">B6</f>
        <v>3</v>
      </c>
      <c r="G6" s="270" t="n">
        <v>51</v>
      </c>
      <c r="H6" s="72" t="n">
        <f aca="false" ca="false" dt2D="false" dtr="false" t="normal">HEX2DEC(G6)</f>
        <v>81</v>
      </c>
      <c r="J6" s="1" t="n">
        <f aca="false" ca="false" dt2D="false" dtr="false" t="normal">(256-D6)*(256-H6)</f>
        <v>30450</v>
      </c>
      <c r="L6" s="0" t="n">
        <f aca="false" ca="false" dt2D="false" dtr="false" t="normal">AH120*AH119</f>
        <v>10.08</v>
      </c>
      <c r="M6" s="0" t="n">
        <f aca="false" ca="false" dt2D="false" dtr="false" t="normal">L6*2.16</f>
        <v>21.7728</v>
      </c>
      <c r="N6" s="0" t="n">
        <f aca="false" ca="false" dt2D="false" dtr="false" t="normal">'КУ для 240 кГц '!L12</f>
        <v>21.37181546945537</v>
      </c>
      <c r="O6" s="0" t="n">
        <f aca="false" ca="false" dt2D="false" dtr="false" t="normal">N6-M6</f>
        <v>-0.4009845305446298</v>
      </c>
      <c r="Q6" s="1" t="n">
        <f aca="false" ca="false" dt2D="false" dtr="false" t="normal">B6</f>
        <v>3</v>
      </c>
      <c r="R6" s="1" t="n">
        <f aca="false" ca="false" dt2D="false" dtr="false" t="normal">'КУ для 240 кГц '!U12</f>
        <v>82</v>
      </c>
      <c r="S6" s="1" t="str">
        <f aca="false" ca="false" dt2D="false" dtr="false" t="normal">DEC2HEX(R6)</f>
        <v>52</v>
      </c>
      <c r="T6" s="1" t="n"/>
      <c r="U6" s="1" t="n">
        <f aca="false" ca="false" dt2D="false" dtr="false" t="normal">F6</f>
        <v>3</v>
      </c>
      <c r="V6" s="1" t="n">
        <f aca="false" ca="false" dt2D="false" dtr="false" t="normal">'КУ для 240 кГц '!W12</f>
        <v>82</v>
      </c>
      <c r="W6" s="1" t="str">
        <f aca="false" ca="false" dt2D="false" dtr="false" t="normal">DEC2HEX(V6)</f>
        <v>52</v>
      </c>
      <c r="Y6" s="0" t="n">
        <f aca="false" ca="false" dt2D="false" dtr="false" t="normal">(256-R6)*(256-V6)</f>
        <v>30276</v>
      </c>
      <c r="BJ6" s="269" t="n">
        <v>1</v>
      </c>
      <c r="BK6" s="269" t="n">
        <f aca="false" ca="false" dt2D="false" dtr="false" t="normal">'КУ для 240 кГц '!U10</f>
        <v>107</v>
      </c>
      <c r="BL6" s="1" t="str">
        <f aca="false" ca="false" dt2D="false" dtr="false" t="normal">DEC2HEX(BK6)</f>
        <v>6B</v>
      </c>
      <c r="BN6" s="269" t="n"/>
      <c r="BO6" s="270" t="n">
        <f aca="false" ca="false" dt2D="false" dtr="false" t="normal">'КУ для 240 кГц '!W10</f>
        <v>108</v>
      </c>
      <c r="BP6" s="72" t="str">
        <f aca="false" ca="false" dt2D="false" dtr="false" t="normal">DEC2HEX(BO6)</f>
        <v>6C</v>
      </c>
      <c r="BR6" s="1" t="n">
        <f aca="false" ca="false" dt2D="false" dtr="false" t="normal">(256-BK6)*(256-BO6)</f>
        <v>22052</v>
      </c>
    </row>
    <row outlineLevel="0" r="7">
      <c r="B7" s="269" t="n">
        <f aca="false" ca="false" dt2D="false" dtr="false" t="normal">B6+1</f>
        <v>4</v>
      </c>
      <c r="C7" s="269" t="s">
        <v>296</v>
      </c>
      <c r="D7" s="1" t="n">
        <f aca="false" ca="false" dt2D="false" dtr="false" t="normal">HEX2DEC(C7)</f>
        <v>75</v>
      </c>
      <c r="F7" s="269" t="n">
        <f aca="false" ca="false" dt2D="false" dtr="false" t="normal">B7</f>
        <v>4</v>
      </c>
      <c r="G7" s="270" t="s">
        <v>296</v>
      </c>
      <c r="H7" s="72" t="n">
        <f aca="false" ca="false" dt2D="false" dtr="false" t="normal">HEX2DEC(G7)</f>
        <v>75</v>
      </c>
      <c r="J7" s="1" t="n">
        <f aca="false" ca="false" dt2D="false" dtr="false" t="normal">(256-D7)*(256-H7)</f>
        <v>32761</v>
      </c>
      <c r="L7" s="0" t="n">
        <f aca="false" ca="false" dt2D="false" dtr="false" t="normal">AH113*AH113</f>
        <v>12.25</v>
      </c>
      <c r="M7" s="0" t="n">
        <f aca="false" ca="false" dt2D="false" dtr="false" t="normal">L7*2.16</f>
        <v>26.46</v>
      </c>
      <c r="N7" s="0" t="n">
        <f aca="false" ca="false" dt2D="false" dtr="false" t="normal">'КУ для 240 кГц '!L13</f>
        <v>26.179559930023995</v>
      </c>
      <c r="O7" s="0" t="n">
        <f aca="false" ca="false" dt2D="false" dtr="false" t="normal">N7-M7</f>
        <v>-0.2804400699760059</v>
      </c>
      <c r="Q7" s="1" t="n">
        <f aca="false" ca="false" dt2D="false" dtr="false" t="normal">B7</f>
        <v>4</v>
      </c>
      <c r="R7" s="1" t="n">
        <f aca="false" ca="false" dt2D="false" dtr="false" t="normal">'КУ для 240 кГц '!U13</f>
        <v>75</v>
      </c>
      <c r="S7" s="1" t="str">
        <f aca="false" ca="false" dt2D="false" dtr="false" t="normal">DEC2HEX(R7)</f>
        <v>4B</v>
      </c>
      <c r="T7" s="1" t="n"/>
      <c r="U7" s="1" t="n">
        <f aca="false" ca="false" dt2D="false" dtr="false" t="normal">F7</f>
        <v>4</v>
      </c>
      <c r="V7" s="1" t="n">
        <f aca="false" ca="false" dt2D="false" dtr="false" t="normal">'КУ для 240 кГц '!W13</f>
        <v>76</v>
      </c>
      <c r="W7" s="1" t="str">
        <f aca="false" ca="false" dt2D="false" dtr="false" t="normal">DEC2HEX(V7)</f>
        <v>4C</v>
      </c>
      <c r="Y7" s="0" t="n">
        <f aca="false" ca="false" dt2D="false" dtr="false" t="normal">(256-R7)*(256-V7)</f>
        <v>32580</v>
      </c>
      <c r="BJ7" s="269" t="n">
        <f aca="false" ca="false" dt2D="false" dtr="false" t="normal">BJ6+1</f>
        <v>2</v>
      </c>
      <c r="BK7" s="269" t="n">
        <f aca="false" ca="false" dt2D="false" dtr="false" t="normal">'КУ для 240 кГц '!U11</f>
        <v>91</v>
      </c>
      <c r="BL7" s="1" t="str">
        <f aca="false" ca="false" dt2D="false" dtr="false" t="normal">DEC2HEX(BK7)</f>
        <v>5B</v>
      </c>
      <c r="BN7" s="269" t="n"/>
      <c r="BO7" s="270" t="n">
        <f aca="false" ca="false" dt2D="false" dtr="false" t="normal">'КУ для 240 кГц '!W11</f>
        <v>92</v>
      </c>
      <c r="BP7" s="72" t="str">
        <f aca="false" ca="false" dt2D="false" dtr="false" t="normal">DEC2HEX(BO7)</f>
        <v>5C</v>
      </c>
      <c r="BR7" s="1" t="n">
        <f aca="false" ca="false" dt2D="false" dtr="false" t="normal">(256-BK7)*(256-BO7)</f>
        <v>27060</v>
      </c>
      <c r="BS7" s="0" t="n">
        <f aca="false" ca="false" dt2D="false" dtr="false" t="normal">BR7-BR6</f>
        <v>5008</v>
      </c>
    </row>
    <row outlineLevel="0" r="8">
      <c r="B8" s="269" t="n">
        <f aca="false" ca="false" dt2D="false" dtr="false" t="normal">B7+1</f>
        <v>5</v>
      </c>
      <c r="C8" s="269" t="n">
        <v>44</v>
      </c>
      <c r="D8" s="1" t="n">
        <f aca="false" ca="false" dt2D="false" dtr="false" t="normal">HEX2DEC(C8)</f>
        <v>68</v>
      </c>
      <c r="F8" s="269" t="n">
        <f aca="false" ca="false" dt2D="false" dtr="false" t="normal">B8</f>
        <v>5</v>
      </c>
      <c r="G8" s="270" t="n">
        <v>45</v>
      </c>
      <c r="H8" s="72" t="n">
        <f aca="false" ca="false" dt2D="false" dtr="false" t="normal">HEX2DEC(G8)</f>
        <v>69</v>
      </c>
      <c r="J8" s="1" t="n">
        <f aca="false" ca="false" dt2D="false" dtr="false" t="normal">(256-D8)*(256-H8)</f>
        <v>35156</v>
      </c>
      <c r="L8" s="0" t="n">
        <f aca="false" ca="false" dt2D="false" dtr="false" t="normal">AH106*AH107</f>
        <v>14.629999999999999</v>
      </c>
      <c r="M8" s="0" t="n">
        <f aca="false" ca="false" dt2D="false" dtr="false" t="normal">L8*2.16</f>
        <v>31.6008</v>
      </c>
      <c r="N8" s="0" t="n">
        <f aca="false" ca="false" dt2D="false" dtr="false" t="normal">'КУ для 240 кГц '!L14</f>
        <v>31.347292350024794</v>
      </c>
      <c r="O8" s="0" t="n">
        <f aca="false" ca="false" dt2D="false" dtr="false" t="normal">N8-M8</f>
        <v>-0.25350764997520514</v>
      </c>
      <c r="Q8" s="1" t="n">
        <f aca="false" ca="false" dt2D="false" dtr="false" t="normal">B8</f>
        <v>5</v>
      </c>
      <c r="R8" s="1" t="n">
        <f aca="false" ca="false" dt2D="false" dtr="false" t="normal">'КУ для 240 кГц '!U14</f>
        <v>69</v>
      </c>
      <c r="S8" s="1" t="str">
        <f aca="false" ca="false" dt2D="false" dtr="false" t="normal">DEC2HEX(R8)</f>
        <v>45</v>
      </c>
      <c r="T8" s="1" t="n"/>
      <c r="U8" s="1" t="n">
        <f aca="false" ca="false" dt2D="false" dtr="false" t="normal">F8</f>
        <v>5</v>
      </c>
      <c r="V8" s="1" t="n">
        <f aca="false" ca="false" dt2D="false" dtr="false" t="normal">'КУ для 240 кГц '!W14</f>
        <v>69</v>
      </c>
      <c r="W8" s="1" t="str">
        <f aca="false" ca="false" dt2D="false" dtr="false" t="normal">DEC2HEX(V8)</f>
        <v>45</v>
      </c>
      <c r="Y8" s="0" t="n">
        <f aca="false" ca="false" dt2D="false" dtr="false" t="normal">(256-R8)*(256-V8)</f>
        <v>34969</v>
      </c>
      <c r="BJ8" s="269" t="n">
        <f aca="false" ca="false" dt2D="false" dtr="false" t="normal">BJ7+1</f>
        <v>3</v>
      </c>
      <c r="BK8" s="269" t="n">
        <f aca="false" ca="false" dt2D="false" dtr="false" t="normal">'КУ для 240 кГц '!U12</f>
        <v>82</v>
      </c>
      <c r="BL8" s="1" t="str">
        <f aca="false" ca="false" dt2D="false" dtr="false" t="normal">DEC2HEX(BK8)</f>
        <v>52</v>
      </c>
      <c r="BN8" s="269" t="n"/>
      <c r="BO8" s="270" t="n">
        <f aca="false" ca="false" dt2D="false" dtr="false" t="normal">'КУ для 240 кГц '!W12</f>
        <v>82</v>
      </c>
      <c r="BP8" s="72" t="str">
        <f aca="false" ca="false" dt2D="false" dtr="false" t="normal">DEC2HEX(BO8)</f>
        <v>52</v>
      </c>
      <c r="BR8" s="1" t="n">
        <f aca="false" ca="false" dt2D="false" dtr="false" t="normal">(256-BK8)*(256-BO8)</f>
        <v>30276</v>
      </c>
      <c r="BS8" s="0" t="n">
        <f aca="false" ca="false" dt2D="false" dtr="false" t="normal">BR8-BR7</f>
        <v>3216</v>
      </c>
    </row>
    <row outlineLevel="0" r="9">
      <c r="B9" s="269" t="n">
        <f aca="false" ca="false" dt2D="false" dtr="false" t="normal">B8+1</f>
        <v>6</v>
      </c>
      <c r="C9" s="269" t="s">
        <v>299</v>
      </c>
      <c r="D9" s="1" t="n">
        <f aca="false" ca="false" dt2D="false" dtr="false" t="normal">HEX2DEC(C9)</f>
        <v>62</v>
      </c>
      <c r="F9" s="269" t="n">
        <f aca="false" ca="false" dt2D="false" dtr="false" t="normal">B9</f>
        <v>6</v>
      </c>
      <c r="G9" s="270" t="s">
        <v>299</v>
      </c>
      <c r="H9" s="72" t="n">
        <f aca="false" ca="false" dt2D="false" dtr="false" t="normal">HEX2DEC(G9)</f>
        <v>62</v>
      </c>
      <c r="J9" s="1" t="n">
        <f aca="false" ca="false" dt2D="false" dtr="false" t="normal">(256-D9)*(256-H9)</f>
        <v>37636</v>
      </c>
      <c r="L9" s="0" t="n">
        <f aca="false" ca="false" dt2D="false" dtr="false" t="normal">AH100*AH100</f>
        <v>17.64</v>
      </c>
      <c r="M9" s="0" t="n">
        <f aca="false" ca="false" dt2D="false" dtr="false" t="normal">L9*2.16</f>
        <v>38.1024</v>
      </c>
      <c r="N9" s="0" t="n">
        <f aca="false" ca="false" dt2D="false" dtr="false" t="normal">'КУ для 240 кГц '!L15</f>
        <v>36.896519297993805</v>
      </c>
      <c r="O9" s="0" t="n">
        <f aca="false" ca="false" dt2D="false" dtr="false" t="normal">N9-M9</f>
        <v>-1.2058807020061977</v>
      </c>
      <c r="Q9" s="1" t="n">
        <f aca="false" ca="false" dt2D="false" dtr="false" t="normal">B9</f>
        <v>6</v>
      </c>
      <c r="R9" s="1" t="n">
        <f aca="false" ca="false" dt2D="false" dtr="false" t="normal">'КУ для 240 кГц '!U15</f>
        <v>61</v>
      </c>
      <c r="S9" s="1" t="str">
        <f aca="false" ca="false" dt2D="false" dtr="false" t="normal">DEC2HEX(R9)</f>
        <v>3D</v>
      </c>
      <c r="T9" s="1" t="n"/>
      <c r="U9" s="1" t="n">
        <f aca="false" ca="false" dt2D="false" dtr="false" t="normal">F9</f>
        <v>6</v>
      </c>
      <c r="V9" s="1" t="n">
        <f aca="false" ca="false" dt2D="false" dtr="false" t="normal">'КУ для 240 кГц '!W15</f>
        <v>65</v>
      </c>
      <c r="W9" s="1" t="str">
        <f aca="false" ca="false" dt2D="false" dtr="false" t="normal">DEC2HEX(V9)</f>
        <v>41</v>
      </c>
      <c r="Y9" s="0" t="n">
        <f aca="false" ca="false" dt2D="false" dtr="false" t="normal">(256-R9)*(256-V9)</f>
        <v>37245</v>
      </c>
      <c r="BJ9" s="269" t="n">
        <f aca="false" ca="false" dt2D="false" dtr="false" t="normal">BJ8+1</f>
        <v>4</v>
      </c>
      <c r="BK9" s="269" t="n">
        <f aca="false" ca="false" dt2D="false" dtr="false" t="normal">'КУ для 240 кГц '!U13</f>
        <v>75</v>
      </c>
      <c r="BL9" s="1" t="str">
        <f aca="false" ca="false" dt2D="false" dtr="false" t="normal">DEC2HEX(BK9)</f>
        <v>4B</v>
      </c>
      <c r="BN9" s="269" t="n"/>
      <c r="BO9" s="270" t="n">
        <f aca="false" ca="false" dt2D="false" dtr="false" t="normal">'КУ для 240 кГц '!W13</f>
        <v>76</v>
      </c>
      <c r="BP9" s="72" t="str">
        <f aca="false" ca="false" dt2D="false" dtr="false" t="normal">DEC2HEX(BO9)</f>
        <v>4C</v>
      </c>
      <c r="BR9" s="1" t="n">
        <f aca="false" ca="false" dt2D="false" dtr="false" t="normal">(256-BK9)*(256-BO9)</f>
        <v>32580</v>
      </c>
      <c r="BS9" s="0" t="n">
        <f aca="false" ca="false" dt2D="false" dtr="false" t="normal">BR9-BR8</f>
        <v>2304</v>
      </c>
    </row>
    <row outlineLevel="0" r="10">
      <c r="B10" s="269" t="n">
        <f aca="false" ca="false" dt2D="false" dtr="false" t="normal">B9+1</f>
        <v>7</v>
      </c>
      <c r="C10" s="269" t="s">
        <v>302</v>
      </c>
      <c r="D10" s="1" t="n">
        <f aca="false" ca="false" dt2D="false" dtr="false" t="normal">HEX2DEC(C10)</f>
        <v>59</v>
      </c>
      <c r="F10" s="269" t="n">
        <f aca="false" ca="false" dt2D="false" dtr="false" t="normal">B10</f>
        <v>7</v>
      </c>
      <c r="G10" s="270" t="s">
        <v>302</v>
      </c>
      <c r="H10" s="72" t="n">
        <f aca="false" ca="false" dt2D="false" dtr="false" t="normal">HEX2DEC(G10)</f>
        <v>59</v>
      </c>
      <c r="J10" s="1" t="n">
        <f aca="false" ca="false" dt2D="false" dtr="false" t="normal">(256-D10)*(256-H10)</f>
        <v>38809</v>
      </c>
      <c r="L10" s="0" t="n">
        <f aca="false" ca="false" dt2D="false" dtr="false" t="normal">AH97*AH97</f>
        <v>20.25</v>
      </c>
      <c r="M10" s="0" t="n">
        <f aca="false" ca="false" dt2D="false" dtr="false" t="normal">L10*2.16</f>
        <v>43.74</v>
      </c>
      <c r="N10" s="0" t="n">
        <f aca="false" ca="false" dt2D="false" dtr="false" t="normal">'КУ для 240 кГц '!L16</f>
        <v>42.84990860788252</v>
      </c>
      <c r="O10" s="0" t="n">
        <f aca="false" ca="false" dt2D="false" dtr="false" t="normal">N10-M10</f>
        <v>-0.8900913921174833</v>
      </c>
      <c r="Q10" s="1" t="n">
        <f aca="false" ca="false" dt2D="false" dtr="false" t="normal">B10</f>
        <v>7</v>
      </c>
      <c r="R10" s="1" t="n">
        <f aca="false" ca="false" dt2D="false" dtr="false" t="normal">'КУ для 240 кГц '!U16</f>
        <v>58</v>
      </c>
      <c r="S10" s="1" t="str">
        <f aca="false" ca="false" dt2D="false" dtr="false" t="normal">DEC2HEX(R10)</f>
        <v>3A</v>
      </c>
      <c r="T10" s="1" t="n"/>
      <c r="U10" s="1" t="n">
        <f aca="false" ca="false" dt2D="false" dtr="false" t="normal">F10</f>
        <v>7</v>
      </c>
      <c r="V10" s="1" t="n">
        <f aca="false" ca="false" dt2D="false" dtr="false" t="normal">'КУ для 240 кГц '!W16</f>
        <v>61</v>
      </c>
      <c r="W10" s="1" t="str">
        <f aca="false" ca="false" dt2D="false" dtr="false" t="normal">DEC2HEX(V10)</f>
        <v>3D</v>
      </c>
      <c r="Y10" s="0" t="n">
        <f aca="false" ca="false" dt2D="false" dtr="false" t="normal">(256-R10)*(256-V10)</f>
        <v>38610</v>
      </c>
      <c r="BJ10" s="269" t="n">
        <f aca="false" ca="false" dt2D="false" dtr="false" t="normal">BJ9+1</f>
        <v>5</v>
      </c>
      <c r="BK10" s="269" t="n">
        <f aca="false" ca="false" dt2D="false" dtr="false" t="normal">'КУ для 240 кГц '!U14</f>
        <v>69</v>
      </c>
      <c r="BL10" s="1" t="str">
        <f aca="false" ca="false" dt2D="false" dtr="false" t="normal">DEC2HEX(BK10)</f>
        <v>45</v>
      </c>
      <c r="BN10" s="269" t="n"/>
      <c r="BO10" s="270" t="n">
        <f aca="false" ca="false" dt2D="false" dtr="false" t="normal">'КУ для 240 кГц '!W14</f>
        <v>69</v>
      </c>
      <c r="BP10" s="72" t="str">
        <f aca="false" ca="false" dt2D="false" dtr="false" t="normal">DEC2HEX(BO10)</f>
        <v>45</v>
      </c>
      <c r="BR10" s="1" t="n">
        <f aca="false" ca="false" dt2D="false" dtr="false" t="normal">(256-BK10)*(256-BO10)</f>
        <v>34969</v>
      </c>
      <c r="BS10" s="0" t="n">
        <f aca="false" ca="false" dt2D="false" dtr="false" t="normal">BR10-BR9</f>
        <v>2389</v>
      </c>
    </row>
    <row outlineLevel="0" r="11">
      <c r="B11" s="269" t="n">
        <f aca="false" ca="false" dt2D="false" dtr="false" t="normal">B10+1</f>
        <v>8</v>
      </c>
      <c r="C11" s="269" t="n">
        <v>38</v>
      </c>
      <c r="D11" s="1" t="n">
        <f aca="false" ca="false" dt2D="false" dtr="false" t="normal">HEX2DEC(C11)</f>
        <v>56</v>
      </c>
      <c r="F11" s="269" t="n">
        <f aca="false" ca="false" dt2D="false" dtr="false" t="normal">B11</f>
        <v>8</v>
      </c>
      <c r="G11" s="270" t="n">
        <v>37</v>
      </c>
      <c r="H11" s="72" t="n">
        <f aca="false" ca="false" dt2D="false" dtr="false" t="normal">HEX2DEC(G11)</f>
        <v>55</v>
      </c>
      <c r="J11" s="1" t="n">
        <f aca="false" ca="false" dt2D="false" dtr="false" t="normal">(256-D11)*(256-H11)</f>
        <v>40200</v>
      </c>
      <c r="L11" s="0" t="n">
        <f aca="false" ca="false" dt2D="false" dtr="false" t="normal">AH94*AH93</f>
        <v>23.52</v>
      </c>
      <c r="M11" s="0" t="n">
        <f aca="false" ca="false" dt2D="false" dtr="false" t="normal">L11*2.16</f>
        <v>50.803200000000004</v>
      </c>
      <c r="N11" s="0" t="n">
        <f aca="false" ca="false" dt2D="false" dtr="false" t="normal">'КУ для 240 кГц '!L17</f>
        <v>49.23134856872609</v>
      </c>
      <c r="O11" s="0" t="n">
        <f aca="false" ca="false" dt2D="false" dtr="false" t="normal">N11-M11</f>
        <v>-1.5718514312739131</v>
      </c>
      <c r="Q11" s="1" t="n">
        <f aca="false" ca="false" dt2D="false" dtr="false" t="normal">B11</f>
        <v>8</v>
      </c>
      <c r="R11" s="1" t="n">
        <f aca="false" ca="false" dt2D="false" dtr="false" t="normal">'КУ для 240 кГц '!U17</f>
        <v>52</v>
      </c>
      <c r="S11" s="1" t="str">
        <f aca="false" ca="false" dt2D="false" dtr="false" t="normal">DEC2HEX(R11)</f>
        <v>34</v>
      </c>
      <c r="T11" s="1" t="n"/>
      <c r="U11" s="1" t="n">
        <f aca="false" ca="false" dt2D="false" dtr="false" t="normal">F11</f>
        <v>8</v>
      </c>
      <c r="V11" s="1" t="n">
        <f aca="false" ca="false" dt2D="false" dtr="false" t="normal">'КУ для 240 кГц '!W17</f>
        <v>60</v>
      </c>
      <c r="W11" s="1" t="str">
        <f aca="false" ca="false" dt2D="false" dtr="false" t="normal">DEC2HEX(V11)</f>
        <v>3C</v>
      </c>
      <c r="Y11" s="0" t="n">
        <f aca="false" ca="false" dt2D="false" dtr="false" t="normal">(256-R11)*(256-V11)</f>
        <v>39984</v>
      </c>
      <c r="BJ11" s="269" t="n">
        <f aca="false" ca="false" dt2D="false" dtr="false" t="normal">BJ10+1</f>
        <v>6</v>
      </c>
      <c r="BK11" s="269" t="n">
        <f aca="false" ca="false" dt2D="false" dtr="false" t="normal">'КУ для 240 кГц '!U15</f>
        <v>61</v>
      </c>
      <c r="BL11" s="1" t="str">
        <f aca="false" ca="false" dt2D="false" dtr="false" t="normal">DEC2HEX(BK11)</f>
        <v>3D</v>
      </c>
      <c r="BN11" s="269" t="n"/>
      <c r="BO11" s="270" t="n">
        <f aca="false" ca="false" dt2D="false" dtr="false" t="normal">'КУ для 240 кГц '!W15</f>
        <v>65</v>
      </c>
      <c r="BP11" s="72" t="str">
        <f aca="false" ca="false" dt2D="false" dtr="false" t="normal">DEC2HEX(BO11)</f>
        <v>41</v>
      </c>
      <c r="BR11" s="1" t="n">
        <f aca="false" ca="false" dt2D="false" dtr="false" t="normal">(256-BK11)*(256-BO11)</f>
        <v>37245</v>
      </c>
      <c r="BS11" s="0" t="n">
        <f aca="false" ca="false" dt2D="false" dtr="false" t="normal">BR11-BR10</f>
        <v>2276</v>
      </c>
    </row>
    <row outlineLevel="0" r="12">
      <c r="B12" s="269" t="n">
        <f aca="false" ca="false" dt2D="false" dtr="false" t="normal">B11+1</f>
        <v>9</v>
      </c>
      <c r="C12" s="269" t="n">
        <v>34</v>
      </c>
      <c r="D12" s="1" t="n">
        <f aca="false" ca="false" dt2D="false" dtr="false" t="normal">HEX2DEC(C12)</f>
        <v>52</v>
      </c>
      <c r="F12" s="269" t="n">
        <f aca="false" ca="false" dt2D="false" dtr="false" t="normal">B12</f>
        <v>9</v>
      </c>
      <c r="G12" s="270" t="n">
        <v>35</v>
      </c>
      <c r="H12" s="72" t="n">
        <f aca="false" ca="false" dt2D="false" dtr="false" t="normal">HEX2DEC(G12)</f>
        <v>53</v>
      </c>
      <c r="J12" s="1" t="n">
        <f aca="false" ca="false" dt2D="false" dtr="false" t="normal">(256-D12)*(256-H12)</f>
        <v>41412</v>
      </c>
      <c r="L12" s="0" t="n">
        <f aca="false" ca="false" dt2D="false" dtr="false" t="normal">AF144*AF145</f>
        <v>26.52</v>
      </c>
      <c r="M12" s="0" t="n">
        <f aca="false" ca="false" dt2D="false" dtr="false" t="normal">L12*2.16</f>
        <v>57.2832</v>
      </c>
      <c r="N12" s="0" t="n">
        <f aca="false" ca="false" dt2D="false" dtr="false" t="normal">'КУ для 240 кГц '!L18</f>
        <v>56.06601002067094</v>
      </c>
      <c r="O12" s="0" t="n">
        <f aca="false" ca="false" dt2D="false" dtr="false" t="normal">N12-M12</f>
        <v>-1.2171899793290635</v>
      </c>
      <c r="Q12" s="1" t="n">
        <f aca="false" ca="false" dt2D="false" dtr="false" t="normal">B12</f>
        <v>9</v>
      </c>
      <c r="R12" s="1" t="n">
        <f aca="false" ca="false" dt2D="false" dtr="false" t="normal">'КУ для 240 кГц '!U18</f>
        <v>53</v>
      </c>
      <c r="S12" s="1" t="str">
        <f aca="false" ca="false" dt2D="false" dtr="false" t="normal">DEC2HEX(R12)</f>
        <v>35</v>
      </c>
      <c r="T12" s="1" t="n"/>
      <c r="U12" s="1" t="n">
        <f aca="false" ca="false" dt2D="false" dtr="false" t="normal">F12</f>
        <v>9</v>
      </c>
      <c r="V12" s="1" t="n">
        <f aca="false" ca="false" dt2D="false" dtr="false" t="normal">'КУ для 240 кГц '!W18</f>
        <v>53</v>
      </c>
      <c r="W12" s="1" t="str">
        <f aca="false" ca="false" dt2D="false" dtr="false" t="normal">DEC2HEX(V12)</f>
        <v>35</v>
      </c>
      <c r="Y12" s="0" t="n">
        <f aca="false" ca="false" dt2D="false" dtr="false" t="normal">(256-R12)*(256-V12)</f>
        <v>41209</v>
      </c>
      <c r="BJ12" s="269" t="n">
        <f aca="false" ca="false" dt2D="false" dtr="false" t="normal">BJ11+1</f>
        <v>7</v>
      </c>
      <c r="BK12" s="269" t="n">
        <f aca="false" ca="false" dt2D="false" dtr="false" t="normal">'КУ для 240 кГц '!U16</f>
        <v>58</v>
      </c>
      <c r="BL12" s="1" t="str">
        <f aca="false" ca="false" dt2D="false" dtr="false" t="normal">DEC2HEX(BK12)</f>
        <v>3A</v>
      </c>
      <c r="BN12" s="269" t="n"/>
      <c r="BO12" s="270" t="n">
        <f aca="false" ca="false" dt2D="false" dtr="false" t="normal">'КУ для 240 кГц '!W16</f>
        <v>61</v>
      </c>
      <c r="BP12" s="72" t="str">
        <f aca="false" ca="false" dt2D="false" dtr="false" t="normal">DEC2HEX(BO12)</f>
        <v>3D</v>
      </c>
      <c r="BR12" s="1" t="n">
        <f aca="false" ca="false" dt2D="false" dtr="false" t="normal">(256-BK12)*(256-BO12)</f>
        <v>38610</v>
      </c>
      <c r="BS12" s="0" t="n">
        <f aca="false" ca="false" dt2D="false" dtr="false" t="normal">BR12-BR11</f>
        <v>1365</v>
      </c>
    </row>
    <row outlineLevel="0" r="13">
      <c r="B13" s="269" t="n">
        <f aca="false" ca="false" dt2D="false" dtr="false" t="normal">B12+1</f>
        <v>10</v>
      </c>
      <c r="C13" s="269" t="n">
        <v>31</v>
      </c>
      <c r="D13" s="1" t="n">
        <f aca="false" ca="false" dt2D="false" dtr="false" t="normal">HEX2DEC(C13)</f>
        <v>49</v>
      </c>
      <c r="F13" s="269" t="n">
        <f aca="false" ca="false" dt2D="false" dtr="false" t="normal">B13</f>
        <v>10</v>
      </c>
      <c r="G13" s="270" t="n">
        <v>32</v>
      </c>
      <c r="H13" s="72" t="n">
        <f aca="false" ca="false" dt2D="false" dtr="false" t="normal">HEX2DEC(G13)</f>
        <v>50</v>
      </c>
      <c r="J13" s="1" t="n">
        <f aca="false" ca="false" dt2D="false" dtr="false" t="normal">(256-D13)*(256-H13)</f>
        <v>42642</v>
      </c>
      <c r="L13" s="0" t="n">
        <f aca="false" ca="false" dt2D="false" dtr="false" t="normal">AF141*AF142</f>
        <v>29.700000000000003</v>
      </c>
      <c r="M13" s="0" t="n">
        <f aca="false" ca="false" dt2D="false" dtr="false" t="normal">L13*2.16</f>
        <v>64.15200000000002</v>
      </c>
      <c r="N13" s="0" t="n">
        <f aca="false" ca="false" dt2D="false" dtr="false" t="normal">'КУ для 240 кГц '!L19</f>
        <v>63.38041149638816</v>
      </c>
      <c r="O13" s="0" t="n">
        <f aca="false" ca="false" dt2D="false" dtr="false" t="normal">N13-M13</f>
        <v>-0.7715885036118522</v>
      </c>
      <c r="Q13" s="1" t="n">
        <f aca="false" ca="false" dt2D="false" dtr="false" t="normal">B13</f>
        <v>10</v>
      </c>
      <c r="R13" s="1" t="n">
        <f aca="false" ca="false" dt2D="false" dtr="false" t="normal">'КУ для 240 кГц '!U19</f>
        <v>50</v>
      </c>
      <c r="S13" s="1" t="str">
        <f aca="false" ca="false" dt2D="false" dtr="false" t="normal">DEC2HEX(R13)</f>
        <v>32</v>
      </c>
      <c r="T13" s="1" t="n"/>
      <c r="U13" s="1" t="n">
        <f aca="false" ca="false" dt2D="false" dtr="false" t="normal">F13</f>
        <v>10</v>
      </c>
      <c r="V13" s="1" t="n">
        <f aca="false" ca="false" dt2D="false" dtr="false" t="normal">'КУ для 240 кГц '!W19</f>
        <v>50</v>
      </c>
      <c r="W13" s="1" t="str">
        <f aca="false" ca="false" dt2D="false" dtr="false" t="normal">DEC2HEX(V13)</f>
        <v>32</v>
      </c>
      <c r="Y13" s="0" t="n">
        <f aca="false" ca="false" dt2D="false" dtr="false" t="normal">(256-R13)*(256-V13)</f>
        <v>42436</v>
      </c>
      <c r="BJ13" s="269" t="n">
        <f aca="false" ca="false" dt2D="false" dtr="false" t="normal">BJ12+1</f>
        <v>8</v>
      </c>
      <c r="BK13" s="269" t="n">
        <f aca="false" ca="false" dt2D="false" dtr="false" t="normal">'КУ для 240 кГц '!U17</f>
        <v>52</v>
      </c>
      <c r="BL13" s="1" t="str">
        <f aca="false" ca="false" dt2D="false" dtr="false" t="normal">DEC2HEX(BK13)</f>
        <v>34</v>
      </c>
      <c r="BN13" s="269" t="n"/>
      <c r="BO13" s="270" t="n">
        <f aca="false" ca="false" dt2D="false" dtr="false" t="normal">'КУ для 240 кГц '!W17</f>
        <v>60</v>
      </c>
      <c r="BP13" s="72" t="str">
        <f aca="false" ca="false" dt2D="false" dtr="false" t="normal">DEC2HEX(BO13)</f>
        <v>3C</v>
      </c>
      <c r="BR13" s="1" t="n">
        <f aca="false" ca="false" dt2D="false" dtr="false" t="normal">(256-BK13)*(256-BO13)</f>
        <v>39984</v>
      </c>
      <c r="BS13" s="0" t="n">
        <f aca="false" ca="false" dt2D="false" dtr="false" t="normal">BR13-BR12</f>
        <v>1374</v>
      </c>
    </row>
    <row outlineLevel="0" r="14">
      <c r="B14" s="269" t="n">
        <f aca="false" ca="false" dt2D="false" dtr="false" t="normal">B13+1</f>
        <v>11</v>
      </c>
      <c r="C14" s="269" t="s">
        <v>304</v>
      </c>
      <c r="D14" s="1" t="n">
        <f aca="false" ca="false" dt2D="false" dtr="false" t="normal">HEX2DEC(C14)</f>
        <v>46</v>
      </c>
      <c r="F14" s="269" t="n">
        <f aca="false" ca="false" dt2D="false" dtr="false" t="normal">B14</f>
        <v>11</v>
      </c>
      <c r="G14" s="270" t="s">
        <v>304</v>
      </c>
      <c r="H14" s="72" t="n">
        <f aca="false" ca="false" dt2D="false" dtr="false" t="normal">HEX2DEC(G14)</f>
        <v>46</v>
      </c>
      <c r="J14" s="1" t="n">
        <f aca="false" ca="false" dt2D="false" dtr="false" t="normal">(256-D14)*(256-H14)</f>
        <v>44100</v>
      </c>
      <c r="L14" s="0" t="n">
        <f aca="false" ca="false" dt2D="false" dtr="false" t="normal">AF138*AF138</f>
        <v>33.64</v>
      </c>
      <c r="M14" s="0" t="n">
        <f aca="false" ca="false" dt2D="false" dtr="false" t="normal">L14*2.16</f>
        <v>72.6624</v>
      </c>
      <c r="N14" s="0" t="n">
        <f aca="false" ca="false" dt2D="false" dtr="false" t="normal">'КУ для 240 кГц '!L20</f>
        <v>71.20248755342148</v>
      </c>
      <c r="O14" s="0" t="n">
        <f aca="false" ca="false" dt2D="false" dtr="false" t="normal">N14-M14</f>
        <v>-1.459912446578528</v>
      </c>
      <c r="Q14" s="1" t="n">
        <f aca="false" ca="false" dt2D="false" dtr="false" t="normal">B14</f>
        <v>11</v>
      </c>
      <c r="R14" s="1" t="n">
        <f aca="false" ca="false" dt2D="false" dtr="false" t="normal">'КУ для 240 кГц '!U20</f>
        <v>47</v>
      </c>
      <c r="S14" s="1" t="str">
        <f aca="false" ca="false" dt2D="false" dtr="false" t="normal">DEC2HEX(R14)</f>
        <v>2F</v>
      </c>
      <c r="T14" s="1" t="n"/>
      <c r="U14" s="1" t="n">
        <f aca="false" ca="false" dt2D="false" dtr="false" t="normal">F14</f>
        <v>11</v>
      </c>
      <c r="V14" s="1" t="n">
        <f aca="false" ca="false" dt2D="false" dtr="false" t="normal">'КУ для 240 кГц '!W20</f>
        <v>46</v>
      </c>
      <c r="W14" s="1" t="str">
        <f aca="false" ca="false" dt2D="false" dtr="false" t="normal">DEC2HEX(V14)</f>
        <v>2E</v>
      </c>
      <c r="Y14" s="0" t="n">
        <f aca="false" ca="false" dt2D="false" dtr="false" t="normal">(256-R14)*(256-V14)</f>
        <v>43890</v>
      </c>
      <c r="BJ14" s="269" t="n">
        <f aca="false" ca="false" dt2D="false" dtr="false" t="normal">BJ13+1</f>
        <v>9</v>
      </c>
      <c r="BK14" s="269" t="n">
        <f aca="false" ca="false" dt2D="false" dtr="false" t="normal">'КУ для 240 кГц '!U18</f>
        <v>53</v>
      </c>
      <c r="BL14" s="1" t="str">
        <f aca="false" ca="false" dt2D="false" dtr="false" t="normal">DEC2HEX(BK14)</f>
        <v>35</v>
      </c>
      <c r="BN14" s="269" t="n"/>
      <c r="BO14" s="270" t="n">
        <f aca="false" ca="false" dt2D="false" dtr="false" t="normal">'КУ для 240 кГц '!W18</f>
        <v>53</v>
      </c>
      <c r="BP14" s="72" t="str">
        <f aca="false" ca="false" dt2D="false" dtr="false" t="normal">DEC2HEX(BO14)</f>
        <v>35</v>
      </c>
      <c r="BR14" s="1" t="n">
        <f aca="false" ca="false" dt2D="false" dtr="false" t="normal">(256-BK14)*(256-BO14)</f>
        <v>41209</v>
      </c>
      <c r="BS14" s="0" t="n">
        <f aca="false" ca="false" dt2D="false" dtr="false" t="normal">BR14-BR13</f>
        <v>1225</v>
      </c>
    </row>
    <row outlineLevel="0" r="15">
      <c r="B15" s="269" t="n">
        <f aca="false" ca="false" dt2D="false" dtr="false" t="normal">B14+1</f>
        <v>12</v>
      </c>
      <c r="C15" s="269" t="s">
        <v>305</v>
      </c>
      <c r="D15" s="1" t="n">
        <f aca="false" ca="false" dt2D="false" dtr="false" t="normal">HEX2DEC(C15)</f>
        <v>44</v>
      </c>
      <c r="F15" s="269" t="n">
        <f aca="false" ca="false" dt2D="false" dtr="false" t="normal">B15</f>
        <v>12</v>
      </c>
      <c r="G15" s="270" t="s">
        <v>305</v>
      </c>
      <c r="H15" s="72" t="n">
        <f aca="false" ca="false" dt2D="false" dtr="false" t="normal">HEX2DEC(G15)</f>
        <v>44</v>
      </c>
      <c r="J15" s="1" t="n">
        <f aca="false" ca="false" dt2D="false" dtr="false" t="normal">(256-D15)*(256-H15)</f>
        <v>44944</v>
      </c>
      <c r="L15" s="0" t="n">
        <f aca="false" ca="false" dt2D="false" dtr="false" t="normal">AF136*AF136</f>
        <v>37.209999999999994</v>
      </c>
      <c r="M15" s="0" t="n">
        <f aca="false" ca="false" dt2D="false" dtr="false" t="normal">L15*2.16</f>
        <v>80.3736</v>
      </c>
      <c r="N15" s="0" t="n">
        <f aca="false" ca="false" dt2D="false" dtr="false" t="normal">'КУ для 240 кГц '!L21</f>
        <v>79.56166044984225</v>
      </c>
      <c r="O15" s="0" t="n">
        <f aca="false" ca="false" dt2D="false" dtr="false" t="normal">N15-M15</f>
        <v>-0.8119395501577458</v>
      </c>
      <c r="Q15" s="1" t="n">
        <f aca="false" ca="false" dt2D="false" dtr="false" t="normal">B15</f>
        <v>12</v>
      </c>
      <c r="R15" s="1" t="n">
        <f aca="false" ca="false" dt2D="false" dtr="false" t="normal">'КУ для 240 кГц '!U21</f>
        <v>44</v>
      </c>
      <c r="S15" s="1" t="str">
        <f aca="false" ca="false" dt2D="false" dtr="false" t="normal">DEC2HEX(R15)</f>
        <v>2C</v>
      </c>
      <c r="T15" s="1" t="n"/>
      <c r="U15" s="1" t="n">
        <f aca="false" ca="false" dt2D="false" dtr="false" t="normal">F15</f>
        <v>12</v>
      </c>
      <c r="V15" s="1" t="n">
        <f aca="false" ca="false" dt2D="false" dtr="false" t="normal">'КУ для 240 кГц '!W21</f>
        <v>45</v>
      </c>
      <c r="W15" s="1" t="str">
        <f aca="false" ca="false" dt2D="false" dtr="false" t="normal">DEC2HEX(V15)</f>
        <v>2D</v>
      </c>
      <c r="Y15" s="0" t="n">
        <f aca="false" ca="false" dt2D="false" dtr="false" t="normal">(256-R15)*(256-V15)</f>
        <v>44732</v>
      </c>
      <c r="BJ15" s="269" t="n">
        <f aca="false" ca="false" dt2D="false" dtr="false" t="normal">BJ14+1</f>
        <v>10</v>
      </c>
      <c r="BK15" s="269" t="n">
        <f aca="false" ca="false" dt2D="false" dtr="false" t="normal">'КУ для 240 кГц '!U19</f>
        <v>50</v>
      </c>
      <c r="BL15" s="1" t="str">
        <f aca="false" ca="false" dt2D="false" dtr="false" t="normal">DEC2HEX(BK15)</f>
        <v>32</v>
      </c>
      <c r="BN15" s="269" t="n"/>
      <c r="BO15" s="270" t="n">
        <f aca="false" ca="false" dt2D="false" dtr="false" t="normal">'КУ для 240 кГц '!W19</f>
        <v>50</v>
      </c>
      <c r="BP15" s="72" t="str">
        <f aca="false" ca="false" dt2D="false" dtr="false" t="normal">DEC2HEX(BO15)</f>
        <v>32</v>
      </c>
      <c r="BR15" s="1" t="n">
        <f aca="false" ca="false" dt2D="false" dtr="false" t="normal">(256-BK15)*(256-BO15)</f>
        <v>42436</v>
      </c>
      <c r="BS15" s="0" t="n">
        <f aca="false" ca="false" dt2D="false" dtr="false" t="normal">BR15-BR14</f>
        <v>1227</v>
      </c>
    </row>
    <row outlineLevel="0" r="16">
      <c r="B16" s="269" t="n">
        <f aca="false" ca="false" dt2D="false" dtr="false" t="normal">B15+1</f>
        <v>13</v>
      </c>
      <c r="C16" s="269" t="s">
        <v>306</v>
      </c>
      <c r="D16" s="1" t="n">
        <f aca="false" ca="false" dt2D="false" dtr="false" t="normal">HEX2DEC(C16)</f>
        <v>42</v>
      </c>
      <c r="F16" s="269" t="n">
        <f aca="false" ca="false" dt2D="false" dtr="false" t="normal">B16</f>
        <v>13</v>
      </c>
      <c r="G16" s="270" t="n">
        <v>29</v>
      </c>
      <c r="H16" s="72" t="n">
        <f aca="false" ca="false" dt2D="false" dtr="false" t="normal">HEX2DEC(G16)</f>
        <v>41</v>
      </c>
      <c r="J16" s="1" t="n">
        <f aca="false" ca="false" dt2D="false" dtr="false" t="normal">(256-D16)*(256-H16)</f>
        <v>46010</v>
      </c>
      <c r="L16" s="0" t="n">
        <f aca="false" ca="false" dt2D="false" dtr="false" t="normal">AF134*AF133</f>
        <v>41.6</v>
      </c>
      <c r="M16" s="0" t="n">
        <f aca="false" ca="false" dt2D="false" dtr="false" t="normal">L16*2.16</f>
        <v>89.85600000000001</v>
      </c>
      <c r="N16" s="0" t="n">
        <f aca="false" ca="false" dt2D="false" dtr="false" t="normal">'КУ для 240 кГц '!L22</f>
        <v>88.48891532272606</v>
      </c>
      <c r="O16" s="0" t="n">
        <f aca="false" ca="false" dt2D="false" dtr="false" t="normal">N16-M16</f>
        <v>-1.3670846772739509</v>
      </c>
      <c r="Q16" s="1" t="n">
        <f aca="false" ca="false" dt2D="false" dtr="false" t="normal">B16</f>
        <v>13</v>
      </c>
      <c r="R16" s="1" t="n">
        <f aca="false" ca="false" dt2D="false" dtr="false" t="normal">'КУ для 240 кГц '!U22</f>
        <v>42</v>
      </c>
      <c r="S16" s="1" t="str">
        <f aca="false" ca="false" dt2D="false" dtr="false" t="normal">DEC2HEX(R16)</f>
        <v>2A</v>
      </c>
      <c r="T16" s="1" t="n"/>
      <c r="U16" s="1" t="n">
        <f aca="false" ca="false" dt2D="false" dtr="false" t="normal">F16</f>
        <v>13</v>
      </c>
      <c r="V16" s="1" t="n">
        <f aca="false" ca="false" dt2D="false" dtr="false" t="normal">'КУ для 240 кГц '!W22</f>
        <v>42</v>
      </c>
      <c r="W16" s="1" t="str">
        <f aca="false" ca="false" dt2D="false" dtr="false" t="normal">DEC2HEX(V16)</f>
        <v>2A</v>
      </c>
      <c r="Y16" s="0" t="n">
        <f aca="false" ca="false" dt2D="false" dtr="false" t="normal">(256-R16)*(256-V16)</f>
        <v>45796</v>
      </c>
      <c r="BJ16" s="269" t="n">
        <f aca="false" ca="false" dt2D="false" dtr="false" t="normal">BJ15+1</f>
        <v>11</v>
      </c>
      <c r="BK16" s="269" t="n">
        <f aca="false" ca="false" dt2D="false" dtr="false" t="normal">'КУ для 240 кГц '!U20</f>
        <v>47</v>
      </c>
      <c r="BL16" s="1" t="str">
        <f aca="false" ca="false" dt2D="false" dtr="false" t="normal">DEC2HEX(BK16)</f>
        <v>2F</v>
      </c>
      <c r="BN16" s="269" t="n"/>
      <c r="BO16" s="270" t="n">
        <f aca="false" ca="false" dt2D="false" dtr="false" t="normal">'КУ для 240 кГц '!W20</f>
        <v>46</v>
      </c>
      <c r="BP16" s="72" t="str">
        <f aca="false" ca="false" dt2D="false" dtr="false" t="normal">DEC2HEX(BO16)</f>
        <v>2E</v>
      </c>
      <c r="BR16" s="1" t="n">
        <f aca="false" ca="false" dt2D="false" dtr="false" t="normal">(256-BK16)*(256-BO16)</f>
        <v>43890</v>
      </c>
      <c r="BS16" s="0" t="n">
        <f aca="false" ca="false" dt2D="false" dtr="false" t="normal">BR16-BR15</f>
        <v>1454</v>
      </c>
    </row>
    <row outlineLevel="0" r="17">
      <c r="B17" s="269" t="n">
        <f aca="false" ca="false" dt2D="false" dtr="false" t="normal">B16+1</f>
        <v>14</v>
      </c>
      <c r="C17" s="269" t="n">
        <v>27</v>
      </c>
      <c r="D17" s="1" t="n">
        <f aca="false" ca="false" dt2D="false" dtr="false" t="normal">HEX2DEC(C17)</f>
        <v>39</v>
      </c>
      <c r="F17" s="269" t="n">
        <f aca="false" ca="false" dt2D="false" dtr="false" t="normal">B17</f>
        <v>14</v>
      </c>
      <c r="G17" s="270" t="n">
        <v>27</v>
      </c>
      <c r="H17" s="72" t="n">
        <f aca="false" ca="false" dt2D="false" dtr="false" t="normal">HEX2DEC(G17)</f>
        <v>39</v>
      </c>
      <c r="J17" s="1" t="n">
        <f aca="false" ca="false" dt2D="false" dtr="false" t="normal">(256-D17)*(256-H17)</f>
        <v>47089</v>
      </c>
      <c r="L17" s="0" t="n">
        <f aca="false" ca="false" dt2D="false" dtr="false" t="normal">AF131*AF131</f>
        <v>47.61000000000001</v>
      </c>
      <c r="M17" s="0" t="n">
        <f aca="false" ca="false" dt2D="false" dtr="false" t="normal">L17*2.16</f>
        <v>102.83760000000002</v>
      </c>
      <c r="N17" s="0" t="n">
        <f aca="false" ca="false" dt2D="false" dtr="false" t="normal">'КУ для 240 кГц '!L23</f>
        <v>98.01687903643032</v>
      </c>
      <c r="O17" s="0" t="n">
        <f aca="false" ca="false" dt2D="false" dtr="false" t="normal">N17-M17</f>
        <v>-4.820720963569698</v>
      </c>
      <c r="Q17" s="1" t="n">
        <f aca="false" ca="false" dt2D="false" dtr="false" t="normal">B17</f>
        <v>14</v>
      </c>
      <c r="R17" s="1" t="n">
        <f aca="false" ca="false" dt2D="false" dtr="false" t="normal">'КУ для 240 кГц '!U23</f>
        <v>38</v>
      </c>
      <c r="S17" s="1" t="str">
        <f aca="false" ca="false" dt2D="false" dtr="false" t="normal">DEC2HEX(R17)</f>
        <v>26</v>
      </c>
      <c r="T17" s="1" t="n"/>
      <c r="U17" s="1" t="n">
        <f aca="false" ca="false" dt2D="false" dtr="false" t="normal">F17</f>
        <v>14</v>
      </c>
      <c r="V17" s="1" t="n">
        <f aca="false" ca="false" dt2D="false" dtr="false" t="normal">'КУ для 240 кГц '!W23</f>
        <v>41</v>
      </c>
      <c r="W17" s="1" t="str">
        <f aca="false" ca="false" dt2D="false" dtr="false" t="normal">DEC2HEX(V17)</f>
        <v>29</v>
      </c>
      <c r="Y17" s="0" t="n">
        <f aca="false" ca="false" dt2D="false" dtr="false" t="normal">(256-R17)*(256-V17)</f>
        <v>46870</v>
      </c>
      <c r="BJ17" s="269" t="n">
        <f aca="false" ca="false" dt2D="false" dtr="false" t="normal">BJ16+1</f>
        <v>12</v>
      </c>
      <c r="BK17" s="269" t="n">
        <f aca="false" ca="false" dt2D="false" dtr="false" t="normal">'КУ для 240 кГц '!U21</f>
        <v>44</v>
      </c>
      <c r="BL17" s="1" t="str">
        <f aca="false" ca="false" dt2D="false" dtr="false" t="normal">DEC2HEX(BK17)</f>
        <v>2C</v>
      </c>
      <c r="BN17" s="269" t="n"/>
      <c r="BO17" s="270" t="n">
        <f aca="false" ca="false" dt2D="false" dtr="false" t="normal">'КУ для 240 кГц '!W21</f>
        <v>45</v>
      </c>
      <c r="BP17" s="72" t="str">
        <f aca="false" ca="false" dt2D="false" dtr="false" t="normal">DEC2HEX(BO17)</f>
        <v>2D</v>
      </c>
      <c r="BR17" s="1" t="n">
        <f aca="false" ca="false" dt2D="false" dtr="false" t="normal">(256-BK17)*(256-BO17)</f>
        <v>44732</v>
      </c>
      <c r="BS17" s="0" t="n">
        <f aca="false" ca="false" dt2D="false" dtr="false" t="normal">BR17-BR16</f>
        <v>842</v>
      </c>
    </row>
    <row outlineLevel="0" r="18">
      <c r="B18" s="269" t="n">
        <f aca="false" ca="false" dt2D="false" dtr="false" t="normal">B17+1</f>
        <v>15</v>
      </c>
      <c r="C18" s="269" t="n">
        <v>25</v>
      </c>
      <c r="D18" s="1" t="n">
        <f aca="false" ca="false" dt2D="false" dtr="false" t="normal">HEX2DEC(C18)</f>
        <v>37</v>
      </c>
      <c r="F18" s="269" t="n">
        <f aca="false" ca="false" dt2D="false" dtr="false" t="normal">B18</f>
        <v>15</v>
      </c>
      <c r="G18" s="270" t="n">
        <v>25</v>
      </c>
      <c r="H18" s="72" t="n">
        <f aca="false" ca="false" dt2D="false" dtr="false" t="normal">HEX2DEC(G18)</f>
        <v>37</v>
      </c>
      <c r="J18" s="1" t="n">
        <f aca="false" ca="false" dt2D="false" dtr="false" t="normal">(256-D18)*(256-H18)</f>
        <v>47961</v>
      </c>
      <c r="L18" s="0" t="n">
        <f aca="false" ca="false" dt2D="false" dtr="false" t="normal">AF129*AF129</f>
        <v>51.84</v>
      </c>
      <c r="M18" s="0" t="n">
        <f aca="false" ca="false" dt2D="false" dtr="false" t="normal">L18*2.16</f>
        <v>111.97440000000002</v>
      </c>
      <c r="N18" s="0" t="n">
        <f aca="false" ca="false" dt2D="false" dtr="false" t="normal">'КУ для 240 кГц '!L24</f>
        <v>108.17990287547322</v>
      </c>
      <c r="O18" s="0" t="n">
        <f aca="false" ca="false" dt2D="false" dtr="false" t="normal">N18-M18</f>
        <v>-3.7944971245267993</v>
      </c>
      <c r="Q18" s="1" t="n">
        <f aca="false" ca="false" dt2D="false" dtr="false" t="normal">B18</f>
        <v>15</v>
      </c>
      <c r="R18" s="1" t="n">
        <f aca="false" ca="false" dt2D="false" dtr="false" t="normal">'КУ для 240 кГц '!U24</f>
        <v>37</v>
      </c>
      <c r="S18" s="1" t="str">
        <f aca="false" ca="false" dt2D="false" dtr="false" t="normal">DEC2HEX(R18)</f>
        <v>25</v>
      </c>
      <c r="T18" s="1" t="n"/>
      <c r="U18" s="1" t="n">
        <f aca="false" ca="false" dt2D="false" dtr="false" t="normal">F18</f>
        <v>15</v>
      </c>
      <c r="V18" s="1" t="n">
        <f aca="false" ca="false" dt2D="false" dtr="false" t="normal">'КУ для 240 кГц '!W24</f>
        <v>38</v>
      </c>
      <c r="W18" s="1" t="str">
        <f aca="false" ca="false" dt2D="false" dtr="false" t="normal">DEC2HEX(V18)</f>
        <v>26</v>
      </c>
      <c r="Y18" s="0" t="n">
        <f aca="false" ca="false" dt2D="false" dtr="false" t="normal">(256-R18)*(256-V18)</f>
        <v>47742</v>
      </c>
      <c r="BJ18" s="269" t="n">
        <f aca="false" ca="false" dt2D="false" dtr="false" t="normal">BJ17+1</f>
        <v>13</v>
      </c>
      <c r="BK18" s="269" t="n">
        <f aca="false" ca="false" dt2D="false" dtr="false" t="normal">'КУ для 240 кГц '!U22</f>
        <v>42</v>
      </c>
      <c r="BL18" s="1" t="str">
        <f aca="false" ca="false" dt2D="false" dtr="false" t="normal">DEC2HEX(BK18)</f>
        <v>2A</v>
      </c>
      <c r="BN18" s="269" t="n"/>
      <c r="BO18" s="270" t="n">
        <f aca="false" ca="false" dt2D="false" dtr="false" t="normal">'КУ для 240 кГц '!W22</f>
        <v>42</v>
      </c>
      <c r="BP18" s="72" t="str">
        <f aca="false" ca="false" dt2D="false" dtr="false" t="normal">DEC2HEX(BO18)</f>
        <v>2A</v>
      </c>
      <c r="BR18" s="1" t="n">
        <f aca="false" ca="false" dt2D="false" dtr="false" t="normal">(256-BK18)*(256-BO18)</f>
        <v>45796</v>
      </c>
      <c r="BS18" s="0" t="n">
        <f aca="false" ca="false" dt2D="false" dtr="false" t="normal">BR18-BR17</f>
        <v>1064</v>
      </c>
    </row>
    <row outlineLevel="0" r="19">
      <c r="B19" s="269" t="n">
        <f aca="false" ca="false" dt2D="false" dtr="false" t="normal">B18+1</f>
        <v>16</v>
      </c>
      <c r="C19" s="269" t="n">
        <v>23</v>
      </c>
      <c r="D19" s="1" t="n">
        <f aca="false" ca="false" dt2D="false" dtr="false" t="normal">HEX2DEC(C19)</f>
        <v>35</v>
      </c>
      <c r="F19" s="269" t="n">
        <f aca="false" ca="false" dt2D="false" dtr="false" t="normal">B19</f>
        <v>16</v>
      </c>
      <c r="G19" s="270" t="n">
        <v>23</v>
      </c>
      <c r="H19" s="72" t="n">
        <f aca="false" ca="false" dt2D="false" dtr="false" t="normal">HEX2DEC(G19)</f>
        <v>35</v>
      </c>
      <c r="J19" s="1" t="n">
        <f aca="false" ca="false" dt2D="false" dtr="false" t="normal">(256-D19)*(256-H19)</f>
        <v>48841</v>
      </c>
      <c r="L19" s="0" t="n">
        <f aca="false" ca="false" dt2D="false" dtr="false" t="normal">AF127*AF127</f>
        <v>56.25</v>
      </c>
      <c r="M19" s="0" t="n">
        <f aca="false" ca="false" dt2D="false" dtr="false" t="normal">L19*2.16</f>
        <v>121.50000000000001</v>
      </c>
      <c r="N19" s="0" t="n">
        <f aca="false" ca="false" dt2D="false" dtr="false" t="normal">'КУ для 240 кГц '!L25</f>
        <v>119.0141492649804</v>
      </c>
      <c r="O19" s="0" t="n">
        <f aca="false" ca="false" dt2D="false" dtr="false" t="normal">N19-M19</f>
        <v>-2.4858507350196106</v>
      </c>
      <c r="Q19" s="1" t="n">
        <f aca="false" ca="false" dt2D="false" dtr="false" t="normal">B19</f>
        <v>16</v>
      </c>
      <c r="R19" s="1" t="n">
        <f aca="false" ca="false" dt2D="false" dtr="false" t="normal">'КУ для 240 кГц '!U25</f>
        <v>34</v>
      </c>
      <c r="S19" s="1" t="str">
        <f aca="false" ca="false" dt2D="false" dtr="false" t="normal">DEC2HEX(R19)</f>
        <v>22</v>
      </c>
      <c r="T19" s="1" t="n"/>
      <c r="U19" s="1" t="n">
        <f aca="false" ca="false" dt2D="false" dtr="false" t="normal">F19</f>
        <v>16</v>
      </c>
      <c r="V19" s="1" t="n">
        <f aca="false" ca="false" dt2D="false" dtr="false" t="normal">'КУ для 240 кГц '!W25</f>
        <v>37</v>
      </c>
      <c r="W19" s="1" t="str">
        <f aca="false" ca="false" dt2D="false" dtr="false" t="normal">DEC2HEX(V19)</f>
        <v>25</v>
      </c>
      <c r="Y19" s="0" t="n">
        <f aca="false" ca="false" dt2D="false" dtr="false" t="normal">(256-R19)*(256-V19)</f>
        <v>48618</v>
      </c>
      <c r="BJ19" s="269" t="n">
        <f aca="false" ca="false" dt2D="false" dtr="false" t="normal">BJ18+1</f>
        <v>14</v>
      </c>
      <c r="BK19" s="269" t="n">
        <f aca="false" ca="false" dt2D="false" dtr="false" t="normal">'КУ для 240 кГц '!U23</f>
        <v>38</v>
      </c>
      <c r="BL19" s="1" t="str">
        <f aca="false" ca="false" dt2D="false" dtr="false" t="normal">DEC2HEX(BK19)</f>
        <v>26</v>
      </c>
      <c r="BN19" s="269" t="n"/>
      <c r="BO19" s="270" t="n">
        <f aca="false" ca="false" dt2D="false" dtr="false" t="normal">'КУ для 240 кГц '!W23</f>
        <v>41</v>
      </c>
      <c r="BP19" s="72" t="str">
        <f aca="false" ca="false" dt2D="false" dtr="false" t="normal">DEC2HEX(BO19)</f>
        <v>29</v>
      </c>
      <c r="BR19" s="1" t="n">
        <f aca="false" ca="false" dt2D="false" dtr="false" t="normal">(256-BK19)*(256-BO19)</f>
        <v>46870</v>
      </c>
      <c r="BS19" s="0" t="n">
        <f aca="false" ca="false" dt2D="false" dtr="false" t="normal">BR19-BR18</f>
        <v>1074</v>
      </c>
    </row>
    <row outlineLevel="0" r="20">
      <c r="B20" s="269" t="n">
        <f aca="false" ca="false" dt2D="false" dtr="false" t="normal">B19+1</f>
        <v>17</v>
      </c>
      <c r="C20" s="269" t="n">
        <v>20</v>
      </c>
      <c r="D20" s="1" t="n">
        <f aca="false" ca="false" dt2D="false" dtr="false" t="normal">HEX2DEC(C20)</f>
        <v>32</v>
      </c>
      <c r="F20" s="269" t="n">
        <f aca="false" ca="false" dt2D="false" dtr="false" t="normal">B20</f>
        <v>17</v>
      </c>
      <c r="G20" s="270" t="n">
        <v>21</v>
      </c>
      <c r="H20" s="72" t="n">
        <f aca="false" ca="false" dt2D="false" dtr="false" t="normal">HEX2DEC(G20)</f>
        <v>33</v>
      </c>
      <c r="J20" s="1" t="n">
        <f aca="false" ca="false" dt2D="false" dtr="false" t="normal">(256-D20)*(256-H20)</f>
        <v>49952</v>
      </c>
      <c r="L20" s="0" t="n">
        <f aca="false" ca="false" dt2D="false" dtr="false" t="normal">AF124*AF125</f>
        <v>63.17999999999999</v>
      </c>
      <c r="M20" s="0" t="n">
        <f aca="false" ca="false" dt2D="false" dtr="false" t="normal">L20*2.16</f>
        <v>136.4688</v>
      </c>
      <c r="N20" s="0" t="n">
        <f aca="false" ca="false" dt2D="false" dtr="false" t="normal">'КУ для 240 кГц '!L26</f>
        <v>130.55768271022666</v>
      </c>
      <c r="O20" s="0" t="n">
        <f aca="false" ca="false" dt2D="false" dtr="false" t="normal">N20-M20</f>
        <v>-5.91111728977333</v>
      </c>
      <c r="Q20" s="1" t="n">
        <f aca="false" ca="false" dt2D="false" dtr="false" t="normal">B20</f>
        <v>17</v>
      </c>
      <c r="R20" s="1" t="n">
        <f aca="false" ca="false" dt2D="false" dtr="false" t="normal">'КУ для 240 кГц '!U26</f>
        <v>32</v>
      </c>
      <c r="S20" s="1" t="str">
        <f aca="false" ca="false" dt2D="false" dtr="false" t="normal">DEC2HEX(R20)</f>
        <v>20</v>
      </c>
      <c r="T20" s="1" t="n"/>
      <c r="U20" s="1" t="n">
        <f aca="false" ca="false" dt2D="false" dtr="false" t="normal">F20</f>
        <v>17</v>
      </c>
      <c r="V20" s="1" t="n">
        <f aca="false" ca="false" dt2D="false" dtr="false" t="normal">'КУ для 240 кГц '!W26</f>
        <v>35</v>
      </c>
      <c r="W20" s="1" t="str">
        <f aca="false" ca="false" dt2D="false" dtr="false" t="normal">DEC2HEX(V20)</f>
        <v>23</v>
      </c>
      <c r="Y20" s="0" t="n">
        <f aca="false" ca="false" dt2D="false" dtr="false" t="normal">(256-R20)*(256-V20)</f>
        <v>49504</v>
      </c>
      <c r="BJ20" s="269" t="n">
        <f aca="false" ca="false" dt2D="false" dtr="false" t="normal">BJ19+1</f>
        <v>15</v>
      </c>
      <c r="BK20" s="269" t="n">
        <f aca="false" ca="false" dt2D="false" dtr="false" t="normal">'КУ для 240 кГц '!U24</f>
        <v>37</v>
      </c>
      <c r="BL20" s="1" t="str">
        <f aca="false" ca="false" dt2D="false" dtr="false" t="normal">DEC2HEX(BK20)</f>
        <v>25</v>
      </c>
      <c r="BN20" s="269" t="n"/>
      <c r="BO20" s="270" t="n">
        <f aca="false" ca="false" dt2D="false" dtr="false" t="normal">'КУ для 240 кГц '!W24</f>
        <v>38</v>
      </c>
      <c r="BP20" s="72" t="str">
        <f aca="false" ca="false" dt2D="false" dtr="false" t="normal">DEC2HEX(BO20)</f>
        <v>26</v>
      </c>
      <c r="BR20" s="1" t="n">
        <f aca="false" ca="false" dt2D="false" dtr="false" t="normal">(256-BK20)*(256-BO20)</f>
        <v>47742</v>
      </c>
      <c r="BS20" s="0" t="n">
        <f aca="false" ca="false" dt2D="false" dtr="false" t="normal">BR20-BR19</f>
        <v>872</v>
      </c>
    </row>
    <row outlineLevel="0" r="21">
      <c r="B21" s="269" t="n">
        <f aca="false" ca="false" dt2D="false" dtr="false" t="normal">B20+1</f>
        <v>18</v>
      </c>
      <c r="C21" s="269" t="s">
        <v>307</v>
      </c>
      <c r="D21" s="1" t="n">
        <f aca="false" ca="false" dt2D="false" dtr="false" t="normal">HEX2DEC(C21)</f>
        <v>31</v>
      </c>
      <c r="F21" s="269" t="n">
        <f aca="false" ca="false" dt2D="false" dtr="false" t="normal">B21</f>
        <v>18</v>
      </c>
      <c r="G21" s="270" t="s">
        <v>307</v>
      </c>
      <c r="H21" s="72" t="n">
        <f aca="false" ca="false" dt2D="false" dtr="false" t="normal">HEX2DEC(G21)</f>
        <v>31</v>
      </c>
      <c r="J21" s="1" t="n">
        <f aca="false" ca="false" dt2D="false" dtr="false" t="normal">(256-D21)*(256-H21)</f>
        <v>50625</v>
      </c>
      <c r="L21" s="0" t="n">
        <f aca="false" ca="false" dt2D="false" dtr="false" t="normal">AF123*AF123</f>
        <v>72.25</v>
      </c>
      <c r="M21" s="0" t="n">
        <f aca="false" ca="false" dt2D="false" dtr="false" t="normal">L21*2.16</f>
        <v>156.06</v>
      </c>
      <c r="N21" s="0" t="n">
        <f aca="false" ca="false" dt2D="false" dtr="false" t="normal">'КУ для 240 кГц '!L27</f>
        <v>142.85056515573652</v>
      </c>
      <c r="O21" s="0" t="n">
        <f aca="false" ca="false" dt2D="false" dtr="false" t="normal">N21-M21</f>
        <v>-13.209434844263484</v>
      </c>
      <c r="Q21" s="1" t="n">
        <f aca="false" ca="false" dt2D="false" dtr="false" t="normal">B21</f>
        <v>18</v>
      </c>
      <c r="R21" s="1" t="n">
        <f aca="false" ca="false" dt2D="false" dtr="false" t="normal">'КУ для 240 кГц '!U27</f>
        <v>31</v>
      </c>
      <c r="S21" s="1" t="str">
        <f aca="false" ca="false" dt2D="false" dtr="false" t="normal">DEC2HEX(R21)</f>
        <v>1F</v>
      </c>
      <c r="T21" s="1" t="n"/>
      <c r="U21" s="1" t="n">
        <f aca="false" ca="false" dt2D="false" dtr="false" t="normal">F21</f>
        <v>18</v>
      </c>
      <c r="V21" s="1" t="n">
        <f aca="false" ca="false" dt2D="false" dtr="false" t="normal">'КУ для 240 кГц '!W27</f>
        <v>33</v>
      </c>
      <c r="W21" s="1" t="str">
        <f aca="false" ca="false" dt2D="false" dtr="false" t="normal">DEC2HEX(V21)</f>
        <v>21</v>
      </c>
      <c r="Y21" s="0" t="n">
        <f aca="false" ca="false" dt2D="false" dtr="false" t="normal">(256-R21)*(256-V21)</f>
        <v>50175</v>
      </c>
      <c r="BJ21" s="269" t="n">
        <f aca="false" ca="false" dt2D="false" dtr="false" t="normal">BJ20+1</f>
        <v>16</v>
      </c>
      <c r="BK21" s="269" t="n">
        <f aca="false" ca="false" dt2D="false" dtr="false" t="normal">'КУ для 240 кГц '!U25</f>
        <v>34</v>
      </c>
      <c r="BL21" s="1" t="str">
        <f aca="false" ca="false" dt2D="false" dtr="false" t="normal">DEC2HEX(BK21)</f>
        <v>22</v>
      </c>
      <c r="BN21" s="269" t="n"/>
      <c r="BO21" s="270" t="n">
        <f aca="false" ca="false" dt2D="false" dtr="false" t="normal">'КУ для 240 кГц '!W25</f>
        <v>37</v>
      </c>
      <c r="BP21" s="72" t="str">
        <f aca="false" ca="false" dt2D="false" dtr="false" t="normal">DEC2HEX(BO21)</f>
        <v>25</v>
      </c>
      <c r="BR21" s="1" t="n">
        <f aca="false" ca="false" dt2D="false" dtr="false" t="normal">(256-BK21)*(256-BO21)</f>
        <v>48618</v>
      </c>
      <c r="BS21" s="0" t="n">
        <f aca="false" ca="false" dt2D="false" dtr="false" t="normal">BR21-BR20</f>
        <v>876</v>
      </c>
    </row>
    <row outlineLevel="0" r="22">
      <c r="B22" s="269" t="n">
        <f aca="false" ca="false" dt2D="false" dtr="false" t="normal">B21+1</f>
        <v>19</v>
      </c>
      <c r="C22" s="269" t="s">
        <v>308</v>
      </c>
      <c r="D22" s="1" t="n">
        <f aca="false" ca="false" dt2D="false" dtr="false" t="normal">HEX2DEC(C22)</f>
        <v>30</v>
      </c>
      <c r="F22" s="269" t="n">
        <f aca="false" ca="false" dt2D="false" dtr="false" t="normal">B22</f>
        <v>19</v>
      </c>
      <c r="G22" s="270" t="s">
        <v>308</v>
      </c>
      <c r="H22" s="72" t="n">
        <f aca="false" ca="false" dt2D="false" dtr="false" t="normal">HEX2DEC(G22)</f>
        <v>30</v>
      </c>
      <c r="J22" s="1" t="n">
        <f aca="false" ca="false" dt2D="false" dtr="false" t="normal">(256-D22)*(256-H22)</f>
        <v>51076</v>
      </c>
      <c r="L22" s="0" t="n">
        <f aca="false" ca="false" dt2D="false" dtr="false" t="normal">AF122*AF122</f>
        <v>81</v>
      </c>
      <c r="M22" s="0" t="n">
        <f aca="false" ca="false" dt2D="false" dtr="false" t="normal">L22*2.16</f>
        <v>174.96</v>
      </c>
      <c r="N22" s="0" t="n">
        <f aca="false" ca="false" dt2D="false" dtr="false" t="normal">'КУ для 240 кГц '!L28</f>
        <v>155.93495597377267</v>
      </c>
      <c r="O22" s="0" t="n">
        <f aca="false" ca="false" dt2D="false" dtr="false" t="normal">N22-M22</f>
        <v>-19.025044026227334</v>
      </c>
      <c r="Q22" s="1" t="n">
        <f aca="false" ca="false" dt2D="false" dtr="false" t="normal">B22</f>
        <v>19</v>
      </c>
      <c r="R22" s="1" t="n">
        <f aca="false" ca="false" dt2D="false" dtr="false" t="normal">'КУ для 240 кГц '!U28</f>
        <v>31</v>
      </c>
      <c r="S22" s="1" t="str">
        <f aca="false" ca="false" dt2D="false" dtr="false" t="normal">DEC2HEX(R22)</f>
        <v>1F</v>
      </c>
      <c r="T22" s="1" t="n"/>
      <c r="U22" s="1" t="n">
        <f aca="false" ca="false" dt2D="false" dtr="false" t="normal">F22</f>
        <v>19</v>
      </c>
      <c r="V22" s="1" t="n">
        <f aca="false" ca="false" dt2D="false" dtr="false" t="normal">'КУ для 240 кГц '!W28</f>
        <v>31</v>
      </c>
      <c r="W22" s="1" t="str">
        <f aca="false" ca="false" dt2D="false" dtr="false" t="normal">DEC2HEX(V22)</f>
        <v>1F</v>
      </c>
      <c r="Y22" s="0" t="n">
        <f aca="false" ca="false" dt2D="false" dtr="false" t="normal">(256-R22)*(256-V22)</f>
        <v>50625</v>
      </c>
      <c r="BJ22" s="269" t="n">
        <f aca="false" ca="false" dt2D="false" dtr="false" t="normal">BJ21+1</f>
        <v>17</v>
      </c>
      <c r="BK22" s="269" t="n">
        <f aca="false" ca="false" dt2D="false" dtr="false" t="normal">'КУ для 240 кГц '!U26</f>
        <v>32</v>
      </c>
      <c r="BL22" s="1" t="str">
        <f aca="false" ca="false" dt2D="false" dtr="false" t="normal">DEC2HEX(BK22)</f>
        <v>20</v>
      </c>
      <c r="BN22" s="269" t="n"/>
      <c r="BO22" s="270" t="n">
        <f aca="false" ca="false" dt2D="false" dtr="false" t="normal">'КУ для 240 кГц '!W26</f>
        <v>35</v>
      </c>
      <c r="BP22" s="72" t="str">
        <f aca="false" ca="false" dt2D="false" dtr="false" t="normal">DEC2HEX(BO22)</f>
        <v>23</v>
      </c>
      <c r="BR22" s="1" t="n">
        <f aca="false" ca="false" dt2D="false" dtr="false" t="normal">(256-BK22)*(256-BO22)</f>
        <v>49504</v>
      </c>
      <c r="BS22" s="0" t="n">
        <f aca="false" ca="false" dt2D="false" dtr="false" t="normal">BR22-BR21</f>
        <v>886</v>
      </c>
    </row>
    <row outlineLevel="0" r="23">
      <c r="B23" s="269" t="n">
        <f aca="false" ca="false" dt2D="false" dtr="false" t="normal">B22+1</f>
        <v>20</v>
      </c>
      <c r="C23" s="269" t="s">
        <v>309</v>
      </c>
      <c r="D23" s="1" t="n">
        <f aca="false" ca="false" dt2D="false" dtr="false" t="normal">HEX2DEC(C23)</f>
        <v>29</v>
      </c>
      <c r="F23" s="269" t="n">
        <f aca="false" ca="false" dt2D="false" dtr="false" t="normal">B23</f>
        <v>20</v>
      </c>
      <c r="G23" s="270" t="s">
        <v>308</v>
      </c>
      <c r="H23" s="72" t="n">
        <f aca="false" ca="false" dt2D="false" dtr="false" t="normal">HEX2DEC(G23)</f>
        <v>30</v>
      </c>
      <c r="J23" s="1" t="n">
        <f aca="false" ca="false" dt2D="false" dtr="false" t="normal">(256-D23)*(256-H23)</f>
        <v>51302</v>
      </c>
      <c r="L23" s="0" t="n">
        <f aca="false" ca="false" dt2D="false" dtr="false" t="normal">AF121*AF122</f>
        <v>83.7</v>
      </c>
      <c r="M23" s="0" t="n">
        <f aca="false" ca="false" dt2D="false" dtr="false" t="normal">L23*2.16</f>
        <v>180.79200000000003</v>
      </c>
      <c r="N23" s="0" t="n">
        <f aca="false" ca="false" dt2D="false" dtr="false" t="normal">'КУ для 240 кГц '!L29</f>
        <v>169.85521680182438</v>
      </c>
      <c r="O23" s="0" t="n">
        <f aca="false" ca="false" dt2D="false" dtr="false" t="normal">N23-M23</f>
        <v>-10.936783198175647</v>
      </c>
      <c r="Q23" s="1" t="n">
        <f aca="false" ca="false" dt2D="false" dtr="false" t="normal">B23</f>
        <v>20</v>
      </c>
      <c r="R23" s="1" t="n">
        <f aca="false" ca="false" dt2D="false" dtr="false" t="normal">'КУ для 240 кГц '!U29</f>
        <v>29</v>
      </c>
      <c r="S23" s="1" t="str">
        <f aca="false" ca="false" dt2D="false" dtr="false" t="normal">DEC2HEX(R23)</f>
        <v>1D</v>
      </c>
      <c r="T23" s="1" t="n"/>
      <c r="U23" s="1" t="n">
        <f aca="false" ca="false" dt2D="false" dtr="false" t="normal">F23</f>
        <v>20</v>
      </c>
      <c r="V23" s="1" t="n">
        <f aca="false" ca="false" dt2D="false" dtr="false" t="normal">'КУ для 240 кГц '!W29</f>
        <v>31</v>
      </c>
      <c r="W23" s="1" t="str">
        <f aca="false" ca="false" dt2D="false" dtr="false" t="normal">DEC2HEX(V23)</f>
        <v>1F</v>
      </c>
      <c r="Y23" s="0" t="n">
        <f aca="false" ca="false" dt2D="false" dtr="false" t="normal">(256-R23)*(256-V23)</f>
        <v>51075</v>
      </c>
      <c r="BJ23" s="269" t="n">
        <f aca="false" ca="false" dt2D="false" dtr="false" t="normal">BJ22+1</f>
        <v>18</v>
      </c>
      <c r="BK23" s="269" t="n">
        <f aca="false" ca="false" dt2D="false" dtr="false" t="normal">'КУ для 240 кГц '!U27</f>
        <v>31</v>
      </c>
      <c r="BL23" s="1" t="str">
        <f aca="false" ca="false" dt2D="false" dtr="false" t="normal">DEC2HEX(BK23)</f>
        <v>1F</v>
      </c>
      <c r="BN23" s="269" t="n"/>
      <c r="BO23" s="270" t="n">
        <f aca="false" ca="false" dt2D="false" dtr="false" t="normal">'КУ для 240 кГц '!W27</f>
        <v>33</v>
      </c>
      <c r="BP23" s="72" t="str">
        <f aca="false" ca="false" dt2D="false" dtr="false" t="normal">DEC2HEX(BO23)</f>
        <v>21</v>
      </c>
      <c r="BR23" s="1" t="n">
        <f aca="false" ca="false" dt2D="false" dtr="false" t="normal">(256-BK23)*(256-BO23)</f>
        <v>50175</v>
      </c>
      <c r="BS23" s="0" t="n">
        <f aca="false" ca="false" dt2D="false" dtr="false" t="normal">BR23-BR22</f>
        <v>671</v>
      </c>
    </row>
    <row outlineLevel="0" r="24">
      <c r="B24" s="269" t="n">
        <f aca="false" ca="false" dt2D="false" dtr="false" t="normal">B23+1</f>
        <v>21</v>
      </c>
      <c r="C24" s="269" t="s">
        <v>310</v>
      </c>
      <c r="D24" s="1" t="n">
        <f aca="false" ca="false" dt2D="false" dtr="false" t="normal">HEX2DEC(C24)</f>
        <v>28</v>
      </c>
      <c r="F24" s="269" t="n">
        <f aca="false" ca="false" dt2D="false" dtr="false" t="normal">B24</f>
        <v>21</v>
      </c>
      <c r="G24" s="270" t="s">
        <v>309</v>
      </c>
      <c r="H24" s="72" t="n">
        <f aca="false" ca="false" dt2D="false" dtr="false" t="normal">HEX2DEC(G24)</f>
        <v>29</v>
      </c>
      <c r="J24" s="1" t="n">
        <f aca="false" ca="false" dt2D="false" dtr="false" t="normal">(256-D24)*(256-H24)</f>
        <v>51756</v>
      </c>
      <c r="L24" s="0" t="n">
        <f aca="false" ca="false" dt2D="false" dtr="false" t="normal">AF120*AF121</f>
        <v>88.35000000000001</v>
      </c>
      <c r="M24" s="0" t="n">
        <f aca="false" ca="false" dt2D="false" dtr="false" t="normal">L24*2.16</f>
        <v>190.83600000000004</v>
      </c>
      <c r="N24" s="0" t="n">
        <f aca="false" ca="false" dt2D="false" dtr="false" t="normal">'КУ для 240 кГц '!L30</f>
        <v>184.65802145894907</v>
      </c>
      <c r="O24" s="0" t="n">
        <f aca="false" ca="false" dt2D="false" dtr="false" t="normal">N24-M24</f>
        <v>-6.177978541050976</v>
      </c>
      <c r="Q24" s="1" t="n">
        <f aca="false" ca="false" dt2D="false" dtr="false" t="normal">B24</f>
        <v>21</v>
      </c>
      <c r="R24" s="1" t="n">
        <f aca="false" ca="false" dt2D="false" dtr="false" t="normal">'КУ для 240 кГц '!U30</f>
        <v>28</v>
      </c>
      <c r="S24" s="1" t="str">
        <f aca="false" ca="false" dt2D="false" dtr="false" t="normal">DEC2HEX(R24)</f>
        <v>1C</v>
      </c>
      <c r="T24" s="1" t="n"/>
      <c r="U24" s="1" t="n">
        <f aca="false" ca="false" dt2D="false" dtr="false" t="normal">F24</f>
        <v>21</v>
      </c>
      <c r="V24" s="1" t="n">
        <f aca="false" ca="false" dt2D="false" dtr="false" t="normal">'КУ для 240 кГц '!W30</f>
        <v>30</v>
      </c>
      <c r="W24" s="1" t="str">
        <f aca="false" ca="false" dt2D="false" dtr="false" t="normal">DEC2HEX(V24)</f>
        <v>1E</v>
      </c>
      <c r="Y24" s="0" t="n">
        <f aca="false" ca="false" dt2D="false" dtr="false" t="normal">(256-R24)*(256-V24)</f>
        <v>51528</v>
      </c>
      <c r="BJ24" s="269" t="n">
        <f aca="false" ca="false" dt2D="false" dtr="false" t="normal">BJ23+1</f>
        <v>19</v>
      </c>
      <c r="BK24" s="269" t="n">
        <f aca="false" ca="false" dt2D="false" dtr="false" t="normal">'КУ для 240 кГц '!U28</f>
        <v>31</v>
      </c>
      <c r="BL24" s="1" t="str">
        <f aca="false" ca="false" dt2D="false" dtr="false" t="normal">DEC2HEX(BK24)</f>
        <v>1F</v>
      </c>
      <c r="BN24" s="269" t="n"/>
      <c r="BO24" s="270" t="n">
        <f aca="false" ca="false" dt2D="false" dtr="false" t="normal">'КУ для 240 кГц '!W28</f>
        <v>31</v>
      </c>
      <c r="BP24" s="72" t="str">
        <f aca="false" ca="false" dt2D="false" dtr="false" t="normal">DEC2HEX(BO24)</f>
        <v>1F</v>
      </c>
      <c r="BR24" s="1" t="n">
        <f aca="false" ca="false" dt2D="false" dtr="false" t="normal">(256-BK24)*(256-BO24)</f>
        <v>50625</v>
      </c>
      <c r="BS24" s="0" t="n">
        <f aca="false" ca="false" dt2D="false" dtr="false" t="normal">BR24-BR23</f>
        <v>450</v>
      </c>
    </row>
    <row outlineLevel="0" r="25">
      <c r="B25" s="269" t="n">
        <f aca="false" ca="false" dt2D="false" dtr="false" t="normal">B24+1</f>
        <v>22</v>
      </c>
      <c r="C25" s="269" t="s">
        <v>311</v>
      </c>
      <c r="D25" s="1" t="n">
        <f aca="false" ca="false" dt2D="false" dtr="false" t="normal">HEX2DEC(C25)</f>
        <v>27</v>
      </c>
      <c r="F25" s="269" t="n">
        <f aca="false" ca="false" dt2D="false" dtr="false" t="normal">B25</f>
        <v>22</v>
      </c>
      <c r="G25" s="270" t="s">
        <v>311</v>
      </c>
      <c r="H25" s="72" t="n">
        <f aca="false" ca="false" dt2D="false" dtr="false" t="normal">HEX2DEC(G25)</f>
        <v>27</v>
      </c>
      <c r="J25" s="1" t="n">
        <f aca="false" ca="false" dt2D="false" dtr="false" t="normal">(256-D25)*(256-H25)</f>
        <v>52441</v>
      </c>
      <c r="L25" s="0" t="n">
        <f aca="false" ca="false" dt2D="false" dtr="false" t="normal">AF119*AF119</f>
        <v>100</v>
      </c>
      <c r="M25" s="0" t="n">
        <f aca="false" ca="false" dt2D="false" dtr="false" t="normal">L25*2.16</f>
        <v>216</v>
      </c>
      <c r="N25" s="0" t="n">
        <f aca="false" ca="false" dt2D="false" dtr="false" t="normal">'КУ для 240 кГц '!L31</f>
        <v>200.39247118153307</v>
      </c>
      <c r="O25" s="0" t="n">
        <f aca="false" ca="false" dt2D="false" dtr="false" t="normal">N25-M25</f>
        <v>-15.607528818466932</v>
      </c>
      <c r="Q25" s="1" t="n">
        <f aca="false" ca="false" dt2D="false" dtr="false" t="normal">B25</f>
        <v>22</v>
      </c>
      <c r="R25" s="1" t="n">
        <f aca="false" ca="false" dt2D="false" dtr="false" t="normal">'КУ для 240 кГц '!U31</f>
        <v>27</v>
      </c>
      <c r="S25" s="1" t="str">
        <f aca="false" ca="false" dt2D="false" dtr="false" t="normal">DEC2HEX(R25)</f>
        <v>1B</v>
      </c>
      <c r="T25" s="1" t="n"/>
      <c r="U25" s="1" t="n">
        <f aca="false" ca="false" dt2D="false" dtr="false" t="normal">F25</f>
        <v>22</v>
      </c>
      <c r="V25" s="1" t="n">
        <f aca="false" ca="false" dt2D="false" dtr="false" t="normal">'КУ для 240 кГц '!W31</f>
        <v>29</v>
      </c>
      <c r="W25" s="1" t="str">
        <f aca="false" ca="false" dt2D="false" dtr="false" t="normal">DEC2HEX(V25)</f>
        <v>1D</v>
      </c>
      <c r="Y25" s="0" t="n">
        <f aca="false" ca="false" dt2D="false" dtr="false" t="normal">(256-R25)*(256-V25)</f>
        <v>51983</v>
      </c>
      <c r="BJ25" s="269" t="n">
        <f aca="false" ca="false" dt2D="false" dtr="false" t="normal">BJ24+1</f>
        <v>20</v>
      </c>
      <c r="BK25" s="269" t="n">
        <f aca="false" ca="false" dt2D="false" dtr="false" t="normal">'КУ для 240 кГц '!U29</f>
        <v>29</v>
      </c>
      <c r="BL25" s="1" t="str">
        <f aca="false" ca="false" dt2D="false" dtr="false" t="normal">DEC2HEX(BK25)</f>
        <v>1D</v>
      </c>
      <c r="BN25" s="269" t="n"/>
      <c r="BO25" s="270" t="n">
        <f aca="false" ca="false" dt2D="false" dtr="false" t="normal">'КУ для 240 кГц '!W29</f>
        <v>31</v>
      </c>
      <c r="BP25" s="72" t="str">
        <f aca="false" ca="false" dt2D="false" dtr="false" t="normal">DEC2HEX(BO25)</f>
        <v>1F</v>
      </c>
      <c r="BR25" s="1" t="n">
        <f aca="false" ca="false" dt2D="false" dtr="false" t="normal">(256-BK25)*(256-BO25)</f>
        <v>51075</v>
      </c>
      <c r="BS25" s="0" t="n">
        <f aca="false" ca="false" dt2D="false" dtr="false" t="normal">BR25-BR24</f>
        <v>450</v>
      </c>
    </row>
    <row outlineLevel="0" r="26">
      <c r="B26" s="269" t="n">
        <f aca="false" ca="false" dt2D="false" dtr="false" t="normal">B25+1</f>
        <v>23</v>
      </c>
      <c r="C26" s="269" t="s">
        <v>312</v>
      </c>
      <c r="D26" s="1" t="n">
        <f aca="false" ca="false" dt2D="false" dtr="false" t="normal">HEX2DEC(C26)</f>
        <v>26</v>
      </c>
      <c r="F26" s="269" t="n">
        <f aca="false" ca="false" dt2D="false" dtr="false" t="normal">B26</f>
        <v>23</v>
      </c>
      <c r="G26" s="270" t="s">
        <v>312</v>
      </c>
      <c r="H26" s="72" t="n">
        <f aca="false" ca="false" dt2D="false" dtr="false" t="normal">HEX2DEC(G26)</f>
        <v>26</v>
      </c>
      <c r="J26" s="1" t="n">
        <f aca="false" ca="false" dt2D="false" dtr="false" t="normal">(256-D26)*(256-H26)</f>
        <v>52900</v>
      </c>
      <c r="L26" s="0" t="n">
        <f aca="false" ca="false" dt2D="false" dtr="false" t="normal">AF118*AF118</f>
        <v>106.09000000000002</v>
      </c>
      <c r="M26" s="0" t="n">
        <f aca="false" ca="false" dt2D="false" dtr="false" t="normal">L26*2.16</f>
        <v>229.15440000000007</v>
      </c>
      <c r="N26" s="0" t="n">
        <f aca="false" ca="false" dt2D="false" dtr="false" t="normal">'КУ для 240 кГц '!L32</f>
        <v>217.110215430231</v>
      </c>
      <c r="O26" s="0" t="n">
        <f aca="false" ca="false" dt2D="false" dtr="false" t="normal">N26-M26</f>
        <v>-12.044184569769072</v>
      </c>
      <c r="Q26" s="1" t="n">
        <f aca="false" ca="false" dt2D="false" dtr="false" t="normal">B26</f>
        <v>23</v>
      </c>
      <c r="R26" s="1" t="n">
        <f aca="false" ca="false" dt2D="false" dtr="false" t="normal">'КУ для 240 кГц '!U32</f>
        <v>27</v>
      </c>
      <c r="S26" s="1" t="str">
        <f aca="false" ca="false" dt2D="false" dtr="false" t="normal">DEC2HEX(R26)</f>
        <v>1B</v>
      </c>
      <c r="T26" s="1" t="n"/>
      <c r="U26" s="1" t="n">
        <f aca="false" ca="false" dt2D="false" dtr="false" t="normal">F26</f>
        <v>23</v>
      </c>
      <c r="V26" s="1" t="n">
        <f aca="false" ca="false" dt2D="false" dtr="false" t="normal">'КУ для 240 кГц '!W32</f>
        <v>27</v>
      </c>
      <c r="W26" s="1" t="str">
        <f aca="false" ca="false" dt2D="false" dtr="false" t="normal">DEC2HEX(V26)</f>
        <v>1B</v>
      </c>
      <c r="Y26" s="0" t="n">
        <f aca="false" ca="false" dt2D="false" dtr="false" t="normal">(256-R26)*(256-V26)</f>
        <v>52441</v>
      </c>
      <c r="BJ26" s="269" t="n">
        <f aca="false" ca="false" dt2D="false" dtr="false" t="normal">BJ25+1</f>
        <v>21</v>
      </c>
      <c r="BK26" s="269" t="n">
        <f aca="false" ca="false" dt2D="false" dtr="false" t="normal">'КУ для 240 кГц '!U30</f>
        <v>28</v>
      </c>
      <c r="BL26" s="1" t="str">
        <f aca="false" ca="false" dt2D="false" dtr="false" t="normal">DEC2HEX(BK26)</f>
        <v>1C</v>
      </c>
      <c r="BN26" s="269" t="n"/>
      <c r="BO26" s="270" t="n">
        <f aca="false" ca="false" dt2D="false" dtr="false" t="normal">'КУ для 240 кГц '!W30</f>
        <v>30</v>
      </c>
      <c r="BP26" s="72" t="str">
        <f aca="false" ca="false" dt2D="false" dtr="false" t="normal">DEC2HEX(BO26)</f>
        <v>1E</v>
      </c>
      <c r="BR26" s="1" t="n">
        <f aca="false" ca="false" dt2D="false" dtr="false" t="normal">(256-BK26)*(256-BO26)</f>
        <v>51528</v>
      </c>
      <c r="BS26" s="0" t="n">
        <f aca="false" ca="false" dt2D="false" dtr="false" t="normal">BR26-BR25</f>
        <v>453</v>
      </c>
    </row>
    <row outlineLevel="0" r="27">
      <c r="B27" s="269" t="n">
        <f aca="false" ca="false" dt2D="false" dtr="false" t="normal">B26+1</f>
        <v>24</v>
      </c>
      <c r="C27" s="269" t="n">
        <v>19</v>
      </c>
      <c r="D27" s="1" t="n">
        <f aca="false" ca="false" dt2D="false" dtr="false" t="normal">HEX2DEC(C27)</f>
        <v>25</v>
      </c>
      <c r="F27" s="269" t="n">
        <f aca="false" ca="false" dt2D="false" dtr="false" t="normal">B27</f>
        <v>24</v>
      </c>
      <c r="G27" s="270" t="n">
        <v>19</v>
      </c>
      <c r="H27" s="72" t="n">
        <f aca="false" ca="false" dt2D="false" dtr="false" t="normal">HEX2DEC(G27)</f>
        <v>25</v>
      </c>
      <c r="J27" s="1" t="n">
        <f aca="false" ca="false" dt2D="false" dtr="false" t="normal">(256-D27)*(256-H27)</f>
        <v>53361</v>
      </c>
      <c r="L27" s="0" t="n">
        <f aca="false" ca="false" dt2D="false" dtr="false" t="normal">AF117*AF117</f>
        <v>121</v>
      </c>
      <c r="M27" s="0" t="n">
        <f aca="false" ca="false" dt2D="false" dtr="false" t="normal">L27*2.16</f>
        <v>261.36</v>
      </c>
      <c r="N27" s="0" t="n">
        <f aca="false" ca="false" dt2D="false" dtr="false" t="normal">'КУ для 240 кГц '!L33</f>
        <v>234.86557853157097</v>
      </c>
      <c r="O27" s="0" t="n">
        <f aca="false" ca="false" dt2D="false" dtr="false" t="normal">N27-M27</f>
        <v>-26.49442146842904</v>
      </c>
      <c r="Q27" s="1" t="n">
        <f aca="false" ca="false" dt2D="false" dtr="false" t="normal">B27</f>
        <v>24</v>
      </c>
      <c r="R27" s="1" t="n">
        <f aca="false" ca="false" dt2D="false" dtr="false" t="normal">'КУ для 240 кГц '!U33</f>
        <v>23</v>
      </c>
      <c r="S27" s="1" t="str">
        <f aca="false" ca="false" dt2D="false" dtr="false" t="normal">DEC2HEX(R27)</f>
        <v>17</v>
      </c>
      <c r="T27" s="1" t="n"/>
      <c r="U27" s="1" t="n">
        <f aca="false" ca="false" dt2D="false" dtr="false" t="normal">F27</f>
        <v>24</v>
      </c>
      <c r="V27" s="1" t="n">
        <f aca="false" ca="false" dt2D="false" dtr="false" t="normal">'КУ для 240 кГц '!W33</f>
        <v>30</v>
      </c>
      <c r="W27" s="1" t="str">
        <f aca="false" ca="false" dt2D="false" dtr="false" t="normal">DEC2HEX(V27)</f>
        <v>1E</v>
      </c>
      <c r="Y27" s="0" t="n">
        <f aca="false" ca="false" dt2D="false" dtr="false" t="normal">(256-R27)*(256-V27)</f>
        <v>52658</v>
      </c>
      <c r="BJ27" s="269" t="n">
        <f aca="false" ca="false" dt2D="false" dtr="false" t="normal">BJ26+1</f>
        <v>22</v>
      </c>
      <c r="BK27" s="269" t="n">
        <f aca="false" ca="false" dt2D="false" dtr="false" t="normal">'КУ для 240 кГц '!U31</f>
        <v>27</v>
      </c>
      <c r="BL27" s="1" t="str">
        <f aca="false" ca="false" dt2D="false" dtr="false" t="normal">DEC2HEX(BK27)</f>
        <v>1B</v>
      </c>
      <c r="BN27" s="269" t="n"/>
      <c r="BO27" s="270" t="n">
        <f aca="false" ca="false" dt2D="false" dtr="false" t="normal">'КУ для 240 кГц '!W31</f>
        <v>29</v>
      </c>
      <c r="BP27" s="72" t="str">
        <f aca="false" ca="false" dt2D="false" dtr="false" t="normal">DEC2HEX(BO27)</f>
        <v>1D</v>
      </c>
      <c r="BR27" s="1" t="n">
        <f aca="false" ca="false" dt2D="false" dtr="false" t="normal">(256-BK27)*(256-BO27)</f>
        <v>51983</v>
      </c>
      <c r="BS27" s="0" t="n">
        <f aca="false" ca="false" dt2D="false" dtr="false" t="normal">BR27-BR26</f>
        <v>455</v>
      </c>
    </row>
    <row outlineLevel="0" r="28">
      <c r="B28" s="269" t="n">
        <f aca="false" ca="false" dt2D="false" dtr="false" t="normal">B27+1</f>
        <v>25</v>
      </c>
      <c r="C28" s="269" t="n">
        <v>18</v>
      </c>
      <c r="D28" s="1" t="n">
        <f aca="false" ca="false" dt2D="false" dtr="false" t="normal">HEX2DEC(C28)</f>
        <v>24</v>
      </c>
      <c r="F28" s="269" t="n">
        <f aca="false" ca="false" dt2D="false" dtr="false" t="normal">B28</f>
        <v>25</v>
      </c>
      <c r="G28" s="270" t="n">
        <v>19</v>
      </c>
      <c r="H28" s="72" t="n">
        <f aca="false" ca="false" dt2D="false" dtr="false" t="normal">HEX2DEC(G28)</f>
        <v>25</v>
      </c>
      <c r="J28" s="1" t="n">
        <f aca="false" ca="false" dt2D="false" dtr="false" t="normal">(256-D28)*(256-H28)</f>
        <v>53592</v>
      </c>
      <c r="L28" s="0" t="n">
        <f aca="false" ca="false" dt2D="false" dtr="false" t="normal">AF116*AF117</f>
        <v>123.19999999999999</v>
      </c>
      <c r="M28" s="0" t="n">
        <f aca="false" ca="false" dt2D="false" dtr="false" t="normal">L28*2.16</f>
        <v>266.11199999999997</v>
      </c>
      <c r="N28" s="0" t="n">
        <f aca="false" ca="false" dt2D="false" dtr="false" t="normal">'КУ для 240 кГц '!L34</f>
        <v>253.7156924299619</v>
      </c>
      <c r="O28" s="0" t="n">
        <f aca="false" ca="false" dt2D="false" dtr="false" t="normal">N28-M28</f>
        <v>-12.396307570038061</v>
      </c>
      <c r="Q28" s="1" t="n">
        <f aca="false" ca="false" dt2D="false" dtr="false" t="normal">B28</f>
        <v>25</v>
      </c>
      <c r="R28" s="1" t="n">
        <f aca="false" ca="false" dt2D="false" dtr="false" t="normal">'КУ для 240 кГц '!U34</f>
        <v>22</v>
      </c>
      <c r="S28" s="1" t="str">
        <f aca="false" ca="false" dt2D="false" dtr="false" t="normal">DEC2HEX(R28)</f>
        <v>16</v>
      </c>
      <c r="T28" s="1" t="n"/>
      <c r="U28" s="1" t="n">
        <f aca="false" ca="false" dt2D="false" dtr="false" t="normal">F28</f>
        <v>25</v>
      </c>
      <c r="V28" s="1" t="n">
        <f aca="false" ca="false" dt2D="false" dtr="false" t="normal">'КУ для 240 кГц '!W34</f>
        <v>28</v>
      </c>
      <c r="W28" s="1" t="str">
        <f aca="false" ca="false" dt2D="false" dtr="false" t="normal">DEC2HEX(V28)</f>
        <v>1C</v>
      </c>
      <c r="Y28" s="0" t="n">
        <f aca="false" ca="false" dt2D="false" dtr="false" t="normal">(256-R28)*(256-V28)</f>
        <v>53352</v>
      </c>
      <c r="BJ28" s="269" t="n">
        <f aca="false" ca="false" dt2D="false" dtr="false" t="normal">BJ27+1</f>
        <v>23</v>
      </c>
      <c r="BK28" s="269" t="n">
        <f aca="false" ca="false" dt2D="false" dtr="false" t="normal">'КУ для 240 кГц '!U32</f>
        <v>27</v>
      </c>
      <c r="BL28" s="1" t="str">
        <f aca="false" ca="false" dt2D="false" dtr="false" t="normal">DEC2HEX(BK28)</f>
        <v>1B</v>
      </c>
      <c r="BN28" s="269" t="n"/>
      <c r="BO28" s="270" t="n">
        <f aca="false" ca="false" dt2D="false" dtr="false" t="normal">'КУ для 240 кГц '!W32</f>
        <v>27</v>
      </c>
      <c r="BP28" s="72" t="str">
        <f aca="false" ca="false" dt2D="false" dtr="false" t="normal">DEC2HEX(BO28)</f>
        <v>1B</v>
      </c>
      <c r="BR28" s="1" t="n">
        <f aca="false" ca="false" dt2D="false" dtr="false" t="normal">(256-BK28)*(256-BO28)</f>
        <v>52441</v>
      </c>
      <c r="BS28" s="0" t="n">
        <f aca="false" ca="false" dt2D="false" dtr="false" t="normal">BR28-BR27</f>
        <v>458</v>
      </c>
    </row>
    <row outlineLevel="0" r="29">
      <c r="B29" s="269" t="n">
        <f aca="false" ca="false" dt2D="false" dtr="false" t="normal">B28+1</f>
        <v>26</v>
      </c>
      <c r="C29" s="269" t="n">
        <v>17</v>
      </c>
      <c r="D29" s="1" t="n">
        <f aca="false" ca="false" dt2D="false" dtr="false" t="normal">HEX2DEC(C29)</f>
        <v>23</v>
      </c>
      <c r="F29" s="269" t="n">
        <f aca="false" ca="false" dt2D="false" dtr="false" t="normal">B29</f>
        <v>26</v>
      </c>
      <c r="G29" s="270" t="n">
        <v>17</v>
      </c>
      <c r="H29" s="72" t="n">
        <f aca="false" ca="false" dt2D="false" dtr="false" t="normal">HEX2DEC(G29)</f>
        <v>23</v>
      </c>
      <c r="J29" s="1" t="n">
        <f aca="false" ca="false" dt2D="false" dtr="false" t="normal">(256-D29)*(256-H29)</f>
        <v>54289</v>
      </c>
      <c r="L29" s="0" t="n">
        <f aca="false" ca="false" dt2D="false" dtr="false" t="normal">AF115*AF115</f>
        <v>144</v>
      </c>
      <c r="M29" s="0" t="n">
        <f aca="false" ca="false" dt2D="false" dtr="false" t="normal">L29*2.16</f>
        <v>311.04</v>
      </c>
      <c r="N29" s="0" t="n">
        <f aca="false" ca="false" dt2D="false" dtr="false" t="normal">'КУ для 240 кГц '!L35</f>
        <v>273.72063583865145</v>
      </c>
      <c r="O29" s="0" t="n">
        <f aca="false" ca="false" dt2D="false" dtr="false" t="normal">N29-M29</f>
        <v>-37.319364161348574</v>
      </c>
      <c r="Q29" s="1" t="n">
        <f aca="false" ca="false" dt2D="false" dtr="false" t="normal">B29</f>
        <v>26</v>
      </c>
      <c r="R29" s="1" t="n">
        <f aca="false" ca="false" dt2D="false" dtr="false" t="normal">'КУ для 240 кГц '!U35</f>
        <v>22</v>
      </c>
      <c r="S29" s="1" t="str">
        <f aca="false" ca="false" dt2D="false" dtr="false" t="normal">DEC2HEX(R29)</f>
        <v>16</v>
      </c>
      <c r="T29" s="1" t="n"/>
      <c r="U29" s="1" t="n">
        <f aca="false" ca="false" dt2D="false" dtr="false" t="normal">F29</f>
        <v>26</v>
      </c>
      <c r="V29" s="1" t="n">
        <f aca="false" ca="false" dt2D="false" dtr="false" t="normal">'КУ для 240 кГц '!W35</f>
        <v>26</v>
      </c>
      <c r="W29" s="1" t="str">
        <f aca="false" ca="false" dt2D="false" dtr="false" t="normal">DEC2HEX(V29)</f>
        <v>1A</v>
      </c>
      <c r="Y29" s="0" t="n">
        <f aca="false" ca="false" dt2D="false" dtr="false" t="normal">(256-R29)*(256-V29)</f>
        <v>53820</v>
      </c>
      <c r="BJ29" s="269" t="n">
        <f aca="false" ca="false" dt2D="false" dtr="false" t="normal">BJ28+1</f>
        <v>24</v>
      </c>
      <c r="BK29" s="269" t="n">
        <f aca="false" ca="false" dt2D="false" dtr="false" t="normal">'КУ для 240 кГц '!U33</f>
        <v>23</v>
      </c>
      <c r="BL29" s="1" t="str">
        <f aca="false" ca="false" dt2D="false" dtr="false" t="normal">DEC2HEX(BK29)</f>
        <v>17</v>
      </c>
      <c r="BN29" s="269" t="n"/>
      <c r="BO29" s="270" t="n">
        <f aca="false" ca="false" dt2D="false" dtr="false" t="normal">'КУ для 240 кГц '!W33</f>
        <v>30</v>
      </c>
      <c r="BP29" s="72" t="str">
        <f aca="false" ca="false" dt2D="false" dtr="false" t="normal">DEC2HEX(BO29)</f>
        <v>1E</v>
      </c>
      <c r="BR29" s="1" t="n">
        <f aca="false" ca="false" dt2D="false" dtr="false" t="normal">(256-BK29)*(256-BO29)</f>
        <v>52658</v>
      </c>
      <c r="BS29" s="0" t="n">
        <f aca="false" ca="false" dt2D="false" dtr="false" t="normal">BR29-BR28</f>
        <v>217</v>
      </c>
    </row>
    <row outlineLevel="0" r="30">
      <c r="B30" s="269" t="n">
        <f aca="false" ca="false" dt2D="false" dtr="false" t="normal">B29+1</f>
        <v>27</v>
      </c>
      <c r="C30" s="269" t="n">
        <v>17</v>
      </c>
      <c r="D30" s="1" t="n">
        <f aca="false" ca="false" dt2D="false" dtr="false" t="normal">HEX2DEC(C30)</f>
        <v>23</v>
      </c>
      <c r="F30" s="269" t="n">
        <f aca="false" ca="false" dt2D="false" dtr="false" t="normal">B30</f>
        <v>27</v>
      </c>
      <c r="G30" s="270" t="n">
        <v>16</v>
      </c>
      <c r="H30" s="72" t="n">
        <f aca="false" ca="false" dt2D="false" dtr="false" t="normal">HEX2DEC(G30)</f>
        <v>22</v>
      </c>
      <c r="J30" s="1" t="n">
        <f aca="false" ca="false" dt2D="false" dtr="false" t="normal">(256-D30)*(256-H30)</f>
        <v>54522</v>
      </c>
      <c r="L30" s="0" t="n">
        <f aca="false" ca="false" dt2D="false" dtr="false" t="normal">AF115*AF114</f>
        <v>147.60000000000002</v>
      </c>
      <c r="M30" s="0" t="n">
        <f aca="false" ca="false" dt2D="false" dtr="false" t="normal">L30*2.16</f>
        <v>318.8160000000001</v>
      </c>
      <c r="N30" s="0" t="n">
        <f aca="false" ca="false" dt2D="false" dtr="false" t="normal">'КУ для 240 кГц '!L36</f>
        <v>294.9435800916097</v>
      </c>
      <c r="O30" s="0" t="n">
        <f aca="false" ca="false" dt2D="false" dtr="false" t="normal">N30-M30</f>
        <v>-23.872419908390384</v>
      </c>
      <c r="Q30" s="1" t="n">
        <f aca="false" ca="false" dt2D="false" dtr="false" t="normal">B30</f>
        <v>27</v>
      </c>
      <c r="R30" s="1" t="n">
        <f aca="false" ca="false" dt2D="false" dtr="false" t="normal">'КУ для 240 кГц '!U36</f>
        <v>22</v>
      </c>
      <c r="S30" s="1" t="str">
        <f aca="false" ca="false" dt2D="false" dtr="false" t="normal">DEC2HEX(R30)</f>
        <v>16</v>
      </c>
      <c r="T30" s="1" t="n"/>
      <c r="U30" s="1" t="n">
        <f aca="false" ca="false" dt2D="false" dtr="false" t="normal">F30</f>
        <v>27</v>
      </c>
      <c r="V30" s="1" t="n">
        <f aca="false" ca="false" dt2D="false" dtr="false" t="normal">'КУ для 240 кГц '!W36</f>
        <v>25</v>
      </c>
      <c r="W30" s="1" t="str">
        <f aca="false" ca="false" dt2D="false" dtr="false" t="normal">DEC2HEX(V30)</f>
        <v>19</v>
      </c>
      <c r="Y30" s="0" t="n">
        <f aca="false" ca="false" dt2D="false" dtr="false" t="normal">(256-R30)*(256-V30)</f>
        <v>54054</v>
      </c>
      <c r="BJ30" s="269" t="n">
        <f aca="false" ca="false" dt2D="false" dtr="false" t="normal">BJ29+1</f>
        <v>25</v>
      </c>
      <c r="BK30" s="269" t="n">
        <f aca="false" ca="false" dt2D="false" dtr="false" t="normal">'КУ для 240 кГц '!U34</f>
        <v>22</v>
      </c>
      <c r="BL30" s="1" t="str">
        <f aca="false" ca="false" dt2D="false" dtr="false" t="normal">DEC2HEX(BK30)</f>
        <v>16</v>
      </c>
      <c r="BN30" s="269" t="n"/>
      <c r="BO30" s="270" t="n">
        <f aca="false" ca="false" dt2D="false" dtr="false" t="normal">'КУ для 240 кГц '!W34</f>
        <v>28</v>
      </c>
      <c r="BP30" s="72" t="str">
        <f aca="false" ca="false" dt2D="false" dtr="false" t="normal">DEC2HEX(BO30)</f>
        <v>1C</v>
      </c>
      <c r="BR30" s="1" t="n">
        <f aca="false" ca="false" dt2D="false" dtr="false" t="normal">(256-BK30)*(256-BO30)</f>
        <v>53352</v>
      </c>
      <c r="BS30" s="0" t="n">
        <f aca="false" ca="false" dt2D="false" dtr="false" t="normal">BR30-BR29</f>
        <v>694</v>
      </c>
    </row>
    <row outlineLevel="0" r="31">
      <c r="B31" s="269" t="n">
        <f aca="false" ca="false" dt2D="false" dtr="false" t="normal">B30+1</f>
        <v>28</v>
      </c>
      <c r="C31" s="269" t="n">
        <v>16</v>
      </c>
      <c r="D31" s="1" t="n">
        <f aca="false" ca="false" dt2D="false" dtr="false" t="normal">HEX2DEC(C31)</f>
        <v>22</v>
      </c>
      <c r="F31" s="269" t="n">
        <f aca="false" ca="false" dt2D="false" dtr="false" t="normal">B31</f>
        <v>28</v>
      </c>
      <c r="G31" s="270" t="n">
        <v>16</v>
      </c>
      <c r="H31" s="72" t="n">
        <f aca="false" ca="false" dt2D="false" dtr="false" t="normal">HEX2DEC(G31)</f>
        <v>22</v>
      </c>
      <c r="J31" s="1" t="n">
        <f aca="false" ca="false" dt2D="false" dtr="false" t="normal">(256-D31)*(256-H31)</f>
        <v>54756</v>
      </c>
      <c r="L31" s="0" t="n">
        <f aca="false" ca="false" dt2D="false" dtr="false" t="normal">AF114*AF114</f>
        <v>151.29000000000002</v>
      </c>
      <c r="M31" s="0" t="n">
        <f aca="false" ca="false" dt2D="false" dtr="false" t="normal">L31*2.16</f>
        <v>326.78640000000007</v>
      </c>
      <c r="N31" s="0" t="n">
        <f aca="false" ca="false" dt2D="false" dtr="false" t="normal">'КУ для 240 кГц '!L37</f>
        <v>317.4509420123012</v>
      </c>
      <c r="O31" s="0" t="n">
        <f aca="false" ca="false" dt2D="false" dtr="false" t="normal">N31-M31</f>
        <v>-9.335457987698874</v>
      </c>
      <c r="Q31" s="1" t="n">
        <f aca="false" ca="false" dt2D="false" dtr="false" t="normal">B31</f>
        <v>28</v>
      </c>
      <c r="R31" s="1" t="n">
        <f aca="false" ca="false" dt2D="false" dtr="false" t="normal">'КУ для 240 кГц '!U37</f>
        <v>22</v>
      </c>
      <c r="S31" s="1" t="str">
        <f aca="false" ca="false" dt2D="false" dtr="false" t="normal">DEC2HEX(R31)</f>
        <v>16</v>
      </c>
      <c r="T31" s="1" t="n"/>
      <c r="U31" s="1" t="n">
        <f aca="false" ca="false" dt2D="false" dtr="false" t="normal">F31</f>
        <v>28</v>
      </c>
      <c r="V31" s="1" t="n">
        <f aca="false" ca="false" dt2D="false" dtr="false" t="normal">'КУ для 240 кГц '!W37</f>
        <v>23</v>
      </c>
      <c r="W31" s="1" t="str">
        <f aca="false" ca="false" dt2D="false" dtr="false" t="normal">DEC2HEX(V31)</f>
        <v>17</v>
      </c>
      <c r="Y31" s="0" t="n">
        <f aca="false" ca="false" dt2D="false" dtr="false" t="normal">(256-R31)*(256-V31)</f>
        <v>54522</v>
      </c>
      <c r="BJ31" s="269" t="n">
        <f aca="false" ca="false" dt2D="false" dtr="false" t="normal">BJ30+1</f>
        <v>26</v>
      </c>
      <c r="BK31" s="269" t="n">
        <f aca="false" ca="false" dt2D="false" dtr="false" t="normal">'КУ для 240 кГц '!U35</f>
        <v>22</v>
      </c>
      <c r="BL31" s="1" t="str">
        <f aca="false" ca="false" dt2D="false" dtr="false" t="normal">DEC2HEX(BK31)</f>
        <v>16</v>
      </c>
      <c r="BN31" s="269" t="n"/>
      <c r="BO31" s="270" t="n">
        <f aca="false" ca="false" dt2D="false" dtr="false" t="normal">'КУ для 240 кГц '!W35</f>
        <v>26</v>
      </c>
      <c r="BP31" s="72" t="str">
        <f aca="false" ca="false" dt2D="false" dtr="false" t="normal">DEC2HEX(BO31)</f>
        <v>1A</v>
      </c>
      <c r="BR31" s="1" t="n">
        <f aca="false" ca="false" dt2D="false" dtr="false" t="normal">(256-BK31)*(256-BO31)</f>
        <v>53820</v>
      </c>
      <c r="BS31" s="0" t="n">
        <f aca="false" ca="false" dt2D="false" dtr="false" t="normal">BR31-BR30</f>
        <v>468</v>
      </c>
    </row>
    <row outlineLevel="0" r="32">
      <c r="B32" s="269" t="n">
        <f aca="false" ca="false" dt2D="false" dtr="false" t="normal">B31+1</f>
        <v>29</v>
      </c>
      <c r="C32" s="269" t="n">
        <v>15</v>
      </c>
      <c r="D32" s="1" t="n">
        <f aca="false" ca="false" dt2D="false" dtr="false" t="normal">HEX2DEC(C32)</f>
        <v>21</v>
      </c>
      <c r="F32" s="269" t="n">
        <f aca="false" ca="false" dt2D="false" dtr="false" t="normal">B32</f>
        <v>29</v>
      </c>
      <c r="G32" s="270" t="n">
        <v>15</v>
      </c>
      <c r="H32" s="72" t="n">
        <f aca="false" ca="false" dt2D="false" dtr="false" t="normal">HEX2DEC(G32)</f>
        <v>21</v>
      </c>
      <c r="J32" s="1" t="n">
        <f aca="false" ca="false" dt2D="false" dtr="false" t="normal">(256-D32)*(256-H32)</f>
        <v>55225</v>
      </c>
      <c r="L32" s="0" t="n">
        <f aca="false" ca="false" dt2D="false" dtr="false" t="normal">AF113*AF113</f>
        <v>169</v>
      </c>
      <c r="M32" s="0" t="n">
        <f aca="false" ca="false" dt2D="false" dtr="false" t="normal">L32*2.16</f>
        <v>365.04</v>
      </c>
      <c r="N32" s="0" t="n">
        <f aca="false" ca="false" dt2D="false" dtr="false" t="normal">'КУ для 240 кГц '!L38</f>
        <v>341.3125441300067</v>
      </c>
      <c r="O32" s="0" t="n">
        <f aca="false" ca="false" dt2D="false" dtr="false" t="normal">N32-M32</f>
        <v>-23.72745586999332</v>
      </c>
      <c r="Q32" s="1" t="n">
        <f aca="false" ca="false" dt2D="false" dtr="false" t="normal">B32</f>
        <v>29</v>
      </c>
      <c r="R32" s="1" t="n">
        <f aca="false" ca="false" dt2D="false" dtr="false" t="normal">'КУ для 240 кГц '!U38</f>
        <v>19</v>
      </c>
      <c r="S32" s="1" t="str">
        <f aca="false" ca="false" dt2D="false" dtr="false" t="normal">DEC2HEX(R32)</f>
        <v>13</v>
      </c>
      <c r="T32" s="1" t="n"/>
      <c r="U32" s="1" t="n">
        <f aca="false" ca="false" dt2D="false" dtr="false" t="normal">F32</f>
        <v>29</v>
      </c>
      <c r="V32" s="1" t="n">
        <f aca="false" ca="false" dt2D="false" dtr="false" t="normal">'КУ для 240 кГц '!W38</f>
        <v>24</v>
      </c>
      <c r="W32" s="1" t="str">
        <f aca="false" ca="false" dt2D="false" dtr="false" t="normal">DEC2HEX(V32)</f>
        <v>18</v>
      </c>
      <c r="Y32" s="0" t="n">
        <f aca="false" ca="false" dt2D="false" dtr="false" t="normal">(256-R32)*(256-V32)</f>
        <v>54984</v>
      </c>
      <c r="BJ32" s="269" t="n">
        <f aca="false" ca="false" dt2D="false" dtr="false" t="normal">BJ31+1</f>
        <v>27</v>
      </c>
      <c r="BK32" s="269" t="n">
        <f aca="false" ca="false" dt2D="false" dtr="false" t="normal">'КУ для 240 кГц '!U36</f>
        <v>22</v>
      </c>
      <c r="BL32" s="1" t="str">
        <f aca="false" ca="false" dt2D="false" dtr="false" t="normal">DEC2HEX(BK32)</f>
        <v>16</v>
      </c>
      <c r="BN32" s="269" t="n"/>
      <c r="BO32" s="270" t="n">
        <f aca="false" ca="false" dt2D="false" dtr="false" t="normal">'КУ для 240 кГц '!W36</f>
        <v>25</v>
      </c>
      <c r="BP32" s="72" t="str">
        <f aca="false" ca="false" dt2D="false" dtr="false" t="normal">DEC2HEX(BO32)</f>
        <v>19</v>
      </c>
      <c r="BR32" s="1" t="n">
        <f aca="false" ca="false" dt2D="false" dtr="false" t="normal">(256-BK32)*(256-BO32)</f>
        <v>54054</v>
      </c>
      <c r="BS32" s="0" t="n">
        <f aca="false" ca="false" dt2D="false" dtr="false" t="normal">BR32-BR31</f>
        <v>234</v>
      </c>
    </row>
    <row outlineLevel="0" r="33">
      <c r="B33" s="269" t="n">
        <f aca="false" ca="false" dt2D="false" dtr="false" t="normal">B32+1</f>
        <v>30</v>
      </c>
      <c r="C33" s="269" t="n">
        <v>14</v>
      </c>
      <c r="D33" s="1" t="n">
        <f aca="false" ca="false" dt2D="false" dtr="false" t="normal">HEX2DEC(C33)</f>
        <v>20</v>
      </c>
      <c r="F33" s="269" t="n">
        <f aca="false" ca="false" dt2D="false" dtr="false" t="normal">B33</f>
        <v>30</v>
      </c>
      <c r="G33" s="270" t="n">
        <v>14</v>
      </c>
      <c r="H33" s="72" t="n">
        <f aca="false" ca="false" dt2D="false" dtr="false" t="normal">HEX2DEC(G33)</f>
        <v>20</v>
      </c>
      <c r="J33" s="1" t="n">
        <f aca="false" ca="false" dt2D="false" dtr="false" t="normal">(256-D33)*(256-H33)</f>
        <v>55696</v>
      </c>
      <c r="L33" s="0" t="n">
        <f aca="false" ca="false" dt2D="false" dtr="false" t="normal">AF112*AF112</f>
        <v>182.25</v>
      </c>
      <c r="M33" s="0" t="n">
        <f aca="false" ca="false" dt2D="false" dtr="false" t="normal">L33*2.16</f>
        <v>393.66</v>
      </c>
      <c r="N33" s="0" t="n">
        <f aca="false" ca="false" dt2D="false" dtr="false" t="normal">'КУ для 240 кГц '!L39</f>
        <v>366.601782589666</v>
      </c>
      <c r="O33" s="0" t="n">
        <f aca="false" ca="false" dt2D="false" dtr="false" t="normal">N33-M33</f>
        <v>-27.05821741033401</v>
      </c>
      <c r="Q33" s="1" t="n">
        <f aca="false" ca="false" dt2D="false" dtr="false" t="normal">B33</f>
        <v>30</v>
      </c>
      <c r="R33" s="1" t="n">
        <f aca="false" ca="false" dt2D="false" dtr="false" t="normal">'КУ для 240 кГц '!U39</f>
        <v>21</v>
      </c>
      <c r="S33" s="1" t="str">
        <f aca="false" ca="false" dt2D="false" dtr="false" t="normal">DEC2HEX(R33)</f>
        <v>15</v>
      </c>
      <c r="T33" s="1" t="n"/>
      <c r="U33" s="1" t="n">
        <f aca="false" ca="false" dt2D="false" dtr="false" t="normal">F33</f>
        <v>30</v>
      </c>
      <c r="V33" s="1" t="n">
        <f aca="false" ca="false" dt2D="false" dtr="false" t="normal">'КУ для 240 кГц '!W39</f>
        <v>21</v>
      </c>
      <c r="W33" s="1" t="str">
        <f aca="false" ca="false" dt2D="false" dtr="false" t="normal">DEC2HEX(V33)</f>
        <v>15</v>
      </c>
      <c r="Y33" s="0" t="n">
        <f aca="false" ca="false" dt2D="false" dtr="false" t="normal">(256-R33)*(256-V33)</f>
        <v>55225</v>
      </c>
      <c r="BJ33" s="269" t="n">
        <f aca="false" ca="false" dt2D="false" dtr="false" t="normal">BJ32+1</f>
        <v>28</v>
      </c>
      <c r="BK33" s="269" t="n">
        <f aca="false" ca="false" dt2D="false" dtr="false" t="normal">'КУ для 240 кГц '!U37</f>
        <v>22</v>
      </c>
      <c r="BL33" s="1" t="str">
        <f aca="false" ca="false" dt2D="false" dtr="false" t="normal">DEC2HEX(BK33)</f>
        <v>16</v>
      </c>
      <c r="BN33" s="269" t="n"/>
      <c r="BO33" s="270" t="n">
        <f aca="false" ca="false" dt2D="false" dtr="false" t="normal">'КУ для 240 кГц '!W37</f>
        <v>23</v>
      </c>
      <c r="BP33" s="72" t="str">
        <f aca="false" ca="false" dt2D="false" dtr="false" t="normal">DEC2HEX(BO33)</f>
        <v>17</v>
      </c>
      <c r="BR33" s="1" t="n">
        <f aca="false" ca="false" dt2D="false" dtr="false" t="normal">(256-BK33)*(256-BO33)</f>
        <v>54522</v>
      </c>
      <c r="BS33" s="0" t="n">
        <f aca="false" ca="false" dt2D="false" dtr="false" t="normal">BR33-BR32</f>
        <v>468</v>
      </c>
    </row>
    <row outlineLevel="0" r="34">
      <c r="B34" s="269" t="n">
        <f aca="false" ca="false" dt2D="false" dtr="false" t="normal">B33+1</f>
        <v>31</v>
      </c>
      <c r="C34" s="269" t="n">
        <v>13</v>
      </c>
      <c r="D34" s="1" t="n">
        <f aca="false" ca="false" dt2D="false" dtr="false" t="normal">HEX2DEC(C34)</f>
        <v>19</v>
      </c>
      <c r="F34" s="269" t="n">
        <f aca="false" ca="false" dt2D="false" dtr="false" t="normal">B34</f>
        <v>31</v>
      </c>
      <c r="G34" s="270" t="n">
        <v>13</v>
      </c>
      <c r="H34" s="72" t="n">
        <f aca="false" ca="false" dt2D="false" dtr="false" t="normal">HEX2DEC(G34)</f>
        <v>19</v>
      </c>
      <c r="J34" s="1" t="n">
        <f aca="false" ca="false" dt2D="false" dtr="false" t="normal">(256-D34)*(256-H34)</f>
        <v>56169</v>
      </c>
      <c r="L34" s="0" t="n">
        <f aca="false" ca="false" dt2D="false" dtr="false" t="normal">AF111*AF111</f>
        <v>196</v>
      </c>
      <c r="M34" s="0" t="n">
        <f aca="false" ca="false" dt2D="false" dtr="false" t="normal">L34*2.16</f>
        <v>423.36</v>
      </c>
      <c r="N34" s="0" t="n">
        <f aca="false" ca="false" dt2D="false" dtr="false" t="normal">'КУ для 240 кГц '!L40</f>
        <v>393.39580311726587</v>
      </c>
      <c r="O34" s="0" t="n">
        <f aca="false" ca="false" dt2D="false" dtr="false" t="normal">N34-M34</f>
        <v>-29.964196882734143</v>
      </c>
      <c r="Q34" s="1" t="n">
        <f aca="false" ca="false" dt2D="false" dtr="false" t="normal">B34</f>
        <v>31</v>
      </c>
      <c r="R34" s="1" t="n">
        <f aca="false" ca="false" dt2D="false" dtr="false" t="normal">'КУ для 240 кГц '!U40</f>
        <v>20</v>
      </c>
      <c r="S34" s="1" t="str">
        <f aca="false" ca="false" dt2D="false" dtr="false" t="normal">DEC2HEX(R34)</f>
        <v>14</v>
      </c>
      <c r="T34" s="1" t="n"/>
      <c r="U34" s="1" t="n">
        <f aca="false" ca="false" dt2D="false" dtr="false" t="normal">F34</f>
        <v>31</v>
      </c>
      <c r="V34" s="1" t="n">
        <f aca="false" ca="false" dt2D="false" dtr="false" t="normal">'КУ для 240 кГц '!W40</f>
        <v>20</v>
      </c>
      <c r="W34" s="1" t="str">
        <f aca="false" ca="false" dt2D="false" dtr="false" t="normal">DEC2HEX(V34)</f>
        <v>14</v>
      </c>
      <c r="Y34" s="0" t="n">
        <f aca="false" ca="false" dt2D="false" dtr="false" t="normal">(256-R34)*(256-V34)</f>
        <v>55696</v>
      </c>
      <c r="BJ34" s="269" t="n">
        <f aca="false" ca="false" dt2D="false" dtr="false" t="normal">BJ33+1</f>
        <v>29</v>
      </c>
      <c r="BK34" s="269" t="n">
        <f aca="false" ca="false" dt2D="false" dtr="false" t="normal">'КУ для 240 кГц '!U38</f>
        <v>19</v>
      </c>
      <c r="BL34" s="1" t="str">
        <f aca="false" ca="false" dt2D="false" dtr="false" t="normal">DEC2HEX(BK34)</f>
        <v>13</v>
      </c>
      <c r="BN34" s="269" t="n"/>
      <c r="BO34" s="270" t="n">
        <f aca="false" ca="false" dt2D="false" dtr="false" t="normal">'КУ для 240 кГц '!W38</f>
        <v>24</v>
      </c>
      <c r="BP34" s="72" t="str">
        <f aca="false" ca="false" dt2D="false" dtr="false" t="normal">DEC2HEX(BO34)</f>
        <v>18</v>
      </c>
      <c r="BR34" s="1" t="n">
        <f aca="false" ca="false" dt2D="false" dtr="false" t="normal">(256-BK34)*(256-BO34)</f>
        <v>54984</v>
      </c>
      <c r="BS34" s="0" t="n">
        <f aca="false" ca="false" dt2D="false" dtr="false" t="normal">BR34-BR33</f>
        <v>462</v>
      </c>
    </row>
    <row outlineLevel="0" r="35">
      <c r="B35" s="269" t="n">
        <f aca="false" ca="false" dt2D="false" dtr="false" t="normal">B34+1</f>
        <v>32</v>
      </c>
      <c r="C35" s="269" t="n">
        <v>12</v>
      </c>
      <c r="D35" s="1" t="n">
        <f aca="false" ca="false" dt2D="false" dtr="false" t="normal">HEX2DEC(C35)</f>
        <v>18</v>
      </c>
      <c r="F35" s="269" t="n">
        <f aca="false" ca="false" dt2D="false" dtr="false" t="normal">B35</f>
        <v>32</v>
      </c>
      <c r="G35" s="270" t="n">
        <v>13</v>
      </c>
      <c r="H35" s="72" t="n">
        <f aca="false" ca="false" dt2D="false" dtr="false" t="normal">HEX2DEC(G35)</f>
        <v>19</v>
      </c>
      <c r="J35" s="1" t="n">
        <f aca="false" ca="false" dt2D="false" dtr="false" t="normal">(256-D35)*(256-H35)</f>
        <v>56406</v>
      </c>
      <c r="L35" s="0" t="n">
        <f aca="false" ca="false" dt2D="false" dtr="false" t="normal">AF110*AF111</f>
        <v>210</v>
      </c>
      <c r="M35" s="0" t="n">
        <f aca="false" ca="false" dt2D="false" dtr="false" t="normal">L35*2.16</f>
        <v>453.6</v>
      </c>
      <c r="N35" s="0" t="n">
        <f aca="false" ca="false" dt2D="false" dtr="false" t="normal">'КУ для 240 кГц '!L41</f>
        <v>421.7756854195551</v>
      </c>
      <c r="O35" s="0" t="n">
        <f aca="false" ca="false" dt2D="false" dtr="false" t="normal">N35-M35</f>
        <v>-31.824314580444934</v>
      </c>
      <c r="Q35" s="1" t="n">
        <f aca="false" ca="false" dt2D="false" dtr="false" t="normal">B35</f>
        <v>32</v>
      </c>
      <c r="R35" s="1" t="n">
        <f aca="false" ca="false" dt2D="false" dtr="false" t="normal">'КУ для 240 кГц '!U41</f>
        <v>19</v>
      </c>
      <c r="S35" s="1" t="str">
        <f aca="false" ca="false" dt2D="false" dtr="false" t="normal">DEC2HEX(R35)</f>
        <v>13</v>
      </c>
      <c r="T35" s="1" t="n"/>
      <c r="U35" s="1" t="n">
        <f aca="false" ca="false" dt2D="false" dtr="false" t="normal">F35</f>
        <v>32</v>
      </c>
      <c r="V35" s="1" t="n">
        <f aca="false" ca="false" dt2D="false" dtr="false" t="normal">'КУ для 240 кГц '!W41</f>
        <v>19</v>
      </c>
      <c r="W35" s="1" t="str">
        <f aca="false" ca="false" dt2D="false" dtr="false" t="normal">DEC2HEX(V35)</f>
        <v>13</v>
      </c>
      <c r="Y35" s="0" t="n">
        <f aca="false" ca="false" dt2D="false" dtr="false" t="normal">(256-R35)*(256-V35)</f>
        <v>56169</v>
      </c>
      <c r="BJ35" s="269" t="n">
        <f aca="false" ca="false" dt2D="false" dtr="false" t="normal">BJ34+1</f>
        <v>30</v>
      </c>
      <c r="BK35" s="269" t="n">
        <f aca="false" ca="false" dt2D="false" dtr="false" t="normal">'КУ для 240 кГц '!U39</f>
        <v>21</v>
      </c>
      <c r="BL35" s="1" t="str">
        <f aca="false" ca="false" dt2D="false" dtr="false" t="normal">DEC2HEX(BK35)</f>
        <v>15</v>
      </c>
      <c r="BN35" s="269" t="n"/>
      <c r="BO35" s="270" t="n">
        <f aca="false" ca="false" dt2D="false" dtr="false" t="normal">'КУ для 240 кГц '!W39</f>
        <v>21</v>
      </c>
      <c r="BP35" s="72" t="str">
        <f aca="false" ca="false" dt2D="false" dtr="false" t="normal">DEC2HEX(BO35)</f>
        <v>15</v>
      </c>
      <c r="BR35" s="1" t="n">
        <f aca="false" ca="false" dt2D="false" dtr="false" t="normal">(256-BK35)*(256-BO35)</f>
        <v>55225</v>
      </c>
      <c r="BS35" s="0" t="n">
        <f aca="false" ca="false" dt2D="false" dtr="false" t="normal">BR35-BR34</f>
        <v>241</v>
      </c>
    </row>
    <row outlineLevel="0" r="36">
      <c r="B36" s="269" t="n">
        <f aca="false" ca="false" dt2D="false" dtr="false" t="normal">B35+1</f>
        <v>33</v>
      </c>
      <c r="C36" s="269" t="n">
        <v>12</v>
      </c>
      <c r="D36" s="1" t="n">
        <f aca="false" ca="false" dt2D="false" dtr="false" t="normal">HEX2DEC(C36)</f>
        <v>18</v>
      </c>
      <c r="F36" s="269" t="n">
        <f aca="false" ca="false" dt2D="false" dtr="false" t="normal">B36</f>
        <v>33</v>
      </c>
      <c r="G36" s="270" t="n">
        <v>11</v>
      </c>
      <c r="H36" s="72" t="n">
        <f aca="false" ca="false" dt2D="false" dtr="false" t="normal">HEX2DEC(G36)</f>
        <v>17</v>
      </c>
      <c r="J36" s="1" t="n">
        <f aca="false" ca="false" dt2D="false" dtr="false" t="normal">(256-D36)*(256-H36)</f>
        <v>56882</v>
      </c>
      <c r="L36" s="0" t="n">
        <f aca="false" ca="false" dt2D="false" dtr="false" t="normal">AF110*AF109</f>
        <v>234</v>
      </c>
      <c r="M36" s="0" t="n">
        <f aca="false" ca="false" dt2D="false" dtr="false" t="normal">L36*2.16</f>
        <v>505.44000000000005</v>
      </c>
      <c r="N36" s="0" t="n">
        <f aca="false" ca="false" dt2D="false" dtr="false" t="normal">'КУ для 240 кГц '!L42</f>
        <v>451.826636414433</v>
      </c>
      <c r="O36" s="0" t="n">
        <f aca="false" ca="false" dt2D="false" dtr="false" t="normal">N36-M36</f>
        <v>-53.61336358556707</v>
      </c>
      <c r="Q36" s="1" t="n">
        <f aca="false" ca="false" dt2D="false" dtr="false" t="normal">B36</f>
        <v>33</v>
      </c>
      <c r="R36" s="1" t="n">
        <f aca="false" ca="false" dt2D="false" dtr="false" t="normal">'КУ для 240 кГц '!U42</f>
        <v>18</v>
      </c>
      <c r="S36" s="1" t="str">
        <f aca="false" ca="false" dt2D="false" dtr="false" t="normal">DEC2HEX(R36)</f>
        <v>12</v>
      </c>
      <c r="T36" s="1" t="n"/>
      <c r="U36" s="1" t="n">
        <f aca="false" ca="false" dt2D="false" dtr="false" t="normal">F36</f>
        <v>33</v>
      </c>
      <c r="V36" s="1" t="n">
        <f aca="false" ca="false" dt2D="false" dtr="false" t="normal">'КУ для 240 кГц '!W42</f>
        <v>19</v>
      </c>
      <c r="W36" s="1" t="str">
        <f aca="false" ca="false" dt2D="false" dtr="false" t="normal">DEC2HEX(V36)</f>
        <v>13</v>
      </c>
      <c r="Y36" s="0" t="n">
        <f aca="false" ca="false" dt2D="false" dtr="false" t="normal">(256-R36)*(256-V36)</f>
        <v>56406</v>
      </c>
      <c r="BJ36" s="269" t="n">
        <f aca="false" ca="false" dt2D="false" dtr="false" t="normal">BJ35+1</f>
        <v>31</v>
      </c>
      <c r="BK36" s="269" t="n">
        <f aca="false" ca="false" dt2D="false" dtr="false" t="normal">'КУ для 240 кГц '!U40</f>
        <v>20</v>
      </c>
      <c r="BL36" s="1" t="str">
        <f aca="false" ca="false" dt2D="false" dtr="false" t="normal">DEC2HEX(BK36)</f>
        <v>14</v>
      </c>
      <c r="BN36" s="269" t="n"/>
      <c r="BO36" s="270" t="n">
        <f aca="false" ca="false" dt2D="false" dtr="false" t="normal">'КУ для 240 кГц '!W40</f>
        <v>20</v>
      </c>
      <c r="BP36" s="72" t="str">
        <f aca="false" ca="false" dt2D="false" dtr="false" t="normal">DEC2HEX(BO36)</f>
        <v>14</v>
      </c>
      <c r="BR36" s="1" t="n">
        <f aca="false" ca="false" dt2D="false" dtr="false" t="normal">(256-BK36)*(256-BO36)</f>
        <v>55696</v>
      </c>
      <c r="BS36" s="0" t="n">
        <f aca="false" ca="false" dt2D="false" dtr="false" t="normal">BR36-BR35</f>
        <v>471</v>
      </c>
    </row>
    <row outlineLevel="0" r="37">
      <c r="B37" s="269" t="n">
        <f aca="false" ca="false" dt2D="false" dtr="false" t="normal">B36+1</f>
        <v>34</v>
      </c>
      <c r="C37" s="269" t="n">
        <v>11</v>
      </c>
      <c r="D37" s="1" t="n">
        <f aca="false" ca="false" dt2D="false" dtr="false" t="normal">HEX2DEC(C37)</f>
        <v>17</v>
      </c>
      <c r="F37" s="269" t="n">
        <f aca="false" ca="false" dt2D="false" dtr="false" t="normal">B37</f>
        <v>34</v>
      </c>
      <c r="G37" s="270" t="n">
        <v>11</v>
      </c>
      <c r="H37" s="72" t="n">
        <f aca="false" ca="false" dt2D="false" dtr="false" t="normal">HEX2DEC(G37)</f>
        <v>17</v>
      </c>
      <c r="J37" s="1" t="n">
        <f aca="false" ca="false" dt2D="false" dtr="false" t="normal">(256-D37)*(256-H37)</f>
        <v>57121</v>
      </c>
      <c r="L37" s="0" t="n">
        <f aca="false" ca="false" dt2D="false" dtr="false" t="normal">AF109*AF109</f>
        <v>243.35999999999999</v>
      </c>
      <c r="M37" s="0" t="n">
        <f aca="false" ca="false" dt2D="false" dtr="false" t="normal">L37*2.16</f>
        <v>525.6576</v>
      </c>
      <c r="N37" s="0" t="n">
        <f aca="false" ca="false" dt2D="false" dtr="false" t="normal">'КУ для 240 кГц '!L43</f>
        <v>483.63819270666517</v>
      </c>
      <c r="O37" s="0" t="n">
        <f aca="false" ca="false" dt2D="false" dtr="false" t="normal">N37-M37</f>
        <v>-42.01940729333484</v>
      </c>
      <c r="Q37" s="1" t="n">
        <f aca="false" ca="false" dt2D="false" dtr="false" t="normal">B37</f>
        <v>34</v>
      </c>
      <c r="R37" s="1" t="n">
        <f aca="false" ca="false" dt2D="false" dtr="false" t="normal">'КУ для 240 кГц '!U43</f>
        <v>19</v>
      </c>
      <c r="S37" s="1" t="str">
        <f aca="false" ca="false" dt2D="false" dtr="false" t="normal">DEC2HEX(R37)</f>
        <v>13</v>
      </c>
      <c r="T37" s="1" t="n"/>
      <c r="U37" s="1" t="n">
        <f aca="false" ca="false" dt2D="false" dtr="false" t="normal">F37</f>
        <v>34</v>
      </c>
      <c r="V37" s="1" t="n">
        <f aca="false" ca="false" dt2D="false" dtr="false" t="normal">'КУ для 240 кГц '!W43</f>
        <v>19</v>
      </c>
      <c r="W37" s="1" t="str">
        <f aca="false" ca="false" dt2D="false" dtr="false" t="normal">DEC2HEX(V37)</f>
        <v>13</v>
      </c>
      <c r="Y37" s="0" t="n">
        <f aca="false" ca="false" dt2D="false" dtr="false" t="normal">(256-R37)*(256-V37)</f>
        <v>56169</v>
      </c>
      <c r="BJ37" s="269" t="n">
        <f aca="false" ca="false" dt2D="false" dtr="false" t="normal">BJ36+1</f>
        <v>32</v>
      </c>
      <c r="BK37" s="269" t="n">
        <f aca="false" ca="false" dt2D="false" dtr="false" t="normal">'КУ для 240 кГц '!U41</f>
        <v>19</v>
      </c>
      <c r="BL37" s="1" t="str">
        <f aca="false" ca="false" dt2D="false" dtr="false" t="normal">DEC2HEX(BK37)</f>
        <v>13</v>
      </c>
      <c r="BN37" s="269" t="n"/>
      <c r="BO37" s="270" t="n">
        <f aca="false" ca="false" dt2D="false" dtr="false" t="normal">'КУ для 240 кГц '!W41</f>
        <v>19</v>
      </c>
      <c r="BP37" s="72" t="str">
        <f aca="false" ca="false" dt2D="false" dtr="false" t="normal">DEC2HEX(BO37)</f>
        <v>13</v>
      </c>
      <c r="BR37" s="1" t="n">
        <f aca="false" ca="false" dt2D="false" dtr="false" t="normal">(256-BK37)*(256-BO37)</f>
        <v>56169</v>
      </c>
      <c r="BS37" s="0" t="n">
        <f aca="false" ca="false" dt2D="false" dtr="false" t="normal">BR37-BR36</f>
        <v>473</v>
      </c>
    </row>
    <row outlineLevel="0" r="38">
      <c r="B38" s="269" t="n">
        <f aca="false" ca="false" dt2D="false" dtr="false" t="normal">B37+1</f>
        <v>35</v>
      </c>
      <c r="C38" s="269" t="n">
        <v>10</v>
      </c>
      <c r="D38" s="1" t="n">
        <f aca="false" ca="false" dt2D="false" dtr="false" t="normal">HEX2DEC(C38)</f>
        <v>16</v>
      </c>
      <c r="F38" s="269" t="n">
        <f aca="false" ca="false" dt2D="false" dtr="false" t="normal">B38</f>
        <v>35</v>
      </c>
      <c r="G38" s="270" t="n">
        <v>11</v>
      </c>
      <c r="H38" s="72" t="n">
        <f aca="false" ca="false" dt2D="false" dtr="false" t="normal">HEX2DEC(G38)</f>
        <v>17</v>
      </c>
      <c r="J38" s="1" t="n">
        <f aca="false" ca="false" dt2D="false" dtr="false" t="normal">(256-D38)*(256-H38)</f>
        <v>57360</v>
      </c>
      <c r="L38" s="0" t="n">
        <f aca="false" ca="false" dt2D="false" dtr="false" t="normal">AF108*AF109</f>
        <v>257.4</v>
      </c>
      <c r="M38" s="0" t="n">
        <f aca="false" ca="false" dt2D="false" dtr="false" t="normal">L38*2.16</f>
        <v>555.984</v>
      </c>
      <c r="N38" s="0" t="n">
        <f aca="false" ca="false" dt2D="false" dtr="false" t="normal">'КУ для 240 кГц '!L44</f>
        <v>517.3044327427951</v>
      </c>
      <c r="O38" s="0" t="n">
        <f aca="false" ca="false" dt2D="false" dtr="false" t="normal">N38-M38</f>
        <v>-38.679567257204894</v>
      </c>
      <c r="Q38" s="1" t="n">
        <f aca="false" ca="false" dt2D="false" dtr="false" t="normal">B38</f>
        <v>35</v>
      </c>
      <c r="R38" s="1" t="n">
        <f aca="false" ca="false" dt2D="false" dtr="false" t="normal">'КУ для 240 кГц '!U44</f>
        <v>14</v>
      </c>
      <c r="S38" s="1" t="str">
        <f aca="false" ca="false" dt2D="false" dtr="false" t="normal">DEC2HEX(R38)</f>
        <v>E</v>
      </c>
      <c r="T38" s="1" t="n"/>
      <c r="U38" s="1" t="n">
        <f aca="false" ca="false" dt2D="false" dtr="false" t="normal">F38</f>
        <v>35</v>
      </c>
      <c r="V38" s="1" t="n">
        <f aca="false" ca="false" dt2D="false" dtr="false" t="normal">'КУ для 240 кГц '!W44</f>
        <v>23</v>
      </c>
      <c r="W38" s="1" t="str">
        <f aca="false" ca="false" dt2D="false" dtr="false" t="normal">DEC2HEX(V38)</f>
        <v>17</v>
      </c>
      <c r="Y38" s="0" t="n">
        <f aca="false" ca="false" dt2D="false" dtr="false" t="normal">(256-R38)*(256-V38)</f>
        <v>56386</v>
      </c>
      <c r="BJ38" s="269" t="n">
        <f aca="false" ca="false" dt2D="false" dtr="false" t="normal">BJ37+1</f>
        <v>33</v>
      </c>
      <c r="BK38" s="269" t="n">
        <f aca="false" ca="false" dt2D="false" dtr="false" t="normal">'КУ для 240 кГц '!U42</f>
        <v>18</v>
      </c>
      <c r="BL38" s="1" t="str">
        <f aca="false" ca="false" dt2D="false" dtr="false" t="normal">DEC2HEX(BK38)</f>
        <v>12</v>
      </c>
      <c r="BN38" s="269" t="n"/>
      <c r="BO38" s="270" t="n">
        <f aca="false" ca="false" dt2D="false" dtr="false" t="normal">'КУ для 240 кГц '!W42</f>
        <v>19</v>
      </c>
      <c r="BP38" s="72" t="str">
        <f aca="false" ca="false" dt2D="false" dtr="false" t="normal">DEC2HEX(BO38)</f>
        <v>13</v>
      </c>
      <c r="BR38" s="1" t="n">
        <f aca="false" ca="false" dt2D="false" dtr="false" t="normal">(256-BK38)*(256-BO38)</f>
        <v>56406</v>
      </c>
      <c r="BS38" s="0" t="n">
        <f aca="false" ca="false" dt2D="false" dtr="false" t="normal">BR38-BR37</f>
        <v>237</v>
      </c>
    </row>
    <row outlineLevel="0" r="39">
      <c r="B39" s="269" t="n">
        <f aca="false" ca="false" dt2D="false" dtr="false" t="normal">B38+1</f>
        <v>36</v>
      </c>
      <c r="C39" s="269" t="n">
        <v>10</v>
      </c>
      <c r="D39" s="1" t="n">
        <f aca="false" ca="false" dt2D="false" dtr="false" t="normal">HEX2DEC(C39)</f>
        <v>16</v>
      </c>
      <c r="F39" s="269" t="n">
        <f aca="false" ca="false" dt2D="false" dtr="false" t="normal">B39</f>
        <v>36</v>
      </c>
      <c r="G39" s="270" t="s">
        <v>313</v>
      </c>
      <c r="H39" s="72" t="n">
        <f aca="false" ca="false" dt2D="false" dtr="false" t="normal">HEX2DEC(G39)</f>
        <v>15</v>
      </c>
      <c r="J39" s="1" t="n">
        <f aca="false" ca="false" dt2D="false" dtr="false" t="normal">(256-D39)*(256-H39)</f>
        <v>57840</v>
      </c>
      <c r="L39" s="0" t="n">
        <f aca="false" ca="false" dt2D="false" dtr="false" t="normal">AF108*AF107</f>
        <v>313.5</v>
      </c>
      <c r="M39" s="0" t="n">
        <f aca="false" ca="false" dt2D="false" dtr="false" t="normal">L39*2.16</f>
        <v>677.1600000000001</v>
      </c>
      <c r="N39" s="0" t="n">
        <f aca="false" ca="false" dt2D="false" dtr="false" t="normal">'КУ для 240 кГц '!L45</f>
        <v>552.9241990991584</v>
      </c>
      <c r="O39" s="0" t="n">
        <f aca="false" ca="false" dt2D="false" dtr="false" t="normal">N39-M39</f>
        <v>-124.2358009008417</v>
      </c>
      <c r="Q39" s="1" t="n">
        <f aca="false" ca="false" dt2D="false" dtr="false" t="normal">B39</f>
        <v>36</v>
      </c>
      <c r="R39" s="1" t="n">
        <f aca="false" ca="false" dt2D="false" dtr="false" t="normal">'КУ для 240 кГц '!U45</f>
        <v>15</v>
      </c>
      <c r="S39" s="1" t="str">
        <f aca="false" ca="false" dt2D="false" dtr="false" t="normal">DEC2HEX(R39)</f>
        <v>F</v>
      </c>
      <c r="T39" s="1" t="n"/>
      <c r="U39" s="1" t="n">
        <f aca="false" ca="false" dt2D="false" dtr="false" t="normal">F39</f>
        <v>36</v>
      </c>
      <c r="V39" s="1" t="n">
        <f aca="false" ca="false" dt2D="false" dtr="false" t="normal">'КУ для 240 кГц '!W45</f>
        <v>20</v>
      </c>
      <c r="W39" s="1" t="str">
        <f aca="false" ca="false" dt2D="false" dtr="false" t="normal">DEC2HEX(V39)</f>
        <v>14</v>
      </c>
      <c r="Y39" s="0" t="n">
        <f aca="false" ca="false" dt2D="false" dtr="false" t="normal">(256-R39)*(256-V39)</f>
        <v>56876</v>
      </c>
      <c r="BJ39" s="269" t="n">
        <f aca="false" ca="false" dt2D="false" dtr="false" t="normal">BJ38+1</f>
        <v>34</v>
      </c>
      <c r="BK39" s="269" t="n">
        <f aca="false" ca="false" dt2D="false" dtr="false" t="normal">'КУ для 240 кГц '!U43</f>
        <v>19</v>
      </c>
      <c r="BL39" s="1" t="str">
        <f aca="false" ca="false" dt2D="false" dtr="false" t="normal">DEC2HEX(BK39)</f>
        <v>13</v>
      </c>
      <c r="BN39" s="269" t="n"/>
      <c r="BO39" s="270" t="n">
        <f aca="false" ca="false" dt2D="false" dtr="false" t="normal">'КУ для 240 кГц '!W43</f>
        <v>19</v>
      </c>
      <c r="BP39" s="72" t="str">
        <f aca="false" ca="false" dt2D="false" dtr="false" t="normal">DEC2HEX(BO39)</f>
        <v>13</v>
      </c>
      <c r="BR39" s="1" t="n">
        <f aca="false" ca="false" dt2D="false" dtr="false" t="normal">(256-BK39)*(256-BO39)</f>
        <v>56169</v>
      </c>
      <c r="BS39" s="0" t="n">
        <f aca="false" ca="false" dt2D="false" dtr="false" t="normal">BR39-BR38</f>
        <v>-237</v>
      </c>
    </row>
    <row outlineLevel="0" r="40">
      <c r="B40" s="269" t="n">
        <f aca="false" ca="false" dt2D="false" dtr="false" t="normal">B39+1</f>
        <v>37</v>
      </c>
      <c r="C40" s="269" t="s">
        <v>313</v>
      </c>
      <c r="D40" s="1" t="n">
        <f aca="false" ca="false" dt2D="false" dtr="false" t="normal">HEX2DEC(C40)</f>
        <v>15</v>
      </c>
      <c r="F40" s="269" t="n">
        <f aca="false" ca="false" dt2D="false" dtr="false" t="normal">B40</f>
        <v>37</v>
      </c>
      <c r="G40" s="270" t="s">
        <v>313</v>
      </c>
      <c r="H40" s="72" t="n">
        <f aca="false" ca="false" dt2D="false" dtr="false" t="normal">HEX2DEC(G40)</f>
        <v>15</v>
      </c>
      <c r="J40" s="1" t="n">
        <f aca="false" ca="false" dt2D="false" dtr="false" t="normal">(256-D40)*(256-H40)</f>
        <v>58081</v>
      </c>
      <c r="L40" s="0" t="n">
        <f aca="false" ca="false" dt2D="false" dtr="false" t="normal">AF107*AF107</f>
        <v>361</v>
      </c>
      <c r="M40" s="0" t="n">
        <f aca="false" ca="false" dt2D="false" dtr="false" t="normal">L40*2.16</f>
        <v>779.7600000000001</v>
      </c>
      <c r="N40" s="0" t="n">
        <f aca="false" ca="false" dt2D="false" dtr="false" t="normal">'КУ для 240 кГц '!L46</f>
        <v>590.6013313778793</v>
      </c>
      <c r="O40" s="0" t="n">
        <f aca="false" ca="false" dt2D="false" dtr="false" t="normal">N40-M40</f>
        <v>-189.15866862212079</v>
      </c>
      <c r="Q40" s="1" t="n">
        <f aca="false" ca="false" dt2D="false" dtr="false" t="normal">B40</f>
        <v>37</v>
      </c>
      <c r="R40" s="1" t="n">
        <f aca="false" ca="false" dt2D="false" dtr="false" t="normal">'КУ для 240 кГц '!U46</f>
        <v>16</v>
      </c>
      <c r="S40" s="1" t="str">
        <f aca="false" ca="false" dt2D="false" dtr="false" t="normal">DEC2HEX(R40)</f>
        <v>10</v>
      </c>
      <c r="T40" s="1" t="n"/>
      <c r="U40" s="1" t="n">
        <f aca="false" ca="false" dt2D="false" dtr="false" t="normal">F40</f>
        <v>37</v>
      </c>
      <c r="V40" s="1" t="n">
        <f aca="false" ca="false" dt2D="false" dtr="false" t="normal">'КУ для 240 кГц '!W46</f>
        <v>16</v>
      </c>
      <c r="W40" s="1" t="str">
        <f aca="false" ca="false" dt2D="false" dtr="false" t="normal">DEC2HEX(V40)</f>
        <v>10</v>
      </c>
      <c r="Y40" s="0" t="n">
        <f aca="false" ca="false" dt2D="false" dtr="false" t="normal">(256-R40)*(256-V40)</f>
        <v>57600</v>
      </c>
      <c r="BJ40" s="269" t="n">
        <f aca="false" ca="false" dt2D="false" dtr="false" t="normal">BJ39+1</f>
        <v>35</v>
      </c>
      <c r="BK40" s="269" t="n">
        <f aca="false" ca="false" dt2D="false" dtr="false" t="normal">'КУ для 240 кГц '!U44</f>
        <v>14</v>
      </c>
      <c r="BL40" s="1" t="str">
        <f aca="false" ca="false" dt2D="false" dtr="false" t="normal">DEC2HEX(BK40)</f>
        <v>E</v>
      </c>
      <c r="BN40" s="269" t="n"/>
      <c r="BO40" s="270" t="n">
        <f aca="false" ca="false" dt2D="false" dtr="false" t="normal">'КУ для 240 кГц '!W44</f>
        <v>23</v>
      </c>
      <c r="BP40" s="72" t="str">
        <f aca="false" ca="false" dt2D="false" dtr="false" t="normal">DEC2HEX(BO40)</f>
        <v>17</v>
      </c>
      <c r="BR40" s="1" t="n">
        <f aca="false" ca="false" dt2D="false" dtr="false" t="normal">(256-BK40)*(256-BO40)</f>
        <v>56386</v>
      </c>
      <c r="BS40" s="0" t="n">
        <f aca="false" ca="false" dt2D="false" dtr="false" t="normal">BR40-BR39</f>
        <v>217</v>
      </c>
    </row>
    <row outlineLevel="0" r="41">
      <c r="B41" s="269" t="n">
        <f aca="false" ca="false" dt2D="false" dtr="false" t="normal">B40+1</f>
        <v>38</v>
      </c>
      <c r="C41" s="269" t="s">
        <v>313</v>
      </c>
      <c r="D41" s="1" t="n">
        <f aca="false" ca="false" dt2D="false" dtr="false" t="normal">HEX2DEC(C41)</f>
        <v>15</v>
      </c>
      <c r="F41" s="269" t="n">
        <f aca="false" ca="false" dt2D="false" dtr="false" t="normal">B41</f>
        <v>38</v>
      </c>
      <c r="G41" s="270" t="s">
        <v>313</v>
      </c>
      <c r="H41" s="72" t="n">
        <f aca="false" ca="false" dt2D="false" dtr="false" t="normal">HEX2DEC(G41)</f>
        <v>15</v>
      </c>
      <c r="J41" s="1" t="n">
        <f aca="false" ca="false" dt2D="false" dtr="false" t="normal">(256-D41)*(256-H41)</f>
        <v>58081</v>
      </c>
      <c r="L41" s="0" t="n">
        <f aca="false" ca="false" dt2D="false" dtr="false" t="normal">AF107*AF107</f>
        <v>361</v>
      </c>
      <c r="M41" s="0" t="n">
        <f aca="false" ca="false" dt2D="false" dtr="false" t="normal">L41*2.16</f>
        <v>779.7600000000001</v>
      </c>
      <c r="N41" s="0" t="n">
        <f aca="false" ca="false" dt2D="false" dtr="false" t="normal">'КУ для 240 кГц '!L47</f>
        <v>630.4449102076776</v>
      </c>
      <c r="O41" s="0" t="n">
        <f aca="false" ca="false" dt2D="false" dtr="false" t="normal">N41-M41</f>
        <v>-149.3150897923225</v>
      </c>
      <c r="Q41" s="1" t="n">
        <f aca="false" ca="false" dt2D="false" dtr="false" t="normal">B41</f>
        <v>38</v>
      </c>
      <c r="R41" s="1" t="n">
        <f aca="false" ca="false" dt2D="false" dtr="false" t="normal">'КУ для 240 кГц '!U47</f>
        <v>10</v>
      </c>
      <c r="S41" s="1" t="str">
        <f aca="false" ca="false" dt2D="false" dtr="false" t="normal">DEC2HEX(R41)</f>
        <v>A</v>
      </c>
      <c r="T41" s="1" t="n"/>
      <c r="U41" s="1" t="n">
        <f aca="false" ca="false" dt2D="false" dtr="false" t="normal">F41</f>
        <v>38</v>
      </c>
      <c r="V41" s="1" t="n">
        <f aca="false" ca="false" dt2D="false" dtr="false" t="normal">'КУ для 240 кГц '!W47</f>
        <v>24</v>
      </c>
      <c r="W41" s="1" t="str">
        <f aca="false" ca="false" dt2D="false" dtr="false" t="normal">DEC2HEX(V41)</f>
        <v>18</v>
      </c>
      <c r="Y41" s="0" t="n">
        <f aca="false" ca="false" dt2D="false" dtr="false" t="normal">(256-R41)*(256-V41)</f>
        <v>57072</v>
      </c>
      <c r="BJ41" s="269" t="n">
        <f aca="false" ca="false" dt2D="false" dtr="false" t="normal">BJ40+1</f>
        <v>36</v>
      </c>
      <c r="BK41" s="269" t="n">
        <f aca="false" ca="false" dt2D="false" dtr="false" t="normal">'КУ для 240 кГц '!U45</f>
        <v>15</v>
      </c>
      <c r="BL41" s="1" t="str">
        <f aca="false" ca="false" dt2D="false" dtr="false" t="normal">DEC2HEX(BK41)</f>
        <v>F</v>
      </c>
      <c r="BN41" s="269" t="n"/>
      <c r="BO41" s="270" t="n">
        <f aca="false" ca="false" dt2D="false" dtr="false" t="normal">'КУ для 240 кГц '!W45</f>
        <v>20</v>
      </c>
      <c r="BP41" s="72" t="str">
        <f aca="false" ca="false" dt2D="false" dtr="false" t="normal">DEC2HEX(BO41)</f>
        <v>14</v>
      </c>
      <c r="BR41" s="1" t="n">
        <f aca="false" ca="false" dt2D="false" dtr="false" t="normal">(256-BK41)*(256-BO41)</f>
        <v>56876</v>
      </c>
      <c r="BS41" s="0" t="n">
        <f aca="false" ca="false" dt2D="false" dtr="false" t="normal">BR41-BR40</f>
        <v>490</v>
      </c>
    </row>
    <row outlineLevel="0" r="42">
      <c r="B42" s="269" t="n">
        <f aca="false" ca="false" dt2D="false" dtr="false" t="normal">B41+1</f>
        <v>39</v>
      </c>
      <c r="C42" s="269" t="s">
        <v>313</v>
      </c>
      <c r="D42" s="1" t="n">
        <f aca="false" ca="false" dt2D="false" dtr="false" t="normal">HEX2DEC(C42)</f>
        <v>15</v>
      </c>
      <c r="F42" s="269" t="n">
        <f aca="false" ca="false" dt2D="false" dtr="false" t="normal">B42</f>
        <v>39</v>
      </c>
      <c r="G42" s="270" t="s">
        <v>314</v>
      </c>
      <c r="H42" s="72" t="n">
        <f aca="false" ca="false" dt2D="false" dtr="false" t="normal">HEX2DEC(G42)</f>
        <v>14</v>
      </c>
      <c r="J42" s="1" t="n">
        <f aca="false" ca="false" dt2D="false" dtr="false" t="normal">(256-D42)*(256-H42)</f>
        <v>58322</v>
      </c>
      <c r="L42" s="0" t="n">
        <f aca="false" ca="false" dt2D="false" dtr="false" t="normal">AF107*AF106</f>
        <v>380</v>
      </c>
      <c r="M42" s="0" t="n">
        <f aca="false" ca="false" dt2D="false" dtr="false" t="normal">L42*2.16</f>
        <v>820.8000000000001</v>
      </c>
      <c r="N42" s="0" t="n">
        <f aca="false" ca="false" dt2D="false" dtr="false" t="normal">'КУ для 240 кГц '!L48</f>
        <v>672.5695128692249</v>
      </c>
      <c r="O42" s="0" t="n">
        <f aca="false" ca="false" dt2D="false" dtr="false" t="normal">N42-M42</f>
        <v>-148.23048713077515</v>
      </c>
      <c r="Q42" s="1" t="n">
        <f aca="false" ca="false" dt2D="false" dtr="false" t="normal">B42</f>
        <v>39</v>
      </c>
      <c r="R42" s="1" t="n">
        <f aca="false" ca="false" dt2D="false" dtr="false" t="normal">'КУ для 240 кГц '!U48</f>
        <v>10</v>
      </c>
      <c r="S42" s="1" t="str">
        <f aca="false" ca="false" dt2D="false" dtr="false" t="normal">DEC2HEX(R42)</f>
        <v>A</v>
      </c>
      <c r="T42" s="1" t="n"/>
      <c r="U42" s="1" t="n">
        <f aca="false" ca="false" dt2D="false" dtr="false" t="normal">F42</f>
        <v>39</v>
      </c>
      <c r="V42" s="1" t="n">
        <f aca="false" ca="false" dt2D="false" dtr="false" t="normal">'КУ для 240 кГц '!W48</f>
        <v>23</v>
      </c>
      <c r="W42" s="1" t="str">
        <f aca="false" ca="false" dt2D="false" dtr="false" t="normal">DEC2HEX(V42)</f>
        <v>17</v>
      </c>
      <c r="Y42" s="0" t="n">
        <f aca="false" ca="false" dt2D="false" dtr="false" t="normal">(256-R42)*(256-V42)</f>
        <v>57318</v>
      </c>
      <c r="BJ42" s="269" t="n">
        <f aca="false" ca="false" dt2D="false" dtr="false" t="normal">BJ41+1</f>
        <v>37</v>
      </c>
      <c r="BK42" s="269" t="n">
        <f aca="false" ca="false" dt2D="false" dtr="false" t="normal">'КУ для 240 кГц '!U46</f>
        <v>16</v>
      </c>
      <c r="BL42" s="1" t="str">
        <f aca="false" ca="false" dt2D="false" dtr="false" t="normal">DEC2HEX(BK42)</f>
        <v>10</v>
      </c>
      <c r="BN42" s="269" t="n"/>
      <c r="BO42" s="270" t="n">
        <f aca="false" ca="false" dt2D="false" dtr="false" t="normal">'КУ для 240 кГц '!W46</f>
        <v>16</v>
      </c>
      <c r="BP42" s="72" t="str">
        <f aca="false" ca="false" dt2D="false" dtr="false" t="normal">DEC2HEX(BO42)</f>
        <v>10</v>
      </c>
      <c r="BR42" s="1" t="n">
        <f aca="false" ca="false" dt2D="false" dtr="false" t="normal">(256-BK42)*(256-BO42)</f>
        <v>57600</v>
      </c>
      <c r="BS42" s="0" t="n">
        <f aca="false" ca="false" dt2D="false" dtr="false" t="normal">BR42-BR41</f>
        <v>724</v>
      </c>
    </row>
    <row outlineLevel="0" r="43">
      <c r="B43" s="269" t="n">
        <f aca="false" ca="false" dt2D="false" dtr="false" t="normal">B42+1</f>
        <v>40</v>
      </c>
      <c r="C43" s="269" t="s">
        <v>314</v>
      </c>
      <c r="D43" s="1" t="n">
        <f aca="false" ca="false" dt2D="false" dtr="false" t="normal">HEX2DEC(C43)</f>
        <v>14</v>
      </c>
      <c r="F43" s="269" t="n">
        <f aca="false" ca="false" dt2D="false" dtr="false" t="normal">B43</f>
        <v>40</v>
      </c>
      <c r="G43" s="270" t="s">
        <v>313</v>
      </c>
      <c r="H43" s="72" t="n">
        <f aca="false" ca="false" dt2D="false" dtr="false" t="normal">HEX2DEC(G43)</f>
        <v>15</v>
      </c>
      <c r="J43" s="1" t="n">
        <f aca="false" ca="false" dt2D="false" dtr="false" t="normal">(256-D43)*(256-H43)</f>
        <v>58322</v>
      </c>
      <c r="L43" s="0" t="n">
        <f aca="false" ca="false" dt2D="false" dtr="false" t="normal">AF106*AF107</f>
        <v>380</v>
      </c>
      <c r="M43" s="0" t="n">
        <f aca="false" ca="false" dt2D="false" dtr="false" t="normal">L43*2.16</f>
        <v>820.8000000000001</v>
      </c>
      <c r="N43" s="0" t="n">
        <f aca="false" ca="false" dt2D="false" dtr="false" t="normal">'КУ для 240 кГц '!L49</f>
        <v>717.0954810887896</v>
      </c>
      <c r="O43" s="0" t="n">
        <f aca="false" ca="false" dt2D="false" dtr="false" t="normal">N43-M43</f>
        <v>-103.70451891121047</v>
      </c>
      <c r="Q43" s="1" t="n">
        <f aca="false" ca="false" dt2D="false" dtr="false" t="normal">B43</f>
        <v>40</v>
      </c>
      <c r="R43" s="1" t="n">
        <f aca="false" ca="false" dt2D="false" dtr="false" t="normal">'КУ для 240 кГц '!U49</f>
        <v>8</v>
      </c>
      <c r="S43" s="1" t="str">
        <f aca="false" ca="false" dt2D="false" dtr="false" t="normal">DEC2HEX(R43)</f>
        <v>8</v>
      </c>
      <c r="T43" s="1" t="n"/>
      <c r="U43" s="1" t="n">
        <f aca="false" ca="false" dt2D="false" dtr="false" t="normal">F43</f>
        <v>40</v>
      </c>
      <c r="V43" s="1" t="n">
        <f aca="false" ca="false" dt2D="false" dtr="false" t="normal">'КУ для 240 кГц '!W49</f>
        <v>26</v>
      </c>
      <c r="W43" s="1" t="str">
        <f aca="false" ca="false" dt2D="false" dtr="false" t="normal">DEC2HEX(V43)</f>
        <v>1A</v>
      </c>
      <c r="Y43" s="0" t="n">
        <f aca="false" ca="false" dt2D="false" dtr="false" t="normal">(256-R43)*(256-V43)</f>
        <v>57040</v>
      </c>
      <c r="BJ43" s="269" t="n">
        <f aca="false" ca="false" dt2D="false" dtr="false" t="normal">BJ42+1</f>
        <v>38</v>
      </c>
      <c r="BK43" s="269" t="n">
        <f aca="false" ca="false" dt2D="false" dtr="false" t="normal">'КУ для 240 кГц '!U47</f>
        <v>10</v>
      </c>
      <c r="BL43" s="1" t="str">
        <f aca="false" ca="false" dt2D="false" dtr="false" t="normal">DEC2HEX(BK43)</f>
        <v>A</v>
      </c>
      <c r="BN43" s="269" t="n"/>
      <c r="BO43" s="270" t="n">
        <f aca="false" ca="false" dt2D="false" dtr="false" t="normal">'КУ для 240 кГц '!W47</f>
        <v>24</v>
      </c>
      <c r="BP43" s="72" t="str">
        <f aca="false" ca="false" dt2D="false" dtr="false" t="normal">DEC2HEX(BO43)</f>
        <v>18</v>
      </c>
      <c r="BR43" s="1" t="n">
        <f aca="false" ca="false" dt2D="false" dtr="false" t="normal">(256-BK43)*(256-BO43)</f>
        <v>57072</v>
      </c>
      <c r="BS43" s="0" t="n">
        <f aca="false" ca="false" dt2D="false" dtr="false" t="normal">BR43-BR42</f>
        <v>-528</v>
      </c>
    </row>
    <row outlineLevel="0" r="44">
      <c r="B44" s="269" t="n">
        <f aca="false" ca="false" dt2D="false" dtr="false" t="normal">B43+1</f>
        <v>41</v>
      </c>
      <c r="C44" s="269" t="s">
        <v>314</v>
      </c>
      <c r="D44" s="1" t="n">
        <f aca="false" ca="false" dt2D="false" dtr="false" t="normal">HEX2DEC(C44)</f>
        <v>14</v>
      </c>
      <c r="F44" s="269" t="n">
        <f aca="false" ca="false" dt2D="false" dtr="false" t="normal">B44</f>
        <v>41</v>
      </c>
      <c r="G44" s="270" t="s">
        <v>314</v>
      </c>
      <c r="H44" s="72" t="n">
        <f aca="false" ca="false" dt2D="false" dtr="false" t="normal">HEX2DEC(G44)</f>
        <v>14</v>
      </c>
      <c r="J44" s="1" t="n">
        <f aca="false" ca="false" dt2D="false" dtr="false" t="normal">(256-D44)*(256-H44)</f>
        <v>58564</v>
      </c>
      <c r="L44" s="0" t="n">
        <f aca="false" ca="false" dt2D="false" dtr="false" t="normal">AF106*AF106</f>
        <v>400</v>
      </c>
      <c r="M44" s="0" t="n">
        <f aca="false" ca="false" dt2D="false" dtr="false" t="normal">L44*2.16</f>
        <v>864</v>
      </c>
      <c r="N44" s="0" t="n">
        <f aca="false" ca="false" dt2D="false" dtr="false" t="normal">'КУ для 240 кГц '!L50</f>
        <v>764.1492015689633</v>
      </c>
      <c r="O44" s="0" t="n">
        <f aca="false" ca="false" dt2D="false" dtr="false" t="normal">N44-M44</f>
        <v>-99.85079843103665</v>
      </c>
      <c r="Q44" s="1" t="n">
        <f aca="false" ca="false" dt2D="false" dtr="false" t="normal">B44</f>
        <v>41</v>
      </c>
      <c r="R44" s="1" t="n">
        <f aca="false" ca="false" dt2D="false" dtr="false" t="normal">'КУ для 240 кГц '!U50</f>
        <v>8</v>
      </c>
      <c r="S44" s="1" t="str">
        <f aca="false" ca="false" dt2D="false" dtr="false" t="normal">DEC2HEX(R44)</f>
        <v>8</v>
      </c>
      <c r="T44" s="1" t="n"/>
      <c r="U44" s="1" t="n">
        <f aca="false" ca="false" dt2D="false" dtr="false" t="normal">F44</f>
        <v>41</v>
      </c>
      <c r="V44" s="1" t="n">
        <f aca="false" ca="false" dt2D="false" dtr="false" t="normal">'КУ для 240 кГц '!W50</f>
        <v>25</v>
      </c>
      <c r="W44" s="1" t="str">
        <f aca="false" ca="false" dt2D="false" dtr="false" t="normal">DEC2HEX(V44)</f>
        <v>19</v>
      </c>
      <c r="Y44" s="0" t="n">
        <f aca="false" ca="false" dt2D="false" dtr="false" t="normal">(256-R44)*(256-V44)</f>
        <v>57288</v>
      </c>
      <c r="BJ44" s="269" t="n">
        <f aca="false" ca="false" dt2D="false" dtr="false" t="normal">BJ43+1</f>
        <v>39</v>
      </c>
      <c r="BK44" s="269" t="n">
        <f aca="false" ca="false" dt2D="false" dtr="false" t="normal">'КУ для 240 кГц '!U48</f>
        <v>10</v>
      </c>
      <c r="BL44" s="1" t="str">
        <f aca="false" ca="false" dt2D="false" dtr="false" t="normal">DEC2HEX(BK44)</f>
        <v>A</v>
      </c>
      <c r="BN44" s="269" t="n"/>
      <c r="BO44" s="270" t="n">
        <f aca="false" ca="false" dt2D="false" dtr="false" t="normal">'КУ для 240 кГц '!W48</f>
        <v>23</v>
      </c>
      <c r="BP44" s="72" t="str">
        <f aca="false" ca="false" dt2D="false" dtr="false" t="normal">DEC2HEX(BO44)</f>
        <v>17</v>
      </c>
      <c r="BR44" s="1" t="n">
        <f aca="false" ca="false" dt2D="false" dtr="false" t="normal">(256-BK44)*(256-BO44)</f>
        <v>57318</v>
      </c>
      <c r="BS44" s="0" t="n">
        <f aca="false" ca="false" dt2D="false" dtr="false" t="normal">BR44-BR43</f>
        <v>246</v>
      </c>
    </row>
    <row outlineLevel="0" r="45">
      <c r="B45" s="269" t="n">
        <f aca="false" ca="false" dt2D="false" dtr="false" t="normal">B44+1</f>
        <v>42</v>
      </c>
      <c r="C45" s="269" t="s">
        <v>314</v>
      </c>
      <c r="D45" s="1" t="n">
        <f aca="false" ca="false" dt2D="false" dtr="false" t="normal">HEX2DEC(C45)</f>
        <v>14</v>
      </c>
      <c r="F45" s="269" t="n">
        <f aca="false" ca="false" dt2D="false" dtr="false" t="normal">B45</f>
        <v>42</v>
      </c>
      <c r="G45" s="270" t="s">
        <v>315</v>
      </c>
      <c r="H45" s="72" t="n">
        <f aca="false" ca="false" dt2D="false" dtr="false" t="normal">HEX2DEC(G45)</f>
        <v>13</v>
      </c>
      <c r="J45" s="1" t="n">
        <f aca="false" ca="false" dt2D="false" dtr="false" t="normal">(256-D45)*(256-H45)</f>
        <v>58806</v>
      </c>
      <c r="L45" s="0" t="n">
        <f aca="false" ca="false" dt2D="false" dtr="false" t="normal">AF106*AF105</f>
        <v>440</v>
      </c>
      <c r="M45" s="0" t="n">
        <f aca="false" ca="false" dt2D="false" dtr="false" t="normal">L45*2.16</f>
        <v>950.4000000000001</v>
      </c>
      <c r="N45" s="0" t="n">
        <f aca="false" ca="false" dt2D="false" dtr="false" t="normal">'КУ для 240 кГц '!L51</f>
        <v>813.8633998514966</v>
      </c>
      <c r="O45" s="0" t="n">
        <f aca="false" ca="false" dt2D="false" dtr="false" t="normal">N45-M45</f>
        <v>-136.53660014850345</v>
      </c>
      <c r="Q45" s="1" t="n">
        <f aca="false" ca="false" dt2D="false" dtr="false" t="normal">B45</f>
        <v>42</v>
      </c>
      <c r="R45" s="1" t="n">
        <f aca="false" ca="false" dt2D="false" dtr="false" t="normal">'КУ для 240 кГц '!U51</f>
        <v>11</v>
      </c>
      <c r="S45" s="1" t="str">
        <f aca="false" ca="false" dt2D="false" dtr="false" t="normal">DEC2HEX(R45)</f>
        <v>B</v>
      </c>
      <c r="T45" s="1" t="n"/>
      <c r="U45" s="1" t="n">
        <f aca="false" ca="false" dt2D="false" dtr="false" t="normal">F45</f>
        <v>42</v>
      </c>
      <c r="V45" s="1" t="n">
        <f aca="false" ca="false" dt2D="false" dtr="false" t="normal">'КУ для 240 кГц '!W51</f>
        <v>18</v>
      </c>
      <c r="W45" s="1" t="str">
        <f aca="false" ca="false" dt2D="false" dtr="false" t="normal">DEC2HEX(V45)</f>
        <v>12</v>
      </c>
      <c r="Y45" s="0" t="n">
        <f aca="false" ca="false" dt2D="false" dtr="false" t="normal">(256-R45)*(256-V45)</f>
        <v>58310</v>
      </c>
      <c r="BJ45" s="269" t="n">
        <f aca="false" ca="false" dt2D="false" dtr="false" t="normal">BJ44+1</f>
        <v>40</v>
      </c>
      <c r="BK45" s="269" t="n">
        <f aca="false" ca="false" dt2D="false" dtr="false" t="normal">'КУ для 240 кГц '!U49</f>
        <v>8</v>
      </c>
      <c r="BL45" s="1" t="str">
        <f aca="false" ca="false" dt2D="false" dtr="false" t="normal">DEC2HEX(BK45)</f>
        <v>8</v>
      </c>
      <c r="BN45" s="269" t="n"/>
      <c r="BO45" s="270" t="n">
        <f aca="false" ca="false" dt2D="false" dtr="false" t="normal">'КУ для 240 кГц '!W49</f>
        <v>26</v>
      </c>
      <c r="BP45" s="72" t="str">
        <f aca="false" ca="false" dt2D="false" dtr="false" t="normal">DEC2HEX(BO45)</f>
        <v>1A</v>
      </c>
      <c r="BR45" s="1" t="n">
        <f aca="false" ca="false" dt2D="false" dtr="false" t="normal">(256-BK45)*(256-BO45)</f>
        <v>57040</v>
      </c>
      <c r="BS45" s="0" t="n">
        <f aca="false" ca="false" dt2D="false" dtr="false" t="normal">BR45-BR44</f>
        <v>-278</v>
      </c>
    </row>
    <row outlineLevel="0" r="46">
      <c r="B46" s="269" t="n">
        <f aca="false" ca="false" dt2D="false" dtr="false" t="normal">B45+1</f>
        <v>43</v>
      </c>
      <c r="C46" s="269" t="s">
        <v>315</v>
      </c>
      <c r="D46" s="1" t="n">
        <f aca="false" ca="false" dt2D="false" dtr="false" t="normal">HEX2DEC(C46)</f>
        <v>13</v>
      </c>
      <c r="F46" s="269" t="n">
        <f aca="false" ca="false" dt2D="false" dtr="false" t="normal">B46</f>
        <v>43</v>
      </c>
      <c r="G46" s="270" t="s">
        <v>315</v>
      </c>
      <c r="H46" s="72" t="n">
        <f aca="false" ca="false" dt2D="false" dtr="false" t="normal">HEX2DEC(G46)</f>
        <v>13</v>
      </c>
      <c r="J46" s="1" t="n">
        <f aca="false" ca="false" dt2D="false" dtr="false" t="normal">(256-D46)*(256-H46)</f>
        <v>59049</v>
      </c>
      <c r="L46" s="0" t="n">
        <f aca="false" ca="false" dt2D="false" dtr="false" t="normal">AF105*AF105</f>
        <v>484</v>
      </c>
      <c r="M46" s="0" t="n">
        <f aca="false" ca="false" dt2D="false" dtr="false" t="normal">L46*2.16</f>
        <v>1045.44</v>
      </c>
      <c r="N46" s="0" t="n">
        <f aca="false" ca="false" dt2D="false" dtr="false" t="normal">'КУ для 240 кГц '!L52</f>
        <v>866.3774481346659</v>
      </c>
      <c r="O46" s="0" t="n">
        <f aca="false" ca="false" dt2D="false" dtr="false" t="normal">N46-M46</f>
        <v>-179.06255186533417</v>
      </c>
      <c r="Q46" s="1" t="n">
        <f aca="false" ca="false" dt2D="false" dtr="false" t="normal">B46</f>
        <v>43</v>
      </c>
      <c r="R46" s="1" t="n">
        <f aca="false" ca="false" dt2D="false" dtr="false" t="normal">'КУ для 240 кГц '!U52</f>
        <v>14</v>
      </c>
      <c r="S46" s="1" t="str">
        <f aca="false" ca="false" dt2D="false" dtr="false" t="normal">DEC2HEX(R46)</f>
        <v>E</v>
      </c>
      <c r="T46" s="1" t="n"/>
      <c r="U46" s="1" t="n">
        <f aca="false" ca="false" dt2D="false" dtr="false" t="normal">F46</f>
        <v>43</v>
      </c>
      <c r="V46" s="1" t="n">
        <f aca="false" ca="false" dt2D="false" dtr="false" t="normal">'КУ для 240 кГц '!W52</f>
        <v>14</v>
      </c>
      <c r="W46" s="1" t="str">
        <f aca="false" ca="false" dt2D="false" dtr="false" t="normal">DEC2HEX(V46)</f>
        <v>E</v>
      </c>
      <c r="Y46" s="0" t="n">
        <f aca="false" ca="false" dt2D="false" dtr="false" t="normal">(256-R46)*(256-V46)</f>
        <v>58564</v>
      </c>
      <c r="BJ46" s="269" t="n">
        <f aca="false" ca="false" dt2D="false" dtr="false" t="normal">BJ45+1</f>
        <v>41</v>
      </c>
      <c r="BK46" s="269" t="n">
        <f aca="false" ca="false" dt2D="false" dtr="false" t="normal">'КУ для 240 кГц '!U50</f>
        <v>8</v>
      </c>
      <c r="BL46" s="1" t="str">
        <f aca="false" ca="false" dt2D="false" dtr="false" t="normal">DEC2HEX(BK46)</f>
        <v>8</v>
      </c>
      <c r="BN46" s="269" t="n"/>
      <c r="BO46" s="270" t="n">
        <f aca="false" ca="false" dt2D="false" dtr="false" t="normal">'КУ для 240 кГц '!W50</f>
        <v>25</v>
      </c>
      <c r="BP46" s="72" t="str">
        <f aca="false" ca="false" dt2D="false" dtr="false" t="normal">DEC2HEX(BO46)</f>
        <v>19</v>
      </c>
      <c r="BR46" s="1" t="n">
        <f aca="false" ca="false" dt2D="false" dtr="false" t="normal">(256-BK46)*(256-BO46)</f>
        <v>57288</v>
      </c>
      <c r="BS46" s="0" t="n">
        <f aca="false" ca="false" dt2D="false" dtr="false" t="normal">BR46-BR45</f>
        <v>248</v>
      </c>
    </row>
    <row outlineLevel="0" r="47">
      <c r="B47" s="269" t="n">
        <f aca="false" ca="false" dt2D="false" dtr="false" t="normal">B46+1</f>
        <v>44</v>
      </c>
      <c r="C47" s="269" t="s">
        <v>315</v>
      </c>
      <c r="D47" s="1" t="n">
        <f aca="false" ca="false" dt2D="false" dtr="false" t="normal">HEX2DEC(C47)</f>
        <v>13</v>
      </c>
      <c r="F47" s="269" t="n">
        <f aca="false" ca="false" dt2D="false" dtr="false" t="normal">B47</f>
        <v>44</v>
      </c>
      <c r="G47" s="270" t="s">
        <v>315</v>
      </c>
      <c r="H47" s="72" t="n">
        <f aca="false" ca="false" dt2D="false" dtr="false" t="normal">HEX2DEC(G47)</f>
        <v>13</v>
      </c>
      <c r="J47" s="1" t="n">
        <f aca="false" ca="false" dt2D="false" dtr="false" t="normal">(256-D47)*(256-H47)</f>
        <v>59049</v>
      </c>
      <c r="L47" s="0" t="n">
        <f aca="false" ca="false" dt2D="false" dtr="false" t="normal">AF105*AF105</f>
        <v>484</v>
      </c>
      <c r="M47" s="0" t="n">
        <f aca="false" ca="false" dt2D="false" dtr="false" t="normal">L47*2.16</f>
        <v>1045.44</v>
      </c>
      <c r="N47" s="0" t="n">
        <f aca="false" ca="false" dt2D="false" dtr="false" t="normal">'КУ для 240 кГц '!L53</f>
        <v>921.8376876962673</v>
      </c>
      <c r="O47" s="0" t="n">
        <f aca="false" ca="false" dt2D="false" dtr="false" t="normal">N47-M47</f>
        <v>-123.60231230373279</v>
      </c>
      <c r="Q47" s="1" t="n">
        <f aca="false" ca="false" dt2D="false" dtr="false" t="normal">B47</f>
        <v>44</v>
      </c>
      <c r="R47" s="1" t="n">
        <f aca="false" ca="false" dt2D="false" dtr="false" t="normal">'КУ для 240 кГц '!U53</f>
        <v>10</v>
      </c>
      <c r="S47" s="1" t="str">
        <f aca="false" ca="false" dt2D="false" dtr="false" t="normal">DEC2HEX(R47)</f>
        <v>A</v>
      </c>
      <c r="T47" s="1" t="n"/>
      <c r="U47" s="1" t="n">
        <f aca="false" ca="false" dt2D="false" dtr="false" t="normal">F47</f>
        <v>44</v>
      </c>
      <c r="V47" s="1" t="n">
        <f aca="false" ca="false" dt2D="false" dtr="false" t="normal">'КУ для 240 кГц '!W53</f>
        <v>16</v>
      </c>
      <c r="W47" s="1" t="str">
        <f aca="false" ca="false" dt2D="false" dtr="false" t="normal">DEC2HEX(V47)</f>
        <v>10</v>
      </c>
      <c r="Y47" s="0" t="n">
        <f aca="false" ca="false" dt2D="false" dtr="false" t="normal">(256-R47)*(256-V47)</f>
        <v>59040</v>
      </c>
      <c r="BJ47" s="269" t="n">
        <f aca="false" ca="false" dt2D="false" dtr="false" t="normal">BJ46+1</f>
        <v>42</v>
      </c>
      <c r="BK47" s="269" t="n">
        <f aca="false" ca="false" dt2D="false" dtr="false" t="normal">'КУ для 240 кГц '!U51</f>
        <v>11</v>
      </c>
      <c r="BL47" s="1" t="str">
        <f aca="false" ca="false" dt2D="false" dtr="false" t="normal">DEC2HEX(BK47)</f>
        <v>B</v>
      </c>
      <c r="BN47" s="269" t="n"/>
      <c r="BO47" s="270" t="n">
        <f aca="false" ca="false" dt2D="false" dtr="false" t="normal">'КУ для 240 кГц '!W51</f>
        <v>18</v>
      </c>
      <c r="BP47" s="72" t="str">
        <f aca="false" ca="false" dt2D="false" dtr="false" t="normal">DEC2HEX(BO47)</f>
        <v>12</v>
      </c>
      <c r="BR47" s="1" t="n">
        <f aca="false" ca="false" dt2D="false" dtr="false" t="normal">(256-BK47)*(256-BO47)</f>
        <v>58310</v>
      </c>
      <c r="BS47" s="0" t="n">
        <f aca="false" ca="false" dt2D="false" dtr="false" t="normal">BR47-BR46</f>
        <v>1022</v>
      </c>
    </row>
    <row outlineLevel="0" r="48">
      <c r="B48" s="269" t="n">
        <f aca="false" ca="false" dt2D="false" dtr="false" t="normal">B47+1</f>
        <v>45</v>
      </c>
      <c r="C48" s="269" t="s">
        <v>316</v>
      </c>
      <c r="D48" s="1" t="n">
        <f aca="false" ca="false" dt2D="false" dtr="false" t="normal">HEX2DEC(C48)</f>
        <v>12</v>
      </c>
      <c r="F48" s="269" t="n">
        <f aca="false" ca="false" dt2D="false" dtr="false" t="normal">B48</f>
        <v>45</v>
      </c>
      <c r="G48" s="270" t="s">
        <v>315</v>
      </c>
      <c r="H48" s="72" t="n">
        <f aca="false" ca="false" dt2D="false" dtr="false" t="normal">HEX2DEC(G48)</f>
        <v>13</v>
      </c>
      <c r="J48" s="1" t="n">
        <f aca="false" ca="false" dt2D="false" dtr="false" t="normal">(256-D48)*(256-H48)</f>
        <v>59292</v>
      </c>
      <c r="L48" s="0" t="n">
        <f aca="false" ca="false" dt2D="false" dtr="false" t="normal">AF104*AF105</f>
        <v>528</v>
      </c>
      <c r="M48" s="0" t="n">
        <f aca="false" ca="false" dt2D="false" dtr="false" t="normal">L48*2.16</f>
        <v>1140.48</v>
      </c>
      <c r="N48" s="0" t="n">
        <f aca="false" ca="false" dt2D="false" dtr="false" t="normal">'КУ для 240 кГц '!L54</f>
        <v>980.397766603293</v>
      </c>
      <c r="O48" s="0" t="n">
        <f aca="false" ca="false" dt2D="false" dtr="false" t="normal">N48-M48</f>
        <v>-160.082233396707</v>
      </c>
      <c r="Q48" s="1" t="n">
        <f aca="false" ca="false" dt2D="false" dtr="false" t="normal">B48</f>
        <v>45</v>
      </c>
      <c r="R48" s="1" t="n">
        <f aca="false" ca="false" dt2D="false" dtr="false" t="normal">'КУ для 240 кГц '!U54</f>
        <v>12</v>
      </c>
      <c r="S48" s="1" t="str">
        <f aca="false" ca="false" dt2D="false" dtr="false" t="normal">DEC2HEX(R48)</f>
        <v>C</v>
      </c>
      <c r="T48" s="1" t="n"/>
      <c r="U48" s="1" t="n">
        <f aca="false" ca="false" dt2D="false" dtr="false" t="normal">F48</f>
        <v>45</v>
      </c>
      <c r="V48" s="1" t="n">
        <f aca="false" ca="false" dt2D="false" dtr="false" t="normal">'КУ для 240 кГц '!W54</f>
        <v>15</v>
      </c>
      <c r="W48" s="1" t="str">
        <f aca="false" ca="false" dt2D="false" dtr="false" t="normal">DEC2HEX(V48)</f>
        <v>F</v>
      </c>
      <c r="Y48" s="0" t="n">
        <f aca="false" ca="false" dt2D="false" dtr="false" t="normal">(256-R48)*(256-V48)</f>
        <v>58804</v>
      </c>
      <c r="BJ48" s="269" t="n">
        <f aca="false" ca="false" dt2D="false" dtr="false" t="normal">BJ47+1</f>
        <v>43</v>
      </c>
      <c r="BK48" s="269" t="n">
        <f aca="false" ca="false" dt2D="false" dtr="false" t="normal">'КУ для 240 кГц '!U52</f>
        <v>14</v>
      </c>
      <c r="BL48" s="1" t="str">
        <f aca="false" ca="false" dt2D="false" dtr="false" t="normal">DEC2HEX(BK48)</f>
        <v>E</v>
      </c>
      <c r="BN48" s="269" t="n"/>
      <c r="BO48" s="270" t="n">
        <f aca="false" ca="false" dt2D="false" dtr="false" t="normal">'КУ для 240 кГц '!W52</f>
        <v>14</v>
      </c>
      <c r="BP48" s="72" t="str">
        <f aca="false" ca="false" dt2D="false" dtr="false" t="normal">DEC2HEX(BO48)</f>
        <v>E</v>
      </c>
      <c r="BR48" s="1" t="n">
        <f aca="false" ca="false" dt2D="false" dtr="false" t="normal">(256-BK48)*(256-BO48)</f>
        <v>58564</v>
      </c>
      <c r="BS48" s="0" t="n">
        <f aca="false" ca="false" dt2D="false" dtr="false" t="normal">BR48-BR47</f>
        <v>254</v>
      </c>
    </row>
    <row outlineLevel="0" r="49">
      <c r="B49" s="269" t="n">
        <f aca="false" ca="false" dt2D="false" dtr="false" t="normal">B48+1</f>
        <v>46</v>
      </c>
      <c r="C49" s="269" t="s">
        <v>316</v>
      </c>
      <c r="D49" s="1" t="n">
        <f aca="false" ca="false" dt2D="false" dtr="false" t="normal">HEX2DEC(C49)</f>
        <v>12</v>
      </c>
      <c r="F49" s="269" t="n">
        <f aca="false" ca="false" dt2D="false" dtr="false" t="normal">B49</f>
        <v>46</v>
      </c>
      <c r="G49" s="270" t="s">
        <v>316</v>
      </c>
      <c r="H49" s="72" t="n">
        <f aca="false" ca="false" dt2D="false" dtr="false" t="normal">HEX2DEC(G49)</f>
        <v>12</v>
      </c>
      <c r="J49" s="1" t="n">
        <f aca="false" ca="false" dt2D="false" dtr="false" t="normal">(256-D49)*(256-H49)</f>
        <v>59536</v>
      </c>
      <c r="L49" s="0" t="n">
        <f aca="false" ca="false" dt2D="false" dtr="false" t="normal">AF104*AF104</f>
        <v>576</v>
      </c>
      <c r="M49" s="0" t="n">
        <f aca="false" ca="false" dt2D="false" dtr="false" t="normal">L49*2.16</f>
        <v>1244.16</v>
      </c>
      <c r="N49" s="0" t="n">
        <f aca="false" ca="false" dt2D="false" dtr="false" t="normal">'КУ для 240 кГц '!L55</f>
        <v>1042.2189934206529</v>
      </c>
      <c r="O49" s="0" t="n">
        <f aca="false" ca="false" dt2D="false" dtr="false" t="normal">N49-M49</f>
        <v>-201.94100657934723</v>
      </c>
      <c r="Q49" s="1" t="n">
        <f aca="false" ca="false" dt2D="false" dtr="false" t="normal">B49</f>
        <v>46</v>
      </c>
      <c r="R49" s="1" t="n">
        <f aca="false" ca="false" dt2D="false" dtr="false" t="normal">'КУ для 240 кГц '!U55</f>
        <v>12</v>
      </c>
      <c r="S49" s="1" t="str">
        <f aca="false" ca="false" dt2D="false" dtr="false" t="normal">DEC2HEX(R49)</f>
        <v>C</v>
      </c>
      <c r="T49" s="1" t="n"/>
      <c r="U49" s="1" t="n">
        <f aca="false" ca="false" dt2D="false" dtr="false" t="normal">F49</f>
        <v>46</v>
      </c>
      <c r="V49" s="1" t="n">
        <f aca="false" ca="false" dt2D="false" dtr="false" t="normal">'КУ для 240 кГц '!W55</f>
        <v>14</v>
      </c>
      <c r="W49" s="1" t="str">
        <f aca="false" ca="false" dt2D="false" dtr="false" t="normal">DEC2HEX(V49)</f>
        <v>E</v>
      </c>
      <c r="Y49" s="0" t="n">
        <f aca="false" ca="false" dt2D="false" dtr="false" t="normal">(256-R49)*(256-V49)</f>
        <v>59048</v>
      </c>
      <c r="BJ49" s="269" t="n">
        <f aca="false" ca="false" dt2D="false" dtr="false" t="normal">BJ48+1</f>
        <v>44</v>
      </c>
      <c r="BK49" s="269" t="n">
        <f aca="false" ca="false" dt2D="false" dtr="false" t="normal">'КУ для 240 кГц '!U53</f>
        <v>10</v>
      </c>
      <c r="BL49" s="1" t="str">
        <f aca="false" ca="false" dt2D="false" dtr="false" t="normal">DEC2HEX(BK49)</f>
        <v>A</v>
      </c>
      <c r="BN49" s="269" t="n"/>
      <c r="BO49" s="270" t="n">
        <f aca="false" ca="false" dt2D="false" dtr="false" t="normal">'КУ для 240 кГц '!W53</f>
        <v>16</v>
      </c>
      <c r="BP49" s="72" t="str">
        <f aca="false" ca="false" dt2D="false" dtr="false" t="normal">DEC2HEX(BO49)</f>
        <v>10</v>
      </c>
      <c r="BR49" s="1" t="n">
        <f aca="false" ca="false" dt2D="false" dtr="false" t="normal">(256-BK49)*(256-BO49)</f>
        <v>59040</v>
      </c>
      <c r="BS49" s="0" t="n">
        <f aca="false" ca="false" dt2D="false" dtr="false" t="normal">BR49-BR48</f>
        <v>476</v>
      </c>
    </row>
    <row outlineLevel="0" r="50">
      <c r="B50" s="269" t="n">
        <f aca="false" ca="false" dt2D="false" dtr="false" t="normal">B49+1</f>
        <v>47</v>
      </c>
      <c r="C50" s="269" t="s">
        <v>316</v>
      </c>
      <c r="D50" s="1" t="n">
        <f aca="false" ca="false" dt2D="false" dtr="false" t="normal">HEX2DEC(C50)</f>
        <v>12</v>
      </c>
      <c r="F50" s="269" t="n">
        <f aca="false" ca="false" dt2D="false" dtr="false" t="normal">B50</f>
        <v>47</v>
      </c>
      <c r="G50" s="270" t="s">
        <v>316</v>
      </c>
      <c r="H50" s="72" t="n">
        <f aca="false" ca="false" dt2D="false" dtr="false" t="normal">HEX2DEC(G50)</f>
        <v>12</v>
      </c>
      <c r="J50" s="1" t="n">
        <f aca="false" ca="false" dt2D="false" dtr="false" t="normal">(256-D50)*(256-H50)</f>
        <v>59536</v>
      </c>
      <c r="L50" s="0" t="n">
        <f aca="false" ca="false" dt2D="false" dtr="false" t="normal">AF104*AF104</f>
        <v>576</v>
      </c>
      <c r="M50" s="0" t="n">
        <f aca="false" ca="false" dt2D="false" dtr="false" t="normal">L50*2.16</f>
        <v>1244.16</v>
      </c>
      <c r="N50" s="0" t="n">
        <f aca="false" ca="false" dt2D="false" dtr="false" t="normal">'КУ для 240 кГц '!L56</f>
        <v>1107.4707076641262</v>
      </c>
      <c r="O50" s="0" t="n">
        <f aca="false" ca="false" dt2D="false" dtr="false" t="normal">N50-M50</f>
        <v>-136.68929233587392</v>
      </c>
      <c r="Q50" s="1" t="n">
        <f aca="false" ca="false" dt2D="false" dtr="false" t="normal">B50</f>
        <v>47</v>
      </c>
      <c r="R50" s="1" t="n">
        <f aca="false" ca="false" dt2D="false" dtr="false" t="normal">'КУ для 240 кГц '!U56</f>
        <v>10</v>
      </c>
      <c r="S50" s="1" t="str">
        <f aca="false" ca="false" dt2D="false" dtr="false" t="normal">DEC2HEX(R50)</f>
        <v>A</v>
      </c>
      <c r="T50" s="1" t="n"/>
      <c r="U50" s="1" t="n">
        <f aca="false" ca="false" dt2D="false" dtr="false" t="normal">F50</f>
        <v>47</v>
      </c>
      <c r="V50" s="1" t="n">
        <f aca="false" ca="false" dt2D="false" dtr="false" t="normal">'КУ для 240 кГц '!W56</f>
        <v>14</v>
      </c>
      <c r="W50" s="1" t="str">
        <f aca="false" ca="false" dt2D="false" dtr="false" t="normal">DEC2HEX(V50)</f>
        <v>E</v>
      </c>
      <c r="Y50" s="0" t="n">
        <f aca="false" ca="false" dt2D="false" dtr="false" t="normal">(256-R50)*(256-V50)</f>
        <v>59532</v>
      </c>
      <c r="BJ50" s="269" t="n">
        <f aca="false" ca="false" dt2D="false" dtr="false" t="normal">BJ49+1</f>
        <v>45</v>
      </c>
      <c r="BK50" s="269" t="n">
        <f aca="false" ca="false" dt2D="false" dtr="false" t="normal">'КУ для 240 кГц '!U54</f>
        <v>12</v>
      </c>
      <c r="BL50" s="1" t="str">
        <f aca="false" ca="false" dt2D="false" dtr="false" t="normal">DEC2HEX(BK50)</f>
        <v>C</v>
      </c>
      <c r="BN50" s="269" t="n"/>
      <c r="BO50" s="270" t="n">
        <f aca="false" ca="false" dt2D="false" dtr="false" t="normal">'КУ для 240 кГц '!W54</f>
        <v>15</v>
      </c>
      <c r="BP50" s="72" t="str">
        <f aca="false" ca="false" dt2D="false" dtr="false" t="normal">DEC2HEX(BO50)</f>
        <v>F</v>
      </c>
      <c r="BR50" s="1" t="n">
        <f aca="false" ca="false" dt2D="false" dtr="false" t="normal">(256-BK50)*(256-BO50)</f>
        <v>58804</v>
      </c>
      <c r="BS50" s="0" t="n">
        <f aca="false" ca="false" dt2D="false" dtr="false" t="normal">BR50-BR49</f>
        <v>-236</v>
      </c>
    </row>
    <row outlineLevel="0" r="51">
      <c r="B51" s="269" t="n">
        <f aca="false" ca="false" dt2D="false" dtr="false" t="normal">B50+1</f>
        <v>48</v>
      </c>
      <c r="C51" s="269" t="s">
        <v>317</v>
      </c>
      <c r="D51" s="1" t="n">
        <f aca="false" ca="false" dt2D="false" dtr="false" t="normal">HEX2DEC(C51)</f>
        <v>11</v>
      </c>
      <c r="F51" s="269" t="n">
        <f aca="false" ca="false" dt2D="false" dtr="false" t="normal">B51</f>
        <v>48</v>
      </c>
      <c r="G51" s="270" t="s">
        <v>316</v>
      </c>
      <c r="H51" s="72" t="n">
        <f aca="false" ca="false" dt2D="false" dtr="false" t="normal">HEX2DEC(G51)</f>
        <v>12</v>
      </c>
      <c r="J51" s="1" t="n">
        <f aca="false" ca="false" dt2D="false" dtr="false" t="normal">(256-D51)*(256-H51)</f>
        <v>59780</v>
      </c>
      <c r="L51" s="0" t="n">
        <f aca="false" ca="false" dt2D="false" dtr="false" t="normal">AF103*AF104</f>
        <v>600</v>
      </c>
      <c r="M51" s="0" t="n">
        <f aca="false" ca="false" dt2D="false" dtr="false" t="normal">L51*2.16</f>
        <v>1296</v>
      </c>
      <c r="N51" s="0" t="n">
        <f aca="false" ca="false" dt2D="false" dtr="false" t="normal">'КУ для 240 кГц '!L57</f>
        <v>1176.330667776861</v>
      </c>
      <c r="O51" s="0" t="n">
        <f aca="false" ca="false" dt2D="false" dtr="false" t="normal">N51-M51</f>
        <v>-119.66933222313901</v>
      </c>
      <c r="Q51" s="1" t="n">
        <f aca="false" ca="false" dt2D="false" dtr="false" t="normal">B51</f>
        <v>48</v>
      </c>
      <c r="R51" s="1" t="n">
        <f aca="false" ca="false" dt2D="false" dtr="false" t="normal">'КУ для 240 кГц '!U57</f>
        <v>9</v>
      </c>
      <c r="S51" s="1" t="str">
        <f aca="false" ca="false" dt2D="false" dtr="false" t="normal">DEC2HEX(R51)</f>
        <v>9</v>
      </c>
      <c r="T51" s="1" t="n"/>
      <c r="U51" s="1" t="n">
        <f aca="false" ca="false" dt2D="false" dtr="false" t="normal">F51</f>
        <v>48</v>
      </c>
      <c r="V51" s="1" t="n">
        <f aca="false" ca="false" dt2D="false" dtr="false" t="normal">'КУ для 240 кГц '!W57</f>
        <v>14</v>
      </c>
      <c r="W51" s="1" t="str">
        <f aca="false" ca="false" dt2D="false" dtr="false" t="normal">DEC2HEX(V51)</f>
        <v>E</v>
      </c>
      <c r="Y51" s="0" t="n">
        <f aca="false" ca="false" dt2D="false" dtr="false" t="normal">(256-R51)*(256-V51)</f>
        <v>59774</v>
      </c>
      <c r="BJ51" s="269" t="n">
        <f aca="false" ca="false" dt2D="false" dtr="false" t="normal">BJ50+1</f>
        <v>46</v>
      </c>
      <c r="BK51" s="269" t="n">
        <f aca="false" ca="false" dt2D="false" dtr="false" t="normal">'КУ для 240 кГц '!U55</f>
        <v>12</v>
      </c>
      <c r="BL51" s="1" t="str">
        <f aca="false" ca="false" dt2D="false" dtr="false" t="normal">DEC2HEX(BK51)</f>
        <v>C</v>
      </c>
      <c r="BN51" s="269" t="n"/>
      <c r="BO51" s="270" t="n">
        <f aca="false" ca="false" dt2D="false" dtr="false" t="normal">'КУ для 240 кГц '!W55</f>
        <v>14</v>
      </c>
      <c r="BP51" s="72" t="str">
        <f aca="false" ca="false" dt2D="false" dtr="false" t="normal">DEC2HEX(BO51)</f>
        <v>E</v>
      </c>
      <c r="BR51" s="1" t="n">
        <f aca="false" ca="false" dt2D="false" dtr="false" t="normal">(256-BK51)*(256-BO51)</f>
        <v>59048</v>
      </c>
      <c r="BS51" s="0" t="n">
        <f aca="false" ca="false" dt2D="false" dtr="false" t="normal">BR51-BR50</f>
        <v>244</v>
      </c>
    </row>
    <row outlineLevel="0" r="52">
      <c r="B52" s="269" t="n">
        <f aca="false" ca="false" dt2D="false" dtr="false" t="normal">B51+1</f>
        <v>49</v>
      </c>
      <c r="C52" s="269" t="s">
        <v>317</v>
      </c>
      <c r="D52" s="1" t="n">
        <f aca="false" ca="false" dt2D="false" dtr="false" t="normal">HEX2DEC(C52)</f>
        <v>11</v>
      </c>
      <c r="F52" s="269" t="n">
        <f aca="false" ca="false" dt2D="false" dtr="false" t="normal">B52</f>
        <v>49</v>
      </c>
      <c r="G52" s="270" t="s">
        <v>317</v>
      </c>
      <c r="H52" s="72" t="n">
        <f aca="false" ca="false" dt2D="false" dtr="false" t="normal">HEX2DEC(G52)</f>
        <v>11</v>
      </c>
      <c r="J52" s="1" t="n">
        <f aca="false" ca="false" dt2D="false" dtr="false" t="normal">(256-D52)*(256-H52)</f>
        <v>60025</v>
      </c>
      <c r="L52" s="0" t="n">
        <f aca="false" ca="false" dt2D="false" dtr="false" t="normal">AF103*AF103</f>
        <v>625</v>
      </c>
      <c r="M52" s="0" t="n">
        <f aca="false" ca="false" dt2D="false" dtr="false" t="normal">L52*2.16</f>
        <v>1350</v>
      </c>
      <c r="N52" s="0" t="n">
        <f aca="false" ca="false" dt2D="false" dtr="false" t="normal">'КУ для 240 кГц '!L58</f>
        <v>1248.9854574446597</v>
      </c>
      <c r="O52" s="0" t="n">
        <f aca="false" ca="false" dt2D="false" dtr="false" t="normal">N52-M52</f>
        <v>-101.01454255534031</v>
      </c>
      <c r="Q52" s="1" t="n">
        <f aca="false" ca="false" dt2D="false" dtr="false" t="normal">B52</f>
        <v>49</v>
      </c>
      <c r="R52" s="1" t="n">
        <f aca="false" ca="false" dt2D="false" dtr="false" t="normal">'КУ для 240 кГц '!U58</f>
        <v>12</v>
      </c>
      <c r="S52" s="1" t="str">
        <f aca="false" ca="false" dt2D="false" dtr="false" t="normal">DEC2HEX(R52)</f>
        <v>C</v>
      </c>
      <c r="T52" s="1" t="n"/>
      <c r="U52" s="1" t="n">
        <f aca="false" ca="false" dt2D="false" dtr="false" t="normal">F52</f>
        <v>49</v>
      </c>
      <c r="V52" s="1" t="n">
        <f aca="false" ca="false" dt2D="false" dtr="false" t="normal">'КУ для 240 кГц '!W58</f>
        <v>12</v>
      </c>
      <c r="W52" s="1" t="str">
        <f aca="false" ca="false" dt2D="false" dtr="false" t="normal">DEC2HEX(V52)</f>
        <v>C</v>
      </c>
      <c r="Y52" s="0" t="n">
        <f aca="false" ca="false" dt2D="false" dtr="false" t="normal">(256-R52)*(256-V52)</f>
        <v>59536</v>
      </c>
      <c r="BJ52" s="269" t="n">
        <f aca="false" ca="false" dt2D="false" dtr="false" t="normal">BJ51+1</f>
        <v>47</v>
      </c>
      <c r="BK52" s="269" t="n">
        <f aca="false" ca="false" dt2D="false" dtr="false" t="normal">'КУ для 240 кГц '!U56</f>
        <v>10</v>
      </c>
      <c r="BL52" s="1" t="str">
        <f aca="false" ca="false" dt2D="false" dtr="false" t="normal">DEC2HEX(BK52)</f>
        <v>A</v>
      </c>
      <c r="BN52" s="269" t="n"/>
      <c r="BO52" s="270" t="n">
        <f aca="false" ca="false" dt2D="false" dtr="false" t="normal">'КУ для 240 кГц '!W56</f>
        <v>14</v>
      </c>
      <c r="BP52" s="72" t="str">
        <f aca="false" ca="false" dt2D="false" dtr="false" t="normal">DEC2HEX(BO52)</f>
        <v>E</v>
      </c>
      <c r="BR52" s="1" t="n">
        <f aca="false" ca="false" dt2D="false" dtr="false" t="normal">(256-BK52)*(256-BO52)</f>
        <v>59532</v>
      </c>
      <c r="BS52" s="0" t="n">
        <f aca="false" ca="false" dt2D="false" dtr="false" t="normal">BR52-BR51</f>
        <v>484</v>
      </c>
    </row>
    <row outlineLevel="0" r="53">
      <c r="B53" s="269" t="n">
        <f aca="false" ca="false" dt2D="false" dtr="false" t="normal">B52+1</f>
        <v>50</v>
      </c>
      <c r="C53" s="269" t="s">
        <v>158</v>
      </c>
      <c r="D53" s="1" t="n">
        <f aca="false" ca="false" dt2D="false" dtr="false" t="normal">HEX2DEC(C53)</f>
        <v>10</v>
      </c>
      <c r="F53" s="269" t="n">
        <f aca="false" ca="false" dt2D="false" dtr="false" t="normal">B53</f>
        <v>50</v>
      </c>
      <c r="G53" s="270" t="s">
        <v>317</v>
      </c>
      <c r="H53" s="72" t="n">
        <f aca="false" ca="false" dt2D="false" dtr="false" t="normal">HEX2DEC(G53)</f>
        <v>11</v>
      </c>
      <c r="J53" s="1" t="n">
        <f aca="false" ca="false" dt2D="false" dtr="false" t="normal">(256-D53)*(256-H53)</f>
        <v>60270</v>
      </c>
      <c r="L53" s="0" t="n">
        <f aca="false" ca="false" dt2D="false" dtr="false" t="normal">AF102*AF103</f>
        <v>650</v>
      </c>
      <c r="M53" s="0" t="n">
        <f aca="false" ca="false" dt2D="false" dtr="false" t="normal">L53*2.16</f>
        <v>1404</v>
      </c>
      <c r="N53" s="0" t="n">
        <f aca="false" ca="false" dt2D="false" dtr="false" t="normal">'КУ для 240 кГц '!L59</f>
        <v>1325.6309111026376</v>
      </c>
      <c r="O53" s="0" t="n">
        <f aca="false" ca="false" dt2D="false" dtr="false" t="normal">N53-M53</f>
        <v>-78.36908889736242</v>
      </c>
      <c r="Q53" s="1" t="n">
        <f aca="false" ca="false" dt2D="false" dtr="false" t="normal">B53</f>
        <v>50</v>
      </c>
      <c r="R53" s="1" t="n">
        <f aca="false" ca="false" dt2D="false" dtr="false" t="normal">'КУ для 240 кГц '!U59</f>
        <v>10</v>
      </c>
      <c r="S53" s="1" t="str">
        <f aca="false" ca="false" dt2D="false" dtr="false" t="normal">DEC2HEX(R53)</f>
        <v>A</v>
      </c>
      <c r="T53" s="1" t="n"/>
      <c r="U53" s="1" t="n">
        <f aca="false" ca="false" dt2D="false" dtr="false" t="normal">F53</f>
        <v>50</v>
      </c>
      <c r="V53" s="1" t="n">
        <f aca="false" ca="false" dt2D="false" dtr="false" t="normal">'КУ для 240 кГц '!W59</f>
        <v>12</v>
      </c>
      <c r="W53" s="1" t="str">
        <f aca="false" ca="false" dt2D="false" dtr="false" t="normal">DEC2HEX(V53)</f>
        <v>C</v>
      </c>
      <c r="Y53" s="0" t="n">
        <f aca="false" ca="false" dt2D="false" dtr="false" t="normal">(256-R53)*(256-V53)</f>
        <v>60024</v>
      </c>
      <c r="BJ53" s="269" t="n">
        <f aca="false" ca="false" dt2D="false" dtr="false" t="normal">BJ52+1</f>
        <v>48</v>
      </c>
      <c r="BK53" s="269" t="n">
        <f aca="false" ca="false" dt2D="false" dtr="false" t="normal">'КУ для 240 кГц '!U57</f>
        <v>9</v>
      </c>
      <c r="BL53" s="1" t="str">
        <f aca="false" ca="false" dt2D="false" dtr="false" t="normal">DEC2HEX(BK53)</f>
        <v>9</v>
      </c>
      <c r="BN53" s="269" t="n"/>
      <c r="BO53" s="270" t="n">
        <f aca="false" ca="false" dt2D="false" dtr="false" t="normal">'КУ для 240 кГц '!W57</f>
        <v>14</v>
      </c>
      <c r="BP53" s="72" t="str">
        <f aca="false" ca="false" dt2D="false" dtr="false" t="normal">DEC2HEX(BO53)</f>
        <v>E</v>
      </c>
      <c r="BR53" s="1" t="n">
        <f aca="false" ca="false" dt2D="false" dtr="false" t="normal">(256-BK53)*(256-BO53)</f>
        <v>59774</v>
      </c>
      <c r="BS53" s="0" t="n">
        <f aca="false" ca="false" dt2D="false" dtr="false" t="normal">BR53-BR52</f>
        <v>242</v>
      </c>
    </row>
    <row outlineLevel="0" r="54">
      <c r="B54" s="269" t="n">
        <f aca="false" ca="false" dt2D="false" dtr="false" t="normal">B53+1</f>
        <v>51</v>
      </c>
      <c r="C54" s="269" t="s">
        <v>158</v>
      </c>
      <c r="D54" s="1" t="n">
        <f aca="false" ca="false" dt2D="false" dtr="false" t="normal">HEX2DEC(C54)</f>
        <v>10</v>
      </c>
      <c r="F54" s="269" t="n">
        <f aca="false" ca="false" dt2D="false" dtr="false" t="normal">B54</f>
        <v>51</v>
      </c>
      <c r="G54" s="270" t="n">
        <v>9</v>
      </c>
      <c r="H54" s="72" t="n">
        <f aca="false" ca="false" dt2D="false" dtr="false" t="normal">HEX2DEC(G54)</f>
        <v>9</v>
      </c>
      <c r="J54" s="1" t="n">
        <f aca="false" ca="false" dt2D="false" dtr="false" t="normal">(256-D54)*(256-H54)</f>
        <v>60762</v>
      </c>
      <c r="L54" s="0" t="n">
        <f aca="false" ca="false" dt2D="false" dtr="false" t="normal">AF102*AF101</f>
        <v>728</v>
      </c>
      <c r="M54" s="0" t="n">
        <f aca="false" ca="false" dt2D="false" dtr="false" t="normal">L54*2.16</f>
        <v>1572.48</v>
      </c>
      <c r="N54" s="0" t="n">
        <f aca="false" ca="false" dt2D="false" dtr="false" t="normal">'КУ для 240 кГц '!L60</f>
        <v>1406.472559524993</v>
      </c>
      <c r="O54" s="0" t="n">
        <f aca="false" ca="false" dt2D="false" dtr="false" t="normal">N54-M54</f>
        <v>-166.00744047500712</v>
      </c>
      <c r="Q54" s="1" t="n">
        <f aca="false" ca="false" dt2D="false" dtr="false" t="normal">B54</f>
        <v>51</v>
      </c>
      <c r="R54" s="1" t="n">
        <f aca="false" ca="false" dt2D="false" dtr="false" t="normal">'КУ для 240 кГц '!U60</f>
        <v>11</v>
      </c>
      <c r="S54" s="1" t="str">
        <f aca="false" ca="false" dt2D="false" dtr="false" t="normal">DEC2HEX(R54)</f>
        <v>B</v>
      </c>
      <c r="T54" s="1" t="n"/>
      <c r="U54" s="1" t="n">
        <f aca="false" ca="false" dt2D="false" dtr="false" t="normal">F54</f>
        <v>51</v>
      </c>
      <c r="V54" s="1" t="n">
        <f aca="false" ca="false" dt2D="false" dtr="false" t="normal">'КУ для 240 кГц '!W60</f>
        <v>10</v>
      </c>
      <c r="W54" s="1" t="str">
        <f aca="false" ca="false" dt2D="false" dtr="false" t="normal">DEC2HEX(V54)</f>
        <v>A</v>
      </c>
      <c r="Y54" s="0" t="n">
        <f aca="false" ca="false" dt2D="false" dtr="false" t="normal">(256-R54)*(256-V54)</f>
        <v>60270</v>
      </c>
      <c r="BJ54" s="269" t="n">
        <f aca="false" ca="false" dt2D="false" dtr="false" t="normal">BJ53+1</f>
        <v>49</v>
      </c>
      <c r="BK54" s="269" t="n">
        <f aca="false" ca="false" dt2D="false" dtr="false" t="normal">'КУ для 240 кГц '!U58</f>
        <v>12</v>
      </c>
      <c r="BL54" s="1" t="str">
        <f aca="false" ca="false" dt2D="false" dtr="false" t="normal">DEC2HEX(BK54)</f>
        <v>C</v>
      </c>
      <c r="BN54" s="269" t="n"/>
      <c r="BO54" s="270" t="n">
        <f aca="false" ca="false" dt2D="false" dtr="false" t="normal">'КУ для 240 кГц '!W58</f>
        <v>12</v>
      </c>
      <c r="BP54" s="72" t="str">
        <f aca="false" ca="false" dt2D="false" dtr="false" t="normal">DEC2HEX(BO54)</f>
        <v>C</v>
      </c>
      <c r="BR54" s="1" t="n">
        <f aca="false" ca="false" dt2D="false" dtr="false" t="normal">(256-BK54)*(256-BO54)</f>
        <v>59536</v>
      </c>
      <c r="BS54" s="0" t="n">
        <f aca="false" ca="false" dt2D="false" dtr="false" t="normal">BR54-BR53</f>
        <v>-238</v>
      </c>
    </row>
    <row outlineLevel="0" r="55">
      <c r="B55" s="269" t="n">
        <f aca="false" ca="false" dt2D="false" dtr="false" t="normal">B54+1</f>
        <v>52</v>
      </c>
      <c r="C55" s="269" t="n">
        <v>9</v>
      </c>
      <c r="D55" s="1" t="n">
        <f aca="false" ca="false" dt2D="false" dtr="false" t="normal">HEX2DEC(C55)</f>
        <v>9</v>
      </c>
      <c r="F55" s="269" t="n">
        <f aca="false" ca="false" dt2D="false" dtr="false" t="normal">B55</f>
        <v>52</v>
      </c>
      <c r="G55" s="270" t="n">
        <v>9</v>
      </c>
      <c r="H55" s="72" t="n">
        <f aca="false" ca="false" dt2D="false" dtr="false" t="normal">HEX2DEC(G55)</f>
        <v>9</v>
      </c>
      <c r="J55" s="1" t="n">
        <f aca="false" ca="false" dt2D="false" dtr="false" t="normal">(256-D55)*(256-H55)</f>
        <v>61009</v>
      </c>
      <c r="L55" s="0" t="n">
        <f aca="false" ca="false" dt2D="false" dtr="false" t="normal">AF101*AF101</f>
        <v>784</v>
      </c>
      <c r="M55" s="0" t="n">
        <f aca="false" ca="false" dt2D="false" dtr="false" t="normal">L55*2.16</f>
        <v>1693.44</v>
      </c>
      <c r="N55" s="0" t="n">
        <f aca="false" ca="false" dt2D="false" dtr="false" t="normal">'КУ для 240 кГц '!L61</f>
        <v>1491.7260964305474</v>
      </c>
      <c r="O55" s="0" t="n">
        <f aca="false" ca="false" dt2D="false" dtr="false" t="normal">N55-M55</f>
        <v>-201.71390356945267</v>
      </c>
      <c r="Q55" s="1" t="n">
        <f aca="false" ca="false" dt2D="false" dtr="false" t="normal">B55</f>
        <v>52</v>
      </c>
      <c r="R55" s="1" t="n">
        <f aca="false" ca="false" dt2D="false" dtr="false" t="normal">'КУ для 240 кГц '!U61</f>
        <v>9</v>
      </c>
      <c r="S55" s="1" t="str">
        <f aca="false" ca="false" dt2D="false" dtr="false" t="normal">DEC2HEX(R55)</f>
        <v>9</v>
      </c>
      <c r="T55" s="1" t="n"/>
      <c r="U55" s="1" t="n">
        <f aca="false" ca="false" dt2D="false" dtr="false" t="normal">F55</f>
        <v>52</v>
      </c>
      <c r="V55" s="1" t="n">
        <f aca="false" ca="false" dt2D="false" dtr="false" t="normal">'КУ для 240 кГц '!W61</f>
        <v>11</v>
      </c>
      <c r="W55" s="1" t="str">
        <f aca="false" ca="false" dt2D="false" dtr="false" t="normal">DEC2HEX(V55)</f>
        <v>B</v>
      </c>
      <c r="Y55" s="0" t="n">
        <f aca="false" ca="false" dt2D="false" dtr="false" t="normal">(256-R55)*(256-V55)</f>
        <v>60515</v>
      </c>
      <c r="BJ55" s="269" t="n">
        <f aca="false" ca="false" dt2D="false" dtr="false" t="normal">BJ54+1</f>
        <v>50</v>
      </c>
      <c r="BK55" s="269" t="n">
        <f aca="false" ca="false" dt2D="false" dtr="false" t="normal">'КУ для 240 кГц '!U59</f>
        <v>10</v>
      </c>
      <c r="BL55" s="1" t="str">
        <f aca="false" ca="false" dt2D="false" dtr="false" t="normal">DEC2HEX(BK55)</f>
        <v>A</v>
      </c>
      <c r="BN55" s="269" t="n"/>
      <c r="BO55" s="270" t="n">
        <f aca="false" ca="false" dt2D="false" dtr="false" t="normal">'КУ для 240 кГц '!W59</f>
        <v>12</v>
      </c>
      <c r="BP55" s="72" t="str">
        <f aca="false" ca="false" dt2D="false" dtr="false" t="normal">DEC2HEX(BO55)</f>
        <v>C</v>
      </c>
      <c r="BR55" s="1" t="n">
        <f aca="false" ca="false" dt2D="false" dtr="false" t="normal">(256-BK55)*(256-BO55)</f>
        <v>60024</v>
      </c>
      <c r="BS55" s="0" t="n">
        <f aca="false" ca="false" dt2D="false" dtr="false" t="normal">BR55-BR54</f>
        <v>488</v>
      </c>
    </row>
    <row outlineLevel="0" r="56">
      <c r="B56" s="269" t="n">
        <f aca="false" ca="false" dt2D="false" dtr="false" t="normal">B55+1</f>
        <v>53</v>
      </c>
      <c r="C56" s="269" t="n">
        <v>9</v>
      </c>
      <c r="D56" s="1" t="n">
        <f aca="false" ca="false" dt2D="false" dtr="false" t="normal">HEX2DEC(C56)</f>
        <v>9</v>
      </c>
      <c r="F56" s="269" t="n">
        <f aca="false" ca="false" dt2D="false" dtr="false" t="normal">B56</f>
        <v>53</v>
      </c>
      <c r="G56" s="270" t="n">
        <v>8</v>
      </c>
      <c r="H56" s="72" t="n">
        <f aca="false" ca="false" dt2D="false" dtr="false" t="normal">HEX2DEC(G56)</f>
        <v>8</v>
      </c>
      <c r="J56" s="1" t="n">
        <f aca="false" ca="false" dt2D="false" dtr="false" t="normal">(256-D56)*(256-H56)</f>
        <v>61256</v>
      </c>
      <c r="L56" s="0" t="n">
        <f aca="false" ca="false" dt2D="false" dtr="false" t="normal">AF101*AF100</f>
        <v>896</v>
      </c>
      <c r="M56" s="0" t="n">
        <f aca="false" ca="false" dt2D="false" dtr="false" t="normal">L56*2.16</f>
        <v>1935.3600000000001</v>
      </c>
      <c r="N56" s="0" t="n">
        <f aca="false" ca="false" dt2D="false" dtr="false" t="normal">'КУ для 240 кГц '!L62</f>
        <v>1581.6178670794443</v>
      </c>
      <c r="O56" s="0" t="n">
        <f aca="false" ca="false" dt2D="false" dtr="false" t="normal">N56-M56</f>
        <v>-353.74213292055583</v>
      </c>
      <c r="Q56" s="1" t="n">
        <f aca="false" ca="false" dt2D="false" dtr="false" t="normal">B56</f>
        <v>53</v>
      </c>
      <c r="R56" s="1" t="n">
        <f aca="false" ca="false" dt2D="false" dtr="false" t="normal">'КУ для 240 кГц '!U62</f>
        <v>9</v>
      </c>
      <c r="S56" s="1" t="str">
        <f aca="false" ca="false" dt2D="false" dtr="false" t="normal">DEC2HEX(R56)</f>
        <v>9</v>
      </c>
      <c r="T56" s="1" t="n"/>
      <c r="U56" s="1" t="n">
        <f aca="false" ca="false" dt2D="false" dtr="false" t="normal">F56</f>
        <v>53</v>
      </c>
      <c r="V56" s="1" t="n">
        <f aca="false" ca="false" dt2D="false" dtr="false" t="normal">'КУ для 240 кГц '!W62</f>
        <v>10</v>
      </c>
      <c r="W56" s="1" t="str">
        <f aca="false" ca="false" dt2D="false" dtr="false" t="normal">DEC2HEX(V56)</f>
        <v>A</v>
      </c>
      <c r="Y56" s="0" t="n">
        <f aca="false" ca="false" dt2D="false" dtr="false" t="normal">(256-R56)*(256-V56)</f>
        <v>60762</v>
      </c>
      <c r="BJ56" s="269" t="n">
        <f aca="false" ca="false" dt2D="false" dtr="false" t="normal">BJ55+1</f>
        <v>51</v>
      </c>
      <c r="BK56" s="269" t="n">
        <f aca="false" ca="false" dt2D="false" dtr="false" t="normal">'КУ для 240 кГц '!U60</f>
        <v>11</v>
      </c>
      <c r="BL56" s="1" t="str">
        <f aca="false" ca="false" dt2D="false" dtr="false" t="normal">DEC2HEX(BK56)</f>
        <v>B</v>
      </c>
      <c r="BN56" s="269" t="n"/>
      <c r="BO56" s="270" t="n">
        <f aca="false" ca="false" dt2D="false" dtr="false" t="normal">'КУ для 240 кГц '!W60</f>
        <v>10</v>
      </c>
      <c r="BP56" s="72" t="str">
        <f aca="false" ca="false" dt2D="false" dtr="false" t="normal">DEC2HEX(BO56)</f>
        <v>A</v>
      </c>
      <c r="BR56" s="1" t="n">
        <f aca="false" ca="false" dt2D="false" dtr="false" t="normal">(256-BK56)*(256-BO56)</f>
        <v>60270</v>
      </c>
      <c r="BS56" s="0" t="n">
        <f aca="false" ca="false" dt2D="false" dtr="false" t="normal">BR56-BR55</f>
        <v>246</v>
      </c>
    </row>
    <row outlineLevel="0" r="57">
      <c r="B57" s="269" t="n">
        <f aca="false" ca="false" dt2D="false" dtr="false" t="normal">B56+1</f>
        <v>54</v>
      </c>
      <c r="C57" s="269" t="n">
        <v>8</v>
      </c>
      <c r="D57" s="1" t="n">
        <f aca="false" ca="false" dt2D="false" dtr="false" t="normal">HEX2DEC(C57)</f>
        <v>8</v>
      </c>
      <c r="F57" s="269" t="n">
        <f aca="false" ca="false" dt2D="false" dtr="false" t="normal">B57</f>
        <v>54</v>
      </c>
      <c r="G57" s="270" t="n">
        <v>8</v>
      </c>
      <c r="H57" s="72" t="n">
        <f aca="false" ca="false" dt2D="false" dtr="false" t="normal">HEX2DEC(G57)</f>
        <v>8</v>
      </c>
      <c r="J57" s="1" t="n">
        <f aca="false" ca="false" dt2D="false" dtr="false" t="normal">(256-D57)*(256-H57)</f>
        <v>61504</v>
      </c>
      <c r="L57" s="0" t="n">
        <f aca="false" ca="false" dt2D="false" dtr="false" t="normal">AF100*AF100</f>
        <v>1024</v>
      </c>
      <c r="M57" s="0" t="n">
        <f aca="false" ca="false" dt2D="false" dtr="false" t="normal">L57*2.16</f>
        <v>2211.84</v>
      </c>
      <c r="N57" s="0" t="n">
        <f aca="false" ca="false" dt2D="false" dtr="false" t="normal">'КУ для 240 кГц '!L63</f>
        <v>1676.3853798811506</v>
      </c>
      <c r="O57" s="0" t="n">
        <f aca="false" ca="false" dt2D="false" dtr="false" t="normal">N57-M57</f>
        <v>-535.4546201188496</v>
      </c>
      <c r="Q57" s="1" t="n">
        <f aca="false" ca="false" dt2D="false" dtr="false" t="normal">B57</f>
        <v>54</v>
      </c>
      <c r="R57" s="1" t="n">
        <f aca="false" ca="false" dt2D="false" dtr="false" t="normal">'КУ для 240 кГц '!U63</f>
        <v>9</v>
      </c>
      <c r="S57" s="1" t="str">
        <f aca="false" ca="false" dt2D="false" dtr="false" t="normal">DEC2HEX(R57)</f>
        <v>9</v>
      </c>
      <c r="T57" s="1" t="n"/>
      <c r="U57" s="1" t="n">
        <f aca="false" ca="false" dt2D="false" dtr="false" t="normal">F57</f>
        <v>54</v>
      </c>
      <c r="V57" s="1" t="n">
        <f aca="false" ca="false" dt2D="false" dtr="false" t="normal">'КУ для 240 кГц '!W63</f>
        <v>9</v>
      </c>
      <c r="W57" s="1" t="str">
        <f aca="false" ca="false" dt2D="false" dtr="false" t="normal">DEC2HEX(V57)</f>
        <v>9</v>
      </c>
      <c r="Y57" s="0" t="n">
        <f aca="false" ca="false" dt2D="false" dtr="false" t="normal">(256-R57)*(256-V57)</f>
        <v>61009</v>
      </c>
      <c r="BJ57" s="269" t="n">
        <f aca="false" ca="false" dt2D="false" dtr="false" t="normal">BJ56+1</f>
        <v>52</v>
      </c>
      <c r="BK57" s="269" t="n">
        <f aca="false" ca="false" dt2D="false" dtr="false" t="normal">'КУ для 240 кГц '!U61</f>
        <v>9</v>
      </c>
      <c r="BL57" s="1" t="str">
        <f aca="false" ca="false" dt2D="false" dtr="false" t="normal">DEC2HEX(BK57)</f>
        <v>9</v>
      </c>
      <c r="BN57" s="269" t="n"/>
      <c r="BO57" s="270" t="n">
        <f aca="false" ca="false" dt2D="false" dtr="false" t="normal">'КУ для 240 кГц '!W61</f>
        <v>11</v>
      </c>
      <c r="BP57" s="72" t="str">
        <f aca="false" ca="false" dt2D="false" dtr="false" t="normal">DEC2HEX(BO57)</f>
        <v>B</v>
      </c>
      <c r="BR57" s="1" t="n">
        <f aca="false" ca="false" dt2D="false" dtr="false" t="normal">(256-BK57)*(256-BO57)</f>
        <v>60515</v>
      </c>
      <c r="BS57" s="0" t="n">
        <f aca="false" ca="false" dt2D="false" dtr="false" t="normal">BR57-BR56</f>
        <v>245</v>
      </c>
    </row>
    <row outlineLevel="0" r="58">
      <c r="B58" s="269" t="n">
        <f aca="false" ca="false" dt2D="false" dtr="false" t="normal">B57+1</f>
        <v>55</v>
      </c>
      <c r="C58" s="269" t="n">
        <v>8</v>
      </c>
      <c r="D58" s="1" t="n">
        <f aca="false" ca="false" dt2D="false" dtr="false" t="normal">HEX2DEC(C58)</f>
        <v>8</v>
      </c>
      <c r="F58" s="269" t="n">
        <f aca="false" ca="false" dt2D="false" dtr="false" t="normal">B58</f>
        <v>55</v>
      </c>
      <c r="G58" s="270" t="n">
        <v>8</v>
      </c>
      <c r="H58" s="72" t="n">
        <f aca="false" ca="false" dt2D="false" dtr="false" t="normal">HEX2DEC(G58)</f>
        <v>8</v>
      </c>
      <c r="J58" s="1" t="n">
        <f aca="false" ca="false" dt2D="false" dtr="false" t="normal">(256-D58)*(256-H58)</f>
        <v>61504</v>
      </c>
      <c r="L58" s="0" t="n">
        <f aca="false" ca="false" dt2D="false" dtr="false" t="normal">AF100*AF100</f>
        <v>1024</v>
      </c>
      <c r="M58" s="0" t="n">
        <f aca="false" ca="false" dt2D="false" dtr="false" t="normal">L58*2.16</f>
        <v>2211.84</v>
      </c>
      <c r="N58" s="0" t="n">
        <f aca="false" ca="false" dt2D="false" dtr="false" t="normal">'КУ для 240 кГц '!L64</f>
        <v>1776.2778420805864</v>
      </c>
      <c r="O58" s="0" t="n">
        <f aca="false" ca="false" dt2D="false" dtr="false" t="normal">N58-M58</f>
        <v>-435.5621579194137</v>
      </c>
      <c r="Q58" s="1" t="n">
        <f aca="false" ca="false" dt2D="false" dtr="false" t="normal">B58</f>
        <v>55</v>
      </c>
      <c r="R58" s="1" t="n">
        <f aca="false" ca="false" dt2D="false" dtr="false" t="normal">'КУ для 240 кГц '!U64</f>
        <v>8</v>
      </c>
      <c r="S58" s="1" t="str">
        <f aca="false" ca="false" dt2D="false" dtr="false" t="normal">DEC2HEX(R58)</f>
        <v>8</v>
      </c>
      <c r="T58" s="1" t="n"/>
      <c r="U58" s="1" t="n">
        <f aca="false" ca="false" dt2D="false" dtr="false" t="normal">F58</f>
        <v>55</v>
      </c>
      <c r="V58" s="1" t="n">
        <f aca="false" ca="false" dt2D="false" dtr="false" t="normal">'КУ для 240 кГц '!W64</f>
        <v>10</v>
      </c>
      <c r="W58" s="1" t="str">
        <f aca="false" ca="false" dt2D="false" dtr="false" t="normal">DEC2HEX(V58)</f>
        <v>A</v>
      </c>
      <c r="Y58" s="0" t="n">
        <f aca="false" ca="false" dt2D="false" dtr="false" t="normal">(256-R58)*(256-V58)</f>
        <v>61008</v>
      </c>
      <c r="BJ58" s="269" t="n">
        <f aca="false" ca="false" dt2D="false" dtr="false" t="normal">BJ57+1</f>
        <v>53</v>
      </c>
      <c r="BK58" s="269" t="n">
        <f aca="false" ca="false" dt2D="false" dtr="false" t="normal">'КУ для 240 кГц '!U62</f>
        <v>9</v>
      </c>
      <c r="BL58" s="1" t="str">
        <f aca="false" ca="false" dt2D="false" dtr="false" t="normal">DEC2HEX(BK58)</f>
        <v>9</v>
      </c>
      <c r="BN58" s="269" t="n"/>
      <c r="BO58" s="270" t="n">
        <f aca="false" ca="false" dt2D="false" dtr="false" t="normal">'КУ для 240 кГц '!W62</f>
        <v>10</v>
      </c>
      <c r="BP58" s="72" t="str">
        <f aca="false" ca="false" dt2D="false" dtr="false" t="normal">DEC2HEX(BO58)</f>
        <v>A</v>
      </c>
      <c r="BR58" s="1" t="n">
        <f aca="false" ca="false" dt2D="false" dtr="false" t="normal">(256-BK58)*(256-BO58)</f>
        <v>60762</v>
      </c>
      <c r="BS58" s="0" t="n">
        <f aca="false" ca="false" dt2D="false" dtr="false" t="normal">BR58-BR57</f>
        <v>247</v>
      </c>
    </row>
    <row outlineLevel="0" r="59">
      <c r="B59" s="269" t="n">
        <f aca="false" ca="false" dt2D="false" dtr="false" t="normal">B58+1</f>
        <v>56</v>
      </c>
      <c r="C59" s="269" t="n">
        <v>8</v>
      </c>
      <c r="D59" s="1" t="n">
        <f aca="false" ca="false" dt2D="false" dtr="false" t="normal">HEX2DEC(C59)</f>
        <v>8</v>
      </c>
      <c r="F59" s="269" t="n">
        <f aca="false" ca="false" dt2D="false" dtr="false" t="normal">B59</f>
        <v>56</v>
      </c>
      <c r="G59" s="270" t="n">
        <v>7</v>
      </c>
      <c r="H59" s="72" t="n">
        <f aca="false" ca="false" dt2D="false" dtr="false" t="normal">HEX2DEC(G59)</f>
        <v>7</v>
      </c>
      <c r="J59" s="1" t="n">
        <f aca="false" ca="false" dt2D="false" dtr="false" t="normal">(256-D59)*(256-H59)</f>
        <v>61752</v>
      </c>
      <c r="L59" s="0" t="n">
        <f aca="false" ca="false" dt2D="false" dtr="false" t="normal">AF100*AF99</f>
        <v>1216</v>
      </c>
      <c r="M59" s="0" t="n">
        <f aca="false" ca="false" dt2D="false" dtr="false" t="normal">L59*2.16</f>
        <v>2626.5600000000004</v>
      </c>
      <c r="N59" s="0" t="n">
        <f aca="false" ca="false" dt2D="false" dtr="false" t="normal">'КУ для 240 кГц '!L65</f>
        <v>1881.5567206380604</v>
      </c>
      <c r="O59" s="0" t="n">
        <f aca="false" ca="false" dt2D="false" dtr="false" t="normal">N59-M59</f>
        <v>-745.00327936194</v>
      </c>
      <c r="Q59" s="1" t="n">
        <f aca="false" ca="false" dt2D="false" dtr="false" t="normal">B59</f>
        <v>56</v>
      </c>
      <c r="R59" s="1" t="n">
        <f aca="false" ca="false" dt2D="false" dtr="false" t="normal">'КУ для 240 кГц '!U65</f>
        <v>7</v>
      </c>
      <c r="S59" s="1" t="str">
        <f aca="false" ca="false" dt2D="false" dtr="false" t="normal">DEC2HEX(R59)</f>
        <v>7</v>
      </c>
      <c r="T59" s="1" t="n"/>
      <c r="U59" s="1" t="n">
        <f aca="false" ca="false" dt2D="false" dtr="false" t="normal">F59</f>
        <v>56</v>
      </c>
      <c r="V59" s="1" t="n">
        <f aca="false" ca="false" dt2D="false" dtr="false" t="normal">'КУ для 240 кГц '!W65</f>
        <v>13</v>
      </c>
      <c r="W59" s="1" t="str">
        <f aca="false" ca="false" dt2D="false" dtr="false" t="normal">DEC2HEX(V59)</f>
        <v>D</v>
      </c>
      <c r="Y59" s="0" t="n">
        <f aca="false" ca="false" dt2D="false" dtr="false" t="normal">(256-R59)*(256-V59)</f>
        <v>60507</v>
      </c>
      <c r="BJ59" s="269" t="n">
        <f aca="false" ca="false" dt2D="false" dtr="false" t="normal">BJ58+1</f>
        <v>54</v>
      </c>
      <c r="BK59" s="269" t="n">
        <f aca="false" ca="false" dt2D="false" dtr="false" t="normal">'КУ для 240 кГц '!U63</f>
        <v>9</v>
      </c>
      <c r="BL59" s="1" t="str">
        <f aca="false" ca="false" dt2D="false" dtr="false" t="normal">DEC2HEX(BK59)</f>
        <v>9</v>
      </c>
      <c r="BN59" s="269" t="n"/>
      <c r="BO59" s="270" t="n">
        <f aca="false" ca="false" dt2D="false" dtr="false" t="normal">'КУ для 240 кГц '!W63</f>
        <v>9</v>
      </c>
      <c r="BP59" s="72" t="str">
        <f aca="false" ca="false" dt2D="false" dtr="false" t="normal">DEC2HEX(BO59)</f>
        <v>9</v>
      </c>
      <c r="BR59" s="1" t="n">
        <f aca="false" ca="false" dt2D="false" dtr="false" t="normal">(256-BK59)*(256-BO59)</f>
        <v>61009</v>
      </c>
      <c r="BS59" s="0" t="n">
        <f aca="false" ca="false" dt2D="false" dtr="false" t="normal">BR59-BR58</f>
        <v>247</v>
      </c>
    </row>
    <row outlineLevel="0" r="60">
      <c r="B60" s="269" t="n">
        <f aca="false" ca="false" dt2D="false" dtr="false" t="normal">B59+1</f>
        <v>57</v>
      </c>
      <c r="C60" s="269" t="n">
        <v>7</v>
      </c>
      <c r="D60" s="1" t="n">
        <f aca="false" ca="false" dt2D="false" dtr="false" t="normal">HEX2DEC(C60)</f>
        <v>7</v>
      </c>
      <c r="F60" s="269" t="n">
        <f aca="false" ca="false" dt2D="false" dtr="false" t="normal">B60</f>
        <v>57</v>
      </c>
      <c r="G60" s="270" t="n">
        <v>8</v>
      </c>
      <c r="H60" s="72" t="n">
        <f aca="false" ca="false" dt2D="false" dtr="false" t="normal">HEX2DEC(G60)</f>
        <v>8</v>
      </c>
      <c r="J60" s="1" t="n">
        <f aca="false" ca="false" dt2D="false" dtr="false" t="normal">(256-D60)*(256-H60)</f>
        <v>61752</v>
      </c>
      <c r="L60" s="0" t="n">
        <f aca="false" ca="false" dt2D="false" dtr="false" t="normal">AF99*AF100</f>
        <v>1216</v>
      </c>
      <c r="M60" s="0" t="n">
        <f aca="false" ca="false" dt2D="false" dtr="false" t="normal">L60*2.16</f>
        <v>2626.5600000000004</v>
      </c>
      <c r="N60" s="0" t="n">
        <f aca="false" ca="false" dt2D="false" dtr="false" t="normal">'КУ для 240 кГц '!L66</f>
        <v>1992.4963294698293</v>
      </c>
      <c r="O60" s="0" t="n">
        <f aca="false" ca="false" dt2D="false" dtr="false" t="normal">N60-M60</f>
        <v>-634.0636705301711</v>
      </c>
      <c r="Q60" s="1" t="n">
        <f aca="false" ca="false" dt2D="false" dtr="false" t="normal">B60</f>
        <v>57</v>
      </c>
      <c r="R60" s="1" t="n">
        <f aca="false" ca="false" dt2D="false" dtr="false" t="normal">'КУ для 240 кГц '!U66</f>
        <v>7</v>
      </c>
      <c r="S60" s="1" t="str">
        <f aca="false" ca="false" dt2D="false" dtr="false" t="normal">DEC2HEX(R60)</f>
        <v>7</v>
      </c>
      <c r="T60" s="1" t="n"/>
      <c r="U60" s="1" t="n">
        <f aca="false" ca="false" dt2D="false" dtr="false" t="normal">F60</f>
        <v>57</v>
      </c>
      <c r="V60" s="1" t="n">
        <f aca="false" ca="false" dt2D="false" dtr="false" t="normal">'КУ для 240 кГц '!W66</f>
        <v>12</v>
      </c>
      <c r="W60" s="1" t="str">
        <f aca="false" ca="false" dt2D="false" dtr="false" t="normal">DEC2HEX(V60)</f>
        <v>C</v>
      </c>
      <c r="Y60" s="0" t="n">
        <f aca="false" ca="false" dt2D="false" dtr="false" t="normal">(256-R60)*(256-V60)</f>
        <v>60756</v>
      </c>
      <c r="BJ60" s="269" t="n">
        <f aca="false" ca="false" dt2D="false" dtr="false" t="normal">BJ59+1</f>
        <v>55</v>
      </c>
      <c r="BK60" s="269" t="n">
        <f aca="false" ca="false" dt2D="false" dtr="false" t="normal">'КУ для 240 кГц '!U64</f>
        <v>8</v>
      </c>
      <c r="BL60" s="1" t="str">
        <f aca="false" ca="false" dt2D="false" dtr="false" t="normal">DEC2HEX(BK60)</f>
        <v>8</v>
      </c>
      <c r="BN60" s="269" t="n"/>
      <c r="BO60" s="270" t="n">
        <f aca="false" ca="false" dt2D="false" dtr="false" t="normal">'КУ для 240 кГц '!W64</f>
        <v>10</v>
      </c>
      <c r="BP60" s="72" t="str">
        <f aca="false" ca="false" dt2D="false" dtr="false" t="normal">DEC2HEX(BO60)</f>
        <v>A</v>
      </c>
      <c r="BR60" s="1" t="n">
        <f aca="false" ca="false" dt2D="false" dtr="false" t="normal">(256-BK60)*(256-BO60)</f>
        <v>61008</v>
      </c>
      <c r="BS60" s="0" t="n">
        <f aca="false" ca="false" dt2D="false" dtr="false" t="normal">BR60-BR59</f>
        <v>-1</v>
      </c>
    </row>
    <row outlineLevel="0" r="61">
      <c r="B61" s="269" t="n">
        <f aca="false" ca="false" dt2D="false" dtr="false" t="normal">B60+1</f>
        <v>58</v>
      </c>
      <c r="C61" s="269" t="n">
        <v>7</v>
      </c>
      <c r="D61" s="1" t="n">
        <f aca="false" ca="false" dt2D="false" dtr="false" t="normal">HEX2DEC(C61)</f>
        <v>7</v>
      </c>
      <c r="F61" s="269" t="n">
        <f aca="false" ca="false" dt2D="false" dtr="false" t="normal">B61</f>
        <v>58</v>
      </c>
      <c r="G61" s="270" t="n">
        <v>7</v>
      </c>
      <c r="H61" s="72" t="n">
        <f aca="false" ca="false" dt2D="false" dtr="false" t="normal">HEX2DEC(G61)</f>
        <v>7</v>
      </c>
      <c r="J61" s="1" t="n">
        <f aca="false" ca="false" dt2D="false" dtr="false" t="normal">(256-D61)*(256-H61)</f>
        <v>62001</v>
      </c>
      <c r="L61" s="0" t="n">
        <f aca="false" ca="false" dt2D="false" dtr="false" t="normal">AF99*AF99</f>
        <v>1444</v>
      </c>
      <c r="M61" s="0" t="n">
        <f aca="false" ca="false" dt2D="false" dtr="false" t="normal">L61*2.16</f>
        <v>3119.0400000000004</v>
      </c>
      <c r="N61" s="0" t="n">
        <f aca="false" ca="false" dt2D="false" dtr="false" t="normal">'КУ для 240 кГц '!L67</f>
        <v>2109.3844442693435</v>
      </c>
      <c r="O61" s="0" t="n">
        <f aca="false" ca="false" dt2D="false" dtr="false" t="normal">N61-M61</f>
        <v>-1009.6555557306569</v>
      </c>
      <c r="Q61" s="1" t="n">
        <f aca="false" ca="false" dt2D="false" dtr="false" t="normal">B61</f>
        <v>58</v>
      </c>
      <c r="R61" s="1" t="n">
        <f aca="false" ca="false" dt2D="false" dtr="false" t="normal">'КУ для 240 кГц '!U67</f>
        <v>6</v>
      </c>
      <c r="S61" s="1" t="str">
        <f aca="false" ca="false" dt2D="false" dtr="false" t="normal">DEC2HEX(R61)</f>
        <v>6</v>
      </c>
      <c r="T61" s="1" t="n"/>
      <c r="U61" s="1" t="n">
        <f aca="false" ca="false" dt2D="false" dtr="false" t="normal">F61</f>
        <v>58</v>
      </c>
      <c r="V61" s="1" t="n">
        <f aca="false" ca="false" dt2D="false" dtr="false" t="normal">'КУ для 240 кГц '!W67</f>
        <v>14</v>
      </c>
      <c r="W61" s="1" t="str">
        <f aca="false" ca="false" dt2D="false" dtr="false" t="normal">DEC2HEX(V61)</f>
        <v>E</v>
      </c>
      <c r="Y61" s="0" t="n">
        <f aca="false" ca="false" dt2D="false" dtr="false" t="normal">(256-R61)*(256-V61)</f>
        <v>60500</v>
      </c>
      <c r="BJ61" s="269" t="n">
        <f aca="false" ca="false" dt2D="false" dtr="false" t="normal">BJ60+1</f>
        <v>56</v>
      </c>
      <c r="BK61" s="269" t="n">
        <f aca="false" ca="false" dt2D="false" dtr="false" t="normal">'КУ для 240 кГц '!U65</f>
        <v>7</v>
      </c>
      <c r="BL61" s="1" t="str">
        <f aca="false" ca="false" dt2D="false" dtr="false" t="normal">DEC2HEX(BK61)</f>
        <v>7</v>
      </c>
      <c r="BN61" s="269" t="n"/>
      <c r="BO61" s="270" t="n">
        <f aca="false" ca="false" dt2D="false" dtr="false" t="normal">'КУ для 240 кГц '!W65</f>
        <v>13</v>
      </c>
      <c r="BP61" s="72" t="str">
        <f aca="false" ca="false" dt2D="false" dtr="false" t="normal">DEC2HEX(BO61)</f>
        <v>D</v>
      </c>
      <c r="BR61" s="1" t="n">
        <f aca="false" ca="false" dt2D="false" dtr="false" t="normal">(256-BK61)*(256-BO61)</f>
        <v>60507</v>
      </c>
      <c r="BS61" s="0" t="n">
        <f aca="false" ca="false" dt2D="false" dtr="false" t="normal">BR61-BR60</f>
        <v>-501</v>
      </c>
    </row>
    <row outlineLevel="0" r="62">
      <c r="B62" s="269" t="n">
        <f aca="false" ca="false" dt2D="false" dtr="false" t="normal">B61+1</f>
        <v>59</v>
      </c>
      <c r="C62" s="269" t="n">
        <v>7</v>
      </c>
      <c r="D62" s="1" t="n">
        <f aca="false" ca="false" dt2D="false" dtr="false" t="normal">HEX2DEC(C62)</f>
        <v>7</v>
      </c>
      <c r="F62" s="269" t="n">
        <f aca="false" ca="false" dt2D="false" dtr="false" t="normal">B62</f>
        <v>59</v>
      </c>
      <c r="G62" s="270" t="n">
        <v>7</v>
      </c>
      <c r="H62" s="72" t="n">
        <f aca="false" ca="false" dt2D="false" dtr="false" t="normal">HEX2DEC(G62)</f>
        <v>7</v>
      </c>
      <c r="J62" s="1" t="n">
        <f aca="false" ca="false" dt2D="false" dtr="false" t="normal">(256-D62)*(256-H62)</f>
        <v>62001</v>
      </c>
      <c r="L62" s="0" t="n">
        <f aca="false" ca="false" dt2D="false" dtr="false" t="normal">AF99*AF99</f>
        <v>1444</v>
      </c>
      <c r="M62" s="0" t="n">
        <f aca="false" ca="false" dt2D="false" dtr="false" t="normal">L62*2.16</f>
        <v>3119.0400000000004</v>
      </c>
      <c r="N62" s="0" t="n">
        <f aca="false" ca="false" dt2D="false" dtr="false" t="normal">'КУ для 240 кГц '!L68</f>
        <v>2232.522946185197</v>
      </c>
      <c r="O62" s="0" t="n">
        <f aca="false" ca="false" dt2D="false" dtr="false" t="normal">N62-M62</f>
        <v>-886.5170538148036</v>
      </c>
      <c r="Q62" s="1" t="n">
        <f aca="false" ca="false" dt2D="false" dtr="false" t="normal">B62</f>
        <v>59</v>
      </c>
      <c r="R62" s="1" t="n">
        <f aca="false" ca="false" dt2D="false" dtr="false" t="normal">'КУ для 240 кГц '!U68</f>
        <v>8</v>
      </c>
      <c r="S62" s="1" t="str">
        <f aca="false" ca="false" dt2D="false" dtr="false" t="normal">DEC2HEX(R62)</f>
        <v>8</v>
      </c>
      <c r="T62" s="1" t="n"/>
      <c r="U62" s="1" t="n">
        <f aca="false" ca="false" dt2D="false" dtr="false" t="normal">F62</f>
        <v>59</v>
      </c>
      <c r="V62" s="1" t="n">
        <f aca="false" ca="false" dt2D="false" dtr="false" t="normal">'КУ для 240 кГц '!W68</f>
        <v>8</v>
      </c>
      <c r="W62" s="1" t="str">
        <f aca="false" ca="false" dt2D="false" dtr="false" t="normal">DEC2HEX(V62)</f>
        <v>8</v>
      </c>
      <c r="Y62" s="0" t="n">
        <f aca="false" ca="false" dt2D="false" dtr="false" t="normal">(256-R62)*(256-V62)</f>
        <v>61504</v>
      </c>
      <c r="BJ62" s="269" t="n">
        <f aca="false" ca="false" dt2D="false" dtr="false" t="normal">BJ61+1</f>
        <v>57</v>
      </c>
      <c r="BK62" s="269" t="n">
        <f aca="false" ca="false" dt2D="false" dtr="false" t="normal">'КУ для 240 кГц '!U66</f>
        <v>7</v>
      </c>
      <c r="BL62" s="1" t="str">
        <f aca="false" ca="false" dt2D="false" dtr="false" t="normal">DEC2HEX(BK62)</f>
        <v>7</v>
      </c>
      <c r="BN62" s="269" t="n"/>
      <c r="BO62" s="270" t="n">
        <f aca="false" ca="false" dt2D="false" dtr="false" t="normal">'КУ для 240 кГц '!W66</f>
        <v>12</v>
      </c>
      <c r="BP62" s="72" t="str">
        <f aca="false" ca="false" dt2D="false" dtr="false" t="normal">DEC2HEX(BO62)</f>
        <v>C</v>
      </c>
      <c r="BR62" s="1" t="n">
        <f aca="false" ca="false" dt2D="false" dtr="false" t="normal">(256-BK62)*(256-BO62)</f>
        <v>60756</v>
      </c>
      <c r="BS62" s="0" t="n">
        <f aca="false" ca="false" dt2D="false" dtr="false" t="normal">BR62-BR61</f>
        <v>249</v>
      </c>
    </row>
    <row outlineLevel="0" r="63">
      <c r="B63" s="269" t="n">
        <f aca="false" ca="false" dt2D="false" dtr="false" t="normal">B62+1</f>
        <v>60</v>
      </c>
      <c r="C63" s="269" t="n">
        <v>7</v>
      </c>
      <c r="D63" s="1" t="n">
        <f aca="false" ca="false" dt2D="false" dtr="false" t="normal">HEX2DEC(C63)</f>
        <v>7</v>
      </c>
      <c r="F63" s="269" t="n">
        <f aca="false" ca="false" dt2D="false" dtr="false" t="normal">B63</f>
        <v>60</v>
      </c>
      <c r="G63" s="270" t="n">
        <v>7</v>
      </c>
      <c r="H63" s="72" t="n">
        <f aca="false" ca="false" dt2D="false" dtr="false" t="normal">HEX2DEC(G63)</f>
        <v>7</v>
      </c>
      <c r="J63" s="1" t="n">
        <f aca="false" ca="false" dt2D="false" dtr="false" t="normal">(256-D63)*(256-H63)</f>
        <v>62001</v>
      </c>
      <c r="L63" s="0" t="n">
        <f aca="false" ca="false" dt2D="false" dtr="false" t="normal">AF99*AF99</f>
        <v>1444</v>
      </c>
      <c r="M63" s="0" t="n">
        <f aca="false" ca="false" dt2D="false" dtr="false" t="normal">L63*2.16</f>
        <v>3119.0400000000004</v>
      </c>
      <c r="N63" s="0" t="n">
        <f aca="false" ca="false" dt2D="false" dtr="false" t="normal">'КУ для 240 кГц '!L69</f>
        <v>2362.2284956899953</v>
      </c>
      <c r="O63" s="0" t="n">
        <f aca="false" ca="false" dt2D="false" dtr="false" t="normal">N63-M63</f>
        <v>-756.8115043100051</v>
      </c>
      <c r="Q63" s="1" t="n">
        <f aca="false" ca="false" dt2D="false" dtr="false" t="normal">B63</f>
        <v>60</v>
      </c>
      <c r="R63" s="1" t="n">
        <f aca="false" ca="false" dt2D="false" dtr="false" t="normal">'КУ для 240 кГц '!U69</f>
        <v>6</v>
      </c>
      <c r="S63" s="1" t="str">
        <f aca="false" ca="false" dt2D="false" dtr="false" t="normal">DEC2HEX(R63)</f>
        <v>6</v>
      </c>
      <c r="T63" s="1" t="n"/>
      <c r="U63" s="1" t="n">
        <f aca="false" ca="false" dt2D="false" dtr="false" t="normal">F63</f>
        <v>60</v>
      </c>
      <c r="V63" s="1" t="n">
        <f aca="false" ca="false" dt2D="false" dtr="false" t="normal">'КУ для 240 кГц '!W69</f>
        <v>12</v>
      </c>
      <c r="W63" s="1" t="str">
        <f aca="false" ca="false" dt2D="false" dtr="false" t="normal">DEC2HEX(V63)</f>
        <v>C</v>
      </c>
      <c r="Y63" s="0" t="n">
        <f aca="false" ca="false" dt2D="false" dtr="false" t="normal">(256-R63)*(256-V63)</f>
        <v>61000</v>
      </c>
      <c r="BJ63" s="269" t="n">
        <f aca="false" ca="false" dt2D="false" dtr="false" t="normal">BJ62+1</f>
        <v>58</v>
      </c>
      <c r="BK63" s="269" t="n">
        <f aca="false" ca="false" dt2D="false" dtr="false" t="normal">'КУ для 240 кГц '!U67</f>
        <v>6</v>
      </c>
      <c r="BL63" s="1" t="str">
        <f aca="false" ca="false" dt2D="false" dtr="false" t="normal">DEC2HEX(BK63)</f>
        <v>6</v>
      </c>
      <c r="BN63" s="269" t="n"/>
      <c r="BO63" s="270" t="n">
        <f aca="false" ca="false" dt2D="false" dtr="false" t="normal">'КУ для 240 кГц '!W67</f>
        <v>14</v>
      </c>
      <c r="BP63" s="72" t="str">
        <f aca="false" ca="false" dt2D="false" dtr="false" t="normal">DEC2HEX(BO63)</f>
        <v>E</v>
      </c>
      <c r="BR63" s="1" t="n">
        <f aca="false" ca="false" dt2D="false" dtr="false" t="normal">(256-BK63)*(256-BO63)</f>
        <v>60500</v>
      </c>
      <c r="BS63" s="0" t="n">
        <f aca="false" ca="false" dt2D="false" dtr="false" t="normal">BR63-BR62</f>
        <v>-256</v>
      </c>
    </row>
    <row outlineLevel="0" r="64">
      <c r="B64" s="269" t="n">
        <f aca="false" ca="false" dt2D="false" dtr="false" t="normal">B63+1</f>
        <v>61</v>
      </c>
      <c r="C64" s="269" t="n">
        <v>7</v>
      </c>
      <c r="D64" s="1" t="n">
        <f aca="false" ca="false" dt2D="false" dtr="false" t="normal">HEX2DEC(C64)</f>
        <v>7</v>
      </c>
      <c r="F64" s="269" t="n">
        <f aca="false" ca="false" dt2D="false" dtr="false" t="normal">B64</f>
        <v>61</v>
      </c>
      <c r="G64" s="270" t="n">
        <v>6</v>
      </c>
      <c r="H64" s="72" t="n">
        <f aca="false" ca="false" dt2D="false" dtr="false" t="normal">HEX2DEC(G64)</f>
        <v>6</v>
      </c>
      <c r="J64" s="1" t="n">
        <f aca="false" ca="false" dt2D="false" dtr="false" t="normal">(256-D64)*(256-H64)</f>
        <v>62250</v>
      </c>
      <c r="L64" s="0" t="n">
        <f aca="false" ca="false" dt2D="false" dtr="false" t="normal">AF99*AF98</f>
        <v>1786</v>
      </c>
      <c r="M64" s="0" t="n">
        <f aca="false" ca="false" dt2D="false" dtr="false" t="normal">L64*2.16</f>
        <v>3857.76</v>
      </c>
      <c r="N64" s="0" t="n">
        <f aca="false" ca="false" dt2D="false" dtr="false" t="normal">'КУ для 240 кГц '!L70</f>
        <v>2498.8332380353604</v>
      </c>
      <c r="O64" s="0" t="n">
        <f aca="false" ca="false" dt2D="false" dtr="false" t="normal">N64-M64</f>
        <v>-1358.9267619646398</v>
      </c>
      <c r="Q64" s="1" t="n">
        <f aca="false" ca="false" dt2D="false" dtr="false" t="normal">B64</f>
        <v>61</v>
      </c>
      <c r="R64" s="1" t="n">
        <f aca="false" ca="false" dt2D="false" dtr="false" t="normal">'КУ для 240 кГц '!U70</f>
        <v>6</v>
      </c>
      <c r="S64" s="1" t="str">
        <f aca="false" ca="false" dt2D="false" dtr="false" t="normal">DEC2HEX(R64)</f>
        <v>6</v>
      </c>
      <c r="T64" s="1" t="n"/>
      <c r="U64" s="1" t="n">
        <f aca="false" ca="false" dt2D="false" dtr="false" t="normal">F64</f>
        <v>61</v>
      </c>
      <c r="V64" s="1" t="n">
        <f aca="false" ca="false" dt2D="false" dtr="false" t="normal">'КУ для 240 кГц '!W70</f>
        <v>12</v>
      </c>
      <c r="W64" s="1" t="str">
        <f aca="false" ca="false" dt2D="false" dtr="false" t="normal">DEC2HEX(V64)</f>
        <v>C</v>
      </c>
      <c r="Y64" s="0" t="n">
        <f aca="false" ca="false" dt2D="false" dtr="false" t="normal">(256-R64)*(256-V64)</f>
        <v>61000</v>
      </c>
      <c r="BJ64" s="269" t="n">
        <f aca="false" ca="false" dt2D="false" dtr="false" t="normal">BJ63+1</f>
        <v>59</v>
      </c>
      <c r="BK64" s="269" t="n">
        <f aca="false" ca="false" dt2D="false" dtr="false" t="normal">'КУ для 240 кГц '!U68</f>
        <v>8</v>
      </c>
      <c r="BL64" s="1" t="str">
        <f aca="false" ca="false" dt2D="false" dtr="false" t="normal">DEC2HEX(BK64)</f>
        <v>8</v>
      </c>
      <c r="BN64" s="269" t="n"/>
      <c r="BO64" s="270" t="n">
        <f aca="false" ca="false" dt2D="false" dtr="false" t="normal">'КУ для 240 кГц '!W68</f>
        <v>8</v>
      </c>
      <c r="BP64" s="72" t="str">
        <f aca="false" ca="false" dt2D="false" dtr="false" t="normal">DEC2HEX(BO64)</f>
        <v>8</v>
      </c>
      <c r="BR64" s="1" t="n">
        <f aca="false" ca="false" dt2D="false" dtr="false" t="normal">(256-BK64)*(256-BO64)</f>
        <v>61504</v>
      </c>
      <c r="BS64" s="0" t="n">
        <f aca="false" ca="false" dt2D="false" dtr="false" t="normal">BR64-BR63</f>
        <v>1004</v>
      </c>
    </row>
    <row outlineLevel="0" r="65">
      <c r="B65" s="269" t="n">
        <f aca="false" ca="false" dt2D="false" dtr="false" t="normal">B64+1</f>
        <v>62</v>
      </c>
      <c r="C65" s="269" t="n">
        <v>7</v>
      </c>
      <c r="D65" s="1" t="n">
        <f aca="false" ca="false" dt2D="false" dtr="false" t="normal">HEX2DEC(C65)</f>
        <v>7</v>
      </c>
      <c r="F65" s="269" t="n">
        <f aca="false" ca="false" dt2D="false" dtr="false" t="normal">B65</f>
        <v>62</v>
      </c>
      <c r="G65" s="270" t="n">
        <v>6</v>
      </c>
      <c r="H65" s="72" t="n">
        <f aca="false" ca="false" dt2D="false" dtr="false" t="normal">HEX2DEC(G65)</f>
        <v>6</v>
      </c>
      <c r="J65" s="1" t="n">
        <f aca="false" ca="false" dt2D="false" dtr="false" t="normal">(256-D65)*(256-H65)</f>
        <v>62250</v>
      </c>
      <c r="L65" s="0" t="n">
        <f aca="false" ca="false" dt2D="false" dtr="false" t="normal">AF99*AF98</f>
        <v>1786</v>
      </c>
      <c r="M65" s="0" t="n">
        <f aca="false" ca="false" dt2D="false" dtr="false" t="normal">L65*2.16</f>
        <v>3857.76</v>
      </c>
      <c r="N65" s="0" t="n">
        <f aca="false" ca="false" dt2D="false" dtr="false" t="normal">'КУ для 240 кГц '!L71</f>
        <v>2642.6855417521083</v>
      </c>
      <c r="O65" s="0" t="n">
        <f aca="false" ca="false" dt2D="false" dtr="false" t="normal">N65-M65</f>
        <v>-1215.074458247892</v>
      </c>
      <c r="Q65" s="1" t="n">
        <f aca="false" ca="false" dt2D="false" dtr="false" t="normal">B65</f>
        <v>62</v>
      </c>
      <c r="R65" s="1" t="n">
        <f aca="false" ca="false" dt2D="false" dtr="false" t="normal">'КУ для 240 кГц '!U71</f>
        <v>7</v>
      </c>
      <c r="S65" s="1" t="str">
        <f aca="false" ca="false" dt2D="false" dtr="false" t="normal">DEC2HEX(R65)</f>
        <v>7</v>
      </c>
      <c r="T65" s="1" t="n"/>
      <c r="U65" s="1" t="n">
        <f aca="false" ca="false" dt2D="false" dtr="false" t="normal">F65</f>
        <v>62</v>
      </c>
      <c r="V65" s="1" t="n">
        <f aca="false" ca="false" dt2D="false" dtr="false" t="normal">'КУ для 240 кГц '!W71</f>
        <v>8</v>
      </c>
      <c r="W65" s="1" t="str">
        <f aca="false" ca="false" dt2D="false" dtr="false" t="normal">DEC2HEX(V65)</f>
        <v>8</v>
      </c>
      <c r="Y65" s="0" t="n">
        <f aca="false" ca="false" dt2D="false" dtr="false" t="normal">(256-R65)*(256-V65)</f>
        <v>61752</v>
      </c>
      <c r="BJ65" s="269" t="n">
        <f aca="false" ca="false" dt2D="false" dtr="false" t="normal">BJ64+1</f>
        <v>60</v>
      </c>
      <c r="BK65" s="269" t="n">
        <f aca="false" ca="false" dt2D="false" dtr="false" t="normal">'КУ для 240 кГц '!U69</f>
        <v>6</v>
      </c>
      <c r="BL65" s="1" t="str">
        <f aca="false" ca="false" dt2D="false" dtr="false" t="normal">DEC2HEX(BK65)</f>
        <v>6</v>
      </c>
      <c r="BN65" s="269" t="n"/>
      <c r="BO65" s="270" t="n">
        <f aca="false" ca="false" dt2D="false" dtr="false" t="normal">'КУ для 240 кГц '!W69</f>
        <v>12</v>
      </c>
      <c r="BP65" s="72" t="str">
        <f aca="false" ca="false" dt2D="false" dtr="false" t="normal">DEC2HEX(BO65)</f>
        <v>C</v>
      </c>
      <c r="BR65" s="1" t="n">
        <f aca="false" ca="false" dt2D="false" dtr="false" t="normal">(256-BK65)*(256-BO65)</f>
        <v>61000</v>
      </c>
      <c r="BS65" s="0" t="n">
        <f aca="false" ca="false" dt2D="false" dtr="false" t="normal">BR65-BR64</f>
        <v>-504</v>
      </c>
    </row>
    <row outlineLevel="0" r="66">
      <c r="B66" s="269" t="n">
        <f aca="false" ca="false" dt2D="false" dtr="false" t="normal">B65+1</f>
        <v>63</v>
      </c>
      <c r="C66" s="269" t="n">
        <v>6</v>
      </c>
      <c r="D66" s="1" t="n">
        <f aca="false" ca="false" dt2D="false" dtr="false" t="normal">HEX2DEC(C66)</f>
        <v>6</v>
      </c>
      <c r="F66" s="269" t="n">
        <f aca="false" ca="false" dt2D="false" dtr="false" t="normal">B66</f>
        <v>63</v>
      </c>
      <c r="G66" s="270" t="n">
        <v>7</v>
      </c>
      <c r="H66" s="72" t="n">
        <f aca="false" ca="false" dt2D="false" dtr="false" t="normal">HEX2DEC(G66)</f>
        <v>7</v>
      </c>
      <c r="J66" s="1" t="n">
        <f aca="false" ca="false" dt2D="false" dtr="false" t="normal">(256-D66)*(256-H66)</f>
        <v>62250</v>
      </c>
      <c r="L66" s="0" t="n">
        <f aca="false" ca="false" dt2D="false" dtr="false" t="normal">AF98*AF99</f>
        <v>1786</v>
      </c>
      <c r="M66" s="0" t="n">
        <f aca="false" ca="false" dt2D="false" dtr="false" t="normal">L66*2.16</f>
        <v>3857.76</v>
      </c>
      <c r="N66" s="0" t="n">
        <f aca="false" ca="false" dt2D="false" dtr="false" t="normal">'КУ для 240 кГц '!L72</f>
        <v>2794.150771720995</v>
      </c>
      <c r="O66" s="0" t="n">
        <f aca="false" ca="false" dt2D="false" dtr="false" t="normal">N66-M66</f>
        <v>-1063.609228279005</v>
      </c>
      <c r="Q66" s="1" t="n">
        <f aca="false" ca="false" dt2D="false" dtr="false" t="normal">B66</f>
        <v>63</v>
      </c>
      <c r="R66" s="1" t="n">
        <f aca="false" ca="false" dt2D="false" dtr="false" t="normal">'КУ для 240 кГц '!U72</f>
        <v>4</v>
      </c>
      <c r="S66" s="1" t="str">
        <f aca="false" ca="false" dt2D="false" dtr="false" t="normal">DEC2HEX(R66)</f>
        <v>4</v>
      </c>
      <c r="T66" s="1" t="n"/>
      <c r="U66" s="1" t="n">
        <f aca="false" ca="false" dt2D="false" dtr="false" t="normal">F66</f>
        <v>63</v>
      </c>
      <c r="V66" s="1" t="n">
        <f aca="false" ca="false" dt2D="false" dtr="false" t="normal">'КУ для 240 кГц '!W72</f>
        <v>15</v>
      </c>
      <c r="W66" s="1" t="str">
        <f aca="false" ca="false" dt2D="false" dtr="false" t="normal">DEC2HEX(V66)</f>
        <v>F</v>
      </c>
      <c r="Y66" s="0" t="n">
        <f aca="false" ca="false" dt2D="false" dtr="false" t="normal">(256-R66)*(256-V66)</f>
        <v>60732</v>
      </c>
      <c r="BJ66" s="269" t="n">
        <f aca="false" ca="false" dt2D="false" dtr="false" t="normal">BJ65+1</f>
        <v>61</v>
      </c>
      <c r="BK66" s="269" t="n">
        <f aca="false" ca="false" dt2D="false" dtr="false" t="normal">'КУ для 240 кГц '!U70</f>
        <v>6</v>
      </c>
      <c r="BL66" s="1" t="str">
        <f aca="false" ca="false" dt2D="false" dtr="false" t="normal">DEC2HEX(BK66)</f>
        <v>6</v>
      </c>
      <c r="BN66" s="269" t="n"/>
      <c r="BO66" s="270" t="n">
        <f aca="false" ca="false" dt2D="false" dtr="false" t="normal">'КУ для 240 кГц '!W70</f>
        <v>12</v>
      </c>
      <c r="BP66" s="72" t="str">
        <f aca="false" ca="false" dt2D="false" dtr="false" t="normal">DEC2HEX(BO66)</f>
        <v>C</v>
      </c>
      <c r="BR66" s="1" t="n">
        <f aca="false" ca="false" dt2D="false" dtr="false" t="normal">(256-BK66)*(256-BO66)</f>
        <v>61000</v>
      </c>
      <c r="BS66" s="0" t="n">
        <f aca="false" ca="false" dt2D="false" dtr="false" t="normal">BR66-BR65</f>
        <v>0</v>
      </c>
    </row>
    <row outlineLevel="0" r="67">
      <c r="B67" s="269" t="n">
        <f aca="false" ca="false" dt2D="false" dtr="false" t="normal">B66+1</f>
        <v>64</v>
      </c>
      <c r="C67" s="269" t="n">
        <v>6</v>
      </c>
      <c r="D67" s="1" t="n">
        <f aca="false" ca="false" dt2D="false" dtr="false" t="normal">HEX2DEC(C67)</f>
        <v>6</v>
      </c>
      <c r="F67" s="269" t="n">
        <f aca="false" ca="false" dt2D="false" dtr="false" t="normal">B67</f>
        <v>64</v>
      </c>
      <c r="G67" s="270" t="n">
        <v>6</v>
      </c>
      <c r="H67" s="72" t="n">
        <f aca="false" ca="false" dt2D="false" dtr="false" t="normal">HEX2DEC(G67)</f>
        <v>6</v>
      </c>
      <c r="J67" s="1" t="n">
        <f aca="false" ca="false" dt2D="false" dtr="false" t="normal">(256-D67)*(256-H67)</f>
        <v>62500</v>
      </c>
      <c r="L67" s="0" t="n">
        <f aca="false" ca="false" dt2D="false" dtr="false" t="normal">AF98*AF98</f>
        <v>2209</v>
      </c>
      <c r="M67" s="0" t="n">
        <f aca="false" ca="false" dt2D="false" dtr="false" t="normal">L67*2.16</f>
        <v>4771.4400000000005</v>
      </c>
      <c r="N67" s="0" t="n">
        <f aca="false" ca="false" dt2D="false" dtr="false" t="normal">'КУ для 240 кГц '!L73</f>
        <v>2953.6120984094277</v>
      </c>
      <c r="O67" s="0" t="n">
        <f aca="false" ca="false" dt2D="false" dtr="false" t="normal">N67-M67</f>
        <v>-1817.8279015905728</v>
      </c>
      <c r="Q67" s="1" t="n">
        <f aca="false" ca="false" dt2D="false" dtr="false" t="normal">B67</f>
        <v>64</v>
      </c>
      <c r="R67" s="1" t="n">
        <f aca="false" ca="false" dt2D="false" dtr="false" t="normal">'КУ для 240 кГц '!U73</f>
        <v>4</v>
      </c>
      <c r="S67" s="1" t="str">
        <f aca="false" ca="false" dt2D="false" dtr="false" t="normal">DEC2HEX(R67)</f>
        <v>4</v>
      </c>
      <c r="T67" s="1" t="n"/>
      <c r="U67" s="1" t="n">
        <f aca="false" ca="false" dt2D="false" dtr="false" t="normal">F67</f>
        <v>64</v>
      </c>
      <c r="V67" s="1" t="n">
        <f aca="false" ca="false" dt2D="false" dtr="false" t="normal">'КУ для 240 кГц '!W73</f>
        <v>14</v>
      </c>
      <c r="W67" s="1" t="str">
        <f aca="false" ca="false" dt2D="false" dtr="false" t="normal">DEC2HEX(V67)</f>
        <v>E</v>
      </c>
      <c r="Y67" s="0" t="n">
        <f aca="false" ca="false" dt2D="false" dtr="false" t="normal">(256-R67)*(256-V67)</f>
        <v>60984</v>
      </c>
      <c r="BJ67" s="269" t="n">
        <f aca="false" ca="false" dt2D="false" dtr="false" t="normal">BJ66+1</f>
        <v>62</v>
      </c>
      <c r="BK67" s="269" t="n">
        <f aca="false" ca="false" dt2D="false" dtr="false" t="normal">'КУ для 240 кГц '!U71</f>
        <v>7</v>
      </c>
      <c r="BL67" s="1" t="str">
        <f aca="false" ca="false" dt2D="false" dtr="false" t="normal">DEC2HEX(BK67)</f>
        <v>7</v>
      </c>
      <c r="BN67" s="269" t="n"/>
      <c r="BO67" s="270" t="n">
        <f aca="false" ca="false" dt2D="false" dtr="false" t="normal">'КУ для 240 кГц '!W71</f>
        <v>8</v>
      </c>
      <c r="BP67" s="72" t="str">
        <f aca="false" ca="false" dt2D="false" dtr="false" t="normal">DEC2HEX(BO67)</f>
        <v>8</v>
      </c>
      <c r="BR67" s="1" t="n">
        <f aca="false" ca="false" dt2D="false" dtr="false" t="normal">(256-BK67)*(256-BO67)</f>
        <v>61752</v>
      </c>
      <c r="BS67" s="0" t="n">
        <f aca="false" ca="false" dt2D="false" dtr="false" t="normal">BR67-BR66</f>
        <v>752</v>
      </c>
    </row>
    <row outlineLevel="0" r="68">
      <c r="B68" s="269" t="n">
        <f aca="false" ca="false" dt2D="false" dtr="false" t="normal">B67+1</f>
        <v>65</v>
      </c>
      <c r="C68" s="269" t="n">
        <v>6</v>
      </c>
      <c r="D68" s="1" t="n">
        <f aca="false" ca="false" dt2D="false" dtr="false" t="normal">HEX2DEC(C68)</f>
        <v>6</v>
      </c>
      <c r="F68" s="269" t="n">
        <f aca="false" ca="false" dt2D="false" dtr="false" t="normal">B68</f>
        <v>65</v>
      </c>
      <c r="G68" s="270" t="n">
        <v>6</v>
      </c>
      <c r="H68" s="72" t="n">
        <f aca="false" ca="false" dt2D="false" dtr="false" t="normal">HEX2DEC(G68)</f>
        <v>6</v>
      </c>
      <c r="J68" s="1" t="n">
        <f aca="false" ca="false" dt2D="false" dtr="false" t="normal">(256-D68)*(256-H68)</f>
        <v>62500</v>
      </c>
      <c r="L68" s="0" t="n">
        <f aca="false" ca="false" dt2D="false" dtr="false" t="normal">AF98*AF98</f>
        <v>2209</v>
      </c>
      <c r="M68" s="0" t="n">
        <f aca="false" ca="false" dt2D="false" dtr="false" t="normal">L68*2.16</f>
        <v>4771.4400000000005</v>
      </c>
      <c r="N68" s="0" t="n">
        <f aca="false" ca="false" dt2D="false" dtr="false" t="normal">'КУ для 240 кГц '!L74</f>
        <v>3121.4713449418505</v>
      </c>
      <c r="O68" s="0" t="n">
        <f aca="false" ca="false" dt2D="false" dtr="false" t="normal">N68-M68</f>
        <v>-1649.96865505815</v>
      </c>
      <c r="Q68" s="1" t="n">
        <f aca="false" ca="false" dt2D="false" dtr="false" t="normal">B68</f>
        <v>65</v>
      </c>
      <c r="R68" s="1" t="n">
        <f aca="false" ca="false" dt2D="false" dtr="false" t="normal">'КУ для 240 кГц '!U74</f>
        <v>7</v>
      </c>
      <c r="S68" s="1" t="str">
        <f aca="false" ca="false" dt2D="false" dtr="false" t="normal">DEC2HEX(R68)</f>
        <v>7</v>
      </c>
      <c r="T68" s="1" t="n"/>
      <c r="U68" s="1" t="n">
        <f aca="false" ca="false" dt2D="false" dtr="false" t="normal">F68</f>
        <v>65</v>
      </c>
      <c r="V68" s="1" t="n">
        <f aca="false" ca="false" dt2D="false" dtr="false" t="normal">'КУ для 240 кГц '!W74</f>
        <v>7</v>
      </c>
      <c r="W68" s="1" t="str">
        <f aca="false" ca="false" dt2D="false" dtr="false" t="normal">DEC2HEX(V68)</f>
        <v>7</v>
      </c>
      <c r="Y68" s="0" t="n">
        <f aca="false" ca="false" dt2D="false" dtr="false" t="normal">(256-R68)*(256-V68)</f>
        <v>62001</v>
      </c>
      <c r="BJ68" s="269" t="n">
        <f aca="false" ca="false" dt2D="false" dtr="false" t="normal">BJ67+1</f>
        <v>63</v>
      </c>
      <c r="BK68" s="269" t="n">
        <f aca="false" ca="false" dt2D="false" dtr="false" t="normal">'КУ для 240 кГц '!U72</f>
        <v>4</v>
      </c>
      <c r="BL68" s="1" t="str">
        <f aca="false" ca="false" dt2D="false" dtr="false" t="normal">DEC2HEX(BK68)</f>
        <v>4</v>
      </c>
      <c r="BN68" s="269" t="n"/>
      <c r="BO68" s="270" t="n">
        <f aca="false" ca="false" dt2D="false" dtr="false" t="normal">'КУ для 240 кГц '!W72</f>
        <v>15</v>
      </c>
      <c r="BP68" s="72" t="str">
        <f aca="false" ca="false" dt2D="false" dtr="false" t="normal">DEC2HEX(BO68)</f>
        <v>F</v>
      </c>
      <c r="BR68" s="1" t="n">
        <f aca="false" ca="false" dt2D="false" dtr="false" t="normal">(256-BK68)*(256-BO68)</f>
        <v>60732</v>
      </c>
      <c r="BS68" s="0" t="n">
        <f aca="false" ca="false" dt2D="false" dtr="false" t="normal">BR68-BR67</f>
        <v>-1020</v>
      </c>
    </row>
    <row outlineLevel="0" r="69">
      <c r="B69" s="269" t="n">
        <f aca="false" ca="false" dt2D="false" dtr="false" t="normal">B68+1</f>
        <v>66</v>
      </c>
      <c r="C69" s="269" t="n">
        <v>6</v>
      </c>
      <c r="D69" s="1" t="n">
        <f aca="false" ca="false" dt2D="false" dtr="false" t="normal">HEX2DEC(C69)</f>
        <v>6</v>
      </c>
      <c r="F69" s="269" t="n">
        <f aca="false" ca="false" dt2D="false" dtr="false" t="normal">B69</f>
        <v>66</v>
      </c>
      <c r="G69" s="270" t="n">
        <v>6</v>
      </c>
      <c r="H69" s="72" t="n">
        <f aca="false" ca="false" dt2D="false" dtr="false" t="normal">HEX2DEC(G69)</f>
        <v>6</v>
      </c>
      <c r="J69" s="1" t="n">
        <f aca="false" ca="false" dt2D="false" dtr="false" t="normal">(256-D69)*(256-H69)</f>
        <v>62500</v>
      </c>
      <c r="L69" s="0" t="n">
        <f aca="false" ca="false" dt2D="false" dtr="false" t="normal">AF98*AF98</f>
        <v>2209</v>
      </c>
      <c r="M69" s="0" t="n">
        <f aca="false" ca="false" dt2D="false" dtr="false" t="normal">L69*2.16</f>
        <v>4771.4400000000005</v>
      </c>
      <c r="N69" s="0" t="n">
        <f aca="false" ca="false" dt2D="false" dtr="false" t="normal">'КУ для 240 кГц '!L75</f>
        <v>3298.1498737480274</v>
      </c>
      <c r="O69" s="0" t="n">
        <f aca="false" ca="false" dt2D="false" dtr="false" t="normal">N69-M69</f>
        <v>-1473.290126251973</v>
      </c>
      <c r="Q69" s="1" t="n">
        <f aca="false" ca="false" dt2D="false" dtr="false" t="normal">B69</f>
        <v>66</v>
      </c>
      <c r="R69" s="1" t="n">
        <f aca="false" ca="false" dt2D="false" dtr="false" t="normal">'КУ для 240 кГц '!U75</f>
        <v>4</v>
      </c>
      <c r="S69" s="1" t="str">
        <f aca="false" ca="false" dt2D="false" dtr="false" t="normal">DEC2HEX(R69)</f>
        <v>4</v>
      </c>
      <c r="T69" s="1" t="n"/>
      <c r="U69" s="1" t="n">
        <f aca="false" ca="false" dt2D="false" dtr="false" t="normal">F69</f>
        <v>66</v>
      </c>
      <c r="V69" s="1" t="n">
        <f aca="false" ca="false" dt2D="false" dtr="false" t="normal">'КУ для 240 кГц '!W75</f>
        <v>13</v>
      </c>
      <c r="W69" s="1" t="str">
        <f aca="false" ca="false" dt2D="false" dtr="false" t="normal">DEC2HEX(V69)</f>
        <v>D</v>
      </c>
      <c r="Y69" s="0" t="n">
        <f aca="false" ca="false" dt2D="false" dtr="false" t="normal">(256-R69)*(256-V69)</f>
        <v>61236</v>
      </c>
      <c r="BJ69" s="269" t="n">
        <f aca="false" ca="false" dt2D="false" dtr="false" t="normal">BJ68+1</f>
        <v>64</v>
      </c>
      <c r="BK69" s="269" t="n">
        <f aca="false" ca="false" dt2D="false" dtr="false" t="normal">'КУ для 240 кГц '!U73</f>
        <v>4</v>
      </c>
      <c r="BL69" s="1" t="str">
        <f aca="false" ca="false" dt2D="false" dtr="false" t="normal">DEC2HEX(BK69)</f>
        <v>4</v>
      </c>
      <c r="BN69" s="269" t="n"/>
      <c r="BO69" s="270" t="n">
        <f aca="false" ca="false" dt2D="false" dtr="false" t="normal">'КУ для 240 кГц '!W73</f>
        <v>14</v>
      </c>
      <c r="BP69" s="72" t="str">
        <f aca="false" ca="false" dt2D="false" dtr="false" t="normal">DEC2HEX(BO69)</f>
        <v>E</v>
      </c>
      <c r="BR69" s="1" t="n">
        <f aca="false" ca="false" dt2D="false" dtr="false" t="normal">(256-BK69)*(256-BO69)</f>
        <v>60984</v>
      </c>
      <c r="BS69" s="0" t="n">
        <f aca="false" ca="false" dt2D="false" dtr="false" t="normal">BR69-BR68</f>
        <v>252</v>
      </c>
    </row>
    <row outlineLevel="0" r="70">
      <c r="B70" s="269" t="n">
        <f aca="false" ca="false" dt2D="false" dtr="false" t="normal">B69+1</f>
        <v>67</v>
      </c>
      <c r="C70" s="269" t="n">
        <v>6</v>
      </c>
      <c r="D70" s="1" t="n">
        <f aca="false" ca="false" dt2D="false" dtr="false" t="normal">HEX2DEC(C70)</f>
        <v>6</v>
      </c>
      <c r="F70" s="269" t="n">
        <f aca="false" ca="false" dt2D="false" dtr="false" t="normal">B70</f>
        <v>67</v>
      </c>
      <c r="G70" s="270" t="n">
        <v>6</v>
      </c>
      <c r="H70" s="72" t="n">
        <f aca="false" ca="false" dt2D="false" dtr="false" t="normal">HEX2DEC(G70)</f>
        <v>6</v>
      </c>
      <c r="J70" s="1" t="n">
        <f aca="false" ca="false" dt2D="false" dtr="false" t="normal">(256-D70)*(256-H70)</f>
        <v>62500</v>
      </c>
      <c r="L70" s="0" t="n">
        <f aca="false" ca="false" dt2D="false" dtr="false" t="normal">AF98*AF98</f>
        <v>2209</v>
      </c>
      <c r="M70" s="0" t="n">
        <f aca="false" ca="false" dt2D="false" dtr="false" t="normal">L70*2.16</f>
        <v>4771.4400000000005</v>
      </c>
      <c r="N70" s="0" t="n">
        <f aca="false" ca="false" dt2D="false" dtr="false" t="normal">'КУ для 240 кГц '!L76</f>
        <v>3484.0895146124494</v>
      </c>
      <c r="O70" s="0" t="n">
        <f aca="false" ca="false" dt2D="false" dtr="false" t="normal">N70-M70</f>
        <v>-1287.350485387551</v>
      </c>
      <c r="Q70" s="1" t="n">
        <f aca="false" ca="false" dt2D="false" dtr="false" t="normal">B70</f>
        <v>67</v>
      </c>
      <c r="R70" s="1" t="n">
        <f aca="false" ca="false" dt2D="false" dtr="false" t="normal">'КУ для 240 кГц '!U76</f>
        <v>3</v>
      </c>
      <c r="S70" s="1" t="str">
        <f aca="false" ca="false" dt2D="false" dtr="false" t="normal">DEC2HEX(R70)</f>
        <v>3</v>
      </c>
      <c r="T70" s="1" t="n"/>
      <c r="U70" s="1" t="n">
        <f aca="false" ca="false" dt2D="false" dtr="false" t="normal">F70</f>
        <v>67</v>
      </c>
      <c r="V70" s="1" t="n">
        <f aca="false" ca="false" dt2D="false" dtr="false" t="normal">'КУ для 240 кГц '!W76</f>
        <v>14</v>
      </c>
      <c r="W70" s="1" t="str">
        <f aca="false" ca="false" dt2D="false" dtr="false" t="normal">DEC2HEX(V70)</f>
        <v>E</v>
      </c>
      <c r="Y70" s="0" t="n">
        <f aca="false" ca="false" dt2D="false" dtr="false" t="normal">(256-R70)*(256-V70)</f>
        <v>61226</v>
      </c>
      <c r="BJ70" s="269" t="n">
        <f aca="false" ca="false" dt2D="false" dtr="false" t="normal">BJ69+1</f>
        <v>65</v>
      </c>
      <c r="BK70" s="269" t="n">
        <f aca="false" ca="false" dt2D="false" dtr="false" t="normal">'КУ для 240 кГц '!U74</f>
        <v>7</v>
      </c>
      <c r="BL70" s="1" t="str">
        <f aca="false" ca="false" dt2D="false" dtr="false" t="normal">DEC2HEX(BK70)</f>
        <v>7</v>
      </c>
      <c r="BN70" s="269" t="n"/>
      <c r="BO70" s="270" t="n">
        <f aca="false" ca="false" dt2D="false" dtr="false" t="normal">'КУ для 240 кГц '!W74</f>
        <v>7</v>
      </c>
      <c r="BP70" s="72" t="str">
        <f aca="false" ca="false" dt2D="false" dtr="false" t="normal">DEC2HEX(BO70)</f>
        <v>7</v>
      </c>
      <c r="BR70" s="1" t="n">
        <f aca="false" ca="false" dt2D="false" dtr="false" t="normal">(256-BK70)*(256-BO70)</f>
        <v>62001</v>
      </c>
      <c r="BS70" s="0" t="n">
        <f aca="false" ca="false" dt2D="false" dtr="false" t="normal">BR70-BR69</f>
        <v>1017</v>
      </c>
    </row>
    <row outlineLevel="0" r="71">
      <c r="B71" s="269" t="n">
        <f aca="false" ca="false" dt2D="false" dtr="false" t="normal">B70+1</f>
        <v>68</v>
      </c>
      <c r="C71" s="269" t="n">
        <v>6</v>
      </c>
      <c r="D71" s="1" t="n">
        <f aca="false" ca="false" dt2D="false" dtr="false" t="normal">HEX2DEC(C71)</f>
        <v>6</v>
      </c>
      <c r="F71" s="269" t="n">
        <f aca="false" ca="false" dt2D="false" dtr="false" t="normal">B71</f>
        <v>68</v>
      </c>
      <c r="G71" s="270" t="n">
        <v>5</v>
      </c>
      <c r="H71" s="72" t="n">
        <f aca="false" ca="false" dt2D="false" dtr="false" t="normal">HEX2DEC(G71)</f>
        <v>5</v>
      </c>
      <c r="J71" s="1" t="n">
        <f aca="false" ca="false" dt2D="false" dtr="false" t="normal">(256-D71)*(256-H71)</f>
        <v>62750</v>
      </c>
      <c r="L71" s="0" t="n">
        <f aca="false" ca="false" dt2D="false" dtr="false" t="normal">AF98*AF97</f>
        <v>2632</v>
      </c>
      <c r="M71" s="0" t="n">
        <f aca="false" ca="false" dt2D="false" dtr="false" t="normal">L71*2.16</f>
        <v>5685.120000000001</v>
      </c>
      <c r="N71" s="0" t="n">
        <f aca="false" ca="false" dt2D="false" dtr="false" t="normal">'КУ для 240 кГц '!L77</f>
        <v>3679.7535360317356</v>
      </c>
      <c r="O71" s="0" t="n">
        <f aca="false" ca="false" dt2D="false" dtr="false" t="normal">N71-M71</f>
        <v>-2005.3664639682652</v>
      </c>
      <c r="Q71" s="1" t="n">
        <f aca="false" ca="false" dt2D="false" dtr="false" t="normal">B71</f>
        <v>68</v>
      </c>
      <c r="R71" s="1" t="n">
        <f aca="false" ca="false" dt2D="false" dtr="false" t="normal">'КУ для 240 кГц '!U77</f>
        <v>4</v>
      </c>
      <c r="S71" s="1" t="str">
        <f aca="false" ca="false" dt2D="false" dtr="false" t="normal">DEC2HEX(R71)</f>
        <v>4</v>
      </c>
      <c r="T71" s="1" t="n"/>
      <c r="U71" s="1" t="n">
        <f aca="false" ca="false" dt2D="false" dtr="false" t="normal">F71</f>
        <v>68</v>
      </c>
      <c r="V71" s="1" t="n">
        <f aca="false" ca="false" dt2D="false" dtr="false" t="normal">'КУ для 240 кГц '!W77</f>
        <v>11</v>
      </c>
      <c r="W71" s="1" t="str">
        <f aca="false" ca="false" dt2D="false" dtr="false" t="normal">DEC2HEX(V71)</f>
        <v>B</v>
      </c>
      <c r="Y71" s="0" t="n">
        <f aca="false" ca="false" dt2D="false" dtr="false" t="normal">(256-R71)*(256-V71)</f>
        <v>61740</v>
      </c>
      <c r="BJ71" s="269" t="n">
        <f aca="false" ca="false" dt2D="false" dtr="false" t="normal">BJ70+1</f>
        <v>66</v>
      </c>
      <c r="BK71" s="269" t="n">
        <f aca="false" ca="false" dt2D="false" dtr="false" t="normal">'КУ для 240 кГц '!U75</f>
        <v>4</v>
      </c>
      <c r="BL71" s="1" t="str">
        <f aca="false" ca="false" dt2D="false" dtr="false" t="normal">DEC2HEX(BK71)</f>
        <v>4</v>
      </c>
      <c r="BN71" s="269" t="n"/>
      <c r="BO71" s="270" t="n">
        <f aca="false" ca="false" dt2D="false" dtr="false" t="normal">'КУ для 240 кГц '!W75</f>
        <v>13</v>
      </c>
      <c r="BP71" s="72" t="str">
        <f aca="false" ca="false" dt2D="false" dtr="false" t="normal">DEC2HEX(BO71)</f>
        <v>D</v>
      </c>
      <c r="BR71" s="1" t="n">
        <f aca="false" ca="false" dt2D="false" dtr="false" t="normal">(256-BK71)*(256-BO71)</f>
        <v>61236</v>
      </c>
      <c r="BS71" s="0" t="n">
        <f aca="false" ca="false" dt2D="false" dtr="false" t="normal">BR71-BR70</f>
        <v>-765</v>
      </c>
    </row>
    <row outlineLevel="0" r="72">
      <c r="B72" s="269" t="n">
        <f aca="false" ca="false" dt2D="false" dtr="false" t="normal">B71+1</f>
        <v>69</v>
      </c>
      <c r="C72" s="269" t="n">
        <v>6</v>
      </c>
      <c r="D72" s="1" t="n">
        <f aca="false" ca="false" dt2D="false" dtr="false" t="normal">HEX2DEC(C72)</f>
        <v>6</v>
      </c>
      <c r="F72" s="269" t="n">
        <f aca="false" ca="false" dt2D="false" dtr="false" t="normal">B72</f>
        <v>69</v>
      </c>
      <c r="G72" s="270" t="n">
        <v>5</v>
      </c>
      <c r="H72" s="72" t="n">
        <f aca="false" ca="false" dt2D="false" dtr="false" t="normal">HEX2DEC(G72)</f>
        <v>5</v>
      </c>
      <c r="J72" s="1" t="n">
        <f aca="false" ca="false" dt2D="false" dtr="false" t="normal">(256-D72)*(256-H72)</f>
        <v>62750</v>
      </c>
      <c r="L72" s="0" t="n">
        <f aca="false" ca="false" dt2D="false" dtr="false" t="normal">AF98*AF97</f>
        <v>2632</v>
      </c>
      <c r="M72" s="0" t="n">
        <f aca="false" ca="false" dt2D="false" dtr="false" t="normal">L72*2.16</f>
        <v>5685.120000000001</v>
      </c>
      <c r="N72" s="0" t="n">
        <f aca="false" ca="false" dt2D="false" dtr="false" t="normal">'КУ для 240 кГц '!L78</f>
        <v>3885.6276618731413</v>
      </c>
      <c r="O72" s="0" t="n">
        <f aca="false" ca="false" dt2D="false" dtr="false" t="normal">N72-M72</f>
        <v>-1799.4923381268595</v>
      </c>
      <c r="Q72" s="1" t="n">
        <f aca="false" ca="false" dt2D="false" dtr="false" t="normal">B72</f>
        <v>69</v>
      </c>
      <c r="R72" s="1" t="n">
        <f aca="false" ca="false" dt2D="false" dtr="false" t="normal">'КУ для 240 кГц '!U78</f>
        <v>5</v>
      </c>
      <c r="S72" s="1" t="str">
        <f aca="false" ca="false" dt2D="false" dtr="false" t="normal">DEC2HEX(R72)</f>
        <v>5</v>
      </c>
      <c r="T72" s="1" t="n"/>
      <c r="U72" s="1" t="n">
        <f aca="false" ca="false" dt2D="false" dtr="false" t="normal">F72</f>
        <v>69</v>
      </c>
      <c r="V72" s="1" t="n">
        <f aca="false" ca="false" dt2D="false" dtr="false" t="normal">'КУ для 240 кГц '!W78</f>
        <v>8</v>
      </c>
      <c r="W72" s="1" t="str">
        <f aca="false" ca="false" dt2D="false" dtr="false" t="normal">DEC2HEX(V72)</f>
        <v>8</v>
      </c>
      <c r="Y72" s="0" t="n">
        <f aca="false" ca="false" dt2D="false" dtr="false" t="normal">(256-R72)*(256-V72)</f>
        <v>62248</v>
      </c>
      <c r="BJ72" s="269" t="n">
        <f aca="false" ca="false" dt2D="false" dtr="false" t="normal">BJ71+1</f>
        <v>67</v>
      </c>
      <c r="BK72" s="269" t="n">
        <f aca="false" ca="false" dt2D="false" dtr="false" t="normal">'КУ для 240 кГц '!U76</f>
        <v>3</v>
      </c>
      <c r="BL72" s="1" t="str">
        <f aca="false" ca="false" dt2D="false" dtr="false" t="normal">DEC2HEX(BK72)</f>
        <v>3</v>
      </c>
      <c r="BN72" s="269" t="n"/>
      <c r="BO72" s="270" t="n">
        <f aca="false" ca="false" dt2D="false" dtr="false" t="normal">'КУ для 240 кГц '!W76</f>
        <v>14</v>
      </c>
      <c r="BP72" s="72" t="str">
        <f aca="false" ca="false" dt2D="false" dtr="false" t="normal">DEC2HEX(BO72)</f>
        <v>E</v>
      </c>
      <c r="BR72" s="1" t="n">
        <f aca="false" ca="false" dt2D="false" dtr="false" t="normal">(256-BK72)*(256-BO72)</f>
        <v>61226</v>
      </c>
      <c r="BS72" s="0" t="n">
        <f aca="false" ca="false" dt2D="false" dtr="false" t="normal">BR72-BR71</f>
        <v>-10</v>
      </c>
    </row>
    <row outlineLevel="0" r="73">
      <c r="B73" s="269" t="n">
        <f aca="false" ca="false" dt2D="false" dtr="false" t="normal">B72+1</f>
        <v>70</v>
      </c>
      <c r="C73" s="269" t="n">
        <v>5</v>
      </c>
      <c r="D73" s="1" t="n">
        <f aca="false" ca="false" dt2D="false" dtr="false" t="normal">HEX2DEC(C73)</f>
        <v>5</v>
      </c>
      <c r="F73" s="269" t="n">
        <f aca="false" ca="false" dt2D="false" dtr="false" t="normal">B73</f>
        <v>70</v>
      </c>
      <c r="G73" s="270" t="n">
        <v>6</v>
      </c>
      <c r="H73" s="72" t="n">
        <f aca="false" ca="false" dt2D="false" dtr="false" t="normal">HEX2DEC(G73)</f>
        <v>6</v>
      </c>
      <c r="J73" s="1" t="n">
        <f aca="false" ca="false" dt2D="false" dtr="false" t="normal">(256-D73)*(256-H73)</f>
        <v>62750</v>
      </c>
      <c r="L73" s="0" t="n">
        <f aca="false" ca="false" dt2D="false" dtr="false" t="normal">AF97*AF98</f>
        <v>2632</v>
      </c>
      <c r="M73" s="0" t="n">
        <f aca="false" ca="false" dt2D="false" dtr="false" t="normal">L73*2.16</f>
        <v>5685.120000000001</v>
      </c>
      <c r="N73" s="0" t="n">
        <f aca="false" ca="false" dt2D="false" dtr="false" t="normal">'КУ для 240 кГц '!L79</f>
        <v>4102.221135418532</v>
      </c>
      <c r="O73" s="0" t="n">
        <f aca="false" ca="false" dt2D="false" dtr="false" t="normal">N73-M73</f>
        <v>-1582.8988645814688</v>
      </c>
      <c r="Q73" s="1" t="n">
        <f aca="false" ca="false" dt2D="false" dtr="false" t="normal">B73</f>
        <v>70</v>
      </c>
      <c r="R73" s="1" t="n">
        <f aca="false" ca="false" dt2D="false" dtr="false" t="normal">'КУ для 240 кГц '!U79</f>
        <v>3</v>
      </c>
      <c r="S73" s="1" t="str">
        <f aca="false" ca="false" dt2D="false" dtr="false" t="normal">DEC2HEX(R73)</f>
        <v>3</v>
      </c>
      <c r="T73" s="1" t="n"/>
      <c r="U73" s="1" t="n">
        <f aca="false" ca="false" dt2D="false" dtr="false" t="normal">F73</f>
        <v>70</v>
      </c>
      <c r="V73" s="1" t="n">
        <f aca="false" ca="false" dt2D="false" dtr="false" t="normal">'КУ для 240 кГц '!W79</f>
        <v>12</v>
      </c>
      <c r="W73" s="1" t="str">
        <f aca="false" ca="false" dt2D="false" dtr="false" t="normal">DEC2HEX(V73)</f>
        <v>C</v>
      </c>
      <c r="Y73" s="0" t="n">
        <f aca="false" ca="false" dt2D="false" dtr="false" t="normal">(256-R73)*(256-V73)</f>
        <v>61732</v>
      </c>
      <c r="BJ73" s="269" t="n">
        <f aca="false" ca="false" dt2D="false" dtr="false" t="normal">BJ72+1</f>
        <v>68</v>
      </c>
      <c r="BK73" s="269" t="n">
        <f aca="false" ca="false" dt2D="false" dtr="false" t="normal">'КУ для 240 кГц '!U77</f>
        <v>4</v>
      </c>
      <c r="BL73" s="1" t="str">
        <f aca="false" ca="false" dt2D="false" dtr="false" t="normal">DEC2HEX(BK73)</f>
        <v>4</v>
      </c>
      <c r="BN73" s="269" t="n"/>
      <c r="BO73" s="270" t="n">
        <f aca="false" ca="false" dt2D="false" dtr="false" t="normal">'КУ для 240 кГц '!W77</f>
        <v>11</v>
      </c>
      <c r="BP73" s="72" t="str">
        <f aca="false" ca="false" dt2D="false" dtr="false" t="normal">DEC2HEX(BO73)</f>
        <v>B</v>
      </c>
      <c r="BR73" s="1" t="n">
        <f aca="false" ca="false" dt2D="false" dtr="false" t="normal">(256-BK73)*(256-BO73)</f>
        <v>61740</v>
      </c>
      <c r="BS73" s="0" t="n">
        <f aca="false" ca="false" dt2D="false" dtr="false" t="normal">BR73-BR72</f>
        <v>514</v>
      </c>
    </row>
    <row outlineLevel="0" r="74">
      <c r="B74" s="269" t="n">
        <f aca="false" ca="false" dt2D="false" dtr="false" t="normal">B73+1</f>
        <v>71</v>
      </c>
      <c r="C74" s="269" t="n">
        <v>5</v>
      </c>
      <c r="D74" s="1" t="n">
        <f aca="false" ca="false" dt2D="false" dtr="false" t="normal">HEX2DEC(C74)</f>
        <v>5</v>
      </c>
      <c r="F74" s="269" t="n">
        <f aca="false" ca="false" dt2D="false" dtr="false" t="normal">B74</f>
        <v>71</v>
      </c>
      <c r="G74" s="270" t="n">
        <v>6</v>
      </c>
      <c r="H74" s="72" t="n">
        <f aca="false" ca="false" dt2D="false" dtr="false" t="normal">HEX2DEC(G74)</f>
        <v>6</v>
      </c>
      <c r="J74" s="1" t="n">
        <f aca="false" ca="false" dt2D="false" dtr="false" t="normal">(256-D74)*(256-H74)</f>
        <v>62750</v>
      </c>
      <c r="L74" s="0" t="n">
        <f aca="false" ca="false" dt2D="false" dtr="false" t="normal">AF97*AF98</f>
        <v>2632</v>
      </c>
      <c r="M74" s="0" t="n">
        <f aca="false" ca="false" dt2D="false" dtr="false" t="normal">L74*2.16</f>
        <v>5685.120000000001</v>
      </c>
      <c r="N74" s="0" t="n">
        <f aca="false" ca="false" dt2D="false" dtr="false" t="normal">'КУ для 240 кГц '!L80</f>
        <v>4330.067832972575</v>
      </c>
      <c r="O74" s="0" t="n">
        <f aca="false" ca="false" dt2D="false" dtr="false" t="normal">N74-M74</f>
        <v>-1355.0521670274256</v>
      </c>
      <c r="Q74" s="1" t="n">
        <f aca="false" ca="false" dt2D="false" dtr="false" t="normal">B74</f>
        <v>71</v>
      </c>
      <c r="R74" s="1" t="n">
        <f aca="false" ca="false" dt2D="false" dtr="false" t="normal">'КУ для 240 кГц '!U80</f>
        <v>4</v>
      </c>
      <c r="S74" s="1" t="str">
        <f aca="false" ca="false" dt2D="false" dtr="false" t="normal">DEC2HEX(R74)</f>
        <v>4</v>
      </c>
      <c r="T74" s="1" t="n"/>
      <c r="U74" s="1" t="n">
        <f aca="false" ca="false" dt2D="false" dtr="false" t="normal">F74</f>
        <v>71</v>
      </c>
      <c r="V74" s="1" t="n">
        <f aca="false" ca="false" dt2D="false" dtr="false" t="normal">'КУ для 240 кГц '!W80</f>
        <v>9</v>
      </c>
      <c r="W74" s="1" t="str">
        <f aca="false" ca="false" dt2D="false" dtr="false" t="normal">DEC2HEX(V74)</f>
        <v>9</v>
      </c>
      <c r="Y74" s="0" t="n">
        <f aca="false" ca="false" dt2D="false" dtr="false" t="normal">(256-R74)*(256-V74)</f>
        <v>62244</v>
      </c>
      <c r="BJ74" s="269" t="n">
        <f aca="false" ca="false" dt2D="false" dtr="false" t="normal">BJ73+1</f>
        <v>69</v>
      </c>
      <c r="BK74" s="269" t="n">
        <f aca="false" ca="false" dt2D="false" dtr="false" t="normal">'КУ для 240 кГц '!U78</f>
        <v>5</v>
      </c>
      <c r="BL74" s="1" t="str">
        <f aca="false" ca="false" dt2D="false" dtr="false" t="normal">DEC2HEX(BK74)</f>
        <v>5</v>
      </c>
      <c r="BN74" s="269" t="n"/>
      <c r="BO74" s="270" t="n">
        <f aca="false" ca="false" dt2D="false" dtr="false" t="normal">'КУ для 240 кГц '!W78</f>
        <v>8</v>
      </c>
      <c r="BP74" s="72" t="str">
        <f aca="false" ca="false" dt2D="false" dtr="false" t="normal">DEC2HEX(BO74)</f>
        <v>8</v>
      </c>
      <c r="BR74" s="1" t="n">
        <f aca="false" ca="false" dt2D="false" dtr="false" t="normal">(256-BK74)*(256-BO74)</f>
        <v>62248</v>
      </c>
      <c r="BS74" s="0" t="n">
        <f aca="false" ca="false" dt2D="false" dtr="false" t="normal">BR74-BR73</f>
        <v>508</v>
      </c>
    </row>
    <row outlineLevel="0" r="75">
      <c r="B75" s="269" t="n">
        <f aca="false" ca="false" dt2D="false" dtr="false" t="normal">B74+1</f>
        <v>72</v>
      </c>
      <c r="C75" s="269" t="n">
        <v>5</v>
      </c>
      <c r="D75" s="1" t="n">
        <f aca="false" ca="false" dt2D="false" dtr="false" t="normal">HEX2DEC(C75)</f>
        <v>5</v>
      </c>
      <c r="F75" s="269" t="n">
        <f aca="false" ca="false" dt2D="false" dtr="false" t="normal">B75</f>
        <v>72</v>
      </c>
      <c r="G75" s="270" t="n">
        <v>5</v>
      </c>
      <c r="H75" s="72" t="n">
        <f aca="false" ca="false" dt2D="false" dtr="false" t="normal">HEX2DEC(G75)</f>
        <v>5</v>
      </c>
      <c r="J75" s="1" t="n">
        <f aca="false" ca="false" dt2D="false" dtr="false" t="normal">(256-D75)*(256-H75)</f>
        <v>63001</v>
      </c>
      <c r="L75" s="0" t="n">
        <f aca="false" ca="false" dt2D="false" dtr="false" t="normal">AF97*AF97</f>
        <v>3136</v>
      </c>
      <c r="M75" s="0" t="n">
        <f aca="false" ca="false" dt2D="false" dtr="false" t="normal">L75*2.16</f>
        <v>6773.76</v>
      </c>
      <c r="N75" s="0" t="n">
        <f aca="false" ca="false" dt2D="false" dtr="false" t="normal">'КУ для 240 кГц '!L81</f>
        <v>4569.7274293136425</v>
      </c>
      <c r="O75" s="0" t="n">
        <f aca="false" ca="false" dt2D="false" dtr="false" t="normal">N75-M75</f>
        <v>-2204.0325706863578</v>
      </c>
      <c r="Q75" s="1" t="n">
        <f aca="false" ca="false" dt2D="false" dtr="false" t="normal">B75</f>
        <v>72</v>
      </c>
      <c r="R75" s="1" t="n">
        <f aca="false" ca="false" dt2D="false" dtr="false" t="normal">'КУ для 240 кГц '!U81</f>
        <v>5</v>
      </c>
      <c r="S75" s="1" t="str">
        <f aca="false" ca="false" dt2D="false" dtr="false" t="normal">DEC2HEX(R75)</f>
        <v>5</v>
      </c>
      <c r="T75" s="1" t="n"/>
      <c r="U75" s="1" t="n">
        <f aca="false" ca="false" dt2D="false" dtr="false" t="normal">F75</f>
        <v>72</v>
      </c>
      <c r="V75" s="1" t="n">
        <f aca="false" ca="false" dt2D="false" dtr="false" t="normal">'КУ для 240 кГц '!W81</f>
        <v>7</v>
      </c>
      <c r="W75" s="1" t="str">
        <f aca="false" ca="false" dt2D="false" dtr="false" t="normal">DEC2HEX(V75)</f>
        <v>7</v>
      </c>
      <c r="Y75" s="0" t="n">
        <f aca="false" ca="false" dt2D="false" dtr="false" t="normal">(256-R75)*(256-V75)</f>
        <v>62499</v>
      </c>
      <c r="BJ75" s="269" t="n">
        <f aca="false" ca="false" dt2D="false" dtr="false" t="normal">BJ74+1</f>
        <v>70</v>
      </c>
      <c r="BK75" s="269" t="n">
        <f aca="false" ca="false" dt2D="false" dtr="false" t="normal">'КУ для 240 кГц '!U79</f>
        <v>3</v>
      </c>
      <c r="BL75" s="1" t="str">
        <f aca="false" ca="false" dt2D="false" dtr="false" t="normal">DEC2HEX(BK75)</f>
        <v>3</v>
      </c>
      <c r="BN75" s="269" t="n"/>
      <c r="BO75" s="270" t="n">
        <f aca="false" ca="false" dt2D="false" dtr="false" t="normal">'КУ для 240 кГц '!W79</f>
        <v>12</v>
      </c>
      <c r="BP75" s="72" t="str">
        <f aca="false" ca="false" dt2D="false" dtr="false" t="normal">DEC2HEX(BO75)</f>
        <v>C</v>
      </c>
      <c r="BR75" s="1" t="n">
        <f aca="false" ca="false" dt2D="false" dtr="false" t="normal">(256-BK75)*(256-BO75)</f>
        <v>61732</v>
      </c>
      <c r="BS75" s="0" t="n">
        <f aca="false" ca="false" dt2D="false" dtr="false" t="normal">BR75-BR74</f>
        <v>-516</v>
      </c>
    </row>
    <row outlineLevel="0" r="76">
      <c r="BJ76" s="269" t="n">
        <f aca="false" ca="false" dt2D="false" dtr="false" t="normal">BJ75+1</f>
        <v>71</v>
      </c>
      <c r="BK76" s="269" t="n">
        <f aca="false" ca="false" dt2D="false" dtr="false" t="normal">'КУ для 240 кГц '!U80</f>
        <v>4</v>
      </c>
      <c r="BL76" s="1" t="str">
        <f aca="false" ca="false" dt2D="false" dtr="false" t="normal">DEC2HEX(BK76)</f>
        <v>4</v>
      </c>
      <c r="BN76" s="269" t="n"/>
      <c r="BO76" s="270" t="n">
        <f aca="false" ca="false" dt2D="false" dtr="false" t="normal">'КУ для 240 кГц '!W80</f>
        <v>9</v>
      </c>
      <c r="BP76" s="72" t="str">
        <f aca="false" ca="false" dt2D="false" dtr="false" t="normal">DEC2HEX(BO76)</f>
        <v>9</v>
      </c>
      <c r="BR76" s="1" t="n">
        <f aca="false" ca="false" dt2D="false" dtr="false" t="normal">(256-BK76)*(256-BO76)</f>
        <v>62244</v>
      </c>
      <c r="BS76" s="0" t="n">
        <f aca="false" ca="false" dt2D="false" dtr="false" t="normal">BR76-BR75</f>
        <v>512</v>
      </c>
    </row>
    <row outlineLevel="0" r="77">
      <c r="BJ77" s="269" t="n">
        <f aca="false" ca="false" dt2D="false" dtr="false" t="normal">BJ76+1</f>
        <v>72</v>
      </c>
      <c r="BK77" s="269" t="n">
        <f aca="false" ca="false" dt2D="false" dtr="false" t="normal">'КУ для 240 кГц '!U81</f>
        <v>5</v>
      </c>
      <c r="BL77" s="1" t="str">
        <f aca="false" ca="false" dt2D="false" dtr="false" t="normal">DEC2HEX(BK77)</f>
        <v>5</v>
      </c>
      <c r="BN77" s="269" t="n"/>
      <c r="BO77" s="270" t="n">
        <f aca="false" ca="false" dt2D="false" dtr="false" t="normal">'КУ для 240 кГц '!W81</f>
        <v>7</v>
      </c>
      <c r="BP77" s="72" t="str">
        <f aca="false" ca="false" dt2D="false" dtr="false" t="normal">DEC2HEX(BO77)</f>
        <v>7</v>
      </c>
      <c r="BR77" s="1" t="n">
        <f aca="false" ca="false" dt2D="false" dtr="false" t="normal">(256-BK77)*(256-BO77)</f>
        <v>62499</v>
      </c>
      <c r="BS77" s="0" t="n">
        <f aca="false" ca="false" dt2D="false" dtr="false" t="normal">BR77-BR76</f>
        <v>255</v>
      </c>
    </row>
    <row outlineLevel="0" r="93">
      <c r="AE93" s="32" t="n">
        <v>1</v>
      </c>
      <c r="AF93" s="0" t="n">
        <v>205</v>
      </c>
      <c r="AG93" s="32" t="n">
        <v>55</v>
      </c>
      <c r="AH93" s="0" t="n">
        <v>4.9</v>
      </c>
      <c r="AI93" s="32" t="n">
        <v>109</v>
      </c>
      <c r="AJ93" s="0" t="n">
        <v>2.4</v>
      </c>
      <c r="AK93" s="32" t="n">
        <v>163</v>
      </c>
      <c r="AL93" s="0" t="n">
        <v>1.58</v>
      </c>
      <c r="AM93" s="32" t="n">
        <v>217</v>
      </c>
      <c r="AN93" s="0" t="n">
        <v>1.19</v>
      </c>
    </row>
    <row outlineLevel="0" r="94">
      <c r="AE94" s="32" t="n">
        <f aca="false" ca="false" dt2D="false" dtr="false" t="normal">AE93+1</f>
        <v>2</v>
      </c>
      <c r="AF94" s="0" t="n">
        <v>125</v>
      </c>
      <c r="AG94" s="32" t="n">
        <f aca="false" ca="false" dt2D="false" dtr="false" t="normal">AG93+1</f>
        <v>56</v>
      </c>
      <c r="AH94" s="0" t="n">
        <v>4.8</v>
      </c>
      <c r="AI94" s="32" t="n">
        <f aca="false" ca="false" dt2D="false" dtr="false" t="normal">AI93+1</f>
        <v>110</v>
      </c>
      <c r="AJ94" s="0" t="n">
        <v>2.38</v>
      </c>
      <c r="AK94" s="32" t="n">
        <f aca="false" ca="false" dt2D="false" dtr="false" t="normal">AK93+1</f>
        <v>164</v>
      </c>
      <c r="AL94" s="0" t="n">
        <v>1.57</v>
      </c>
      <c r="AM94" s="32" t="n">
        <f aca="false" ca="false" dt2D="false" dtr="false" t="normal">AM93+1</f>
        <v>218</v>
      </c>
      <c r="AN94" s="0" t="n">
        <v>1.19</v>
      </c>
    </row>
    <row outlineLevel="0" r="95">
      <c r="AE95" s="32" t="n">
        <f aca="false" ca="false" dt2D="false" dtr="false" t="normal">AE94+1</f>
        <v>3</v>
      </c>
      <c r="AF95" s="0" t="n">
        <v>79</v>
      </c>
      <c r="AG95" s="32" t="n">
        <f aca="false" ca="false" dt2D="false" dtr="false" t="normal">AG94+1</f>
        <v>57</v>
      </c>
      <c r="AH95" s="0" t="n">
        <v>4.7</v>
      </c>
      <c r="AI95" s="32" t="n">
        <f aca="false" ca="false" dt2D="false" dtr="false" t="normal">AI94+1</f>
        <v>111</v>
      </c>
      <c r="AJ95" s="0" t="n">
        <v>2.35</v>
      </c>
      <c r="AK95" s="32" t="n">
        <f aca="false" ca="false" dt2D="false" dtr="false" t="normal">AK94+1</f>
        <v>165</v>
      </c>
      <c r="AL95" s="0" t="n">
        <v>1.56</v>
      </c>
      <c r="AM95" s="32" t="n">
        <f aca="false" ca="false" dt2D="false" dtr="false" t="normal">AM94+1</f>
        <v>219</v>
      </c>
      <c r="AN95" s="0" t="n">
        <v>1.18</v>
      </c>
    </row>
    <row outlineLevel="0" r="96">
      <c r="AE96" s="32" t="n">
        <f aca="false" ca="false" dt2D="false" dtr="false" t="normal">AE95+1</f>
        <v>4</v>
      </c>
      <c r="AF96" s="0" t="n">
        <v>69</v>
      </c>
      <c r="AG96" s="32" t="n">
        <f aca="false" ca="false" dt2D="false" dtr="false" t="normal">AG95+1</f>
        <v>58</v>
      </c>
      <c r="AH96" s="0" t="n">
        <v>4.6</v>
      </c>
      <c r="AI96" s="32" t="n">
        <f aca="false" ca="false" dt2D="false" dtr="false" t="normal">AI95+1</f>
        <v>112</v>
      </c>
      <c r="AJ96" s="0" t="n">
        <v>2.32</v>
      </c>
      <c r="AK96" s="32" t="n">
        <f aca="false" ca="false" dt2D="false" dtr="false" t="normal">AK95+1</f>
        <v>166</v>
      </c>
      <c r="AL96" s="0" t="n">
        <v>1.55</v>
      </c>
      <c r="AM96" s="32" t="n">
        <f aca="false" ca="false" dt2D="false" dtr="false" t="normal">AM95+1</f>
        <v>220</v>
      </c>
      <c r="AN96" s="0" t="n">
        <v>1.17</v>
      </c>
    </row>
    <row outlineLevel="0" r="97">
      <c r="AE97" s="32" t="n">
        <f aca="false" ca="false" dt2D="false" dtr="false" t="normal">AE96+1</f>
        <v>5</v>
      </c>
      <c r="AF97" s="0" t="n">
        <v>56</v>
      </c>
      <c r="AG97" s="32" t="n">
        <f aca="false" ca="false" dt2D="false" dtr="false" t="normal">AG96+1</f>
        <v>59</v>
      </c>
      <c r="AH97" s="0" t="n">
        <v>4.5</v>
      </c>
      <c r="AI97" s="32" t="n">
        <f aca="false" ca="false" dt2D="false" dtr="false" t="normal">AI96+1</f>
        <v>113</v>
      </c>
      <c r="AJ97" s="0" t="n">
        <v>2.3</v>
      </c>
      <c r="AK97" s="32" t="n">
        <f aca="false" ca="false" dt2D="false" dtr="false" t="normal">AK96+1</f>
        <v>167</v>
      </c>
      <c r="AL97" s="0" t="n">
        <v>1.55</v>
      </c>
      <c r="AM97" s="32" t="n">
        <f aca="false" ca="false" dt2D="false" dtr="false" t="normal">AM96+1</f>
        <v>221</v>
      </c>
      <c r="AN97" s="0" t="n">
        <v>1.17</v>
      </c>
    </row>
    <row outlineLevel="0" r="98">
      <c r="AE98" s="32" t="n">
        <f aca="false" ca="false" dt2D="false" dtr="false" t="normal">AE97+1</f>
        <v>6</v>
      </c>
      <c r="AF98" s="0" t="n">
        <v>47</v>
      </c>
      <c r="AG98" s="32" t="n">
        <f aca="false" ca="false" dt2D="false" dtr="false" t="normal">AG97+1</f>
        <v>60</v>
      </c>
      <c r="AH98" s="0" t="n">
        <v>4.4</v>
      </c>
      <c r="AI98" s="32" t="n">
        <f aca="false" ca="false" dt2D="false" dtr="false" t="normal">AI97+1</f>
        <v>114</v>
      </c>
      <c r="AJ98" s="0" t="n">
        <v>2.28</v>
      </c>
      <c r="AK98" s="32" t="n">
        <f aca="false" ca="false" dt2D="false" dtr="false" t="normal">AK97+1</f>
        <v>168</v>
      </c>
      <c r="AL98" s="0" t="n">
        <v>1.54</v>
      </c>
      <c r="AM98" s="32" t="n">
        <f aca="false" ca="false" dt2D="false" dtr="false" t="normal">AM97+1</f>
        <v>222</v>
      </c>
      <c r="AN98" s="0" t="n">
        <v>1.16</v>
      </c>
    </row>
    <row outlineLevel="0" r="99">
      <c r="AE99" s="32" t="n">
        <f aca="false" ca="false" dt2D="false" dtr="false" t="normal">AE98+1</f>
        <v>7</v>
      </c>
      <c r="AF99" s="0" t="n">
        <v>38</v>
      </c>
      <c r="AG99" s="32" t="n">
        <f aca="false" ca="false" dt2D="false" dtr="false" t="normal">AG98+1</f>
        <v>61</v>
      </c>
      <c r="AH99" s="0" t="n">
        <v>4.3</v>
      </c>
      <c r="AI99" s="32" t="n">
        <f aca="false" ca="false" dt2D="false" dtr="false" t="normal">AI98+1</f>
        <v>115</v>
      </c>
      <c r="AJ99" s="0" t="n">
        <v>2.26</v>
      </c>
      <c r="AK99" s="32" t="n">
        <f aca="false" ca="false" dt2D="false" dtr="false" t="normal">AK98+1</f>
        <v>169</v>
      </c>
      <c r="AL99" s="0" t="n">
        <v>1.53</v>
      </c>
      <c r="AM99" s="32" t="n">
        <f aca="false" ca="false" dt2D="false" dtr="false" t="normal">AM98+1</f>
        <v>223</v>
      </c>
      <c r="AN99" s="0" t="n">
        <v>1.16</v>
      </c>
    </row>
    <row outlineLevel="0" r="100">
      <c r="AE100" s="32" t="n">
        <f aca="false" ca="false" dt2D="false" dtr="false" t="normal">AE99+1</f>
        <v>8</v>
      </c>
      <c r="AF100" s="0" t="n">
        <v>32</v>
      </c>
      <c r="AG100" s="32" t="n">
        <f aca="false" ca="false" dt2D="false" dtr="false" t="normal">AG99+1</f>
        <v>62</v>
      </c>
      <c r="AH100" s="0" t="n">
        <v>4.2</v>
      </c>
      <c r="AI100" s="32" t="n">
        <f aca="false" ca="false" dt2D="false" dtr="false" t="normal">AI99+1</f>
        <v>116</v>
      </c>
      <c r="AJ100" s="0" t="n">
        <v>2.24</v>
      </c>
      <c r="AK100" s="32" t="n">
        <f aca="false" ca="false" dt2D="false" dtr="false" t="normal">AK99+1</f>
        <v>170</v>
      </c>
      <c r="AL100" s="0" t="n">
        <v>1.52</v>
      </c>
      <c r="AM100" s="32" t="n">
        <f aca="false" ca="false" dt2D="false" dtr="false" t="normal">AM99+1</f>
        <v>224</v>
      </c>
      <c r="AN100" s="0" t="n">
        <v>1.15</v>
      </c>
    </row>
    <row outlineLevel="0" r="101">
      <c r="AE101" s="32" t="n">
        <f aca="false" ca="false" dt2D="false" dtr="false" t="normal">AE100+1</f>
        <v>9</v>
      </c>
      <c r="AF101" s="0" t="n">
        <v>28</v>
      </c>
      <c r="AG101" s="32" t="n">
        <f aca="false" ca="false" dt2D="false" dtr="false" t="normal">AG100+1</f>
        <v>63</v>
      </c>
      <c r="AH101" s="0" t="n">
        <v>4.1</v>
      </c>
      <c r="AI101" s="32" t="n">
        <f aca="false" ca="false" dt2D="false" dtr="false" t="normal">AI100+1</f>
        <v>117</v>
      </c>
      <c r="AJ101" s="0" t="n">
        <v>2.23</v>
      </c>
      <c r="AK101" s="32" t="n">
        <f aca="false" ca="false" dt2D="false" dtr="false" t="normal">AK100+1</f>
        <v>171</v>
      </c>
      <c r="AL101" s="0" t="n">
        <v>1.51</v>
      </c>
      <c r="AM101" s="32" t="n">
        <f aca="false" ca="false" dt2D="false" dtr="false" t="normal">AM100+1</f>
        <v>225</v>
      </c>
      <c r="AN101" s="0" t="n">
        <v>1.15</v>
      </c>
    </row>
    <row outlineLevel="0" r="102">
      <c r="AE102" s="32" t="n">
        <f aca="false" ca="false" dt2D="false" dtr="false" t="normal">AE101+1</f>
        <v>10</v>
      </c>
      <c r="AF102" s="0" t="n">
        <v>26</v>
      </c>
      <c r="AG102" s="32" t="n">
        <f aca="false" ca="false" dt2D="false" dtr="false" t="normal">AG101+1</f>
        <v>64</v>
      </c>
      <c r="AH102" s="0" t="n">
        <v>4</v>
      </c>
      <c r="AI102" s="32" t="n">
        <f aca="false" ca="false" dt2D="false" dtr="false" t="normal">AI101+1</f>
        <v>118</v>
      </c>
      <c r="AJ102" s="0" t="n">
        <v>2.2</v>
      </c>
      <c r="AK102" s="32" t="n">
        <f aca="false" ca="false" dt2D="false" dtr="false" t="normal">AK101+1</f>
        <v>172</v>
      </c>
      <c r="AL102" s="0" t="n">
        <v>1.5</v>
      </c>
      <c r="AM102" s="32" t="n">
        <f aca="false" ca="false" dt2D="false" dtr="false" t="normal">AM101+1</f>
        <v>226</v>
      </c>
      <c r="AN102" s="0" t="n">
        <v>1.14</v>
      </c>
    </row>
    <row outlineLevel="0" r="103">
      <c r="AE103" s="32" t="n">
        <f aca="false" ca="false" dt2D="false" dtr="false" t="normal">AE102+1</f>
        <v>11</v>
      </c>
      <c r="AF103" s="0" t="n">
        <v>25</v>
      </c>
      <c r="AG103" s="32" t="n">
        <f aca="false" ca="false" dt2D="false" dtr="false" t="normal">AG102+1</f>
        <v>65</v>
      </c>
      <c r="AH103" s="0" t="n">
        <v>3.97</v>
      </c>
      <c r="AI103" s="32" t="n">
        <f aca="false" ca="false" dt2D="false" dtr="false" t="normal">AI102+1</f>
        <v>119</v>
      </c>
      <c r="AJ103" s="0" t="n">
        <v>2.18</v>
      </c>
      <c r="AK103" s="32" t="n">
        <f aca="false" ca="false" dt2D="false" dtr="false" t="normal">AK102+1</f>
        <v>173</v>
      </c>
      <c r="AL103" s="0" t="n">
        <v>1.49</v>
      </c>
      <c r="AM103" s="32" t="n">
        <f aca="false" ca="false" dt2D="false" dtr="false" t="normal">AM102+1</f>
        <v>227</v>
      </c>
      <c r="AN103" s="0" t="n">
        <v>1.14</v>
      </c>
    </row>
    <row outlineLevel="0" r="104">
      <c r="AE104" s="32" t="n">
        <f aca="false" ca="false" dt2D="false" dtr="false" t="normal">AE103+1</f>
        <v>12</v>
      </c>
      <c r="AF104" s="0" t="n">
        <v>24</v>
      </c>
      <c r="AG104" s="32" t="n">
        <f aca="false" ca="false" dt2D="false" dtr="false" t="normal">AG103+1</f>
        <v>66</v>
      </c>
      <c r="AH104" s="0" t="n">
        <v>3.95</v>
      </c>
      <c r="AI104" s="32" t="n">
        <f aca="false" ca="false" dt2D="false" dtr="false" t="normal">AI103+1</f>
        <v>120</v>
      </c>
      <c r="AJ104" s="0" t="n">
        <v>2.16</v>
      </c>
      <c r="AK104" s="32" t="n">
        <f aca="false" ca="false" dt2D="false" dtr="false" t="normal">AK103+1</f>
        <v>174</v>
      </c>
      <c r="AL104" s="0" t="n">
        <v>1.49</v>
      </c>
      <c r="AM104" s="32" t="n">
        <f aca="false" ca="false" dt2D="false" dtr="false" t="normal">AM103+1</f>
        <v>228</v>
      </c>
      <c r="AN104" s="0" t="n">
        <v>1.13</v>
      </c>
    </row>
    <row outlineLevel="0" r="105">
      <c r="AE105" s="32" t="n">
        <f aca="false" ca="false" dt2D="false" dtr="false" t="normal">AE104+1</f>
        <v>13</v>
      </c>
      <c r="AF105" s="0" t="n">
        <v>22</v>
      </c>
      <c r="AG105" s="32" t="n">
        <f aca="false" ca="false" dt2D="false" dtr="false" t="normal">AG104+1</f>
        <v>67</v>
      </c>
      <c r="AH105" s="0" t="n">
        <v>3.9</v>
      </c>
      <c r="AI105" s="32" t="n">
        <f aca="false" ca="false" dt2D="false" dtr="false" t="normal">AI104+1</f>
        <v>121</v>
      </c>
      <c r="AJ105" s="0" t="n">
        <v>2.15</v>
      </c>
      <c r="AK105" s="32" t="n">
        <f aca="false" ca="false" dt2D="false" dtr="false" t="normal">AK104+1</f>
        <v>175</v>
      </c>
      <c r="AL105" s="0" t="n">
        <v>1.48</v>
      </c>
      <c r="AM105" s="32" t="n">
        <f aca="false" ca="false" dt2D="false" dtr="false" t="normal">AM104+1</f>
        <v>229</v>
      </c>
      <c r="AN105" s="0" t="n">
        <v>1.13</v>
      </c>
    </row>
    <row outlineLevel="0" r="106">
      <c r="AE106" s="32" t="n">
        <f aca="false" ca="false" dt2D="false" dtr="false" t="normal">AE105+1</f>
        <v>14</v>
      </c>
      <c r="AF106" s="0" t="n">
        <v>20</v>
      </c>
      <c r="AG106" s="32" t="n">
        <f aca="false" ca="false" dt2D="false" dtr="false" t="normal">AG105+1</f>
        <v>68</v>
      </c>
      <c r="AH106" s="0" t="n">
        <v>3.85</v>
      </c>
      <c r="AI106" s="32" t="n">
        <f aca="false" ca="false" dt2D="false" dtr="false" t="normal">AI105+1</f>
        <v>122</v>
      </c>
      <c r="AJ106" s="0" t="n">
        <v>2.13</v>
      </c>
      <c r="AK106" s="32" t="n">
        <f aca="false" ca="false" dt2D="false" dtr="false" t="normal">AK105+1</f>
        <v>176</v>
      </c>
      <c r="AL106" s="0" t="n">
        <v>1.48</v>
      </c>
      <c r="AM106" s="32" t="n">
        <f aca="false" ca="false" dt2D="false" dtr="false" t="normal">AM105+1</f>
        <v>230</v>
      </c>
      <c r="AN106" s="0" t="n">
        <v>1.12</v>
      </c>
    </row>
    <row outlineLevel="0" r="107">
      <c r="AE107" s="32" t="n">
        <f aca="false" ca="false" dt2D="false" dtr="false" t="normal">AE106+1</f>
        <v>15</v>
      </c>
      <c r="AF107" s="0" t="n">
        <v>19</v>
      </c>
      <c r="AG107" s="32" t="n">
        <f aca="false" ca="false" dt2D="false" dtr="false" t="normal">AG106+1</f>
        <v>69</v>
      </c>
      <c r="AH107" s="0" t="n">
        <v>3.8</v>
      </c>
      <c r="AI107" s="32" t="n">
        <f aca="false" ca="false" dt2D="false" dtr="false" t="normal">AI106+1</f>
        <v>123</v>
      </c>
      <c r="AJ107" s="0" t="n">
        <v>2.12</v>
      </c>
      <c r="AK107" s="32" t="n">
        <f aca="false" ca="false" dt2D="false" dtr="false" t="normal">AK106+1</f>
        <v>177</v>
      </c>
      <c r="AL107" s="0" t="n">
        <v>1.48</v>
      </c>
      <c r="AM107" s="32" t="n">
        <f aca="false" ca="false" dt2D="false" dtr="false" t="normal">AM106+1</f>
        <v>231</v>
      </c>
      <c r="AN107" s="0" t="n">
        <v>1.12</v>
      </c>
    </row>
    <row outlineLevel="0" r="108">
      <c r="AE108" s="32" t="n">
        <f aca="false" ca="false" dt2D="false" dtr="false" t="normal">AE107+1</f>
        <v>16</v>
      </c>
      <c r="AF108" s="0" t="n">
        <v>16.5</v>
      </c>
      <c r="AG108" s="32" t="n">
        <f aca="false" ca="false" dt2D="false" dtr="false" t="normal">AG107+1</f>
        <v>70</v>
      </c>
      <c r="AH108" s="0" t="n">
        <v>3.75</v>
      </c>
      <c r="AI108" s="32" t="n">
        <f aca="false" ca="false" dt2D="false" dtr="false" t="normal">AI107+1</f>
        <v>124</v>
      </c>
      <c r="AJ108" s="0" t="n">
        <v>2.1</v>
      </c>
      <c r="AK108" s="32" t="n">
        <f aca="false" ca="false" dt2D="false" dtr="false" t="normal">AK107+1</f>
        <v>178</v>
      </c>
      <c r="AL108" s="0" t="n">
        <v>1.47</v>
      </c>
      <c r="AM108" s="32" t="n">
        <f aca="false" ca="false" dt2D="false" dtr="false" t="normal">AM107+1</f>
        <v>232</v>
      </c>
      <c r="AN108" s="0" t="n">
        <v>1.11</v>
      </c>
    </row>
    <row outlineLevel="0" r="109">
      <c r="AE109" s="32" t="n">
        <f aca="false" ca="false" dt2D="false" dtr="false" t="normal">AE108+1</f>
        <v>17</v>
      </c>
      <c r="AF109" s="0" t="n">
        <v>15.6</v>
      </c>
      <c r="AG109" s="32" t="n">
        <f aca="false" ca="false" dt2D="false" dtr="false" t="normal">AG108+1</f>
        <v>71</v>
      </c>
      <c r="AH109" s="0" t="n">
        <v>3.7</v>
      </c>
      <c r="AI109" s="32" t="n">
        <f aca="false" ca="false" dt2D="false" dtr="false" t="normal">AI108+1</f>
        <v>125</v>
      </c>
      <c r="AJ109" s="0" t="n">
        <v>2.08</v>
      </c>
      <c r="AK109" s="32" t="n">
        <f aca="false" ca="false" dt2D="false" dtr="false" t="normal">AK108+1</f>
        <v>179</v>
      </c>
      <c r="AL109" s="0" t="n">
        <v>1.46</v>
      </c>
      <c r="AM109" s="32" t="n">
        <f aca="false" ca="false" dt2D="false" dtr="false" t="normal">AM108+1</f>
        <v>233</v>
      </c>
      <c r="AN109" s="0" t="n">
        <v>1.11</v>
      </c>
    </row>
    <row outlineLevel="0" r="110">
      <c r="AE110" s="32" t="n">
        <f aca="false" ca="false" dt2D="false" dtr="false" t="normal">AE109+1</f>
        <v>18</v>
      </c>
      <c r="AF110" s="0" t="n">
        <v>15</v>
      </c>
      <c r="AG110" s="32" t="n">
        <f aca="false" ca="false" dt2D="false" dtr="false" t="normal">AG109+1</f>
        <v>72</v>
      </c>
      <c r="AH110" s="0" t="n">
        <v>3.65</v>
      </c>
      <c r="AI110" s="32" t="n">
        <f aca="false" ca="false" dt2D="false" dtr="false" t="normal">AI109+1</f>
        <v>126</v>
      </c>
      <c r="AJ110" s="0" t="n">
        <v>2.06</v>
      </c>
      <c r="AK110" s="32" t="n">
        <f aca="false" ca="false" dt2D="false" dtr="false" t="normal">AK109+1</f>
        <v>180</v>
      </c>
      <c r="AL110" s="0" t="n">
        <v>1.45</v>
      </c>
      <c r="AM110" s="32" t="n">
        <f aca="false" ca="false" dt2D="false" dtr="false" t="normal">AM109+1</f>
        <v>234</v>
      </c>
      <c r="AN110" s="0" t="n">
        <v>1.1</v>
      </c>
    </row>
    <row outlineLevel="0" r="111">
      <c r="AE111" s="32" t="n">
        <f aca="false" ca="false" dt2D="false" dtr="false" t="normal">AE110+1</f>
        <v>19</v>
      </c>
      <c r="AF111" s="0" t="n">
        <v>14</v>
      </c>
      <c r="AG111" s="32" t="n">
        <f aca="false" ca="false" dt2D="false" dtr="false" t="normal">AG110+1</f>
        <v>73</v>
      </c>
      <c r="AH111" s="0" t="n">
        <v>3.6</v>
      </c>
      <c r="AI111" s="32" t="n">
        <f aca="false" ca="false" dt2D="false" dtr="false" t="normal">AI110+1</f>
        <v>127</v>
      </c>
      <c r="AJ111" s="0" t="n">
        <v>2.04</v>
      </c>
      <c r="AK111" s="32" t="n">
        <f aca="false" ca="false" dt2D="false" dtr="false" t="normal">AK110+1</f>
        <v>181</v>
      </c>
      <c r="AL111" s="0" t="n">
        <v>1.44</v>
      </c>
      <c r="AM111" s="32" t="n">
        <f aca="false" ca="false" dt2D="false" dtr="false" t="normal">AM110+1</f>
        <v>235</v>
      </c>
      <c r="AN111" s="0" t="n">
        <v>1.1</v>
      </c>
    </row>
    <row outlineLevel="0" r="112">
      <c r="AE112" s="32" t="n">
        <f aca="false" ca="false" dt2D="false" dtr="false" t="normal">AE111+1</f>
        <v>20</v>
      </c>
      <c r="AF112" s="0" t="n">
        <v>13.5</v>
      </c>
      <c r="AG112" s="32" t="n">
        <f aca="false" ca="false" dt2D="false" dtr="false" t="normal">AG111+1</f>
        <v>74</v>
      </c>
      <c r="AH112" s="0" t="n">
        <v>3.55</v>
      </c>
      <c r="AI112" s="32" t="n">
        <f aca="false" ca="false" dt2D="false" dtr="false" t="normal">AI111+1</f>
        <v>128</v>
      </c>
      <c r="AJ112" s="0" t="n">
        <v>2.02</v>
      </c>
      <c r="AK112" s="32" t="n">
        <f aca="false" ca="false" dt2D="false" dtr="false" t="normal">AK111+1</f>
        <v>182</v>
      </c>
      <c r="AL112" s="0" t="n">
        <v>1.43</v>
      </c>
      <c r="AM112" s="32" t="n">
        <f aca="false" ca="false" dt2D="false" dtr="false" t="normal">AM111+1</f>
        <v>236</v>
      </c>
      <c r="AN112" s="0" t="n">
        <v>1.09</v>
      </c>
    </row>
    <row outlineLevel="0" r="113">
      <c r="AE113" s="32" t="n">
        <f aca="false" ca="false" dt2D="false" dtr="false" t="normal">AE112+1</f>
        <v>21</v>
      </c>
      <c r="AF113" s="0" t="n">
        <v>13</v>
      </c>
      <c r="AG113" s="32" t="n">
        <f aca="false" ca="false" dt2D="false" dtr="false" t="normal">AG112+1</f>
        <v>75</v>
      </c>
      <c r="AH113" s="0" t="n">
        <v>3.5</v>
      </c>
      <c r="AI113" s="32" t="n">
        <f aca="false" ca="false" dt2D="false" dtr="false" t="normal">AI112+1</f>
        <v>129</v>
      </c>
      <c r="AJ113" s="0" t="n">
        <v>2.01</v>
      </c>
      <c r="AK113" s="32" t="n">
        <f aca="false" ca="false" dt2D="false" dtr="false" t="normal">AK112+1</f>
        <v>183</v>
      </c>
      <c r="AL113" s="0" t="n">
        <v>1.42</v>
      </c>
      <c r="AM113" s="32" t="n">
        <f aca="false" ca="false" dt2D="false" dtr="false" t="normal">AM112+1</f>
        <v>237</v>
      </c>
      <c r="AN113" s="0" t="n">
        <v>1.09</v>
      </c>
    </row>
    <row outlineLevel="0" r="114">
      <c r="AE114" s="32" t="n">
        <f aca="false" ca="false" dt2D="false" dtr="false" t="normal">AE113+1</f>
        <v>22</v>
      </c>
      <c r="AF114" s="0" t="n">
        <v>12.3</v>
      </c>
      <c r="AG114" s="32" t="n">
        <f aca="false" ca="false" dt2D="false" dtr="false" t="normal">AG113+1</f>
        <v>76</v>
      </c>
      <c r="AH114" s="0" t="n">
        <v>3.45</v>
      </c>
      <c r="AI114" s="32" t="n">
        <f aca="false" ca="false" dt2D="false" dtr="false" t="normal">AI113+1</f>
        <v>130</v>
      </c>
      <c r="AJ114" s="0" t="n">
        <v>2</v>
      </c>
      <c r="AK114" s="32" t="n">
        <f aca="false" ca="false" dt2D="false" dtr="false" t="normal">AK113+1</f>
        <v>184</v>
      </c>
      <c r="AL114" s="0" t="n">
        <v>1.41</v>
      </c>
      <c r="AM114" s="32" t="n">
        <f aca="false" ca="false" dt2D="false" dtr="false" t="normal">AM113+1</f>
        <v>238</v>
      </c>
      <c r="AN114" s="0" t="n">
        <v>1.08</v>
      </c>
    </row>
    <row outlineLevel="0" r="115">
      <c r="AE115" s="32" t="n">
        <f aca="false" ca="false" dt2D="false" dtr="false" t="normal">AE114+1</f>
        <v>23</v>
      </c>
      <c r="AF115" s="0" t="n">
        <v>12</v>
      </c>
      <c r="AG115" s="32" t="n">
        <f aca="false" ca="false" dt2D="false" dtr="false" t="normal">AG114+1</f>
        <v>77</v>
      </c>
      <c r="AH115" s="0" t="n">
        <v>3.4</v>
      </c>
      <c r="AI115" s="32" t="n">
        <f aca="false" ca="false" dt2D="false" dtr="false" t="normal">AI114+1</f>
        <v>131</v>
      </c>
      <c r="AJ115" s="0" t="n">
        <v>1.99</v>
      </c>
      <c r="AK115" s="32" t="n">
        <f aca="false" ca="false" dt2D="false" dtr="false" t="normal">AK114+1</f>
        <v>185</v>
      </c>
      <c r="AL115" s="0" t="n">
        <v>1.4</v>
      </c>
      <c r="AM115" s="32" t="n">
        <f aca="false" ca="false" dt2D="false" dtr="false" t="normal">AM114+1</f>
        <v>239</v>
      </c>
      <c r="AN115" s="0" t="n">
        <v>1.08</v>
      </c>
    </row>
    <row outlineLevel="0" r="116">
      <c r="AE116" s="32" t="n">
        <f aca="false" ca="false" dt2D="false" dtr="false" t="normal">AE115+1</f>
        <v>24</v>
      </c>
      <c r="AF116" s="0" t="n">
        <v>11.2</v>
      </c>
      <c r="AG116" s="32" t="n">
        <f aca="false" ca="false" dt2D="false" dtr="false" t="normal">AG115+1</f>
        <v>78</v>
      </c>
      <c r="AH116" s="0" t="n">
        <v>3.35</v>
      </c>
      <c r="AI116" s="32" t="n">
        <f aca="false" ca="false" dt2D="false" dtr="false" t="normal">AI115+1</f>
        <v>132</v>
      </c>
      <c r="AJ116" s="0" t="n">
        <v>1.97</v>
      </c>
      <c r="AK116" s="32" t="n">
        <f aca="false" ca="false" dt2D="false" dtr="false" t="normal">AK115+1</f>
        <v>186</v>
      </c>
      <c r="AL116" s="0" t="n">
        <v>1.4</v>
      </c>
      <c r="AM116" s="32" t="n">
        <f aca="false" ca="false" dt2D="false" dtr="false" t="normal">AM115+1</f>
        <v>240</v>
      </c>
      <c r="AN116" s="0" t="n">
        <v>1.07</v>
      </c>
    </row>
    <row outlineLevel="0" r="117">
      <c r="AE117" s="32" t="n">
        <f aca="false" ca="false" dt2D="false" dtr="false" t="normal">AE116+1</f>
        <v>25</v>
      </c>
      <c r="AF117" s="0" t="n">
        <v>11</v>
      </c>
      <c r="AG117" s="32" t="n">
        <f aca="false" ca="false" dt2D="false" dtr="false" t="normal">AG116+1</f>
        <v>79</v>
      </c>
      <c r="AH117" s="0" t="n">
        <v>3.3</v>
      </c>
      <c r="AI117" s="32" t="n">
        <f aca="false" ca="false" dt2D="false" dtr="false" t="normal">AI116+1</f>
        <v>133</v>
      </c>
      <c r="AJ117" s="0" t="n">
        <v>1.95</v>
      </c>
      <c r="AK117" s="32" t="n">
        <f aca="false" ca="false" dt2D="false" dtr="false" t="normal">AK116+1</f>
        <v>187</v>
      </c>
      <c r="AL117" s="0" t="n">
        <v>1.39</v>
      </c>
      <c r="AM117" s="32" t="n">
        <f aca="false" ca="false" dt2D="false" dtr="false" t="normal">AM116+1</f>
        <v>241</v>
      </c>
      <c r="AN117" s="0" t="n">
        <v>1.07</v>
      </c>
    </row>
    <row outlineLevel="0" r="118">
      <c r="AE118" s="32" t="n">
        <f aca="false" ca="false" dt2D="false" dtr="false" t="normal">AE117+1</f>
        <v>26</v>
      </c>
      <c r="AF118" s="0" t="n">
        <v>10.3</v>
      </c>
      <c r="AG118" s="32" t="n">
        <f aca="false" ca="false" dt2D="false" dtr="false" t="normal">AG117+1</f>
        <v>80</v>
      </c>
      <c r="AH118" s="0" t="n">
        <v>3.25</v>
      </c>
      <c r="AI118" s="32" t="n">
        <f aca="false" ca="false" dt2D="false" dtr="false" t="normal">AI117+1</f>
        <v>134</v>
      </c>
      <c r="AJ118" s="0" t="n">
        <v>1.93</v>
      </c>
      <c r="AK118" s="32" t="n">
        <f aca="false" ca="false" dt2D="false" dtr="false" t="normal">AK117+1</f>
        <v>188</v>
      </c>
      <c r="AL118" s="0" t="n">
        <v>1.38</v>
      </c>
      <c r="AM118" s="32" t="n">
        <f aca="false" ca="false" dt2D="false" dtr="false" t="normal">AM117+1</f>
        <v>242</v>
      </c>
      <c r="AN118" s="0" t="n">
        <v>1.06</v>
      </c>
    </row>
    <row outlineLevel="0" r="119">
      <c r="AE119" s="32" t="n">
        <f aca="false" ca="false" dt2D="false" dtr="false" t="normal">AE118+1</f>
        <v>27</v>
      </c>
      <c r="AF119" s="0" t="n">
        <v>10</v>
      </c>
      <c r="AG119" s="32" t="n">
        <f aca="false" ca="false" dt2D="false" dtr="false" t="normal">AG118+1</f>
        <v>81</v>
      </c>
      <c r="AH119" s="0" t="n">
        <v>3.2</v>
      </c>
      <c r="AI119" s="32" t="n">
        <f aca="false" ca="false" dt2D="false" dtr="false" t="normal">AI118+1</f>
        <v>135</v>
      </c>
      <c r="AJ119" s="0" t="n">
        <v>1.92</v>
      </c>
      <c r="AK119" s="32" t="n">
        <f aca="false" ca="false" dt2D="false" dtr="false" t="normal">AK118+1</f>
        <v>189</v>
      </c>
      <c r="AL119" s="0" t="n">
        <v>1.37</v>
      </c>
      <c r="AM119" s="32" t="n">
        <f aca="false" ca="false" dt2D="false" dtr="false" t="normal">AM118+1</f>
        <v>243</v>
      </c>
      <c r="AN119" s="0" t="n">
        <v>1.06</v>
      </c>
    </row>
    <row outlineLevel="0" r="120">
      <c r="AE120" s="32" t="n">
        <f aca="false" ca="false" dt2D="false" dtr="false" t="normal">AE119+1</f>
        <v>28</v>
      </c>
      <c r="AF120" s="0" t="n">
        <v>9.5</v>
      </c>
      <c r="AG120" s="32" t="n">
        <f aca="false" ca="false" dt2D="false" dtr="false" t="normal">AG119+1</f>
        <v>82</v>
      </c>
      <c r="AH120" s="0" t="n">
        <v>3.15</v>
      </c>
      <c r="AI120" s="32" t="n">
        <f aca="false" ca="false" dt2D="false" dtr="false" t="normal">AI119+1</f>
        <v>136</v>
      </c>
      <c r="AJ120" s="0" t="n">
        <v>1.9</v>
      </c>
      <c r="AK120" s="32" t="n">
        <f aca="false" ca="false" dt2D="false" dtr="false" t="normal">AK119+1</f>
        <v>190</v>
      </c>
      <c r="AL120" s="0" t="n">
        <v>1.36</v>
      </c>
      <c r="AM120" s="32" t="n">
        <f aca="false" ca="false" dt2D="false" dtr="false" t="normal">AM119+1</f>
        <v>244</v>
      </c>
      <c r="AN120" s="0" t="n">
        <v>1.06</v>
      </c>
    </row>
    <row outlineLevel="0" r="121">
      <c r="AE121" s="32" t="n">
        <f aca="false" ca="false" dt2D="false" dtr="false" t="normal">AE120+1</f>
        <v>29</v>
      </c>
      <c r="AF121" s="0" t="n">
        <v>9.3</v>
      </c>
      <c r="AG121" s="32" t="n">
        <f aca="false" ca="false" dt2D="false" dtr="false" t="normal">AG120+1</f>
        <v>83</v>
      </c>
      <c r="AH121" s="0" t="n">
        <v>3.1</v>
      </c>
      <c r="AI121" s="32" t="n">
        <f aca="false" ca="false" dt2D="false" dtr="false" t="normal">AI120+1</f>
        <v>137</v>
      </c>
      <c r="AJ121" s="0" t="n">
        <v>1.89</v>
      </c>
      <c r="AK121" s="32" t="n">
        <f aca="false" ca="false" dt2D="false" dtr="false" t="normal">AK120+1</f>
        <v>191</v>
      </c>
      <c r="AL121" s="0" t="n">
        <v>1.36</v>
      </c>
      <c r="AM121" s="32" t="n">
        <f aca="false" ca="false" dt2D="false" dtr="false" t="normal">AM120+1</f>
        <v>245</v>
      </c>
      <c r="AN121" s="0" t="n">
        <v>1.05</v>
      </c>
    </row>
    <row outlineLevel="0" r="122">
      <c r="AE122" s="32" t="n">
        <f aca="false" ca="false" dt2D="false" dtr="false" t="normal">AE121+1</f>
        <v>30</v>
      </c>
      <c r="AF122" s="0" t="n">
        <v>9</v>
      </c>
      <c r="AG122" s="32" t="n">
        <f aca="false" ca="false" dt2D="false" dtr="false" t="normal">AG121+1</f>
        <v>84</v>
      </c>
      <c r="AH122" s="0" t="n">
        <v>3.05</v>
      </c>
      <c r="AI122" s="32" t="n">
        <f aca="false" ca="false" dt2D="false" dtr="false" t="normal">AI121+1</f>
        <v>138</v>
      </c>
      <c r="AJ122" s="0" t="n">
        <v>1.88</v>
      </c>
      <c r="AK122" s="32" t="n">
        <f aca="false" ca="false" dt2D="false" dtr="false" t="normal">AK121+1</f>
        <v>192</v>
      </c>
      <c r="AL122" s="0" t="n">
        <v>1.35</v>
      </c>
      <c r="AM122" s="32" t="n">
        <f aca="false" ca="false" dt2D="false" dtr="false" t="normal">AM121+1</f>
        <v>246</v>
      </c>
      <c r="AN122" s="0" t="n">
        <v>1.05</v>
      </c>
    </row>
    <row outlineLevel="0" r="123">
      <c r="AE123" s="32" t="n">
        <f aca="false" ca="false" dt2D="false" dtr="false" t="normal">AE122+1</f>
        <v>31</v>
      </c>
      <c r="AF123" s="0" t="n">
        <v>8.5</v>
      </c>
      <c r="AG123" s="32" t="n">
        <f aca="false" ca="false" dt2D="false" dtr="false" t="normal">AG122+1</f>
        <v>85</v>
      </c>
      <c r="AH123" s="0" t="n">
        <v>3</v>
      </c>
      <c r="AI123" s="32" t="n">
        <f aca="false" ca="false" dt2D="false" dtr="false" t="normal">AI122+1</f>
        <v>139</v>
      </c>
      <c r="AJ123" s="0" t="n">
        <v>1.87</v>
      </c>
      <c r="AK123" s="32" t="n">
        <f aca="false" ca="false" dt2D="false" dtr="false" t="normal">AK122+1</f>
        <v>193</v>
      </c>
      <c r="AL123" s="0" t="n">
        <v>1.34</v>
      </c>
      <c r="AM123" s="32" t="n">
        <f aca="false" ca="false" dt2D="false" dtr="false" t="normal">AM122+1</f>
        <v>247</v>
      </c>
      <c r="AN123" s="0" t="n">
        <v>1.04</v>
      </c>
    </row>
    <row outlineLevel="0" r="124">
      <c r="AE124" s="32" t="n">
        <f aca="false" ca="false" dt2D="false" dtr="false" t="normal">AE123+1</f>
        <v>32</v>
      </c>
      <c r="AF124" s="0" t="n">
        <v>8.1</v>
      </c>
      <c r="AG124" s="32" t="n">
        <f aca="false" ca="false" dt2D="false" dtr="false" t="normal">AG123+1</f>
        <v>86</v>
      </c>
      <c r="AH124" s="0" t="n">
        <v>2.95</v>
      </c>
      <c r="AI124" s="32" t="n">
        <f aca="false" ca="false" dt2D="false" dtr="false" t="normal">AI123+1</f>
        <v>140</v>
      </c>
      <c r="AJ124" s="0" t="n">
        <v>1.85</v>
      </c>
      <c r="AK124" s="32" t="n">
        <f aca="false" ca="false" dt2D="false" dtr="false" t="normal">AK123+1</f>
        <v>194</v>
      </c>
      <c r="AL124" s="0" t="n">
        <v>1.34</v>
      </c>
      <c r="AM124" s="32" t="n">
        <f aca="false" ca="false" dt2D="false" dtr="false" t="normal">AM123+1</f>
        <v>248</v>
      </c>
      <c r="AN124" s="0" t="n">
        <v>1.04</v>
      </c>
    </row>
    <row outlineLevel="0" r="125">
      <c r="AE125" s="32" t="n">
        <f aca="false" ca="false" dt2D="false" dtr="false" t="normal">AE124+1</f>
        <v>33</v>
      </c>
      <c r="AF125" s="0" t="n">
        <v>7.8</v>
      </c>
      <c r="AG125" s="32" t="n">
        <f aca="false" ca="false" dt2D="false" dtr="false" t="normal">AG124+1</f>
        <v>87</v>
      </c>
      <c r="AH125" s="0" t="n">
        <v>2.9</v>
      </c>
      <c r="AI125" s="32" t="n">
        <f aca="false" ca="false" dt2D="false" dtr="false" t="normal">AI124+1</f>
        <v>141</v>
      </c>
      <c r="AJ125" s="0" t="n">
        <v>1.83</v>
      </c>
      <c r="AK125" s="32" t="n">
        <f aca="false" ca="false" dt2D="false" dtr="false" t="normal">AK124+1</f>
        <v>195</v>
      </c>
      <c r="AL125" s="0" t="n">
        <v>1.33</v>
      </c>
      <c r="AM125" s="32" t="n">
        <f aca="false" ca="false" dt2D="false" dtr="false" t="normal">AM124+1</f>
        <v>249</v>
      </c>
      <c r="AN125" s="0" t="n">
        <v>1.03</v>
      </c>
    </row>
    <row outlineLevel="0" r="126">
      <c r="AE126" s="32" t="n">
        <f aca="false" ca="false" dt2D="false" dtr="false" t="normal">AE125+1</f>
        <v>34</v>
      </c>
      <c r="AF126" s="0" t="n">
        <v>7.6</v>
      </c>
      <c r="AG126" s="32" t="n">
        <f aca="false" ca="false" dt2D="false" dtr="false" t="normal">AG125+1</f>
        <v>88</v>
      </c>
      <c r="AH126" s="0" t="n">
        <v>2.88</v>
      </c>
      <c r="AI126" s="32" t="n">
        <f aca="false" ca="false" dt2D="false" dtr="false" t="normal">AI125+1</f>
        <v>142</v>
      </c>
      <c r="AJ126" s="0" t="n">
        <v>1.82</v>
      </c>
      <c r="AK126" s="32" t="n">
        <f aca="false" ca="false" dt2D="false" dtr="false" t="normal">AK125+1</f>
        <v>196</v>
      </c>
      <c r="AL126" s="0" t="n">
        <v>1.32</v>
      </c>
      <c r="AM126" s="32" t="n">
        <f aca="false" ca="false" dt2D="false" dtr="false" t="normal">AM125+1</f>
        <v>250</v>
      </c>
      <c r="AN126" s="0" t="n">
        <v>1.03</v>
      </c>
    </row>
    <row outlineLevel="0" r="127">
      <c r="AE127" s="32" t="n">
        <f aca="false" ca="false" dt2D="false" dtr="false" t="normal">AE126+1</f>
        <v>35</v>
      </c>
      <c r="AF127" s="0" t="n">
        <v>7.5</v>
      </c>
      <c r="AG127" s="32" t="n">
        <f aca="false" ca="false" dt2D="false" dtr="false" t="normal">AG126+1</f>
        <v>89</v>
      </c>
      <c r="AH127" s="0" t="n">
        <v>2.85</v>
      </c>
      <c r="AI127" s="32" t="n">
        <f aca="false" ca="false" dt2D="false" dtr="false" t="normal">AI126+1</f>
        <v>143</v>
      </c>
      <c r="AJ127" s="0" t="n">
        <v>1.81</v>
      </c>
      <c r="AK127" s="32" t="n">
        <f aca="false" ca="false" dt2D="false" dtr="false" t="normal">AK126+1</f>
        <v>197</v>
      </c>
      <c r="AL127" s="0" t="n">
        <v>1.31</v>
      </c>
      <c r="AM127" s="32" t="n">
        <f aca="false" ca="false" dt2D="false" dtr="false" t="normal">AM126+1</f>
        <v>251</v>
      </c>
      <c r="AN127" s="0" t="n">
        <v>1.02</v>
      </c>
    </row>
    <row outlineLevel="0" r="128">
      <c r="AE128" s="32" t="n">
        <f aca="false" ca="false" dt2D="false" dtr="false" t="normal">AE127+1</f>
        <v>36</v>
      </c>
      <c r="AF128" s="0" t="n">
        <v>7.4</v>
      </c>
      <c r="AG128" s="32" t="n">
        <f aca="false" ca="false" dt2D="false" dtr="false" t="normal">AG127+1</f>
        <v>90</v>
      </c>
      <c r="AH128" s="0" t="n">
        <v>2.82</v>
      </c>
      <c r="AI128" s="32" t="n">
        <f aca="false" ca="false" dt2D="false" dtr="false" t="normal">AI127+1</f>
        <v>144</v>
      </c>
      <c r="AJ128" s="0" t="n">
        <v>1.8</v>
      </c>
      <c r="AK128" s="32" t="n">
        <f aca="false" ca="false" dt2D="false" dtr="false" t="normal">AK127+1</f>
        <v>198</v>
      </c>
      <c r="AL128" s="0" t="n">
        <v>1.31</v>
      </c>
      <c r="AM128" s="32" t="n">
        <f aca="false" ca="false" dt2D="false" dtr="false" t="normal">AM127+1</f>
        <v>252</v>
      </c>
      <c r="AN128" s="0" t="n">
        <v>1.02</v>
      </c>
    </row>
    <row outlineLevel="0" r="129">
      <c r="AE129" s="32" t="n">
        <f aca="false" ca="false" dt2D="false" dtr="false" t="normal">AE128+1</f>
        <v>37</v>
      </c>
      <c r="AF129" s="0" t="n">
        <v>7.2</v>
      </c>
      <c r="AG129" s="32" t="n">
        <f aca="false" ca="false" dt2D="false" dtr="false" t="normal">AG128+1</f>
        <v>91</v>
      </c>
      <c r="AH129" s="0" t="n">
        <v>2.8</v>
      </c>
      <c r="AI129" s="32" t="n">
        <f aca="false" ca="false" dt2D="false" dtr="false" t="normal">AI128+1</f>
        <v>145</v>
      </c>
      <c r="AJ129" s="0" t="n">
        <v>1.79</v>
      </c>
      <c r="AK129" s="32" t="n">
        <f aca="false" ca="false" dt2D="false" dtr="false" t="normal">AK128+1</f>
        <v>199</v>
      </c>
      <c r="AL129" s="0" t="n">
        <v>1.3</v>
      </c>
      <c r="AM129" s="32" t="n">
        <f aca="false" ca="false" dt2D="false" dtr="false" t="normal">AM128+1</f>
        <v>253</v>
      </c>
      <c r="AN129" s="0" t="n">
        <v>1.02</v>
      </c>
    </row>
    <row outlineLevel="0" r="130">
      <c r="AE130" s="32" t="n">
        <f aca="false" ca="false" dt2D="false" dtr="false" t="normal">AE129+1</f>
        <v>38</v>
      </c>
      <c r="AF130" s="0" t="n">
        <v>7</v>
      </c>
      <c r="AG130" s="32" t="n">
        <f aca="false" ca="false" dt2D="false" dtr="false" t="normal">AG129+1</f>
        <v>92</v>
      </c>
      <c r="AH130" s="0" t="n">
        <v>2.79</v>
      </c>
      <c r="AI130" s="32" t="n">
        <f aca="false" ca="false" dt2D="false" dtr="false" t="normal">AI129+1</f>
        <v>146</v>
      </c>
      <c r="AJ130" s="0" t="n">
        <v>1.78</v>
      </c>
      <c r="AK130" s="32" t="n">
        <f aca="false" ca="false" dt2D="false" dtr="false" t="normal">AK129+1</f>
        <v>200</v>
      </c>
      <c r="AL130" s="0" t="n">
        <v>1.29</v>
      </c>
      <c r="AM130" s="32" t="n">
        <f aca="false" ca="false" dt2D="false" dtr="false" t="normal">AM129+1</f>
        <v>254</v>
      </c>
      <c r="AN130" s="0" t="n">
        <v>1.01</v>
      </c>
    </row>
    <row outlineLevel="0" r="131">
      <c r="AE131" s="32" t="n">
        <f aca="false" ca="false" dt2D="false" dtr="false" t="normal">AE130+1</f>
        <v>39</v>
      </c>
      <c r="AF131" s="0" t="n">
        <v>6.9</v>
      </c>
      <c r="AG131" s="32" t="n">
        <f aca="false" ca="false" dt2D="false" dtr="false" t="normal">AG130+1</f>
        <v>93</v>
      </c>
      <c r="AH131" s="0" t="n">
        <v>2.78</v>
      </c>
      <c r="AI131" s="32" t="n">
        <f aca="false" ca="false" dt2D="false" dtr="false" t="normal">AI130+1</f>
        <v>147</v>
      </c>
      <c r="AJ131" s="0" t="n">
        <v>1.77</v>
      </c>
      <c r="AK131" s="32" t="n">
        <f aca="false" ca="false" dt2D="false" dtr="false" t="normal">AK130+1</f>
        <v>201</v>
      </c>
      <c r="AL131" s="0" t="n">
        <v>1.29</v>
      </c>
      <c r="AM131" s="32" t="n">
        <f aca="false" ca="false" dt2D="false" dtr="false" t="normal">AM130+1</f>
        <v>255</v>
      </c>
      <c r="AN131" s="0" t="n">
        <v>1.01</v>
      </c>
    </row>
    <row outlineLevel="0" r="132">
      <c r="AE132" s="32" t="n">
        <f aca="false" ca="false" dt2D="false" dtr="false" t="normal">AE131+1</f>
        <v>40</v>
      </c>
      <c r="AF132" s="0" t="n">
        <v>6.7</v>
      </c>
      <c r="AG132" s="32" t="n">
        <f aca="false" ca="false" dt2D="false" dtr="false" t="normal">AG131+1</f>
        <v>94</v>
      </c>
      <c r="AH132" s="0" t="n">
        <v>2.76</v>
      </c>
      <c r="AI132" s="32" t="n">
        <f aca="false" ca="false" dt2D="false" dtr="false" t="normal">AI131+1</f>
        <v>148</v>
      </c>
      <c r="AJ132" s="0" t="n">
        <v>1.75</v>
      </c>
      <c r="AK132" s="32" t="n">
        <f aca="false" ca="false" dt2D="false" dtr="false" t="normal">AK131+1</f>
        <v>202</v>
      </c>
      <c r="AL132" s="0" t="n">
        <v>1.28</v>
      </c>
      <c r="AM132" s="32" t="n">
        <f aca="false" ca="false" dt2D="false" dtr="false" t="normal">AM131+1</f>
        <v>256</v>
      </c>
      <c r="AN132" s="0" t="n">
        <v>1</v>
      </c>
    </row>
    <row outlineLevel="0" r="133">
      <c r="AE133" s="32" t="n">
        <f aca="false" ca="false" dt2D="false" dtr="false" t="normal">AE132+1</f>
        <v>41</v>
      </c>
      <c r="AF133" s="0" t="n">
        <v>6.5</v>
      </c>
      <c r="AG133" s="32" t="n">
        <f aca="false" ca="false" dt2D="false" dtr="false" t="normal">AG132+1</f>
        <v>95</v>
      </c>
      <c r="AH133" s="0" t="n">
        <v>2.74</v>
      </c>
      <c r="AI133" s="32" t="n">
        <f aca="false" ca="false" dt2D="false" dtr="false" t="normal">AI132+1</f>
        <v>149</v>
      </c>
      <c r="AJ133" s="0" t="n">
        <v>1.74</v>
      </c>
      <c r="AK133" s="32" t="n">
        <f aca="false" ca="false" dt2D="false" dtr="false" t="normal">AK132+1</f>
        <v>203</v>
      </c>
      <c r="AL133" s="0" t="n">
        <v>1.27</v>
      </c>
      <c r="AM133" s="32" t="s">
        <v>18</v>
      </c>
    </row>
    <row outlineLevel="0" r="134">
      <c r="AE134" s="32" t="n">
        <f aca="false" ca="false" dt2D="false" dtr="false" t="normal">AE133+1</f>
        <v>42</v>
      </c>
      <c r="AF134" s="0" t="n">
        <v>6.4</v>
      </c>
      <c r="AG134" s="32" t="n">
        <f aca="false" ca="false" dt2D="false" dtr="false" t="normal">AG133+1</f>
        <v>96</v>
      </c>
      <c r="AH134" s="0" t="n">
        <v>2.72</v>
      </c>
      <c r="AI134" s="32" t="n">
        <f aca="false" ca="false" dt2D="false" dtr="false" t="normal">AI133+1</f>
        <v>150</v>
      </c>
      <c r="AJ134" s="0" t="n">
        <v>1.73</v>
      </c>
      <c r="AK134" s="32" t="n">
        <f aca="false" ca="false" dt2D="false" dtr="false" t="normal">AK133+1</f>
        <v>204</v>
      </c>
      <c r="AL134" s="0" t="n">
        <v>1.27</v>
      </c>
    </row>
    <row outlineLevel="0" r="135">
      <c r="AE135" s="32" t="n">
        <f aca="false" ca="false" dt2D="false" dtr="false" t="normal">AE134+1</f>
        <v>43</v>
      </c>
      <c r="AF135" s="0" t="n">
        <v>6.3</v>
      </c>
      <c r="AG135" s="32" t="n">
        <f aca="false" ca="false" dt2D="false" dtr="false" t="normal">AG134+1</f>
        <v>97</v>
      </c>
      <c r="AH135" s="0" t="n">
        <v>2.71</v>
      </c>
      <c r="AI135" s="32" t="n">
        <f aca="false" ca="false" dt2D="false" dtr="false" t="normal">AI134+1</f>
        <v>151</v>
      </c>
      <c r="AJ135" s="0" t="n">
        <v>1.71</v>
      </c>
      <c r="AK135" s="32" t="n">
        <f aca="false" ca="false" dt2D="false" dtr="false" t="normal">AK134+1</f>
        <v>205</v>
      </c>
      <c r="AL135" s="0" t="n">
        <v>1.26</v>
      </c>
    </row>
    <row outlineLevel="0" r="136">
      <c r="AE136" s="32" t="n">
        <f aca="false" ca="false" dt2D="false" dtr="false" t="normal">AE135+1</f>
        <v>44</v>
      </c>
      <c r="AF136" s="0" t="n">
        <v>6.1</v>
      </c>
      <c r="AG136" s="32" t="n">
        <f aca="false" ca="false" dt2D="false" dtr="false" t="normal">AG135+1</f>
        <v>98</v>
      </c>
      <c r="AH136" s="0" t="n">
        <v>2.7</v>
      </c>
      <c r="AI136" s="32" t="n">
        <f aca="false" ca="false" dt2D="false" dtr="false" t="normal">AI135+1</f>
        <v>152</v>
      </c>
      <c r="AJ136" s="0" t="n">
        <v>1.7</v>
      </c>
      <c r="AK136" s="32" t="n">
        <f aca="false" ca="false" dt2D="false" dtr="false" t="normal">AK135+1</f>
        <v>206</v>
      </c>
      <c r="AL136" s="0" t="n">
        <v>1.26</v>
      </c>
    </row>
    <row outlineLevel="0" r="137">
      <c r="AE137" s="32" t="n">
        <f aca="false" ca="false" dt2D="false" dtr="false" t="normal">AE136+1</f>
        <v>45</v>
      </c>
      <c r="AF137" s="0" t="n">
        <v>6</v>
      </c>
      <c r="AG137" s="32" t="n">
        <f aca="false" ca="false" dt2D="false" dtr="false" t="normal">AG136+1</f>
        <v>99</v>
      </c>
      <c r="AH137" s="0" t="n">
        <v>2.69</v>
      </c>
      <c r="AI137" s="32" t="n">
        <f aca="false" ca="false" dt2D="false" dtr="false" t="normal">AI136+1</f>
        <v>153</v>
      </c>
      <c r="AJ137" s="0" t="n">
        <v>1.69</v>
      </c>
      <c r="AK137" s="32" t="n">
        <f aca="false" ca="false" dt2D="false" dtr="false" t="normal">AK136+1</f>
        <v>207</v>
      </c>
      <c r="AL137" s="0" t="n">
        <v>1.25</v>
      </c>
    </row>
    <row outlineLevel="0" r="138">
      <c r="AE138" s="32" t="n">
        <f aca="false" ca="false" dt2D="false" dtr="false" t="normal">AE137+1</f>
        <v>46</v>
      </c>
      <c r="AF138" s="0" t="n">
        <v>5.8</v>
      </c>
      <c r="AG138" s="32" t="n">
        <f aca="false" ca="false" dt2D="false" dtr="false" t="normal">AG137+1</f>
        <v>100</v>
      </c>
      <c r="AH138" s="0" t="n">
        <v>2.68</v>
      </c>
      <c r="AI138" s="32" t="n">
        <f aca="false" ca="false" dt2D="false" dtr="false" t="normal">AI137+1</f>
        <v>154</v>
      </c>
      <c r="AJ138" s="0" t="n">
        <v>1.68</v>
      </c>
      <c r="AK138" s="32" t="n">
        <f aca="false" ca="false" dt2D="false" dtr="false" t="normal">AK137+1</f>
        <v>208</v>
      </c>
      <c r="AL138" s="0" t="n">
        <v>1.24</v>
      </c>
    </row>
    <row outlineLevel="0" r="139">
      <c r="AE139" s="32" t="n">
        <f aca="false" ca="false" dt2D="false" dtr="false" t="normal">AE138+1</f>
        <v>47</v>
      </c>
      <c r="AF139" s="0" t="n">
        <v>5.7</v>
      </c>
      <c r="AG139" s="32" t="n">
        <f aca="false" ca="false" dt2D="false" dtr="false" t="normal">AG138+1</f>
        <v>101</v>
      </c>
      <c r="AH139" s="0" t="n">
        <v>2.64</v>
      </c>
      <c r="AI139" s="32" t="n">
        <f aca="false" ca="false" dt2D="false" dtr="false" t="normal">AI138+1</f>
        <v>155</v>
      </c>
      <c r="AJ139" s="0" t="n">
        <v>1.67</v>
      </c>
      <c r="AK139" s="32" t="n">
        <f aca="false" ca="false" dt2D="false" dtr="false" t="normal">AK138+1</f>
        <v>209</v>
      </c>
      <c r="AL139" s="0" t="n">
        <v>1.24</v>
      </c>
    </row>
    <row outlineLevel="0" r="140">
      <c r="AE140" s="32" t="n">
        <f aca="false" ca="false" dt2D="false" dtr="false" t="normal">AE139+1</f>
        <v>48</v>
      </c>
      <c r="AF140" s="0" t="n">
        <v>5.6</v>
      </c>
      <c r="AG140" s="32" t="n">
        <f aca="false" ca="false" dt2D="false" dtr="false" t="normal">AG139+1</f>
        <v>102</v>
      </c>
      <c r="AH140" s="0" t="n">
        <v>2.6</v>
      </c>
      <c r="AI140" s="32" t="n">
        <f aca="false" ca="false" dt2D="false" dtr="false" t="normal">AI139+1</f>
        <v>156</v>
      </c>
      <c r="AJ140" s="0" t="n">
        <v>1.66</v>
      </c>
      <c r="AK140" s="32" t="n">
        <f aca="false" ca="false" dt2D="false" dtr="false" t="normal">AK139+1</f>
        <v>210</v>
      </c>
      <c r="AL140" s="0" t="n">
        <v>1.23</v>
      </c>
    </row>
    <row outlineLevel="0" r="141">
      <c r="AE141" s="32" t="n">
        <f aca="false" ca="false" dt2D="false" dtr="false" t="normal">AE140+1</f>
        <v>49</v>
      </c>
      <c r="AF141" s="0" t="n">
        <v>5.5</v>
      </c>
      <c r="AG141" s="32" t="n">
        <f aca="false" ca="false" dt2D="false" dtr="false" t="normal">AG140+1</f>
        <v>103</v>
      </c>
      <c r="AH141" s="0" t="n">
        <v>2.57</v>
      </c>
      <c r="AI141" s="32" t="n">
        <f aca="false" ca="false" dt2D="false" dtr="false" t="normal">AI140+1</f>
        <v>157</v>
      </c>
      <c r="AJ141" s="0" t="n">
        <v>1.65</v>
      </c>
      <c r="AK141" s="32" t="n">
        <f aca="false" ca="false" dt2D="false" dtr="false" t="normal">AK140+1</f>
        <v>211</v>
      </c>
      <c r="AL141" s="0" t="n">
        <v>1.23</v>
      </c>
    </row>
    <row outlineLevel="0" r="142">
      <c r="AE142" s="32" t="n">
        <f aca="false" ca="false" dt2D="false" dtr="false" t="normal">AE141+1</f>
        <v>50</v>
      </c>
      <c r="AF142" s="0" t="n">
        <v>5.4</v>
      </c>
      <c r="AG142" s="32" t="n">
        <f aca="false" ca="false" dt2D="false" dtr="false" t="normal">AG141+1</f>
        <v>104</v>
      </c>
      <c r="AH142" s="0" t="n">
        <v>2.53</v>
      </c>
      <c r="AI142" s="32" t="n">
        <f aca="false" ca="false" dt2D="false" dtr="false" t="normal">AI141+1</f>
        <v>158</v>
      </c>
      <c r="AJ142" s="0" t="n">
        <v>1.63</v>
      </c>
      <c r="AK142" s="32" t="n">
        <f aca="false" ca="false" dt2D="false" dtr="false" t="normal">AK141+1</f>
        <v>212</v>
      </c>
      <c r="AL142" s="0" t="n">
        <v>1.22</v>
      </c>
    </row>
    <row outlineLevel="0" r="143">
      <c r="AE143" s="32" t="n">
        <f aca="false" ca="false" dt2D="false" dtr="false" t="normal">AE142+1</f>
        <v>51</v>
      </c>
      <c r="AF143" s="0" t="n">
        <v>5.3</v>
      </c>
      <c r="AG143" s="32" t="n">
        <f aca="false" ca="false" dt2D="false" dtr="false" t="normal">AG142+1</f>
        <v>105</v>
      </c>
      <c r="AH143" s="0" t="n">
        <v>2.5</v>
      </c>
      <c r="AI143" s="32" t="n">
        <f aca="false" ca="false" dt2D="false" dtr="false" t="normal">AI142+1</f>
        <v>159</v>
      </c>
      <c r="AJ143" s="0" t="n">
        <v>1.62</v>
      </c>
      <c r="AK143" s="32" t="n">
        <f aca="false" ca="false" dt2D="false" dtr="false" t="normal">AK142+1</f>
        <v>213</v>
      </c>
      <c r="AL143" s="0" t="n">
        <v>1.21</v>
      </c>
    </row>
    <row outlineLevel="0" r="144">
      <c r="AE144" s="32" t="n">
        <f aca="false" ca="false" dt2D="false" dtr="false" t="normal">AE143+1</f>
        <v>52</v>
      </c>
      <c r="AF144" s="0" t="n">
        <v>5.2</v>
      </c>
      <c r="AG144" s="32" t="n">
        <f aca="false" ca="false" dt2D="false" dtr="false" t="normal">AG143+1</f>
        <v>106</v>
      </c>
      <c r="AH144" s="0" t="n">
        <v>2.47</v>
      </c>
      <c r="AI144" s="32" t="n">
        <f aca="false" ca="false" dt2D="false" dtr="false" t="normal">AI143+1</f>
        <v>160</v>
      </c>
      <c r="AJ144" s="0" t="n">
        <v>1.61</v>
      </c>
      <c r="AK144" s="32" t="n">
        <f aca="false" ca="false" dt2D="false" dtr="false" t="normal">AK143+1</f>
        <v>214</v>
      </c>
      <c r="AL144" s="0" t="n">
        <v>1.21</v>
      </c>
    </row>
    <row outlineLevel="0" r="145">
      <c r="AE145" s="32" t="n">
        <f aca="false" ca="false" dt2D="false" dtr="false" t="normal">AE144+1</f>
        <v>53</v>
      </c>
      <c r="AF145" s="0" t="n">
        <v>5.1</v>
      </c>
      <c r="AG145" s="32" t="n">
        <f aca="false" ca="false" dt2D="false" dtr="false" t="normal">AG144+1</f>
        <v>107</v>
      </c>
      <c r="AH145" s="0" t="n">
        <v>2.44</v>
      </c>
      <c r="AI145" s="32" t="n">
        <f aca="false" ca="false" dt2D="false" dtr="false" t="normal">AI144+1</f>
        <v>161</v>
      </c>
      <c r="AJ145" s="0" t="n">
        <v>1.6</v>
      </c>
      <c r="AK145" s="32" t="n">
        <f aca="false" ca="false" dt2D="false" dtr="false" t="normal">AK144+1</f>
        <v>215</v>
      </c>
      <c r="AL145" s="0" t="n">
        <v>1.2</v>
      </c>
    </row>
    <row outlineLevel="0" r="146">
      <c r="AE146" s="32" t="n">
        <f aca="false" ca="false" dt2D="false" dtr="false" t="normal">AE145+1</f>
        <v>54</v>
      </c>
      <c r="AF146" s="0" t="n">
        <v>5</v>
      </c>
      <c r="AG146" s="32" t="n">
        <f aca="false" ca="false" dt2D="false" dtr="false" t="normal">AG145+1</f>
        <v>108</v>
      </c>
      <c r="AH146" s="0" t="n">
        <v>2.42</v>
      </c>
      <c r="AI146" s="32" t="n">
        <f aca="false" ca="false" dt2D="false" dtr="false" t="normal">AI145+1</f>
        <v>162</v>
      </c>
      <c r="AJ146" s="0" t="n">
        <v>1.59</v>
      </c>
      <c r="AK146" s="32" t="n">
        <f aca="false" ca="false" dt2D="false" dtr="false" t="normal">AK145+1</f>
        <v>216</v>
      </c>
      <c r="AL146" s="0" t="n">
        <v>1.2</v>
      </c>
    </row>
  </sheetData>
  <mergeCells count="4">
    <mergeCell ref="B2:D2"/>
    <mergeCell ref="F2:H2"/>
    <mergeCell ref="BJ4:BL4"/>
    <mergeCell ref="BN4:BP4"/>
  </mergeCells>
  <pageMargins bottom="0.75" footer="0.300000011920929" header="0.300000011920929" left="0.700000047683716" right="0.700000047683716" top="0.75"/>
  <pageSetup fitToHeight="0" fitToWidth="0" orientation="landscape" paperHeight="297mm" paperSize="9" paperWidth="210mm" scale="100"/>
  <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J113"/>
  <sheetViews>
    <sheetView showZeros="true" workbookViewId="0"/>
  </sheetViews>
  <sheetFormatPr baseColWidth="8" customHeight="false" defaultColWidth="9.14062530925693" defaultRowHeight="14.3999996185303" zeroHeight="false"/>
  <cols>
    <col bestFit="true" customWidth="true" max="5" min="3" outlineLevel="0" style="1" width="8.88671905066646"/>
    <col customWidth="true" max="6" min="6" outlineLevel="0" style="1" width="10.0000003383324"/>
    <col bestFit="true" customWidth="true" max="8" min="7" outlineLevel="0" style="1" width="8.88671905066646"/>
    <col customWidth="true" max="12" min="12" outlineLevel="0" width="10.9999998308338"/>
    <col customWidth="true" max="13" min="13" outlineLevel="0" width="10.7773439792995"/>
    <col customWidth="true" max="14" min="14" outlineLevel="0" width="10.664062184135"/>
    <col bestFit="true" customWidth="true" max="15" min="15" outlineLevel="0" style="0" width="8.88671905066646"/>
    <col bestFit="true" customWidth="true" max="16" min="16" outlineLevel="0" style="0" width="10.664062184135"/>
    <col customWidth="true" hidden="false" max="17" min="17" outlineLevel="0" style="0" width="1.77383598019199"/>
    <col customWidth="true" hidden="false" max="18" min="18" outlineLevel="0" width="20.6426914204157"/>
    <col customWidth="true" max="20" min="20" outlineLevel="0" style="1" width="8.55468778943276"/>
    <col customWidth="true" max="21" min="21" outlineLevel="0" style="1" width="6.99999983083382"/>
    <col bestFit="true" customWidth="true" max="22" min="22" outlineLevel="0" style="1" width="8.88671905066646"/>
    <col customWidth="true" max="23" min="23" outlineLevel="0" style="1" width="6.66406218413502"/>
    <col bestFit="true" customWidth="true" max="26" min="24" outlineLevel="0" style="1" width="8.88671905066646"/>
  </cols>
  <sheetData>
    <row outlineLevel="0" r="3">
      <c r="C3" s="2" t="s">
        <v>0</v>
      </c>
      <c r="D3" s="2" t="s">
        <v>19</v>
      </c>
      <c r="E3" s="2" t="s">
        <v>2</v>
      </c>
      <c r="F3" s="2" t="n">
        <f aca="false" ca="false" dt2D="false" dtr="false" t="normal">'50 кГЦ новый для ХК.01'!D26</f>
        <v>20</v>
      </c>
      <c r="G3" s="2" t="s">
        <v>3</v>
      </c>
      <c r="H3" s="2" t="n"/>
      <c r="J3" s="2" t="s">
        <v>0</v>
      </c>
      <c r="K3" s="2" t="s">
        <v>19</v>
      </c>
      <c r="L3" s="2" t="s">
        <v>2</v>
      </c>
      <c r="M3" s="2" t="n">
        <f aca="false" ca="false" dt2D="false" dtr="false" t="normal">'50 кГЦ новый для ХК.01'!D27</f>
        <v>200</v>
      </c>
      <c r="N3" s="2" t="s">
        <v>3</v>
      </c>
      <c r="O3" s="2" t="n"/>
      <c r="P3" s="2" t="n"/>
      <c r="Q3" s="2" t="n"/>
    </row>
    <row outlineLevel="0" r="4">
      <c r="C4" s="2" t="s">
        <v>4</v>
      </c>
      <c r="D4" s="2" t="n">
        <f aca="false" ca="false" dt2D="false" dtr="false" t="normal">'50 кГЦ новый для ХК.01'!D37</f>
        <v>500</v>
      </c>
      <c r="E4" s="2" t="s">
        <v>5</v>
      </c>
      <c r="F4" s="2" t="n">
        <f aca="false" ca="false" dt2D="false" dtr="false" t="normal">'240 кГЦ '!J45</f>
        <v>0.375</v>
      </c>
      <c r="G4" s="2" t="s">
        <v>6</v>
      </c>
      <c r="H4" s="2" t="n"/>
      <c r="J4" s="2" t="str">
        <f aca="false" ca="false" dt2D="false" dtr="false" t="normal">C4</f>
        <v>Шаг ВРУ</v>
      </c>
      <c r="K4" s="2" t="n">
        <f aca="false" ca="false" dt2D="false" dtr="false" t="normal">'240 кГЦ '!D38</f>
        <v>4000</v>
      </c>
      <c r="L4" s="2" t="str">
        <f aca="false" ca="false" dt2D="false" dtr="false" t="normal">E4</f>
        <v>мкс</v>
      </c>
      <c r="M4" s="2" t="n">
        <f aca="false" ca="false" dt2D="false" dtr="false" t="normal">'240 кГЦ '!J46</f>
        <v>3</v>
      </c>
      <c r="N4" s="2" t="str">
        <f aca="false" ca="false" dt2D="false" dtr="false" t="normal">G4</f>
        <v>м</v>
      </c>
      <c r="O4" s="2" t="n"/>
      <c r="P4" s="2" t="n"/>
      <c r="Q4" s="2" t="n"/>
    </row>
    <row customHeight="true" ht="48" outlineLevel="0" r="5">
      <c r="C5" s="2" t="s">
        <v>7</v>
      </c>
      <c r="D5" s="3" t="s">
        <v>8</v>
      </c>
      <c r="E5" s="3" t="s"/>
      <c r="F5" s="3" t="s"/>
      <c r="G5" s="3" t="s"/>
      <c r="H5" s="3" t="n"/>
      <c r="J5" s="2" t="str">
        <f aca="false" ca="false" dt2D="false" dtr="false" t="normal">C5</f>
        <v>КУ1</v>
      </c>
      <c r="K5" s="4" t="str">
        <f aca="false" ca="false" dt2D="false" dtr="false" t="normal">D5</f>
        <v>коэффициент усиления для компенсации потерь на распостранение</v>
      </c>
      <c r="L5" s="4" t="s"/>
      <c r="M5" s="4" t="s"/>
      <c r="N5" s="4" t="s"/>
      <c r="O5" s="4" t="n"/>
      <c r="P5" s="4" t="n"/>
      <c r="Q5" s="4" t="n"/>
    </row>
    <row customHeight="true" ht="30.6000003814697" outlineLevel="0" r="6">
      <c r="C6" s="2" t="s">
        <v>9</v>
      </c>
      <c r="D6" s="3" t="s">
        <v>10</v>
      </c>
      <c r="E6" s="3" t="s"/>
      <c r="F6" s="3" t="s"/>
      <c r="G6" s="3" t="s"/>
      <c r="H6" s="3" t="n"/>
      <c r="J6" s="2" t="str">
        <f aca="false" ca="false" dt2D="false" dtr="false" t="normal">C6</f>
        <v>КУ2</v>
      </c>
      <c r="K6" s="4" t="str">
        <f aca="false" ca="false" dt2D="false" dtr="false" t="normal">D6</f>
        <v>коэффициент усиления                                  приведенный к КУ1</v>
      </c>
      <c r="L6" s="4" t="s"/>
      <c r="M6" s="4" t="s"/>
      <c r="N6" s="4" t="s"/>
      <c r="O6" s="4" t="n"/>
      <c r="P6" s="4" t="n"/>
      <c r="Q6" s="4" t="n"/>
    </row>
    <row customHeight="true" ht="30" outlineLevel="0" r="7">
      <c r="C7" s="2" t="s">
        <v>11</v>
      </c>
      <c r="D7" s="3" t="s">
        <v>12</v>
      </c>
      <c r="E7" s="3" t="s"/>
      <c r="F7" s="3" t="s"/>
      <c r="G7" s="3" t="s"/>
      <c r="H7" s="3" t="n"/>
      <c r="J7" s="2" t="str">
        <f aca="false" ca="false" dt2D="false" dtr="false" t="normal">C7</f>
        <v>КУ 50 мВ</v>
      </c>
      <c r="K7" s="4" t="str">
        <f aca="false" ca="false" dt2D="false" dtr="false" t="normal">D7</f>
        <v>коэффициент усиления для пересечения уровня 50 мВ</v>
      </c>
      <c r="L7" s="4" t="s"/>
      <c r="M7" s="4" t="s"/>
      <c r="N7" s="4" t="s"/>
      <c r="O7" s="4" t="n"/>
      <c r="P7" s="4" t="n"/>
      <c r="Q7" s="4" t="n"/>
      <c r="R7" s="0" t="n">
        <f aca="false" ca="false" dt2D="false" dtr="false" t="normal">3.6*0.5*1.2</f>
        <v>2.16</v>
      </c>
    </row>
    <row ht="21" outlineLevel="0" r="8">
      <c r="C8" s="5" t="s">
        <v>13</v>
      </c>
      <c r="D8" s="5" t="s"/>
      <c r="E8" s="5" t="s"/>
      <c r="F8" s="5" t="s"/>
      <c r="G8" s="5" t="s"/>
      <c r="J8" s="6" t="s">
        <v>14</v>
      </c>
      <c r="K8" s="6" t="s"/>
      <c r="L8" s="6" t="s"/>
      <c r="M8" s="6" t="s"/>
      <c r="N8" s="6" t="s"/>
    </row>
    <row ht="15" outlineLevel="0" r="9">
      <c r="C9" s="7" t="str">
        <f aca="false" ca="false" dt2D="false" dtr="false" t="normal">'50 кГЦ новый для ХК.01'!O3</f>
        <v>Шаг ВРУ</v>
      </c>
      <c r="D9" s="8" t="s">
        <v>16</v>
      </c>
      <c r="E9" s="9" t="s">
        <v>7</v>
      </c>
      <c r="F9" s="10" t="s">
        <v>20</v>
      </c>
      <c r="G9" s="11" t="s">
        <v>11</v>
      </c>
      <c r="H9" s="12" t="n"/>
      <c r="I9" s="13" t="n"/>
      <c r="J9" s="7" t="str">
        <f aca="false" ca="false" dt2D="false" dtr="false" t="normal">C9</f>
        <v>Шаг ВРУ</v>
      </c>
      <c r="K9" s="8" t="s">
        <v>16</v>
      </c>
      <c r="L9" s="9" t="s">
        <v>7</v>
      </c>
      <c r="M9" s="10" t="s">
        <v>21</v>
      </c>
      <c r="N9" s="11" t="s">
        <v>11</v>
      </c>
      <c r="O9" s="12" t="n"/>
      <c r="P9" s="12" t="n"/>
      <c r="Q9" s="12" t="n"/>
      <c r="R9" s="13" t="n"/>
      <c r="T9" s="1" t="s">
        <v>22</v>
      </c>
      <c r="U9" s="1" t="s">
        <v>18</v>
      </c>
      <c r="V9" s="1" t="s">
        <v>23</v>
      </c>
      <c r="X9" s="1" t="s">
        <v>24</v>
      </c>
      <c r="Y9" s="30" t="s">
        <v>25</v>
      </c>
    </row>
    <row ht="15" outlineLevel="0" r="10">
      <c r="C10" s="18" t="n">
        <f aca="false" ca="false" dt2D="false" dtr="false" t="normal">'50 кГЦ новый для ХК.01'!O4</f>
        <v>1</v>
      </c>
      <c r="D10" s="19" t="n">
        <f aca="false" ca="false" dt2D="false" dtr="false" t="normal">'240 кГЦ '!P4</f>
        <v>0.3</v>
      </c>
      <c r="E10" s="20" t="n">
        <f aca="false" ca="false" dt2D="false" dtr="false" t="normal">'240 кГЦ '!W4</f>
        <v>0.3012140600102177</v>
      </c>
      <c r="F10" s="21" t="n">
        <f aca="false" ca="false" dt2D="false" dtr="false" t="normal">E10</f>
        <v>0.3012140600102177</v>
      </c>
      <c r="G10" s="22" t="n">
        <f aca="false" ca="false" dt2D="false" dtr="false" t="normal">'240 кГЦ '!Y4</f>
        <v>0.31941409236718177</v>
      </c>
      <c r="H10" s="23" t="n"/>
      <c r="I10" s="13" t="n"/>
      <c r="J10" s="24" t="n">
        <f aca="false" ca="false" dt2D="false" dtr="false" t="normal">'50 кГЦ новый для ХК.01'!AD4</f>
        <v>1</v>
      </c>
      <c r="K10" s="25" t="n">
        <f aca="false" ca="false" dt2D="false" dtr="false" t="normal">'240 кГЦ '!AD4</f>
        <v>11</v>
      </c>
      <c r="L10" s="20" t="n">
        <f aca="false" ca="false" dt2D="false" dtr="false" t="normal">'240 кГЦ '!AK4</f>
        <v>12.755734629686076</v>
      </c>
      <c r="M10" s="21" t="n">
        <f aca="false" ca="false" dt2D="false" dtr="false" t="normal">'240 кГЦ '!AM4</f>
        <v>1.2755734629686066</v>
      </c>
      <c r="N10" s="22" t="n">
        <f aca="false" ca="false" dt2D="false" dtr="false" t="normal">'240 кГЦ '!AO4</f>
        <v>1.3526464863823404</v>
      </c>
      <c r="O10" s="23" t="n"/>
      <c r="P10" s="23" t="s">
        <v>18</v>
      </c>
      <c r="Q10" s="23" t="n"/>
      <c r="R10" s="13" t="n">
        <f aca="false" ca="false" dt2D="false" dtr="false" t="normal">L10/$R$7</f>
        <v>5.905432698928738</v>
      </c>
      <c r="S10" s="0" t="n">
        <f aca="false" ca="false" dt2D="false" dtr="false" t="normal">POWER(R10, 0.5)</f>
        <v>2.430109606361149</v>
      </c>
      <c r="T10" s="1" t="n">
        <v>2.44</v>
      </c>
      <c r="U10" s="1" t="n">
        <v>107</v>
      </c>
      <c r="V10" s="1" t="n">
        <v>2.42</v>
      </c>
      <c r="W10" s="1" t="n">
        <v>108</v>
      </c>
      <c r="X10" s="1" t="n">
        <f aca="false" ca="false" dt2D="false" dtr="false" t="normal">T10*V10</f>
        <v>5.9048</v>
      </c>
      <c r="Y10" s="1" t="n">
        <f aca="false" ca="false" dt2D="false" dtr="false" t="normal">R10-X10</f>
        <v>0.0006326989287384066</v>
      </c>
      <c r="Z10" s="1" t="n">
        <f aca="false" ca="false" dt2D="false" dtr="false" t="normal">X10*$R$7</f>
        <v>12.754368000000001</v>
      </c>
    </row>
    <row outlineLevel="0" r="11">
      <c r="C11" s="18" t="n">
        <f aca="false" ca="false" dt2D="false" dtr="false" t="normal">'50 кГЦ новый для ХК.01'!O5</f>
        <v>2</v>
      </c>
      <c r="D11" s="19" t="n">
        <f aca="false" ca="false" dt2D="false" dtr="false" t="normal">'240 кГЦ '!P5</f>
        <v>0.675</v>
      </c>
      <c r="E11" s="20" t="n">
        <f aca="false" ca="false" dt2D="false" dtr="false" t="normal">'240 кГЦ '!W5</f>
        <v>0.6811617295192511</v>
      </c>
      <c r="F11" s="21" t="n">
        <f aca="false" ca="false" dt2D="false" dtr="false" t="normal">E11</f>
        <v>0.6811617295192511</v>
      </c>
      <c r="G11" s="22" t="n">
        <f aca="false" ca="false" dt2D="false" dtr="false" t="normal">'240 кГЦ '!Y5</f>
        <v>0.7223190563623455</v>
      </c>
      <c r="H11" s="23" t="n"/>
      <c r="I11" s="13" t="n"/>
      <c r="J11" s="24" t="n">
        <f aca="false" ca="false" dt2D="false" dtr="false" t="normal">'50 кГЦ новый для ХК.01'!AD5</f>
        <v>2</v>
      </c>
      <c r="K11" s="25" t="n">
        <f aca="false" ca="false" dt2D="false" dtr="false" t="normal">'240 кГЦ '!AD5</f>
        <v>14</v>
      </c>
      <c r="L11" s="20" t="n">
        <f aca="false" ca="false" dt2D="false" dtr="false" t="normal">'240 кГЦ '!AK5</f>
        <v>16.903657249098725</v>
      </c>
      <c r="M11" s="21" t="n">
        <f aca="false" ca="false" dt2D="false" dtr="false" t="normal">'240 кГЦ '!AM5</f>
        <v>1.6903657249098711</v>
      </c>
      <c r="N11" s="22" t="n">
        <f aca="false" ca="false" dt2D="false" dtr="false" t="normal">'240 кГЦ '!AO5</f>
        <v>1.7925014316143324</v>
      </c>
      <c r="O11" s="23" t="n"/>
      <c r="P11" s="23" t="n"/>
      <c r="Q11" s="23" t="n"/>
      <c r="R11" s="13" t="n">
        <f aca="false" ca="false" dt2D="false" dtr="false" t="normal">L11/$R$7</f>
        <v>7.825767244953113</v>
      </c>
      <c r="S11" s="0" t="n">
        <f aca="false" ca="false" dt2D="false" dtr="false" t="normal">POWER(R11, 0.5)</f>
        <v>2.797457282060463</v>
      </c>
      <c r="T11" s="1" t="n">
        <v>2.8</v>
      </c>
      <c r="U11" s="1" t="n">
        <v>91</v>
      </c>
      <c r="V11" s="1" t="n">
        <v>2.79</v>
      </c>
      <c r="W11" s="1" t="n">
        <v>92</v>
      </c>
      <c r="X11" s="1" t="n">
        <f aca="false" ca="false" dt2D="false" dtr="false" t="normal">T11*V11</f>
        <v>7.811999999999999</v>
      </c>
      <c r="Y11" s="1" t="n">
        <f aca="false" ca="false" dt2D="false" dtr="false" t="normal">R11-X11</f>
        <v>0.013767244953113433</v>
      </c>
      <c r="Z11" s="1" t="n">
        <f aca="false" ca="false" dt2D="false" dtr="false" t="normal">X11*$R$7</f>
        <v>16.87392</v>
      </c>
    </row>
    <row outlineLevel="0" r="12">
      <c r="C12" s="18" t="n">
        <f aca="false" ca="false" dt2D="false" dtr="false" t="normal">'50 кГЦ новый для ХК.01'!O6</f>
        <v>3</v>
      </c>
      <c r="D12" s="19" t="n">
        <f aca="false" ca="false" dt2D="false" dtr="false" t="normal">'240 кГЦ '!P6</f>
        <v>1.05</v>
      </c>
      <c r="E12" s="20" t="n">
        <f aca="false" ca="false" dt2D="false" dtr="false" t="normal">'240 кГЦ '!W6</f>
        <v>1.06494761987134</v>
      </c>
      <c r="F12" s="21" t="n">
        <f aca="false" ca="false" dt2D="false" dtr="false" t="normal">E12</f>
        <v>1.06494761987134</v>
      </c>
      <c r="G12" s="22" t="n">
        <f aca="false" ca="false" dt2D="false" dtr="false" t="normal">'240 кГЦ '!Y6</f>
        <v>1.1292941551541642</v>
      </c>
      <c r="H12" s="23" t="n"/>
      <c r="I12" s="13" t="n"/>
      <c r="J12" s="24" t="n">
        <f aca="false" ca="false" dt2D="false" dtr="false" t="normal">'50 кГЦ новый для ХК.01'!AD6</f>
        <v>3</v>
      </c>
      <c r="K12" s="25" t="n">
        <f aca="false" ca="false" dt2D="false" dtr="false" t="normal">'240 кГЦ '!AD6</f>
        <v>17</v>
      </c>
      <c r="L12" s="20" t="n">
        <f aca="false" ca="false" dt2D="false" dtr="false" t="normal">'240 кГЦ '!AK6</f>
        <v>21.37181546945537</v>
      </c>
      <c r="M12" s="21" t="n">
        <f aca="false" ca="false" dt2D="false" dtr="false" t="normal">'240 кГЦ '!AM6</f>
        <v>2.1371815469455355</v>
      </c>
      <c r="N12" s="22" t="n">
        <f aca="false" ca="false" dt2D="false" dtr="false" t="normal">'240 кГЦ '!AO6</f>
        <v>2.266314872613657</v>
      </c>
      <c r="O12" s="23" t="n"/>
      <c r="P12" s="23" t="n"/>
      <c r="Q12" s="23" t="n"/>
      <c r="R12" s="13" t="n">
        <f aca="false" ca="false" dt2D="false" dtr="false" t="normal">L12/$R$7</f>
        <v>9.894359013636745</v>
      </c>
      <c r="S12" s="0" t="n">
        <f aca="false" ca="false" dt2D="false" dtr="false" t="normal">POWER(R12, 0.5)</f>
        <v>3.145530005203693</v>
      </c>
      <c r="T12" s="1" t="n">
        <v>3.15</v>
      </c>
      <c r="U12" s="1" t="n">
        <v>82</v>
      </c>
      <c r="V12" s="1" t="n">
        <v>3.15</v>
      </c>
      <c r="W12" s="1" t="n">
        <v>82</v>
      </c>
      <c r="X12" s="1" t="n">
        <f aca="false" ca="false" dt2D="false" dtr="false" t="normal">T12*V12</f>
        <v>9.9225</v>
      </c>
      <c r="Y12" s="1" t="n">
        <f aca="false" ca="false" dt2D="false" dtr="false" t="normal">R12-X12</f>
        <v>-0.028140986363254683</v>
      </c>
      <c r="Z12" s="1" t="n">
        <f aca="false" ca="false" dt2D="false" dtr="false" t="normal">X12*$R$7</f>
        <v>21.4326</v>
      </c>
    </row>
    <row outlineLevel="0" r="13">
      <c r="C13" s="18" t="n">
        <f aca="false" ca="false" dt2D="false" dtr="false" t="normal">'50 кГЦ новый для ХК.01'!O7</f>
        <v>4</v>
      </c>
      <c r="D13" s="19" t="n">
        <f aca="false" ca="false" dt2D="false" dtr="false" t="normal">'240 кГЦ '!P7</f>
        <v>1.425</v>
      </c>
      <c r="E13" s="20" t="n">
        <f aca="false" ca="false" dt2D="false" dtr="false" t="normal">'240 кГЦ '!W7</f>
        <v>1.4526008501994547</v>
      </c>
      <c r="F13" s="21" t="n">
        <f aca="false" ca="false" dt2D="false" dtr="false" t="normal">E13</f>
        <v>1.4526008501994547</v>
      </c>
      <c r="G13" s="22" t="n">
        <f aca="false" ca="false" dt2D="false" dtr="false" t="normal">'240 кГЦ '!Y7</f>
        <v>1.5403702673192492</v>
      </c>
      <c r="H13" s="23" t="n"/>
      <c r="I13" s="13" t="n"/>
      <c r="J13" s="24" t="n">
        <f aca="false" ca="false" dt2D="false" dtr="false" t="normal">'50 кГЦ новый для ХК.01'!AD7</f>
        <v>4</v>
      </c>
      <c r="K13" s="25" t="n">
        <f aca="false" ca="false" dt2D="false" dtr="false" t="normal">'240 кГЦ '!AD7</f>
        <v>20</v>
      </c>
      <c r="L13" s="20" t="n">
        <f aca="false" ca="false" dt2D="false" dtr="false" t="normal">'240 кГЦ '!AK7</f>
        <v>26.179559930023995</v>
      </c>
      <c r="M13" s="21" t="n">
        <f aca="false" ca="false" dt2D="false" dtr="false" t="normal">'240 кГЦ '!AM7</f>
        <v>2.6179559930023975</v>
      </c>
      <c r="N13" s="22" t="n">
        <f aca="false" ca="false" dt2D="false" dtr="false" t="normal">'240 кГЦ '!AO7</f>
        <v>2.7761387942306532</v>
      </c>
      <c r="O13" s="23" t="n"/>
      <c r="P13" s="23" t="n"/>
      <c r="Q13" s="23" t="n"/>
      <c r="R13" s="13" t="n">
        <f aca="false" ca="false" dt2D="false" dtr="false" t="normal">L13/$R$7</f>
        <v>12.120166634270367</v>
      </c>
      <c r="S13" s="0" t="n">
        <f aca="false" ca="false" dt2D="false" dtr="false" t="normal">POWER(R13, 0.5)</f>
        <v>3.481402969245354</v>
      </c>
      <c r="T13" s="1" t="n">
        <v>3.5</v>
      </c>
      <c r="U13" s="1" t="n">
        <v>75</v>
      </c>
      <c r="V13" s="1" t="n">
        <v>3.45</v>
      </c>
      <c r="W13" s="1" t="n">
        <v>76</v>
      </c>
      <c r="X13" s="1" t="n">
        <f aca="false" ca="false" dt2D="false" dtr="false" t="normal">T13*V13</f>
        <v>12.075000000000001</v>
      </c>
      <c r="Y13" s="1" t="n">
        <f aca="false" ca="false" dt2D="false" dtr="false" t="normal">R13-X13</f>
        <v>0.045166634270366046</v>
      </c>
      <c r="Z13" s="1" t="n">
        <f aca="false" ca="false" dt2D="false" dtr="false" t="normal">X13*$R$7</f>
        <v>26.082000000000004</v>
      </c>
    </row>
    <row outlineLevel="0" r="14">
      <c r="C14" s="18" t="n">
        <f aca="false" ca="false" dt2D="false" dtr="false" t="normal">'50 кГЦ новый для ХК.01'!O8</f>
        <v>5</v>
      </c>
      <c r="D14" s="19" t="n">
        <f aca="false" ca="false" dt2D="false" dtr="false" t="normal">'240 кГЦ '!P8</f>
        <v>1.8</v>
      </c>
      <c r="E14" s="20" t="n">
        <f aca="false" ca="false" dt2D="false" dtr="false" t="normal">'240 кГЦ '!W8</f>
        <v>1.8441507360720208</v>
      </c>
      <c r="F14" s="21" t="n">
        <f aca="false" ca="false" dt2D="false" dtr="false" t="normal">E14</f>
        <v>1.8441507360720208</v>
      </c>
      <c r="G14" s="22" t="n">
        <f aca="false" ca="false" dt2D="false" dtr="false" t="normal">'240 кГЦ '!Y8</f>
        <v>1.9555784797387386</v>
      </c>
      <c r="H14" s="23" t="n"/>
      <c r="I14" s="13" t="n"/>
      <c r="J14" s="24" t="n">
        <f aca="false" ca="false" dt2D="false" dtr="false" t="normal">'50 кГЦ новый для ХК.01'!AD8</f>
        <v>5</v>
      </c>
      <c r="K14" s="25" t="n">
        <f aca="false" ca="false" dt2D="false" dtr="false" t="normal">'240 кГЦ '!AD8</f>
        <v>23</v>
      </c>
      <c r="L14" s="20" t="n">
        <f aca="false" ca="false" dt2D="false" dtr="false" t="normal">'240 кГЦ '!AK8</f>
        <v>31.347292350024794</v>
      </c>
      <c r="M14" s="21" t="n">
        <f aca="false" ca="false" dt2D="false" dtr="false" t="normal">'240 кГЦ '!AM8</f>
        <v>3.134729235002477</v>
      </c>
      <c r="N14" s="22" t="n">
        <f aca="false" ca="false" dt2D="false" dtr="false" t="normal">'240 кГЦ '!AO8</f>
        <v>3.324136640172845</v>
      </c>
      <c r="O14" s="23" t="n"/>
      <c r="P14" s="23" t="n"/>
      <c r="Q14" s="23" t="n"/>
      <c r="R14" s="13" t="n">
        <f aca="false" ca="false" dt2D="false" dtr="false" t="normal">L14/$R$7</f>
        <v>14.5126353472337</v>
      </c>
      <c r="S14" s="0" t="n">
        <f aca="false" ca="false" dt2D="false" dtr="false" t="normal">POWER(R14, 0.5)</f>
        <v>3.809545294025745</v>
      </c>
      <c r="T14" s="1" t="n">
        <v>3.8</v>
      </c>
      <c r="U14" s="1" t="n">
        <v>69</v>
      </c>
      <c r="V14" s="1" t="n">
        <v>3.8</v>
      </c>
      <c r="W14" s="1" t="n">
        <v>69</v>
      </c>
      <c r="X14" s="1" t="n">
        <f aca="false" ca="false" dt2D="false" dtr="false" t="normal">T14*V14</f>
        <v>14.44</v>
      </c>
      <c r="Y14" s="1" t="n">
        <f aca="false" ca="false" dt2D="false" dtr="false" t="normal">R14-X14</f>
        <v>0.07263534723370135</v>
      </c>
      <c r="Z14" s="1" t="n">
        <f aca="false" ca="false" dt2D="false" dtr="false" t="normal">X14*$R$7</f>
        <v>31.1904</v>
      </c>
    </row>
    <row outlineLevel="0" r="15">
      <c r="C15" s="18" t="n">
        <f aca="false" ca="false" dt2D="false" dtr="false" t="normal">'50 кГЦ новый для ХК.01'!O9</f>
        <v>6</v>
      </c>
      <c r="D15" s="19" t="n">
        <f aca="false" ca="false" dt2D="false" dtr="false" t="normal">'240 кГЦ '!P9</f>
        <v>2.175</v>
      </c>
      <c r="E15" s="20" t="n">
        <f aca="false" ca="false" dt2D="false" dtr="false" t="normal">'240 кГЦ '!W9</f>
        <v>2.2396267907354024</v>
      </c>
      <c r="F15" s="21" t="n">
        <f aca="false" ca="false" dt2D="false" dtr="false" t="normal">E15</f>
        <v>2.2396267907354024</v>
      </c>
      <c r="G15" s="22" t="n">
        <f aca="false" ca="false" dt2D="false" dtr="false" t="normal">'240 кГЦ '!Y9</f>
        <v>2.3749500889158566</v>
      </c>
      <c r="H15" s="23" t="n"/>
      <c r="I15" s="13" t="n"/>
      <c r="J15" s="24" t="n">
        <f aca="false" ca="false" dt2D="false" dtr="false" t="normal">'50 кГЦ новый для ХК.01'!AD9</f>
        <v>6</v>
      </c>
      <c r="K15" s="25" t="n">
        <f aca="false" ca="false" dt2D="false" dtr="false" t="normal">'240 кГЦ '!AD9</f>
        <v>26</v>
      </c>
      <c r="L15" s="20" t="n">
        <f aca="false" ca="false" dt2D="false" dtr="false" t="normal">'240 кГЦ '!AK9</f>
        <v>36.896519297993805</v>
      </c>
      <c r="M15" s="21" t="n">
        <f aca="false" ca="false" dt2D="false" dtr="false" t="normal">'240 кГЦ '!AM9</f>
        <v>3.6896519297993775</v>
      </c>
      <c r="N15" s="22" t="n">
        <f aca="false" ca="false" dt2D="false" dtr="false" t="normal">'240 кГЦ '!AO9</f>
        <v>3.912589014827902</v>
      </c>
      <c r="O15" s="23" t="n"/>
      <c r="P15" s="23" t="n"/>
      <c r="Q15" s="23" t="n"/>
      <c r="R15" s="13" t="n">
        <f aca="false" ca="false" dt2D="false" dtr="false" t="normal">L15/$R$7</f>
        <v>17.081721897219353</v>
      </c>
      <c r="S15" s="0" t="n">
        <f aca="false" ca="false" dt2D="false" dtr="false" t="normal">POWER(R15, 0.5)</f>
        <v>4.133003979821378</v>
      </c>
      <c r="T15" s="1" t="n">
        <v>4.3</v>
      </c>
      <c r="U15" s="1" t="n">
        <v>61</v>
      </c>
      <c r="V15" s="1" t="n">
        <v>3.97</v>
      </c>
      <c r="W15" s="1" t="n">
        <v>65</v>
      </c>
      <c r="X15" s="1" t="n">
        <f aca="false" ca="false" dt2D="false" dtr="false" t="normal">T15*V15</f>
        <v>17.071</v>
      </c>
      <c r="Y15" s="1" t="n">
        <f aca="false" ca="false" dt2D="false" dtr="false" t="normal">R15-X15</f>
        <v>0.010721897219351462</v>
      </c>
      <c r="Z15" s="1" t="n">
        <f aca="false" ca="false" dt2D="false" dtr="false" t="normal">X15*$R$7</f>
        <v>36.873360000000005</v>
      </c>
    </row>
    <row outlineLevel="0" r="16">
      <c r="C16" s="18" t="n">
        <f aca="false" ca="false" dt2D="false" dtr="false" t="normal">'50 кГЦ новый для ХК.01'!O10</f>
        <v>7</v>
      </c>
      <c r="D16" s="19" t="n">
        <f aca="false" ca="false" dt2D="false" dtr="false" t="normal">'240 кГЦ '!P10</f>
        <v>2.55</v>
      </c>
      <c r="E16" s="20" t="n">
        <f aca="false" ca="false" dt2D="false" dtr="false" t="normal">'240 кГЦ '!W10</f>
        <v>2.639058726363932</v>
      </c>
      <c r="F16" s="21" t="n">
        <f aca="false" ca="false" dt2D="false" dtr="false" t="normal">E16</f>
        <v>2.639058726363932</v>
      </c>
      <c r="G16" s="22" t="n">
        <f aca="false" ca="false" dt2D="false" dtr="false" t="normal">'240 кГЦ '!Y10</f>
        <v>2.7985166023014716</v>
      </c>
      <c r="H16" s="23" t="n"/>
      <c r="I16" s="13" t="n"/>
      <c r="J16" s="24" t="n">
        <f aca="false" ca="false" dt2D="false" dtr="false" t="normal">'50 кГЦ новый для ХК.01'!AD10</f>
        <v>7</v>
      </c>
      <c r="K16" s="25" t="n">
        <f aca="false" ca="false" dt2D="false" dtr="false" t="normal">'240 кГЦ '!AD10</f>
        <v>29</v>
      </c>
      <c r="L16" s="20" t="n">
        <f aca="false" ca="false" dt2D="false" dtr="false" t="normal">'240 кГЦ '!AK10</f>
        <v>42.84990860788252</v>
      </c>
      <c r="M16" s="21" t="n">
        <f aca="false" ca="false" dt2D="false" dtr="false" t="normal">'240 кГЦ '!AM10</f>
        <v>4.284990860788248</v>
      </c>
      <c r="N16" s="22" t="n">
        <f aca="false" ca="false" dt2D="false" dtr="false" t="normal">'240 кГЦ '!AO10</f>
        <v>4.54389966575239</v>
      </c>
      <c r="O16" s="23" t="n"/>
      <c r="P16" s="23" t="n"/>
      <c r="Q16" s="23" t="n"/>
      <c r="R16" s="13" t="n">
        <f aca="false" ca="false" dt2D="false" dtr="false" t="normal">L16/$R$7</f>
        <v>19.83792065179746</v>
      </c>
      <c r="S16" s="0" t="n">
        <f aca="false" ca="false" dt2D="false" dtr="false" t="normal">POWER(R16, 0.5)</f>
        <v>4.453978070421706</v>
      </c>
      <c r="T16" s="1" t="n">
        <v>4.6</v>
      </c>
      <c r="U16" s="1" t="n">
        <v>58</v>
      </c>
      <c r="V16" s="1" t="n">
        <v>4.3</v>
      </c>
      <c r="W16" s="1" t="n">
        <v>61</v>
      </c>
      <c r="X16" s="1" t="n">
        <f aca="false" ca="false" dt2D="false" dtr="false" t="normal">T16*V16</f>
        <v>19.779999999999998</v>
      </c>
      <c r="Y16" s="1" t="n">
        <f aca="false" ca="false" dt2D="false" dtr="false" t="normal">R16-X16</f>
        <v>0.05792065179746331</v>
      </c>
      <c r="Z16" s="1" t="n">
        <f aca="false" ca="false" dt2D="false" dtr="false" t="normal">X16*$R$7</f>
        <v>42.724799999999995</v>
      </c>
    </row>
    <row outlineLevel="0" r="17">
      <c r="C17" s="18" t="n">
        <f aca="false" ca="false" dt2D="false" dtr="false" t="normal">'50 кГЦ новый для ХК.01'!O11</f>
        <v>8</v>
      </c>
      <c r="D17" s="19" t="n">
        <f aca="false" ca="false" dt2D="false" dtr="false" t="normal">'240 кГЦ '!P11</f>
        <v>2.925</v>
      </c>
      <c r="E17" s="20" t="n">
        <f aca="false" ca="false" dt2D="false" dtr="false" t="normal">'240 кГЦ '!W11</f>
        <v>3.042476455317529</v>
      </c>
      <c r="F17" s="21" t="n">
        <f aca="false" ca="false" dt2D="false" dtr="false" t="normal">E17</f>
        <v>3.042476455317529</v>
      </c>
      <c r="G17" s="22" t="n">
        <f aca="false" ca="false" dt2D="false" dtr="false" t="normal">'240 кГЦ '!Y11</f>
        <v>3.2263097396277036</v>
      </c>
      <c r="H17" s="23" t="n"/>
      <c r="I17" s="13" t="n"/>
      <c r="J17" s="24" t="n">
        <f aca="false" ca="false" dt2D="false" dtr="false" t="normal">'50 кГЦ новый для ХК.01'!AD11</f>
        <v>8</v>
      </c>
      <c r="K17" s="25" t="n">
        <f aca="false" ca="false" dt2D="false" dtr="false" t="normal">'240 кГЦ '!AD11</f>
        <v>32</v>
      </c>
      <c r="L17" s="20" t="n">
        <f aca="false" ca="false" dt2D="false" dtr="false" t="normal">'240 кГЦ '!AK11</f>
        <v>49.23134856872609</v>
      </c>
      <c r="M17" s="21" t="n">
        <f aca="false" ca="false" dt2D="false" dtr="false" t="normal">'240 кГЦ '!AM11</f>
        <v>4.923134856872605</v>
      </c>
      <c r="N17" s="22" t="n">
        <f aca="false" ca="false" dt2D="false" dtr="false" t="normal">'240 кГЦ '!AO11</f>
        <v>5.220601760275919</v>
      </c>
      <c r="O17" s="23" t="n"/>
      <c r="P17" s="23" t="n"/>
      <c r="Q17" s="23" t="n"/>
      <c r="R17" s="13" t="n">
        <f aca="false" ca="false" dt2D="false" dtr="false" t="normal">L17/$R$7</f>
        <v>22.792291004039857</v>
      </c>
      <c r="S17" s="0" t="n">
        <f aca="false" ca="false" dt2D="false" dtr="false" t="normal">POWER(R17, 0.5)</f>
        <v>4.774127250507663</v>
      </c>
      <c r="T17" s="1" t="n">
        <v>5.2</v>
      </c>
      <c r="U17" s="1" t="n">
        <v>52</v>
      </c>
      <c r="V17" s="1" t="n">
        <v>4.4</v>
      </c>
      <c r="W17" s="1" t="n">
        <v>60</v>
      </c>
      <c r="X17" s="1" t="n">
        <f aca="false" ca="false" dt2D="false" dtr="false" t="normal">T17*V17</f>
        <v>22.880000000000003</v>
      </c>
      <c r="Y17" s="1" t="n">
        <f aca="false" ca="false" dt2D="false" dtr="false" t="normal">R17-X17</f>
        <v>-0.08770899596014559</v>
      </c>
      <c r="Z17" s="1" t="n">
        <f aca="false" ca="false" dt2D="false" dtr="false" t="normal">X17*$R$7</f>
        <v>49.42080000000001</v>
      </c>
    </row>
    <row outlineLevel="0" r="18">
      <c r="C18" s="18" t="n">
        <f aca="false" ca="false" dt2D="false" dtr="false" t="normal">'50 кГЦ новый для ХК.01'!O12</f>
        <v>9</v>
      </c>
      <c r="D18" s="19" t="n">
        <f aca="false" ca="false" dt2D="false" dtr="false" t="normal">'240 кГЦ '!P12</f>
        <v>3.3</v>
      </c>
      <c r="E18" s="20" t="n">
        <f aca="false" ca="false" dt2D="false" dtr="false" t="normal">'240 кГЦ '!W12</f>
        <v>3.449910091406951</v>
      </c>
      <c r="F18" s="21" t="n">
        <f aca="false" ca="false" dt2D="false" dtr="false" t="normal">E18</f>
        <v>3.449910091406951</v>
      </c>
      <c r="G18" s="22" t="n">
        <f aca="false" ca="false" dt2D="false" dtr="false" t="normal">'240 кГЦ '!Y12</f>
        <v>3.658361434249624</v>
      </c>
      <c r="H18" s="23" t="n"/>
      <c r="I18" s="13" t="n"/>
      <c r="J18" s="24" t="n">
        <f aca="false" ca="false" dt2D="false" dtr="false" t="normal">'50 кГЦ новый для ХК.01'!AD12</f>
        <v>9</v>
      </c>
      <c r="K18" s="25" t="n">
        <f aca="false" ca="false" dt2D="false" dtr="false" t="normal">'240 кГЦ '!AD12</f>
        <v>35</v>
      </c>
      <c r="L18" s="20" t="n">
        <f aca="false" ca="false" dt2D="false" dtr="false" t="normal">'240 кГЦ '!AK12</f>
        <v>56.06601002067094</v>
      </c>
      <c r="M18" s="21" t="n">
        <f aca="false" ca="false" dt2D="false" dtr="false" t="normal">'240 кГЦ '!AM12</f>
        <v>5.606601002067089</v>
      </c>
      <c r="N18" s="22" t="n">
        <f aca="false" ca="false" dt2D="false" dtr="false" t="normal">'240 кГЦ '!AO12</f>
        <v>5.945364470302105</v>
      </c>
      <c r="O18" s="23" t="n"/>
      <c r="P18" s="23" t="n"/>
      <c r="Q18" s="23" t="n"/>
      <c r="R18" s="13" t="n">
        <f aca="false" ca="false" dt2D="false" dtr="false" t="normal">L18/$R$7</f>
        <v>25.95648612068099</v>
      </c>
      <c r="S18" s="0" t="n">
        <f aca="false" ca="false" dt2D="false" dtr="false" t="normal">POWER(R18, 0.5)</f>
        <v>5.094750839901888</v>
      </c>
      <c r="T18" s="1" t="n">
        <v>5.1</v>
      </c>
      <c r="U18" s="1" t="n">
        <v>53</v>
      </c>
      <c r="V18" s="1" t="n">
        <v>5.1</v>
      </c>
      <c r="W18" s="1" t="n">
        <v>53</v>
      </c>
      <c r="X18" s="1" t="n">
        <f aca="false" ca="false" dt2D="false" dtr="false" t="normal">T18*V18</f>
        <v>26.009999999999998</v>
      </c>
      <c r="Y18" s="1" t="n">
        <f aca="false" ca="false" dt2D="false" dtr="false" t="normal">R18-X18</f>
        <v>-0.053513879319009305</v>
      </c>
      <c r="Z18" s="1" t="n">
        <f aca="false" ca="false" dt2D="false" dtr="false" t="normal">X18*$R$7</f>
        <v>56.181599999999996</v>
      </c>
    </row>
    <row outlineLevel="0" r="19">
      <c r="C19" s="18" t="n">
        <f aca="false" ca="false" dt2D="false" dtr="false" t="normal">'50 кГЦ новый для ХК.01'!O13</f>
        <v>10</v>
      </c>
      <c r="D19" s="19" t="n">
        <f aca="false" ca="false" dt2D="false" dtr="false" t="normal">'240 кГЦ '!P13</f>
        <v>3.675</v>
      </c>
      <c r="E19" s="20" t="n">
        <f aca="false" ca="false" dt2D="false" dtr="false" t="normal">'240 кГЦ '!W13</f>
        <v>3.861389951166729</v>
      </c>
      <c r="F19" s="21" t="n">
        <f aca="false" ca="false" dt2D="false" dtr="false" t="normal">E19</f>
        <v>3.861389951166729</v>
      </c>
      <c r="G19" s="22" t="n">
        <f aca="false" ca="false" dt2D="false" dtr="false" t="normal">'240 кГЦ '!Y13</f>
        <v>4.094703834495105</v>
      </c>
      <c r="H19" s="23" t="n"/>
      <c r="I19" s="13" t="n"/>
      <c r="J19" s="24" t="n">
        <f aca="false" ca="false" dt2D="false" dtr="false" t="normal">'50 кГЦ новый для ХК.01'!AD13</f>
        <v>10</v>
      </c>
      <c r="K19" s="25" t="n">
        <f aca="false" ca="false" dt2D="false" dtr="false" t="normal">'240 кГЦ '!AD13</f>
        <v>38</v>
      </c>
      <c r="L19" s="20" t="n">
        <f aca="false" ca="false" dt2D="false" dtr="false" t="normal">'240 кГЦ '!AK13</f>
        <v>63.38041149638816</v>
      </c>
      <c r="M19" s="21" t="n">
        <f aca="false" ca="false" dt2D="false" dtr="false" t="normal">'240 кГЦ '!AM13</f>
        <v>6.338041149638811</v>
      </c>
      <c r="N19" s="22" t="n">
        <f aca="false" ca="false" dt2D="false" dtr="false" t="normal">'240 кГЦ '!AO13</f>
        <v>6.7209998800489545</v>
      </c>
      <c r="O19" s="23" t="n"/>
      <c r="P19" s="23" t="n"/>
      <c r="Q19" s="23" t="n"/>
      <c r="R19" s="13" t="n">
        <f aca="false" ca="false" dt2D="false" dtr="false" t="normal">L19/$R$7</f>
        <v>29.3427831001797</v>
      </c>
      <c r="S19" s="0" t="n">
        <f aca="false" ca="false" dt2D="false" dtr="false" t="normal">POWER(R19, 0.5)</f>
        <v>5.416897922259539</v>
      </c>
      <c r="T19" s="1" t="n">
        <v>5.4</v>
      </c>
      <c r="U19" s="1" t="n">
        <v>50</v>
      </c>
      <c r="V19" s="1" t="n">
        <v>5.4</v>
      </c>
      <c r="W19" s="1" t="n">
        <v>50</v>
      </c>
      <c r="X19" s="1" t="n">
        <f aca="false" ca="false" dt2D="false" dtr="false" t="normal">T19*V19</f>
        <v>29.160000000000004</v>
      </c>
      <c r="Y19" s="1" t="n">
        <f aca="false" ca="false" dt2D="false" dtr="false" t="normal">R19-X19</f>
        <v>0.182783100179698</v>
      </c>
      <c r="Z19" s="1" t="n">
        <f aca="false" ca="false" dt2D="false" dtr="false" t="normal">X19*$R$7</f>
        <v>62.98560000000001</v>
      </c>
    </row>
    <row outlineLevel="0" r="20">
      <c r="C20" s="18" t="n">
        <f aca="false" ca="false" dt2D="false" dtr="false" t="normal">'50 кГЦ новый для ХК.01'!O14</f>
        <v>11</v>
      </c>
      <c r="D20" s="19" t="n">
        <f aca="false" ca="false" dt2D="false" dtr="false" t="normal">'240 кГЦ '!P14</f>
        <v>4.05</v>
      </c>
      <c r="E20" s="20" t="n">
        <f aca="false" ca="false" dt2D="false" dtr="false" t="normal">'240 кГЦ '!W14</f>
        <v>4.276946555135826</v>
      </c>
      <c r="F20" s="21" t="n">
        <f aca="false" ca="false" dt2D="false" dtr="false" t="normal">E20</f>
        <v>4.276946555135826</v>
      </c>
      <c r="G20" s="22" t="n">
        <f aca="false" ca="false" dt2D="false" dtr="false" t="normal">'240 кГЦ '!Y14</f>
        <v>4.535369305022858</v>
      </c>
      <c r="H20" s="23" t="n"/>
      <c r="I20" s="13" t="n"/>
      <c r="J20" s="24" t="n">
        <f aca="false" ca="false" dt2D="false" dtr="false" t="normal">'50 кГЦ новый для ХК.01'!AD14</f>
        <v>11</v>
      </c>
      <c r="K20" s="25" t="n">
        <f aca="false" ca="false" dt2D="false" dtr="false" t="normal">'240 кГЦ '!AD14</f>
        <v>41</v>
      </c>
      <c r="L20" s="20" t="n">
        <f aca="false" ca="false" dt2D="false" dtr="false" t="normal">'240 кГЦ '!AK14</f>
        <v>71.20248755342148</v>
      </c>
      <c r="M20" s="21" t="n">
        <f aca="false" ca="false" dt2D="false" dtr="false" t="normal">'240 кГЦ '!AM14</f>
        <v>7.120248755342142</v>
      </c>
      <c r="N20" s="22" t="n">
        <f aca="false" ca="false" dt2D="false" dtr="false" t="normal">'240 кГЦ '!AO14</f>
        <v>7.550470232163181</v>
      </c>
      <c r="O20" s="23" t="n"/>
      <c r="P20" s="23" t="n"/>
      <c r="Q20" s="23" t="n"/>
      <c r="R20" s="13" t="n">
        <f aca="false" ca="false" dt2D="false" dtr="false" t="normal">L20/$R$7</f>
        <v>32.96411460806549</v>
      </c>
      <c r="S20" s="0" t="n">
        <f aca="false" ca="false" dt2D="false" dtr="false" t="normal">POWER(R20, 0.5)</f>
        <v>5.741438374489923</v>
      </c>
      <c r="T20" s="1" t="n">
        <v>5.7</v>
      </c>
      <c r="U20" s="1" t="n">
        <v>47</v>
      </c>
      <c r="V20" s="1" t="n">
        <v>5.8</v>
      </c>
      <c r="W20" s="1" t="n">
        <v>46</v>
      </c>
      <c r="X20" s="1" t="n">
        <f aca="false" ca="false" dt2D="false" dtr="false" t="normal">T20*V20</f>
        <v>33.06</v>
      </c>
      <c r="Y20" s="1" t="n">
        <f aca="false" ca="false" dt2D="false" dtr="false" t="normal">R20-X20</f>
        <v>-0.09588539193450885</v>
      </c>
      <c r="Z20" s="1" t="n">
        <f aca="false" ca="false" dt2D="false" dtr="false" t="normal">X20*$R$7</f>
        <v>71.40960000000001</v>
      </c>
    </row>
    <row outlineLevel="0" r="21">
      <c r="C21" s="18" t="n">
        <f aca="false" ca="false" dt2D="false" dtr="false" t="normal">'50 кГЦ новый для ХК.01'!O15</f>
        <v>12</v>
      </c>
      <c r="D21" s="19" t="n">
        <f aca="false" ca="false" dt2D="false" dtr="false" t="normal">'240 кГЦ '!P15</f>
        <v>4.425</v>
      </c>
      <c r="E21" s="20" t="n">
        <f aca="false" ca="false" dt2D="false" dtr="false" t="normal">'240 кГЦ '!W15</f>
        <v>4.696610629146057</v>
      </c>
      <c r="F21" s="21" t="n">
        <f aca="false" ca="false" dt2D="false" dtr="false" t="normal">E21</f>
        <v>4.696610629146057</v>
      </c>
      <c r="G21" s="22" t="n">
        <f aca="false" ca="false" dt2D="false" dtr="false" t="normal">'240 кГЦ '!Y15</f>
        <v>4.980390428188704</v>
      </c>
      <c r="H21" s="23" t="n"/>
      <c r="I21" s="13" t="n"/>
      <c r="J21" s="24" t="n">
        <f aca="false" ca="false" dt2D="false" dtr="false" t="normal">'50 кГЦ новый для ХК.01'!AD15</f>
        <v>12</v>
      </c>
      <c r="K21" s="25" t="n">
        <f aca="false" ca="false" dt2D="false" dtr="false" t="normal">'240 кГЦ '!AD15</f>
        <v>44</v>
      </c>
      <c r="L21" s="20" t="n">
        <f aca="false" ca="false" dt2D="false" dtr="false" t="normal">'240 кГЦ '!AK15</f>
        <v>79.56166044984225</v>
      </c>
      <c r="M21" s="21" t="n">
        <f aca="false" ca="false" dt2D="false" dtr="false" t="normal">'240 кГЦ '!AM15</f>
        <v>7.956166044984219</v>
      </c>
      <c r="N21" s="22" t="n">
        <f aca="false" ca="false" dt2D="false" dtr="false" t="normal">'240 кГЦ '!AO15</f>
        <v>8.436895528366179</v>
      </c>
      <c r="O21" s="23" t="n"/>
      <c r="P21" s="23" t="n"/>
      <c r="Q21" s="23" t="n"/>
      <c r="R21" s="13" t="n">
        <f aca="false" ca="false" dt2D="false" dtr="false" t="normal">L21/$R$7</f>
        <v>36.83410206011215</v>
      </c>
      <c r="S21" s="0" t="n">
        <f aca="false" ca="false" dt2D="false" dtr="false" t="normal">POWER(R21, 0.5)</f>
        <v>6.069110483432655</v>
      </c>
      <c r="T21" s="1" t="n">
        <v>6.1</v>
      </c>
      <c r="U21" s="1" t="n">
        <v>44</v>
      </c>
      <c r="V21" s="1" t="n">
        <v>6</v>
      </c>
      <c r="W21" s="1" t="n">
        <v>45</v>
      </c>
      <c r="X21" s="1" t="n">
        <f aca="false" ca="false" dt2D="false" dtr="false" t="normal">T21*V21</f>
        <v>36.599999999999994</v>
      </c>
      <c r="Y21" s="1" t="n">
        <f aca="false" ca="false" dt2D="false" dtr="false" t="normal">R21-X21</f>
        <v>0.23410206011215706</v>
      </c>
      <c r="Z21" s="1" t="n">
        <f aca="false" ca="false" dt2D="false" dtr="false" t="normal">X21*$R$7</f>
        <v>79.056</v>
      </c>
    </row>
    <row outlineLevel="0" r="22">
      <c r="C22" s="18" t="n">
        <f aca="false" ca="false" dt2D="false" dtr="false" t="normal">'50 кГЦ новый для ХК.01'!O16</f>
        <v>13</v>
      </c>
      <c r="D22" s="19" t="n">
        <f aca="false" ca="false" dt2D="false" dtr="false" t="normal">'240 кГЦ '!P16</f>
        <v>4.8</v>
      </c>
      <c r="E22" s="20" t="n">
        <f aca="false" ca="false" dt2D="false" dtr="false" t="normal">'240 кГЦ '!W16</f>
        <v>5.120413105618344</v>
      </c>
      <c r="F22" s="21" t="n">
        <f aca="false" ca="false" dt2D="false" dtr="false" t="normal">E22</f>
        <v>5.120413105618344</v>
      </c>
      <c r="G22" s="22" t="n">
        <f aca="false" ca="false" dt2D="false" dtr="false" t="normal">'240 кГЦ '!Y16</f>
        <v>5.429800005420152</v>
      </c>
      <c r="H22" s="23" t="n"/>
      <c r="I22" s="13" t="n"/>
      <c r="J22" s="24" t="n">
        <f aca="false" ca="false" dt2D="false" dtr="false" t="normal">'50 кГЦ новый для ХК.01'!AD16</f>
        <v>13</v>
      </c>
      <c r="K22" s="25" t="n">
        <f aca="false" ca="false" dt2D="false" dtr="false" t="normal">'240 кГЦ '!AD16</f>
        <v>47</v>
      </c>
      <c r="L22" s="20" t="n">
        <f aca="false" ca="false" dt2D="false" dtr="false" t="normal">'240 кГЦ '!AK16</f>
        <v>88.48891532272606</v>
      </c>
      <c r="M22" s="21" t="n">
        <f aca="false" ca="false" dt2D="false" dtr="false" t="normal">'240 кГЦ '!AM16</f>
        <v>8.8488915322726</v>
      </c>
      <c r="N22" s="22" t="n">
        <f aca="false" ca="false" dt2D="false" dtr="false" t="normal">'240 кГЦ '!AO16</f>
        <v>9.383561501546842</v>
      </c>
      <c r="O22" s="23" t="n"/>
      <c r="P22" s="23" t="n"/>
      <c r="Q22" s="23" t="n"/>
      <c r="R22" s="13" t="n">
        <f aca="false" ca="false" dt2D="false" dtr="false" t="normal">L22/$R$7</f>
        <v>40.96709042718799</v>
      </c>
      <c r="S22" s="0" t="n">
        <f aca="false" ca="false" dt2D="false" dtr="false" t="normal">POWER(R22, 0.5)</f>
        <v>6.40055391565355</v>
      </c>
      <c r="T22" s="1" t="n">
        <v>6.4</v>
      </c>
      <c r="U22" s="1" t="n">
        <v>42</v>
      </c>
      <c r="V22" s="1" t="n">
        <v>6.4</v>
      </c>
      <c r="W22" s="1" t="n">
        <v>42</v>
      </c>
      <c r="X22" s="1" t="n">
        <f aca="false" ca="false" dt2D="false" dtr="false" t="normal">T22*V22</f>
        <v>40.96000000000001</v>
      </c>
      <c r="Y22" s="1" t="n">
        <f aca="false" ca="false" dt2D="false" dtr="false" t="normal">R22-X22</f>
        <v>0.007090427187982584</v>
      </c>
      <c r="Z22" s="1" t="n">
        <f aca="false" ca="false" dt2D="false" dtr="false" t="normal">X22*$R$7</f>
        <v>88.47360000000002</v>
      </c>
    </row>
    <row outlineLevel="0" r="23">
      <c r="C23" s="18" t="n">
        <f aca="false" ca="false" dt2D="false" dtr="false" t="normal">'50 кГЦ новый для ХК.01'!O17</f>
        <v>14</v>
      </c>
      <c r="D23" s="19" t="n">
        <f aca="false" ca="false" dt2D="false" dtr="false" t="normal">'240 кГЦ '!P17</f>
        <v>5.175</v>
      </c>
      <c r="E23" s="20" t="n">
        <f aca="false" ca="false" dt2D="false" dtr="false" t="normal">'240 кГЦ '!W17</f>
        <v>5.548385124866813</v>
      </c>
      <c r="F23" s="21" t="n">
        <f aca="false" ca="false" dt2D="false" dtr="false" t="normal">E23</f>
        <v>5.548385124866813</v>
      </c>
      <c r="G23" s="22" t="n">
        <f aca="false" ca="false" dt2D="false" dtr="false" t="normal">'240 кГЦ '!Y17</f>
        <v>5.883631058599284</v>
      </c>
      <c r="H23" s="23" t="n"/>
      <c r="I23" s="13" t="n"/>
      <c r="J23" s="24" t="n">
        <f aca="false" ca="false" dt2D="false" dtr="false" t="normal">'50 кГЦ новый для ХК.01'!AD17</f>
        <v>14</v>
      </c>
      <c r="K23" s="25" t="n">
        <f aca="false" ca="false" dt2D="false" dtr="false" t="normal">'240 кГЦ '!AD17</f>
        <v>50</v>
      </c>
      <c r="L23" s="20" t="n">
        <f aca="false" ca="false" dt2D="false" dtr="false" t="normal">'240 кГЦ '!AK17</f>
        <v>98.01687903643032</v>
      </c>
      <c r="M23" s="21" t="n">
        <f aca="false" ca="false" dt2D="false" dtr="false" t="normal">'240 кГЦ '!AM17</f>
        <v>9.801687903643025</v>
      </c>
      <c r="N23" s="22" t="n">
        <f aca="false" ca="false" dt2D="false" dtr="false" t="normal">'240 кГЦ '!AO17</f>
        <v>10.39392797700853</v>
      </c>
      <c r="O23" s="23" t="n"/>
      <c r="P23" s="23" t="n"/>
      <c r="Q23" s="23" t="n"/>
      <c r="R23" s="13" t="n">
        <f aca="false" ca="false" dt2D="false" dtr="false" t="normal">L23/$R$7</f>
        <v>45.37818473908811</v>
      </c>
      <c r="S23" s="0" t="n">
        <f aca="false" ca="false" dt2D="false" dtr="false" t="normal">POWER(R23, 0.5)</f>
        <v>6.736333182012905</v>
      </c>
      <c r="T23" s="1" t="n">
        <v>7</v>
      </c>
      <c r="U23" s="1" t="n">
        <v>38</v>
      </c>
      <c r="V23" s="1" t="n">
        <v>6.5</v>
      </c>
      <c r="W23" s="1" t="n">
        <v>41</v>
      </c>
      <c r="X23" s="1" t="n">
        <f aca="false" ca="false" dt2D="false" dtr="false" t="normal">T23*V23</f>
        <v>45.5</v>
      </c>
      <c r="Y23" s="1" t="n">
        <f aca="false" ca="false" dt2D="false" dtr="false" t="normal">R23-X23</f>
        <v>-0.12181526091188744</v>
      </c>
      <c r="Z23" s="1" t="n">
        <f aca="false" ca="false" dt2D="false" dtr="false" t="normal">X23*$R$7</f>
        <v>98.28</v>
      </c>
    </row>
    <row outlineLevel="0" r="24">
      <c r="C24" s="18" t="n">
        <f aca="false" ca="false" dt2D="false" dtr="false" t="normal">'50 кГЦ новый для ХК.01'!O18</f>
        <v>15</v>
      </c>
      <c r="D24" s="19" t="n">
        <f aca="false" ca="false" dt2D="false" dtr="false" t="normal">'240 кГЦ '!P18</f>
        <v>5.55</v>
      </c>
      <c r="E24" s="20" t="n">
        <f aca="false" ca="false" dt2D="false" dtr="false" t="normal">'240 кГЦ '!W18</f>
        <v>5.980558036410811</v>
      </c>
      <c r="F24" s="21" t="n">
        <f aca="false" ca="false" dt2D="false" dtr="false" t="normal">E24</f>
        <v>5.980558036410811</v>
      </c>
      <c r="G24" s="22" t="n">
        <f aca="false" ca="false" dt2D="false" dtr="false" t="normal">'240 кГЦ '!Y18</f>
        <v>6.341916831454063</v>
      </c>
      <c r="H24" s="23" t="n"/>
      <c r="I24" s="13" t="n"/>
      <c r="J24" s="24" t="n">
        <f aca="false" ca="false" dt2D="false" dtr="false" t="normal">'50 кГЦ новый для ХК.01'!AD18</f>
        <v>15</v>
      </c>
      <c r="K24" s="25" t="n">
        <f aca="false" ca="false" dt2D="false" dtr="false" t="normal">'240 кГЦ '!AD18</f>
        <v>53</v>
      </c>
      <c r="L24" s="20" t="n">
        <f aca="false" ca="false" dt2D="false" dtr="false" t="normal">'240 кГЦ '!AK18</f>
        <v>108.17990287547322</v>
      </c>
      <c r="M24" s="21" t="n">
        <f aca="false" ca="false" dt2D="false" dtr="false" t="normal">'240 кГЦ '!AM18</f>
        <v>10.817990287547314</v>
      </c>
      <c r="N24" s="22" t="n">
        <f aca="false" ca="false" dt2D="false" dtr="false" t="normal">'240 кГЦ '!AO18</f>
        <v>11.471637641405938</v>
      </c>
      <c r="O24" s="23" t="n"/>
      <c r="P24" s="23" t="n"/>
      <c r="Q24" s="23" t="n"/>
      <c r="R24" s="13" t="n">
        <f aca="false" ca="false" dt2D="false" dtr="false" t="normal">L24/$R$7</f>
        <v>50.08328836827464</v>
      </c>
      <c r="S24" s="0" t="n">
        <f aca="false" ca="false" dt2D="false" dtr="false" t="normal">POWER(R24, 0.5)</f>
        <v>7.076954738323161</v>
      </c>
      <c r="T24" s="1" t="n">
        <v>7.2</v>
      </c>
      <c r="U24" s="1" t="n">
        <v>37</v>
      </c>
      <c r="V24" s="1" t="n">
        <v>7</v>
      </c>
      <c r="W24" s="1" t="n">
        <v>38</v>
      </c>
      <c r="X24" s="1" t="n">
        <f aca="false" ca="false" dt2D="false" dtr="false" t="normal">T24*V24</f>
        <v>50.4</v>
      </c>
      <c r="Y24" s="1" t="n">
        <f aca="false" ca="false" dt2D="false" dtr="false" t="normal">R24-X24</f>
        <v>-0.31671163172536154</v>
      </c>
      <c r="Z24" s="1" t="n">
        <f aca="false" ca="false" dt2D="false" dtr="false" t="normal">X24*$R$7</f>
        <v>108.864</v>
      </c>
    </row>
    <row outlineLevel="0" r="25">
      <c r="C25" s="18" t="n">
        <f aca="false" ca="false" dt2D="false" dtr="false" t="normal">'50 кГЦ новый для ХК.01'!O19</f>
        <v>16</v>
      </c>
      <c r="D25" s="19" t="n">
        <f aca="false" ca="false" dt2D="false" dtr="false" t="normal">'240 кГЦ '!P19</f>
        <v>5.925</v>
      </c>
      <c r="E25" s="20" t="n">
        <f aca="false" ca="false" dt2D="false" dtr="false" t="normal">'240 кГЦ '!W19</f>
        <v>6.416963400294881</v>
      </c>
      <c r="F25" s="21" t="n">
        <f aca="false" ca="false" dt2D="false" dtr="false" t="normal">E25</f>
        <v>6.416963400294881</v>
      </c>
      <c r="G25" s="22" t="n">
        <f aca="false" ca="false" dt2D="false" dtr="false" t="normal">'240 кГЦ '!Y19</f>
        <v>6.80469079095805</v>
      </c>
      <c r="H25" s="23" t="n"/>
      <c r="I25" s="13" t="n"/>
      <c r="J25" s="24" t="n">
        <f aca="false" ca="false" dt2D="false" dtr="false" t="normal">'50 кГЦ новый для ХК.01'!AD19</f>
        <v>16</v>
      </c>
      <c r="K25" s="25" t="n">
        <f aca="false" ca="false" dt2D="false" dtr="false" t="normal">'240 кГЦ '!AD19</f>
        <v>56</v>
      </c>
      <c r="L25" s="20" t="n">
        <f aca="false" ca="false" dt2D="false" dtr="false" t="normal">'240 кГЦ '!AK19</f>
        <v>119.0141492649804</v>
      </c>
      <c r="M25" s="21" t="n">
        <f aca="false" ca="false" dt2D="false" dtr="false" t="normal">'240 кГЦ '!AM19</f>
        <v>11.901414926498031</v>
      </c>
      <c r="N25" s="22" t="n">
        <f aca="false" ca="false" dt2D="false" dtr="false" t="normal">'240 кГЦ '!AO19</f>
        <v>12.62052523877421</v>
      </c>
      <c r="O25" s="23" t="n"/>
      <c r="P25" s="23" t="n"/>
      <c r="Q25" s="23" t="n"/>
      <c r="R25" s="13" t="n">
        <f aca="false" ca="false" dt2D="false" dtr="false" t="normal">L25/$R$7</f>
        <v>55.099143178231664</v>
      </c>
      <c r="S25" s="0" t="n">
        <f aca="false" ca="false" dt2D="false" dtr="false" t="normal">POWER(R25, 0.5)</f>
        <v>7.422879709265917</v>
      </c>
      <c r="T25" s="1" t="n">
        <v>7.6</v>
      </c>
      <c r="U25" s="1" t="n">
        <v>34</v>
      </c>
      <c r="V25" s="1" t="n">
        <v>7.2</v>
      </c>
      <c r="W25" s="1" t="n">
        <v>37</v>
      </c>
      <c r="X25" s="1" t="n">
        <f aca="false" ca="false" dt2D="false" dtr="false" t="normal">T25*V25</f>
        <v>54.72</v>
      </c>
      <c r="Y25" s="1" t="n">
        <f aca="false" ca="false" dt2D="false" dtr="false" t="normal">R25-X25</f>
        <v>0.379143178231665</v>
      </c>
      <c r="Z25" s="1" t="n">
        <f aca="false" ca="false" dt2D="false" dtr="false" t="normal">X25*$R$7</f>
        <v>118.1952</v>
      </c>
    </row>
    <row outlineLevel="0" r="26">
      <c r="C26" s="18" t="n">
        <f aca="false" ca="false" dt2D="false" dtr="false" t="normal">'50 кГЦ новый для ХК.01'!O20</f>
        <v>17</v>
      </c>
      <c r="D26" s="19" t="n">
        <f aca="false" ca="false" dt2D="false" dtr="false" t="normal">'240 кГЦ '!P20</f>
        <v>6.3</v>
      </c>
      <c r="E26" s="20" t="n">
        <f aca="false" ca="false" dt2D="false" dtr="false" t="normal">'240 кГЦ '!W20</f>
        <v>6.857632988416734</v>
      </c>
      <c r="F26" s="21" t="n">
        <f aca="false" ca="false" dt2D="false" dtr="false" t="normal">E26</f>
        <v>6.857632988416734</v>
      </c>
      <c r="G26" s="22" t="n">
        <f aca="false" ca="false" dt2D="false" dtr="false" t="normal">'240 кГЦ '!Y20</f>
        <v>7.2719866287386195</v>
      </c>
      <c r="H26" s="23" t="n"/>
      <c r="I26" s="13" t="n"/>
      <c r="J26" s="24" t="n">
        <f aca="false" ca="false" dt2D="false" dtr="false" t="normal">'50 кГЦ новый для ХК.01'!AD20</f>
        <v>17</v>
      </c>
      <c r="K26" s="25" t="n">
        <f aca="false" ca="false" dt2D="false" dtr="false" t="normal">'240 кГЦ '!AD20</f>
        <v>59</v>
      </c>
      <c r="L26" s="20" t="n">
        <f aca="false" ca="false" dt2D="false" dtr="false" t="normal">'240 кГЦ '!AK20</f>
        <v>130.55768271022666</v>
      </c>
      <c r="M26" s="21" t="n">
        <f aca="false" ca="false" dt2D="false" dtr="false" t="normal">'240 кГЦ '!AM20</f>
        <v>13.055768271022655</v>
      </c>
      <c r="N26" s="22" t="n">
        <f aca="false" ca="false" dt2D="false" dtr="false" t="normal">'240 кГЦ '!AO20</f>
        <v>13.84462721396037</v>
      </c>
      <c r="O26" s="23" t="n"/>
      <c r="P26" s="23" t="n"/>
      <c r="Q26" s="23" t="n"/>
      <c r="R26" s="13" t="n">
        <f aca="false" ca="false" dt2D="false" dtr="false" t="normal">L26/$R$7</f>
        <v>60.44337162510493</v>
      </c>
      <c r="S26" s="0" t="n">
        <f aca="false" ca="false" dt2D="false" dtr="false" t="normal">POWER(R26, 0.5)</f>
        <v>7.774533531029687</v>
      </c>
      <c r="T26" s="1" t="n">
        <v>8.1</v>
      </c>
      <c r="U26" s="1" t="n">
        <v>32</v>
      </c>
      <c r="V26" s="1" t="n">
        <v>7.5</v>
      </c>
      <c r="W26" s="1" t="n">
        <v>35</v>
      </c>
      <c r="X26" s="1" t="n">
        <f aca="false" ca="false" dt2D="false" dtr="false" t="normal">T26*V26</f>
        <v>60.75</v>
      </c>
      <c r="Y26" s="1" t="n">
        <f aca="false" ca="false" dt2D="false" dtr="false" t="normal">R26-X26</f>
        <v>-0.30662837489506956</v>
      </c>
      <c r="Z26" s="1" t="n">
        <f aca="false" ca="false" dt2D="false" dtr="false" t="normal">X26*$R$7</f>
        <v>131.22</v>
      </c>
    </row>
    <row outlineLevel="0" r="27">
      <c r="C27" s="18" t="n">
        <f aca="false" ca="false" dt2D="false" dtr="false" t="normal">'50 кГЦ новый для ХК.01'!O21</f>
        <v>18</v>
      </c>
      <c r="D27" s="19" t="n">
        <f aca="false" ca="false" dt2D="false" dtr="false" t="normal">'240 кГЦ '!P21</f>
        <v>6.675</v>
      </c>
      <c r="E27" s="20" t="n">
        <f aca="false" ca="false" dt2D="false" dtr="false" t="normal">'240 кГЦ '!W21</f>
        <v>7.302598785863266</v>
      </c>
      <c r="F27" s="21" t="n">
        <f aca="false" ca="false" dt2D="false" dtr="false" t="normal">E27</f>
        <v>7.302598785863266</v>
      </c>
      <c r="G27" s="22" t="n">
        <f aca="false" ca="false" dt2D="false" dtr="false" t="normal">'240 кГЦ '!Y21</f>
        <v>7.743838262493704</v>
      </c>
      <c r="H27" s="23" t="n"/>
      <c r="I27" s="13" t="n"/>
      <c r="J27" s="24" t="n">
        <f aca="false" ca="false" dt2D="false" dtr="false" t="normal">'50 кГЦ новый для ХК.01'!AD21</f>
        <v>18</v>
      </c>
      <c r="K27" s="25" t="n">
        <f aca="false" ca="false" dt2D="false" dtr="false" t="normal">'240 кГЦ '!AD21</f>
        <v>62</v>
      </c>
      <c r="L27" s="20" t="n">
        <f aca="false" ca="false" dt2D="false" dtr="false" t="normal">'240 кГЦ '!AK21</f>
        <v>142.85056515573652</v>
      </c>
      <c r="M27" s="21" t="n">
        <f aca="false" ca="false" dt2D="false" dtr="false" t="normal">'240 кГЦ '!AM21</f>
        <v>14.285056515573642</v>
      </c>
      <c r="N27" s="22" t="n">
        <f aca="false" ca="false" dt2D="false" dtr="false" t="normal">'240 кГЦ '!AO21</f>
        <v>15.14819182471454</v>
      </c>
      <c r="O27" s="23" t="n"/>
      <c r="P27" s="23" t="n"/>
      <c r="Q27" s="23" t="n"/>
      <c r="R27" s="13" t="n">
        <f aca="false" ca="false" dt2D="false" dtr="false" t="normal">L27/$R$7</f>
        <v>66.13452090543358</v>
      </c>
      <c r="S27" s="0" t="n">
        <f aca="false" ca="false" dt2D="false" dtr="false" t="normal">POWER(R27, 0.5)</f>
        <v>8.132313379686838</v>
      </c>
      <c r="T27" s="1" t="n">
        <v>8.5</v>
      </c>
      <c r="U27" s="1" t="n">
        <v>31</v>
      </c>
      <c r="V27" s="1" t="n">
        <v>7.8</v>
      </c>
      <c r="W27" s="1" t="n">
        <v>33</v>
      </c>
      <c r="X27" s="1" t="n">
        <f aca="false" ca="false" dt2D="false" dtr="false" t="normal">T27*V27</f>
        <v>66.3</v>
      </c>
      <c r="Y27" s="1" t="n">
        <f aca="false" ca="false" dt2D="false" dtr="false" t="normal">R27-X27</f>
        <v>-0.16547909456642174</v>
      </c>
      <c r="Z27" s="1" t="n">
        <f aca="false" ca="false" dt2D="false" dtr="false" t="normal">X27*$R$7</f>
        <v>143.208</v>
      </c>
    </row>
    <row outlineLevel="0" r="28">
      <c r="C28" s="18" t="n">
        <f aca="false" ca="false" dt2D="false" dtr="false" t="normal">'50 кГЦ новый для ХК.01'!O22</f>
        <v>19</v>
      </c>
      <c r="D28" s="19" t="n">
        <f aca="false" ca="false" dt2D="false" dtr="false" t="normal">'240 кГЦ '!P22</f>
        <v>7.05</v>
      </c>
      <c r="E28" s="20" t="n">
        <f aca="false" ca="false" dt2D="false" dtr="false" t="normal">'240 кГЦ '!W22</f>
        <v>7.751892992254673</v>
      </c>
      <c r="F28" s="21" t="n">
        <f aca="false" ca="false" dt2D="false" dtr="false" t="normal">E28</f>
        <v>7.751892992254673</v>
      </c>
      <c r="G28" s="22" t="n">
        <f aca="false" ca="false" dt2D="false" dtr="false" t="normal">'240 кГЦ '!Y22</f>
        <v>8.22027983741712</v>
      </c>
      <c r="H28" s="23" t="n"/>
      <c r="I28" s="13" t="n"/>
      <c r="J28" s="24" t="n">
        <f aca="false" ca="false" dt2D="false" dtr="false" t="normal">'50 кГЦ новый для ХК.01'!AD22</f>
        <v>19</v>
      </c>
      <c r="K28" s="25" t="n">
        <f aca="false" ca="false" dt2D="false" dtr="false" t="normal">'240 кГЦ '!AD22</f>
        <v>65</v>
      </c>
      <c r="L28" s="20" t="n">
        <f aca="false" ca="false" dt2D="false" dtr="false" t="normal">'240 кГЦ '!AK22</f>
        <v>155.93495597377267</v>
      </c>
      <c r="M28" s="21" t="n">
        <f aca="false" ca="false" dt2D="false" dtr="false" t="normal">'240 кГЦ '!AM22</f>
        <v>15.593495597377256</v>
      </c>
      <c r="N28" s="22" t="n">
        <f aca="false" ca="false" dt2D="false" dtr="false" t="normal">'240 кГЦ '!AO22</f>
        <v>16.535689744691716</v>
      </c>
      <c r="O28" s="23" t="n"/>
      <c r="P28" s="23" t="n"/>
      <c r="Q28" s="23" t="n"/>
      <c r="R28" s="13" t="n">
        <f aca="false" ca="false" dt2D="false" dtr="false" t="normal">L28/$R$7</f>
        <v>72.19210924711697</v>
      </c>
      <c r="S28" s="0" t="n">
        <f aca="false" ca="false" dt2D="false" dtr="false" t="normal">POWER(R28, 0.5)</f>
        <v>8.496593979184658</v>
      </c>
      <c r="T28" s="1" t="n">
        <v>8.5</v>
      </c>
      <c r="U28" s="1" t="n">
        <v>31</v>
      </c>
      <c r="V28" s="1" t="n">
        <v>8.5</v>
      </c>
      <c r="W28" s="1" t="n">
        <v>31</v>
      </c>
      <c r="X28" s="1" t="n">
        <f aca="false" ca="false" dt2D="false" dtr="false" t="normal">T28*V28</f>
        <v>72.25</v>
      </c>
      <c r="Y28" s="1" t="n">
        <f aca="false" ca="false" dt2D="false" dtr="false" t="normal">R28-X28</f>
        <v>-0.0578907528830257</v>
      </c>
      <c r="Z28" s="1" t="n">
        <f aca="false" ca="false" dt2D="false" dtr="false" t="normal">X28*$R$7</f>
        <v>156.06</v>
      </c>
    </row>
    <row outlineLevel="0" r="29">
      <c r="C29" s="18" t="n">
        <f aca="false" ca="false" dt2D="false" dtr="false" t="normal">'50 кГЦ новый для ХК.01'!O23</f>
        <v>20</v>
      </c>
      <c r="D29" s="19" t="n">
        <f aca="false" ca="false" dt2D="false" dtr="false" t="normal">'240 кГЦ '!P23</f>
        <v>7.425</v>
      </c>
      <c r="E29" s="20" t="n">
        <f aca="false" ca="false" dt2D="false" dtr="false" t="normal">'240 кГЦ '!W23</f>
        <v>8.205548023096732</v>
      </c>
      <c r="F29" s="21" t="n">
        <f aca="false" ca="false" dt2D="false" dtr="false" t="normal">E29</f>
        <v>8.205548023096732</v>
      </c>
      <c r="G29" s="22" t="n">
        <f aca="false" ca="false" dt2D="false" dtr="false" t="normal">'240 кГЦ '!Y23</f>
        <v>8.70134572763256</v>
      </c>
      <c r="H29" s="23" t="n"/>
      <c r="I29" s="13" t="n"/>
      <c r="J29" s="24" t="n">
        <f aca="false" ca="false" dt2D="false" dtr="false" t="normal">'50 кГЦ новый для ХК.01'!AD23</f>
        <v>20</v>
      </c>
      <c r="K29" s="25" t="n">
        <f aca="false" ca="false" dt2D="false" dtr="false" t="normal">'240 кГЦ '!AD23</f>
        <v>68</v>
      </c>
      <c r="L29" s="20" t="n">
        <f aca="false" ca="false" dt2D="false" dtr="false" t="normal">'240 кГЦ '!AK23</f>
        <v>169.85521680182438</v>
      </c>
      <c r="M29" s="21" t="n">
        <f aca="false" ca="false" dt2D="false" dtr="false" t="normal">'240 кГЦ '!AM23</f>
        <v>16.985521680182426</v>
      </c>
      <c r="N29" s="22" t="n">
        <f aca="false" ca="false" dt2D="false" dtr="false" t="normal">'240 кГЦ '!AO23</f>
        <v>18.011825180652334</v>
      </c>
      <c r="O29" s="23" t="n"/>
      <c r="P29" s="23" t="n"/>
      <c r="Q29" s="23" t="n"/>
      <c r="R29" s="13" t="n">
        <f aca="false" ca="false" dt2D="false" dtr="false" t="normal">L29/$R$7</f>
        <v>78.63667444528906</v>
      </c>
      <c r="S29" s="0" t="n">
        <f aca="false" ca="false" dt2D="false" dtr="false" t="normal">POWER(R29, 0.5)</f>
        <v>8.867732204193418</v>
      </c>
      <c r="T29" s="1" t="n">
        <v>9.3</v>
      </c>
      <c r="U29" s="1" t="n">
        <v>29</v>
      </c>
      <c r="V29" s="1" t="n">
        <v>8.5</v>
      </c>
      <c r="W29" s="1" t="n">
        <v>31</v>
      </c>
      <c r="X29" s="1" t="n">
        <f aca="false" ca="false" dt2D="false" dtr="false" t="normal">T29*V29</f>
        <v>79.05000000000001</v>
      </c>
      <c r="Y29" s="1" t="n">
        <f aca="false" ca="false" dt2D="false" dtr="false" t="normal">R29-X29</f>
        <v>-0.41332555471095134</v>
      </c>
      <c r="Z29" s="1" t="n">
        <f aca="false" ca="false" dt2D="false" dtr="false" t="normal">X29*$R$7</f>
        <v>170.74800000000005</v>
      </c>
    </row>
    <row outlineLevel="0" r="30">
      <c r="C30" s="18" t="n">
        <f aca="false" ca="false" dt2D="false" dtr="false" t="normal">'50 кГЦ новый для ХК.01'!O24</f>
        <v>21</v>
      </c>
      <c r="D30" s="19" t="n">
        <f aca="false" ca="false" dt2D="false" dtr="false" t="normal">'240 кГЦ '!P24</f>
        <v>7.8</v>
      </c>
      <c r="E30" s="20" t="n">
        <f aca="false" ca="false" dt2D="false" dtr="false" t="normal">'240 кГЦ '!W24</f>
        <v>8.663596511141249</v>
      </c>
      <c r="F30" s="21" t="n">
        <f aca="false" ca="false" dt2D="false" dtr="false" t="normal">E30</f>
        <v>8.663596511141249</v>
      </c>
      <c r="G30" s="22" t="n">
        <f aca="false" ca="false" dt2D="false" dtr="false" t="normal">'240 кГЦ '!Y24</f>
        <v>9.187070537636236</v>
      </c>
      <c r="H30" s="23" t="n"/>
      <c r="I30" s="13" t="n"/>
      <c r="J30" s="24" t="n">
        <f aca="false" ca="false" dt2D="false" dtr="false" t="normal">'50 кГЦ новый для ХК.01'!AD24</f>
        <v>21</v>
      </c>
      <c r="K30" s="25" t="n">
        <f aca="false" ca="false" dt2D="false" dtr="false" t="normal">'240 кГЦ '!AD24</f>
        <v>71</v>
      </c>
      <c r="L30" s="20" t="n">
        <f aca="false" ca="false" dt2D="false" dtr="false" t="normal">'240 кГЦ '!AK24</f>
        <v>184.65802145894907</v>
      </c>
      <c r="M30" s="21" t="n">
        <f aca="false" ca="false" dt2D="false" dtr="false" t="normal">'240 кГЦ '!AM24</f>
        <v>18.46580214589489</v>
      </c>
      <c r="N30" s="22" t="n">
        <f aca="false" ca="false" dt2D="false" dtr="false" t="normal">'240 кГЦ '!AO24</f>
        <v>19.581547528235852</v>
      </c>
      <c r="O30" s="23" t="n"/>
      <c r="P30" s="23" t="n"/>
      <c r="Q30" s="23" t="n"/>
      <c r="R30" s="13" t="n">
        <f aca="false" ca="false" dt2D="false" dtr="false" t="normal">L30/$R$7</f>
        <v>85.48982474951345</v>
      </c>
      <c r="S30" s="0" t="n">
        <f aca="false" ca="false" dt2D="false" dtr="false" t="normal">POWER(R30, 0.5)</f>
        <v>9.24607077355097</v>
      </c>
      <c r="T30" s="1" t="n">
        <v>9.5</v>
      </c>
      <c r="U30" s="1" t="n">
        <v>28</v>
      </c>
      <c r="V30" s="1" t="n">
        <v>9</v>
      </c>
      <c r="W30" s="1" t="n">
        <v>30</v>
      </c>
      <c r="X30" s="1" t="n">
        <f aca="false" ca="false" dt2D="false" dtr="false" t="normal">T30*V30</f>
        <v>85.5</v>
      </c>
      <c r="Y30" s="1" t="n">
        <f aca="false" ca="false" dt2D="false" dtr="false" t="normal">R30-X30</f>
        <v>-0.010175250486554432</v>
      </c>
      <c r="Z30" s="1" t="n">
        <f aca="false" ca="false" dt2D="false" dtr="false" t="normal">X30*$R$7</f>
        <v>184.68</v>
      </c>
    </row>
    <row outlineLevel="0" r="31">
      <c r="C31" s="18" t="n">
        <f aca="false" ca="false" dt2D="false" dtr="false" t="normal">'50 кГЦ новый для ХК.01'!O25</f>
        <v>22</v>
      </c>
      <c r="D31" s="19" t="n">
        <f aca="false" ca="false" dt2D="false" dtr="false" t="normal">'240 кГЦ '!P25</f>
        <v>8.175</v>
      </c>
      <c r="E31" s="20" t="n">
        <f aca="false" ca="false" dt2D="false" dtr="false" t="normal">'240 кГЦ '!W25</f>
        <v>9.126071307754737</v>
      </c>
      <c r="F31" s="21" t="n">
        <f aca="false" ca="false" dt2D="false" dtr="false" t="normal">E31</f>
        <v>9.126071307754737</v>
      </c>
      <c r="G31" s="22" t="n">
        <f aca="false" ca="false" dt2D="false" dtr="false" t="normal">'240 кГЦ '!Y25</f>
        <v>9.677489103748268</v>
      </c>
      <c r="H31" s="23" t="n"/>
      <c r="I31" s="13" t="n"/>
      <c r="J31" s="24" t="n">
        <f aca="false" ca="false" dt2D="false" dtr="false" t="normal">'50 кГЦ новый для ХК.01'!AD25</f>
        <v>22</v>
      </c>
      <c r="K31" s="25" t="n">
        <f aca="false" ca="false" dt2D="false" dtr="false" t="normal">'240 кГЦ '!AD25</f>
        <v>74</v>
      </c>
      <c r="L31" s="20" t="n">
        <f aca="false" ca="false" dt2D="false" dtr="false" t="normal">'240 кГЦ '!AK25</f>
        <v>200.39247118153307</v>
      </c>
      <c r="M31" s="21" t="n">
        <f aca="false" ca="false" dt2D="false" dtr="false" t="normal">'240 кГЦ '!AM25</f>
        <v>20.03924711815329</v>
      </c>
      <c r="N31" s="22" t="n">
        <f aca="false" ca="false" dt2D="false" dtr="false" t="normal">'240 кГЦ '!AO25</f>
        <v>21.25006359181725</v>
      </c>
      <c r="O31" s="23" t="n"/>
      <c r="P31" s="23" t="n"/>
      <c r="Q31" s="23" t="n"/>
      <c r="R31" s="13" t="n">
        <f aca="false" ca="false" dt2D="false" dtr="false" t="normal">L31/$R$7</f>
        <v>92.77429221367271</v>
      </c>
      <c r="S31" s="0" t="n">
        <f aca="false" ca="false" dt2D="false" dtr="false" t="normal">POWER(R31, 0.5)</f>
        <v>9.631941248454162</v>
      </c>
      <c r="T31" s="1" t="n">
        <v>10</v>
      </c>
      <c r="U31" s="1" t="n">
        <v>27</v>
      </c>
      <c r="V31" s="1" t="n">
        <v>9.3</v>
      </c>
      <c r="W31" s="1" t="n">
        <v>29</v>
      </c>
      <c r="X31" s="1" t="n">
        <f aca="false" ca="false" dt2D="false" dtr="false" t="normal">T31*V31</f>
        <v>93</v>
      </c>
      <c r="Y31" s="1" t="n">
        <f aca="false" ca="false" dt2D="false" dtr="false" t="normal">R31-X31</f>
        <v>-0.22570778632729116</v>
      </c>
      <c r="Z31" s="1" t="n">
        <f aca="false" ca="false" dt2D="false" dtr="false" t="normal">X31*$R$7</f>
        <v>200.88000000000002</v>
      </c>
    </row>
    <row outlineLevel="0" r="32">
      <c r="C32" s="18" t="n">
        <f aca="false" ca="false" dt2D="false" dtr="false" t="normal">'50 кГЦ новый для ХК.01'!O26</f>
        <v>23</v>
      </c>
      <c r="D32" s="19" t="n">
        <f aca="false" ca="false" dt2D="false" dtr="false" t="normal">'240 кГЦ '!P26</f>
        <v>8.55</v>
      </c>
      <c r="E32" s="20" t="n">
        <f aca="false" ca="false" dt2D="false" dtr="false" t="normal">'240 кГЦ '!W26</f>
        <v>9.593005484295439</v>
      </c>
      <c r="F32" s="21" t="n">
        <f aca="false" ca="false" dt2D="false" dtr="false" t="normal">E32</f>
        <v>9.593005484295439</v>
      </c>
      <c r="G32" s="22" t="n">
        <f aca="false" ca="false" dt2D="false" dtr="false" t="normal">'240 кГЦ '!Y26</f>
        <v>10.172636495572895</v>
      </c>
      <c r="H32" s="23" t="n"/>
      <c r="I32" s="13" t="n"/>
      <c r="J32" s="24" t="n">
        <f aca="false" ca="false" dt2D="false" dtr="false" t="normal">'50 кГЦ новый для ХК.01'!AD26</f>
        <v>23</v>
      </c>
      <c r="K32" s="25" t="n">
        <f aca="false" ca="false" dt2D="false" dtr="false" t="normal">'240 кГЦ '!AD26</f>
        <v>77</v>
      </c>
      <c r="L32" s="20" t="n">
        <f aca="false" ca="false" dt2D="false" dtr="false" t="normal">'240 кГЦ '!AK26</f>
        <v>217.110215430231</v>
      </c>
      <c r="M32" s="21" t="n">
        <f aca="false" ca="false" dt2D="false" dtr="false" t="normal">'240 кГЦ '!AM26</f>
        <v>21.711021543023083</v>
      </c>
      <c r="N32" s="22" t="n">
        <f aca="false" ca="false" dt2D="false" dtr="false" t="normal">'240 кГЦ '!AO26</f>
        <v>23.02285039514358</v>
      </c>
      <c r="O32" s="23" t="n"/>
      <c r="P32" s="23" t="n"/>
      <c r="Q32" s="23" t="n"/>
      <c r="R32" s="13" t="n">
        <f aca="false" ca="false" dt2D="false" dtr="false" t="normal">L32/$R$7</f>
        <v>100.51398862510693</v>
      </c>
      <c r="S32" s="0" t="n">
        <f aca="false" ca="false" dt2D="false" dtr="false" t="normal">POWER(R32, 0.5)</f>
        <v>10.02566649281268</v>
      </c>
      <c r="T32" s="1" t="n">
        <v>10</v>
      </c>
      <c r="U32" s="1" t="n">
        <v>27</v>
      </c>
      <c r="V32" s="1" t="n">
        <v>10</v>
      </c>
      <c r="W32" s="1" t="n">
        <v>27</v>
      </c>
      <c r="X32" s="1" t="n">
        <f aca="false" ca="false" dt2D="false" dtr="false" t="normal">T32*V32</f>
        <v>100</v>
      </c>
      <c r="Y32" s="1" t="n">
        <f aca="false" ca="false" dt2D="false" dtr="false" t="normal">R32-X32</f>
        <v>0.5139886251069328</v>
      </c>
      <c r="Z32" s="1" t="n">
        <f aca="false" ca="false" dt2D="false" dtr="false" t="normal">X32*$R$7</f>
        <v>216</v>
      </c>
    </row>
    <row outlineLevel="0" r="33">
      <c r="C33" s="18" t="n">
        <f aca="false" ca="false" dt2D="false" dtr="false" t="normal">'50 кГЦ новый для ХК.01'!O27</f>
        <v>24</v>
      </c>
      <c r="D33" s="19" t="n">
        <f aca="false" ca="false" dt2D="false" dtr="false" t="normal">'240 кГЦ '!P27</f>
        <v>8.925</v>
      </c>
      <c r="E33" s="20" t="n">
        <f aca="false" ca="false" dt2D="false" dtr="false" t="normal">'240 кГЦ '!W27</f>
        <v>10.064432333498624</v>
      </c>
      <c r="F33" s="21" t="n">
        <f aca="false" ca="false" dt2D="false" dtr="false" t="normal">E33</f>
        <v>10.064432333498624</v>
      </c>
      <c r="G33" s="22" t="n">
        <f aca="false" ca="false" dt2D="false" dtr="false" t="normal">'240 кГЦ '!Y27</f>
        <v>10.672548017467482</v>
      </c>
      <c r="H33" s="23" t="n"/>
      <c r="I33" s="13" t="n"/>
      <c r="J33" s="24" t="n">
        <f aca="false" ca="false" dt2D="false" dtr="false" t="normal">'50 кГЦ новый для ХК.01'!AD27</f>
        <v>24</v>
      </c>
      <c r="K33" s="25" t="n">
        <f aca="false" ca="false" dt2D="false" dtr="false" t="normal">'240 кГЦ '!AD27</f>
        <v>80</v>
      </c>
      <c r="L33" s="20" t="n">
        <f aca="false" ca="false" dt2D="false" dtr="false" t="normal">'240 кГЦ '!AK27</f>
        <v>234.86557853157097</v>
      </c>
      <c r="M33" s="21" t="n">
        <f aca="false" ca="false" dt2D="false" dtr="false" t="normal">'240 кГЦ '!AM27</f>
        <v>23.48655785315708</v>
      </c>
      <c r="N33" s="22" t="n">
        <f aca="false" ca="false" dt2D="false" dtr="false" t="normal">'240 кГЦ '!AO27</f>
        <v>24.905668610691613</v>
      </c>
      <c r="O33" s="23" t="n"/>
      <c r="P33" s="23" t="n"/>
      <c r="Q33" s="23" t="n"/>
      <c r="R33" s="13" t="n">
        <f aca="false" ca="false" dt2D="false" dtr="false" t="normal">L33/$R$7</f>
        <v>108.73406413498655</v>
      </c>
      <c r="S33" s="0" t="n">
        <f aca="false" ca="false" dt2D="false" dtr="false" t="normal">POWER(R33, 0.5)</f>
        <v>10.427562713068982</v>
      </c>
      <c r="T33" s="1" t="n">
        <v>12</v>
      </c>
      <c r="U33" s="1" t="n">
        <v>23</v>
      </c>
      <c r="V33" s="1" t="n">
        <v>9</v>
      </c>
      <c r="W33" s="1" t="n">
        <v>30</v>
      </c>
      <c r="X33" s="1" t="n">
        <f aca="false" ca="false" dt2D="false" dtr="false" t="normal">T33*V33</f>
        <v>108</v>
      </c>
      <c r="Y33" s="1" t="n">
        <f aca="false" ca="false" dt2D="false" dtr="false" t="normal">R33-X33</f>
        <v>0.7340641349865535</v>
      </c>
      <c r="Z33" s="1" t="n">
        <f aca="false" ca="false" dt2D="false" dtr="false" t="normal">X33*$R$7</f>
        <v>233.28000000000003</v>
      </c>
    </row>
    <row outlineLevel="0" r="34">
      <c r="C34" s="18" t="n">
        <f aca="false" ca="false" dt2D="false" dtr="false" t="normal">'50 кГЦ новый для ХК.01'!O28</f>
        <v>25</v>
      </c>
      <c r="D34" s="19" t="n">
        <f aca="false" ca="false" dt2D="false" dtr="false" t="normal">'240 кГЦ '!P28</f>
        <v>9.3</v>
      </c>
      <c r="E34" s="20" t="n">
        <f aca="false" ca="false" dt2D="false" dtr="false" t="normal">'240 кГЦ '!W28</f>
        <v>10.540385370870318</v>
      </c>
      <c r="F34" s="21" t="n">
        <f aca="false" ca="false" dt2D="false" dtr="false" t="normal">E34</f>
        <v>10.540385370870318</v>
      </c>
      <c r="G34" s="22" t="n">
        <f aca="false" ca="false" dt2D="false" dtr="false" t="normal">'240 кГЦ '!Y28</f>
        <v>11.177259210020466</v>
      </c>
      <c r="H34" s="23" t="n"/>
      <c r="I34" s="13" t="n"/>
      <c r="J34" s="24" t="n">
        <f aca="false" ca="false" dt2D="false" dtr="false" t="normal">'50 кГЦ новый для ХК.01'!AD28</f>
        <v>25</v>
      </c>
      <c r="K34" s="25" t="n">
        <f aca="false" ca="false" dt2D="false" dtr="false" t="normal">'240 кГЦ '!AD28</f>
        <v>83</v>
      </c>
      <c r="L34" s="20" t="n">
        <f aca="false" ca="false" dt2D="false" dtr="false" t="normal">'240 кГЦ '!AK28</f>
        <v>253.7156924299619</v>
      </c>
      <c r="M34" s="21" t="n">
        <f aca="false" ca="false" dt2D="false" dtr="false" t="normal">'240 кГЦ '!AM28</f>
        <v>25.37156924299617</v>
      </c>
      <c r="N34" s="22" t="n">
        <f aca="false" ca="false" dt2D="false" dtr="false" t="normal">'240 кГЦ '!AO28</f>
        <v>26.904576636986388</v>
      </c>
      <c r="O34" s="23" t="n"/>
      <c r="P34" s="23" t="n"/>
      <c r="Q34" s="23" t="n"/>
      <c r="R34" s="13" t="n">
        <f aca="false" ca="false" dt2D="false" dtr="false" t="normal">L34/$R$7</f>
        <v>117.46096871757494</v>
      </c>
      <c r="S34" s="0" t="n">
        <f aca="false" ca="false" dt2D="false" dtr="false" t="normal">POWER(R34, 0.5)</f>
        <v>10.837941165995272</v>
      </c>
      <c r="T34" s="1" t="n">
        <v>12.3</v>
      </c>
      <c r="U34" s="1" t="n">
        <v>22</v>
      </c>
      <c r="V34" s="1" t="n">
        <v>9.5</v>
      </c>
      <c r="W34" s="1" t="n">
        <v>28</v>
      </c>
      <c r="X34" s="1" t="n">
        <f aca="false" ca="false" dt2D="false" dtr="false" t="normal">T34*V34</f>
        <v>116.85000000000001</v>
      </c>
      <c r="Y34" s="1" t="n">
        <f aca="false" ca="false" dt2D="false" dtr="false" t="normal">R34-X34</f>
        <v>0.6109687175749343</v>
      </c>
      <c r="Z34" s="1" t="n">
        <f aca="false" ca="false" dt2D="false" dtr="false" t="normal">X34*$R$7</f>
        <v>252.39600000000004</v>
      </c>
    </row>
    <row outlineLevel="0" r="35">
      <c r="C35" s="18" t="n">
        <f aca="false" ca="false" dt2D="false" dtr="false" t="normal">'50 кГЦ новый для ХК.01'!O29</f>
        <v>26</v>
      </c>
      <c r="D35" s="19" t="n">
        <f aca="false" ca="false" dt2D="false" dtr="false" t="normal">'240 кГЦ '!P29</f>
        <v>9.675</v>
      </c>
      <c r="E35" s="20" t="n">
        <f aca="false" ca="false" dt2D="false" dtr="false" t="normal">'240 кГЦ '!W29</f>
        <v>11.020898336089438</v>
      </c>
      <c r="F35" s="21" t="n">
        <f aca="false" ca="false" dt2D="false" dtr="false" t="normal">E35</f>
        <v>11.020898336089438</v>
      </c>
      <c r="G35" s="22" t="n">
        <f aca="false" ca="false" dt2D="false" dtr="false" t="normal">'240 кГЦ '!Y29</f>
        <v>11.686805851538203</v>
      </c>
      <c r="H35" s="23" t="n"/>
      <c r="I35" s="13" t="n"/>
      <c r="J35" s="24" t="n">
        <f aca="false" ca="false" dt2D="false" dtr="false" t="normal">'50 кГЦ новый для ХК.01'!AD29</f>
        <v>26</v>
      </c>
      <c r="K35" s="25" t="n">
        <f aca="false" ca="false" dt2D="false" dtr="false" t="normal">'240 кГЦ '!AD29</f>
        <v>86</v>
      </c>
      <c r="L35" s="20" t="n">
        <f aca="false" ca="false" dt2D="false" dtr="false" t="normal">'240 кГЦ '!AK29</f>
        <v>273.72063583865145</v>
      </c>
      <c r="M35" s="21" t="n">
        <f aca="false" ca="false" dt2D="false" dtr="false" t="normal">'240 кГЦ '!AM29</f>
        <v>27.372063583865124</v>
      </c>
      <c r="N35" s="22" t="n">
        <f aca="false" ca="false" dt2D="false" dtr="false" t="normal">'240 кГЦ '!AO29</f>
        <v>29.025945354478072</v>
      </c>
      <c r="O35" s="23" t="n"/>
      <c r="P35" s="23" t="n"/>
      <c r="Q35" s="23" t="n"/>
      <c r="R35" s="13" t="n">
        <f aca="false" ca="false" dt2D="false" dtr="false" t="normal">L35/$R$7</f>
        <v>126.72251659196826</v>
      </c>
      <c r="S35" s="0" t="n">
        <f aca="false" ca="false" dt2D="false" dtr="false" t="normal">POWER(R35, 0.5)</f>
        <v>11.257109602023437</v>
      </c>
      <c r="T35" s="1" t="n">
        <v>12.3</v>
      </c>
      <c r="U35" s="1" t="n">
        <v>22</v>
      </c>
      <c r="V35" s="1" t="n">
        <v>10.3</v>
      </c>
      <c r="W35" s="1" t="n">
        <v>26</v>
      </c>
      <c r="X35" s="1" t="n">
        <f aca="false" ca="false" dt2D="false" dtr="false" t="normal">T35*V35</f>
        <v>126.69000000000001</v>
      </c>
      <c r="Y35" s="1" t="n">
        <f aca="false" ca="false" dt2D="false" dtr="false" t="normal">R35-X35</f>
        <v>0.03251659196824619</v>
      </c>
      <c r="Z35" s="1" t="n">
        <f aca="false" ca="false" dt2D="false" dtr="false" t="normal">X35*$R$7</f>
        <v>273.65040000000005</v>
      </c>
    </row>
    <row outlineLevel="0" r="36">
      <c r="C36" s="18" t="n">
        <f aca="false" ca="false" dt2D="false" dtr="false" t="normal">'50 кГЦ новый для ХК.01'!O30</f>
        <v>27</v>
      </c>
      <c r="D36" s="19" t="n">
        <f aca="false" ca="false" dt2D="false" dtr="false" t="normal">'240 кГЦ '!P30</f>
        <v>10.05</v>
      </c>
      <c r="E36" s="20" t="n">
        <f aca="false" ca="false" dt2D="false" dtr="false" t="normal">'240 кГЦ '!W30</f>
        <v>11.50600519441844</v>
      </c>
      <c r="F36" s="21" t="n">
        <f aca="false" ca="false" dt2D="false" dtr="false" t="normal">E36</f>
        <v>11.50600519441844</v>
      </c>
      <c r="G36" s="22" t="n">
        <f aca="false" ca="false" dt2D="false" dtr="false" t="normal">'240 кГЦ '!Y30</f>
        <v>12.201223959540854</v>
      </c>
      <c r="H36" s="23" t="n"/>
      <c r="I36" s="13" t="n"/>
      <c r="J36" s="24" t="n">
        <f aca="false" ca="false" dt2D="false" dtr="false" t="normal">'50 кГЦ новый для ХК.01'!AD30</f>
        <v>27</v>
      </c>
      <c r="K36" s="25" t="n">
        <f aca="false" ca="false" dt2D="false" dtr="false" t="normal">'240 кГЦ '!AD30</f>
        <v>89</v>
      </c>
      <c r="L36" s="20" t="n">
        <f aca="false" ca="false" dt2D="false" dtr="false" t="normal">'240 кГЦ '!AK30</f>
        <v>294.9435800916097</v>
      </c>
      <c r="M36" s="21" t="n">
        <f aca="false" ca="false" dt2D="false" dtr="false" t="normal">'240 кГЦ '!AM30</f>
        <v>29.494358009160948</v>
      </c>
      <c r="N36" s="22" t="n">
        <f aca="false" ca="false" dt2D="false" dtr="false" t="normal">'240 кГЦ '!AO30</f>
        <v>31.276473592000627</v>
      </c>
      <c r="O36" s="23" t="n"/>
      <c r="P36" s="23" t="n"/>
      <c r="Q36" s="23" t="n"/>
      <c r="R36" s="13" t="n">
        <f aca="false" ca="false" dt2D="false" dtr="false" t="normal">L36/$R$7</f>
        <v>136.54795374611558</v>
      </c>
      <c r="S36" s="0" t="n">
        <f aca="false" ca="false" dt2D="false" dtr="false" t="normal">POWER(R36, 0.5)</f>
        <v>11.685373496218064</v>
      </c>
      <c r="T36" s="1" t="n">
        <v>12.3</v>
      </c>
      <c r="U36" s="1" t="n">
        <v>22</v>
      </c>
      <c r="V36" s="1" t="n">
        <v>11</v>
      </c>
      <c r="W36" s="1" t="n">
        <v>25</v>
      </c>
      <c r="X36" s="1" t="n">
        <f aca="false" ca="false" dt2D="false" dtr="false" t="normal">T36*V36</f>
        <v>135.3</v>
      </c>
      <c r="Y36" s="1" t="n">
        <f aca="false" ca="false" dt2D="false" dtr="false" t="normal">R36-X36</f>
        <v>1.24795374611557</v>
      </c>
      <c r="Z36" s="1" t="n">
        <f aca="false" ca="false" dt2D="false" dtr="false" t="normal">X36*$R$7</f>
        <v>292.24800000000005</v>
      </c>
    </row>
    <row outlineLevel="0" r="37">
      <c r="C37" s="18" t="n">
        <f aca="false" ca="false" dt2D="false" dtr="false" t="normal">'50 кГЦ новый для ХК.01'!O31</f>
        <v>28</v>
      </c>
      <c r="D37" s="19" t="n">
        <f aca="false" ca="false" dt2D="false" dtr="false" t="normal">'240 кГЦ '!P31</f>
        <v>10.425</v>
      </c>
      <c r="E37" s="20" t="n">
        <f aca="false" ca="false" dt2D="false" dtr="false" t="normal">'240 кГЦ '!W31</f>
        <v>11.9957401381225</v>
      </c>
      <c r="F37" s="21" t="n">
        <f aca="false" ca="false" dt2D="false" dtr="false" t="normal">E37</f>
        <v>11.9957401381225</v>
      </c>
      <c r="G37" s="22" t="n">
        <f aca="false" ca="false" dt2D="false" dtr="false" t="normal">'240 кГЦ '!Y31</f>
        <v>12.720549792267317</v>
      </c>
      <c r="H37" s="23" t="n"/>
      <c r="I37" s="13" t="n"/>
      <c r="J37" s="24" t="n">
        <f aca="false" ca="false" dt2D="false" dtr="false" t="normal">'50 кГЦ новый для ХК.01'!AD31</f>
        <v>28</v>
      </c>
      <c r="K37" s="25" t="n">
        <f aca="false" ca="false" dt2D="false" dtr="false" t="normal">'240 кГЦ '!AD31</f>
        <v>92</v>
      </c>
      <c r="L37" s="20" t="n">
        <f aca="false" ca="false" dt2D="false" dtr="false" t="normal">'240 кГЦ '!AK31</f>
        <v>317.4509420123012</v>
      </c>
      <c r="M37" s="21" t="n">
        <f aca="false" ca="false" dt2D="false" dtr="false" t="normal">'240 кГЦ '!AM31</f>
        <v>31.745094201230096</v>
      </c>
      <c r="N37" s="22" t="n">
        <f aca="false" ca="false" dt2D="false" dtr="false" t="normal">'240 кГЦ '!AO31</f>
        <v>33.66320433731625</v>
      </c>
      <c r="O37" s="23" t="n"/>
      <c r="P37" s="23" t="n"/>
      <c r="Q37" s="23" t="n"/>
      <c r="R37" s="13" t="n">
        <f aca="false" ca="false" dt2D="false" dtr="false" t="normal">L37/$R$7</f>
        <v>146.96802870939868</v>
      </c>
      <c r="S37" s="0" t="n">
        <f aca="false" ca="false" dt2D="false" dtr="false" t="normal">POWER(R37, 0.5)</f>
        <v>12.123037107482542</v>
      </c>
      <c r="T37" s="1" t="n">
        <v>12.3</v>
      </c>
      <c r="U37" s="1" t="n">
        <v>22</v>
      </c>
      <c r="V37" s="1" t="n">
        <v>12</v>
      </c>
      <c r="W37" s="1" t="n">
        <v>23</v>
      </c>
      <c r="X37" s="1" t="n">
        <f aca="false" ca="false" dt2D="false" dtr="false" t="normal">T37*V37</f>
        <v>147.60000000000002</v>
      </c>
      <c r="Y37" s="1" t="n">
        <f aca="false" ca="false" dt2D="false" dtr="false" t="normal">R37-X37</f>
        <v>-0.6319712906013422</v>
      </c>
      <c r="Z37" s="1" t="n">
        <f aca="false" ca="false" dt2D="false" dtr="false" t="normal">X37*$R$7</f>
        <v>318.8160000000001</v>
      </c>
    </row>
    <row outlineLevel="0" r="38">
      <c r="C38" s="18" t="n">
        <f aca="false" ca="false" dt2D="false" dtr="false" t="normal">'50 кГЦ новый для ХК.01'!O32</f>
        <v>29</v>
      </c>
      <c r="D38" s="19" t="n">
        <f aca="false" ca="false" dt2D="false" dtr="false" t="normal">'240 кГЦ '!P32</f>
        <v>10.8</v>
      </c>
      <c r="E38" s="20" t="n">
        <f aca="false" ca="false" dt2D="false" dtr="false" t="normal">'240 кГЦ '!W32</f>
        <v>12.49013758789725</v>
      </c>
      <c r="F38" s="21" t="n">
        <f aca="false" ca="false" dt2D="false" dtr="false" t="normal">E38</f>
        <v>12.49013758789725</v>
      </c>
      <c r="G38" s="22" t="n">
        <f aca="false" ca="false" dt2D="false" dtr="false" t="normal">'240 кГЦ '!Y32</f>
        <v>13.244819850189229</v>
      </c>
      <c r="H38" s="23" t="n"/>
      <c r="I38" s="13" t="n"/>
      <c r="J38" s="24" t="n">
        <f aca="false" ca="false" dt2D="false" dtr="false" t="normal">'50 кГЦ новый для ХК.01'!AD32</f>
        <v>29</v>
      </c>
      <c r="K38" s="25" t="n">
        <f aca="false" ca="false" dt2D="false" dtr="false" t="normal">'240 кГЦ '!AD32</f>
        <v>95</v>
      </c>
      <c r="L38" s="20" t="n">
        <f aca="false" ca="false" dt2D="false" dtr="false" t="normal">'240 кГЦ '!AK32</f>
        <v>341.3125441300067</v>
      </c>
      <c r="M38" s="21" t="n">
        <f aca="false" ca="false" dt2D="false" dtr="false" t="normal">'240 кГЦ '!AM32</f>
        <v>34.13125441300064</v>
      </c>
      <c r="N38" s="22" t="n">
        <f aca="false" ca="false" dt2D="false" dtr="false" t="normal">'240 кГЦ '!AO32</f>
        <v>36.19354172681101</v>
      </c>
      <c r="O38" s="23" t="n"/>
      <c r="P38" s="23" t="n"/>
      <c r="Q38" s="23" t="n"/>
      <c r="R38" s="13" t="n">
        <f aca="false" ca="false" dt2D="false" dtr="false" t="normal">L38/$R$7</f>
        <v>158.01506672685494</v>
      </c>
      <c r="S38" s="0" t="n">
        <f aca="false" ca="false" dt2D="false" dtr="false" t="normal">POWER(R38, 0.5)</f>
        <v>12.570404397904426</v>
      </c>
      <c r="T38" s="1" t="n">
        <v>14</v>
      </c>
      <c r="U38" s="1" t="n">
        <v>19</v>
      </c>
      <c r="V38" s="1" t="n">
        <v>11.2</v>
      </c>
      <c r="W38" s="1" t="n">
        <v>24</v>
      </c>
      <c r="X38" s="1" t="n">
        <f aca="false" ca="false" dt2D="false" dtr="false" t="normal">T38*V38</f>
        <v>156.79999999999998</v>
      </c>
      <c r="Y38" s="1" t="n">
        <f aca="false" ca="false" dt2D="false" dtr="false" t="normal">R38-X38</f>
        <v>1.2150667268549569</v>
      </c>
      <c r="Z38" s="1" t="n">
        <f aca="false" ca="false" dt2D="false" dtr="false" t="normal">X38*$R$7</f>
        <v>338.688</v>
      </c>
    </row>
    <row outlineLevel="0" r="39">
      <c r="C39" s="18" t="n">
        <f aca="false" ca="false" dt2D="false" dtr="false" t="normal">'50 кГЦ новый для ХК.01'!O33</f>
        <v>30</v>
      </c>
      <c r="D39" s="19" t="n">
        <f aca="false" ca="false" dt2D="false" dtr="false" t="normal">'240 кГЦ '!P33</f>
        <v>11.175</v>
      </c>
      <c r="E39" s="20" t="n">
        <f aca="false" ca="false" dt2D="false" dtr="false" t="normal">'240 кГЦ '!W33</f>
        <v>12.989232194305186</v>
      </c>
      <c r="F39" s="21" t="n">
        <f aca="false" ca="false" dt2D="false" dtr="false" t="normal">E39</f>
        <v>12.989232194305186</v>
      </c>
      <c r="G39" s="22" t="n">
        <f aca="false" ca="false" dt2D="false" dtr="false" t="normal">'240 кГЦ '!Y33</f>
        <v>13.774070877534164</v>
      </c>
      <c r="H39" s="23" t="n"/>
      <c r="I39" s="13" t="n"/>
      <c r="J39" s="24" t="n">
        <f aca="false" ca="false" dt2D="false" dtr="false" t="normal">'50 кГЦ новый для ХК.01'!AD33</f>
        <v>30</v>
      </c>
      <c r="K39" s="25" t="n">
        <f aca="false" ca="false" dt2D="false" dtr="false" t="normal">'240 кГЦ '!AD33</f>
        <v>98</v>
      </c>
      <c r="L39" s="20" t="n">
        <f aca="false" ca="false" dt2D="false" dtr="false" t="normal">'240 кГЦ '!AK33</f>
        <v>366.601782589666</v>
      </c>
      <c r="M39" s="21" t="n">
        <f aca="false" ca="false" dt2D="false" dtr="false" t="normal">'240 кГЦ '!AM33</f>
        <v>36.660178258966575</v>
      </c>
      <c r="N39" s="22" t="n">
        <f aca="false" ca="false" dt2D="false" dtr="false" t="normal">'240 кГЦ '!AO33</f>
        <v>38.87526885102798</v>
      </c>
      <c r="O39" s="23" t="n"/>
      <c r="P39" s="23" t="n"/>
      <c r="Q39" s="23" t="n"/>
      <c r="R39" s="13" t="n">
        <f aca="false" ca="false" dt2D="false" dtr="false" t="normal">L39/$R$7</f>
        <v>169.72304749521572</v>
      </c>
      <c r="S39" s="0" t="n">
        <f aca="false" ca="false" dt2D="false" dtr="false" t="normal">POWER(R39, 0.5)</f>
        <v>13.0277798375324</v>
      </c>
      <c r="T39" s="1" t="n">
        <v>13</v>
      </c>
      <c r="U39" s="1" t="n">
        <v>21</v>
      </c>
      <c r="V39" s="1" t="n">
        <v>13</v>
      </c>
      <c r="W39" s="1" t="n">
        <v>21</v>
      </c>
      <c r="X39" s="1" t="n">
        <f aca="false" ca="false" dt2D="false" dtr="false" t="normal">T39*V39</f>
        <v>169</v>
      </c>
      <c r="Y39" s="1" t="n">
        <f aca="false" ca="false" dt2D="false" dtr="false" t="normal">R39-X39</f>
        <v>0.7230474952157238</v>
      </c>
      <c r="Z39" s="1" t="n">
        <f aca="false" ca="false" dt2D="false" dtr="false" t="normal">X39*$R$7</f>
        <v>365.04</v>
      </c>
    </row>
    <row outlineLevel="0" r="40">
      <c r="C40" s="18" t="n">
        <f aca="false" ca="false" dt2D="false" dtr="false" t="normal">'50 кГЦ новый для ХК.01'!O34</f>
        <v>31</v>
      </c>
      <c r="D40" s="19" t="n">
        <f aca="false" ca="false" dt2D="false" dtr="false" t="normal">'240 кГЦ '!P34</f>
        <v>11.55</v>
      </c>
      <c r="E40" s="20" t="n">
        <f aca="false" ca="false" dt2D="false" dtr="false" t="normal">'240 кГЦ '!W34</f>
        <v>13.493058839220783</v>
      </c>
      <c r="F40" s="21" t="n">
        <f aca="false" ca="false" dt2D="false" dtr="false" t="normal">E40</f>
        <v>13.493058839220783</v>
      </c>
      <c r="G40" s="22" t="n">
        <f aca="false" ca="false" dt2D="false" dtr="false" t="normal">'240 кГЦ '!Y34</f>
        <v>14.308339863818068</v>
      </c>
      <c r="H40" s="23" t="n"/>
      <c r="I40" s="13" t="n"/>
      <c r="J40" s="24" t="n">
        <f aca="false" ca="false" dt2D="false" dtr="false" t="normal">'50 кГЦ новый для ХК.01'!AD34</f>
        <v>31</v>
      </c>
      <c r="K40" s="25" t="n">
        <f aca="false" ca="false" dt2D="false" dtr="false" t="normal">'240 кГЦ '!AD34</f>
        <v>101</v>
      </c>
      <c r="L40" s="20" t="n">
        <f aca="false" ca="false" dt2D="false" dtr="false" t="normal">'240 кГЦ '!AK34</f>
        <v>393.39580311726587</v>
      </c>
      <c r="M40" s="21" t="n">
        <f aca="false" ca="false" dt2D="false" dtr="false" t="normal">'240 кГЦ '!AM34</f>
        <v>39.33958031172656</v>
      </c>
      <c r="N40" s="22" t="n">
        <f aca="false" ca="false" dt2D="false" dtr="false" t="normal">'240 кГЦ '!AO34</f>
        <v>41.71656641442877</v>
      </c>
      <c r="O40" s="23" t="n"/>
      <c r="P40" s="23" t="n"/>
      <c r="Q40" s="23" t="n"/>
      <c r="R40" s="13" t="n">
        <f aca="false" ca="false" dt2D="false" dtr="false" t="normal">L40/$R$7</f>
        <v>182.12768662836382</v>
      </c>
      <c r="S40" s="0" t="n">
        <f aca="false" ca="false" dt2D="false" dtr="false" t="normal">POWER(R40, 0.5)</f>
        <v>13.495469114794188</v>
      </c>
      <c r="T40" s="1" t="n">
        <v>13.5</v>
      </c>
      <c r="U40" s="1" t="n">
        <v>20</v>
      </c>
      <c r="V40" s="1" t="n">
        <v>13.5</v>
      </c>
      <c r="W40" s="1" t="n">
        <v>20</v>
      </c>
      <c r="X40" s="1" t="n">
        <f aca="false" ca="false" dt2D="false" dtr="false" t="normal">T40*V40</f>
        <v>182.25</v>
      </c>
      <c r="Y40" s="1" t="n">
        <f aca="false" ca="false" dt2D="false" dtr="false" t="normal">R40-X40</f>
        <v>-0.1223133716361815</v>
      </c>
      <c r="Z40" s="1" t="n">
        <f aca="false" ca="false" dt2D="false" dtr="false" t="normal">X40*$R$7</f>
        <v>393.66</v>
      </c>
    </row>
    <row outlineLevel="0" r="41">
      <c r="C41" s="18" t="n">
        <f aca="false" ca="false" dt2D="false" dtr="false" t="normal">'50 кГЦ новый для ХК.01'!O35</f>
        <v>32</v>
      </c>
      <c r="D41" s="19" t="n">
        <f aca="false" ca="false" dt2D="false" dtr="false" t="normal">'240 кГЦ '!P35</f>
        <v>11.925</v>
      </c>
      <c r="E41" s="20" t="n">
        <f aca="false" ca="false" dt2D="false" dtr="false" t="normal">'240 кГЦ '!W35</f>
        <v>14.00165263728424</v>
      </c>
      <c r="F41" s="21" t="n">
        <f aca="false" ca="false" dt2D="false" dtr="false" t="normal">E41</f>
        <v>14.00165263728424</v>
      </c>
      <c r="G41" s="22" t="n">
        <f aca="false" ca="false" dt2D="false" dtr="false" t="normal">'240 кГЦ '!Y35</f>
        <v>14.847664045386836</v>
      </c>
      <c r="H41" s="23" t="n"/>
      <c r="I41" s="13" t="n"/>
      <c r="J41" s="24" t="n">
        <f aca="false" ca="false" dt2D="false" dtr="false" t="normal">'50 кГЦ новый для ХК.01'!AD35</f>
        <v>32</v>
      </c>
      <c r="K41" s="25" t="n">
        <f aca="false" ca="false" dt2D="false" dtr="false" t="normal">'240 кГЦ '!AD35</f>
        <v>104</v>
      </c>
      <c r="L41" s="20" t="n">
        <f aca="false" ca="false" dt2D="false" dtr="false" t="normal">'240 кГЦ '!AK35</f>
        <v>421.7756854195551</v>
      </c>
      <c r="M41" s="21" t="n">
        <f aca="false" ca="false" dt2D="false" dtr="false" t="normal">'240 кГЦ '!AM35</f>
        <v>42.17756854195547</v>
      </c>
      <c r="N41" s="22" t="n">
        <f aca="false" ca="false" dt2D="false" dtr="false" t="normal">'240 кГЦ '!AO35</f>
        <v>44.72603228954953</v>
      </c>
      <c r="O41" s="23" t="n"/>
      <c r="P41" s="23" t="n"/>
      <c r="Q41" s="23" t="n"/>
      <c r="R41" s="13" t="n">
        <f aca="false" ca="false" dt2D="false" dtr="false" t="normal">L41/$R$7</f>
        <v>195.2665210275718</v>
      </c>
      <c r="S41" s="0" t="n">
        <f aca="false" ca="false" dt2D="false" dtr="false" t="normal">POWER(R41, 0.5)</f>
        <v>13.973779768823173</v>
      </c>
      <c r="T41" s="1" t="n">
        <v>14</v>
      </c>
      <c r="U41" s="1" t="n">
        <v>19</v>
      </c>
      <c r="V41" s="1" t="n">
        <v>14</v>
      </c>
      <c r="W41" s="1" t="n">
        <v>19</v>
      </c>
      <c r="X41" s="1" t="n">
        <f aca="false" ca="false" dt2D="false" dtr="false" t="normal">T41*V41</f>
        <v>196</v>
      </c>
      <c r="Y41" s="1" t="n">
        <f aca="false" ca="false" dt2D="false" dtr="false" t="normal">R41-X41</f>
        <v>-0.7334789724282018</v>
      </c>
      <c r="Z41" s="1" t="n">
        <f aca="false" ca="false" dt2D="false" dtr="false" t="normal">X41*$R$7</f>
        <v>423.36</v>
      </c>
    </row>
    <row outlineLevel="0" r="42">
      <c r="C42" s="18" t="n">
        <f aca="false" ca="false" dt2D="false" dtr="false" t="normal">'50 кГЦ новый для ХК.01'!O36</f>
        <v>33</v>
      </c>
      <c r="D42" s="19" t="n">
        <f aca="false" ca="false" dt2D="false" dtr="false" t="normal">'240 кГЦ '!P36</f>
        <v>12.3</v>
      </c>
      <c r="E42" s="20" t="n">
        <f aca="false" ca="false" dt2D="false" dtr="false" t="normal">'240 кГЦ '!W36</f>
        <v>14.515048937364218</v>
      </c>
      <c r="F42" s="21" t="n">
        <f aca="false" ca="false" dt2D="false" dtr="false" t="normal">E42</f>
        <v>14.515048937364218</v>
      </c>
      <c r="G42" s="22" t="n">
        <f aca="false" ca="false" dt2D="false" dtr="false" t="normal">'240 кГЦ '!Y36</f>
        <v>15.392080906967445</v>
      </c>
      <c r="H42" s="23" t="n"/>
      <c r="I42" s="13" t="n"/>
      <c r="J42" s="24" t="n">
        <f aca="false" ca="false" dt2D="false" dtr="false" t="normal">'50 кГЦ новый для ХК.01'!AD36</f>
        <v>33</v>
      </c>
      <c r="K42" s="25" t="n">
        <f aca="false" ca="false" dt2D="false" dtr="false" t="normal">'240 кГЦ '!AD36</f>
        <v>107</v>
      </c>
      <c r="L42" s="20" t="n">
        <f aca="false" ca="false" dt2D="false" dtr="false" t="normal">'240 кГЦ '!AK36</f>
        <v>451.826636414433</v>
      </c>
      <c r="M42" s="21" t="n">
        <f aca="false" ca="false" dt2D="false" dtr="false" t="normal">'240 кГЦ '!AM36</f>
        <v>45.18266364144326</v>
      </c>
      <c r="N42" s="22" t="n">
        <f aca="false" ca="false" dt2D="false" dtr="false" t="normal">'240 кГЦ '!AO36</f>
        <v>47.912702007581245</v>
      </c>
      <c r="O42" s="23" t="n"/>
      <c r="P42" s="23" t="n"/>
      <c r="Q42" s="23" t="n"/>
      <c r="R42" s="13" t="n">
        <f aca="false" ca="false" dt2D="false" dtr="false" t="normal">L42/$R$7</f>
        <v>209.17899834001526</v>
      </c>
      <c r="S42" s="0" t="n">
        <f aca="false" ca="false" dt2D="false" dtr="false" t="normal">POWER(R42, 0.5)</f>
        <v>14.463021756881073</v>
      </c>
      <c r="T42" s="1" t="n">
        <v>15</v>
      </c>
      <c r="U42" s="1" t="n">
        <v>18</v>
      </c>
      <c r="V42" s="1" t="n">
        <v>14</v>
      </c>
      <c r="W42" s="1" t="n">
        <v>19</v>
      </c>
      <c r="X42" s="1" t="n">
        <f aca="false" ca="false" dt2D="false" dtr="false" t="normal">T42*V42</f>
        <v>210</v>
      </c>
      <c r="Y42" s="1" t="n">
        <f aca="false" ca="false" dt2D="false" dtr="false" t="normal">R42-X42</f>
        <v>-0.821001659984745</v>
      </c>
      <c r="Z42" s="1" t="n">
        <f aca="false" ca="false" dt2D="false" dtr="false" t="normal">X42*$R$7</f>
        <v>453.6</v>
      </c>
    </row>
    <row outlineLevel="0" r="43">
      <c r="C43" s="18" t="n">
        <f aca="false" ca="false" dt2D="false" dtr="false" t="normal">'50 кГЦ новый для ХК.01'!O37</f>
        <v>34</v>
      </c>
      <c r="D43" s="19" t="n">
        <f aca="false" ca="false" dt2D="false" dtr="false" t="normal">'240 кГЦ '!P37</f>
        <v>12.675</v>
      </c>
      <c r="E43" s="20" t="n">
        <f aca="false" ca="false" dt2D="false" dtr="false" t="normal">'240 кГЦ '!W37</f>
        <v>15.03328332402919</v>
      </c>
      <c r="F43" s="21" t="n">
        <f aca="false" ca="false" dt2D="false" dtr="false" t="normal">E43</f>
        <v>15.03328332402919</v>
      </c>
      <c r="G43" s="22" t="n">
        <f aca="false" ca="false" dt2D="false" dtr="false" t="normal">'240 кГЦ '!Y37</f>
        <v>15.941628183228188</v>
      </c>
      <c r="H43" s="23" t="n"/>
      <c r="I43" s="13" t="n"/>
      <c r="J43" s="24" t="n">
        <f aca="false" ca="false" dt2D="false" dtr="false" t="normal">'50 кГЦ новый для ХК.01'!AD37</f>
        <v>34</v>
      </c>
      <c r="K43" s="25" t="n">
        <f aca="false" ca="false" dt2D="false" dtr="false" t="normal">'240 кГЦ '!AD37</f>
        <v>110</v>
      </c>
      <c r="L43" s="20" t="n">
        <f aca="false" ca="false" dt2D="false" dtr="false" t="normal">'240 кГЦ '!AK37</f>
        <v>483.63819270666517</v>
      </c>
      <c r="M43" s="21" t="n">
        <f aca="false" ca="false" dt2D="false" dtr="false" t="normal">'240 кГЦ '!AM37</f>
        <v>48.36381927066648</v>
      </c>
      <c r="N43" s="22" t="n">
        <f aca="false" ca="false" dt2D="false" dtr="false" t="normal">'240 кГЦ '!AO37</f>
        <v>51.28607022934562</v>
      </c>
      <c r="O43" s="23" t="n"/>
      <c r="P43" s="23" t="n"/>
      <c r="Q43" s="23" t="n"/>
      <c r="R43" s="13" t="n">
        <f aca="false" ca="false" dt2D="false" dtr="false" t="normal">L43/$R$7</f>
        <v>223.90657069753016</v>
      </c>
      <c r="S43" s="0" t="n">
        <f aca="false" ca="false" dt2D="false" dtr="false" t="normal">POWER(R43, 0.5)</f>
        <v>14.963507967636806</v>
      </c>
      <c r="T43" s="1" t="n">
        <v>15</v>
      </c>
      <c r="U43" s="1" t="n">
        <v>19</v>
      </c>
      <c r="V43" s="1" t="n">
        <v>15</v>
      </c>
      <c r="W43" s="1" t="n">
        <v>19</v>
      </c>
      <c r="X43" s="1" t="n">
        <f aca="false" ca="false" dt2D="false" dtr="false" t="normal">T43*V43</f>
        <v>225</v>
      </c>
      <c r="Y43" s="1" t="n">
        <f aca="false" ca="false" dt2D="false" dtr="false" t="normal">R43-X43</f>
        <v>-1.0934293024698434</v>
      </c>
      <c r="Z43" s="1" t="n">
        <f aca="false" ca="false" dt2D="false" dtr="false" t="normal">X43*$R$7</f>
        <v>486.00000000000006</v>
      </c>
    </row>
    <row outlineLevel="0" r="44">
      <c r="C44" s="18" t="n">
        <f aca="false" ca="false" dt2D="false" dtr="false" t="normal">'50 кГЦ новый для ХК.01'!O38</f>
        <v>35</v>
      </c>
      <c r="D44" s="19" t="n">
        <f aca="false" ca="false" dt2D="false" dtr="false" t="normal">'240 кГЦ '!P38</f>
        <v>13.05</v>
      </c>
      <c r="E44" s="20" t="n">
        <f aca="false" ca="false" dt2D="false" dtr="false" t="normal">'240 кГЦ '!W38</f>
        <v>15.556391619027837</v>
      </c>
      <c r="F44" s="21" t="n">
        <f aca="false" ca="false" dt2D="false" dtr="false" t="normal">E44</f>
        <v>15.556391619027837</v>
      </c>
      <c r="G44" s="22" t="n">
        <f aca="false" ca="false" dt2D="false" dtr="false" t="normal">'240 кГЦ '!Y38</f>
        <v>16.496343860348535</v>
      </c>
      <c r="H44" s="23" t="n"/>
      <c r="I44" s="13" t="n"/>
      <c r="J44" s="24" t="n">
        <f aca="false" ca="false" dt2D="false" dtr="false" t="normal">'50 кГЦ новый для ХК.01'!AD38</f>
        <v>35</v>
      </c>
      <c r="K44" s="25" t="n">
        <f aca="false" ca="false" dt2D="false" dtr="false" t="normal">'240 кГЦ '!AD38</f>
        <v>113</v>
      </c>
      <c r="L44" s="20" t="n">
        <f aca="false" ca="false" dt2D="false" dtr="false" t="normal">'240 кГЦ '!AK38</f>
        <v>517.3044327427951</v>
      </c>
      <c r="M44" s="21" t="n">
        <f aca="false" ca="false" dt2D="false" dtr="false" t="normal">'240 кГЦ '!AM38</f>
        <v>51.73044327427947</v>
      </c>
      <c r="N44" s="22" t="n">
        <f aca="false" ca="false" dt2D="false" dtr="false" t="normal">'240 кГЦ '!AO38</f>
        <v>54.85611324267348</v>
      </c>
      <c r="O44" s="23" t="n"/>
      <c r="P44" s="23" t="n"/>
      <c r="Q44" s="23" t="n"/>
      <c r="R44" s="13" t="n">
        <f aca="false" ca="false" dt2D="false" dtr="false" t="normal">L44/$R$7</f>
        <v>239.49279293647922</v>
      </c>
      <c r="S44" s="0" t="n">
        <f aca="false" ca="false" dt2D="false" dtr="false" t="normal">POWER(R44, 0.5)</f>
        <v>15.475554689137292</v>
      </c>
      <c r="T44" s="1" t="n">
        <v>20</v>
      </c>
      <c r="U44" s="1" t="n">
        <v>14</v>
      </c>
      <c r="V44" s="1" t="n">
        <v>12</v>
      </c>
      <c r="W44" s="1" t="n">
        <v>23</v>
      </c>
      <c r="X44" s="1" t="n">
        <f aca="false" ca="false" dt2D="false" dtr="false" t="normal">T44*V44</f>
        <v>240</v>
      </c>
      <c r="Y44" s="1" t="n">
        <f aca="false" ca="false" dt2D="false" dtr="false" t="normal">R44-X44</f>
        <v>-0.5072070635207808</v>
      </c>
      <c r="Z44" s="1" t="n">
        <f aca="false" ca="false" dt2D="false" dtr="false" t="normal">X44*$R$7</f>
        <v>518.4000000000001</v>
      </c>
    </row>
    <row outlineLevel="0" r="45">
      <c r="C45" s="18" t="n">
        <f aca="false" ca="false" dt2D="false" dtr="false" t="normal">'50 кГЦ новый для ХК.01'!O39</f>
        <v>36</v>
      </c>
      <c r="D45" s="19" t="n">
        <f aca="false" ca="false" dt2D="false" dtr="false" t="normal">'240 кГЦ '!P39</f>
        <v>13.425</v>
      </c>
      <c r="E45" s="20" t="n">
        <f aca="false" ca="false" dt2D="false" dtr="false" t="normal">'240 кГЦ '!W39</f>
        <v>16.08440988277836</v>
      </c>
      <c r="F45" s="21" t="n">
        <f aca="false" ca="false" dt2D="false" dtr="false" t="normal">E45</f>
        <v>16.08440988277836</v>
      </c>
      <c r="G45" s="22" t="n">
        <f aca="false" ca="false" dt2D="false" dtr="false" t="normal">'240 кГЦ '!Y39</f>
        <v>17.056266177598424</v>
      </c>
      <c r="H45" s="23" t="n"/>
      <c r="I45" s="13" t="n"/>
      <c r="J45" s="24" t="n">
        <f aca="false" ca="false" dt2D="false" dtr="false" t="normal">'50 кГЦ новый для ХК.01'!AD39</f>
        <v>36</v>
      </c>
      <c r="K45" s="25" t="n">
        <f aca="false" ca="false" dt2D="false" dtr="false" t="normal">'240 кГЦ '!AD39</f>
        <v>116</v>
      </c>
      <c r="L45" s="20" t="n">
        <f aca="false" ca="false" dt2D="false" dtr="false" t="normal">'240 кГЦ '!AK39</f>
        <v>552.9241990991584</v>
      </c>
      <c r="M45" s="21" t="n">
        <f aca="false" ca="false" dt2D="false" dtr="false" t="normal">'240 кГЦ '!AM39</f>
        <v>55.29241990991579</v>
      </c>
      <c r="N45" s="22" t="n">
        <f aca="false" ca="false" dt2D="false" dtr="false" t="normal">'240 кГЦ '!AO39</f>
        <v>58.63331253432105</v>
      </c>
      <c r="O45" s="23" t="n"/>
      <c r="P45" s="23" t="n"/>
      <c r="Q45" s="23" t="n"/>
      <c r="R45" s="13" t="n">
        <f aca="false" ca="false" dt2D="false" dtr="false" t="normal">L45/$R$7</f>
        <v>255.9834255088696</v>
      </c>
      <c r="S45" s="0" t="n">
        <f aca="false" ca="false" dt2D="false" dtr="false" t="normal">POWER(R45, 0.5)</f>
        <v>15.999482038768305</v>
      </c>
      <c r="T45" s="1" t="n">
        <v>19</v>
      </c>
      <c r="U45" s="1" t="n">
        <v>15</v>
      </c>
      <c r="V45" s="1" t="n">
        <v>13.5</v>
      </c>
      <c r="W45" s="1" t="n">
        <v>20</v>
      </c>
      <c r="X45" s="1" t="n">
        <f aca="false" ca="false" dt2D="false" dtr="false" t="normal">T45*V45</f>
        <v>256.5</v>
      </c>
      <c r="Y45" s="1" t="n">
        <f aca="false" ca="false" dt2D="false" dtr="false" t="normal">R45-X45</f>
        <v>-0.5165744911303989</v>
      </c>
      <c r="Z45" s="1" t="n">
        <f aca="false" ca="false" dt2D="false" dtr="false" t="normal">X45*$R$7</f>
        <v>554.0400000000001</v>
      </c>
    </row>
    <row outlineLevel="0" r="46">
      <c r="C46" s="18" t="n">
        <f aca="false" ca="false" dt2D="false" dtr="false" t="normal">'50 кГЦ новый для ХК.01'!O40</f>
        <v>37</v>
      </c>
      <c r="D46" s="19" t="n">
        <f aca="false" ca="false" dt2D="false" dtr="false" t="normal">'240 кГЦ '!P40</f>
        <v>13.8</v>
      </c>
      <c r="E46" s="20" t="n">
        <f aca="false" ca="false" dt2D="false" dtr="false" t="normal">'240 кГЦ '!W40</f>
        <v>16.61737441586678</v>
      </c>
      <c r="F46" s="21" t="n">
        <f aca="false" ca="false" dt2D="false" dtr="false" t="normal">E46</f>
        <v>16.61737441586678</v>
      </c>
      <c r="G46" s="22" t="n">
        <f aca="false" ca="false" dt2D="false" dtr="false" t="normal">'240 кГЦ '!Y40</f>
        <v>17.621433628927097</v>
      </c>
      <c r="H46" s="23" t="n"/>
      <c r="I46" s="13" t="n"/>
      <c r="J46" s="24" t="n">
        <f aca="false" ca="false" dt2D="false" dtr="false" t="normal">'50 кГЦ новый для ХК.01'!AD40</f>
        <v>37</v>
      </c>
      <c r="K46" s="25" t="n">
        <f aca="false" ca="false" dt2D="false" dtr="false" t="normal">'240 кГЦ '!AD40</f>
        <v>119</v>
      </c>
      <c r="L46" s="20" t="n">
        <f aca="false" ca="false" dt2D="false" dtr="false" t="normal">'240 кГЦ '!AK40</f>
        <v>590.6013313778793</v>
      </c>
      <c r="M46" s="21" t="n">
        <f aca="false" ca="false" dt2D="false" dtr="false" t="normal">'240 кГЦ '!AM40</f>
        <v>59.060133137787886</v>
      </c>
      <c r="N46" s="22" t="n">
        <f aca="false" ca="false" dt2D="false" dtr="false" t="normal">'240 кГЦ '!AO40</f>
        <v>62.62867948677925</v>
      </c>
      <c r="O46" s="23" t="n"/>
      <c r="P46" s="23" t="n"/>
      <c r="Q46" s="23" t="n"/>
      <c r="R46" s="13" t="n">
        <f aca="false" ca="false" dt2D="false" dtr="false" t="normal">L46/$R$7</f>
        <v>273.42654230457373</v>
      </c>
      <c r="S46" s="0" t="n">
        <f aca="false" ca="false" dt2D="false" dtr="false" t="normal">POWER(R46, 0.5)</f>
        <v>16.535614361268035</v>
      </c>
      <c r="T46" s="1" t="n">
        <v>16.5</v>
      </c>
      <c r="U46" s="1" t="n">
        <v>16</v>
      </c>
      <c r="V46" s="1" t="n">
        <v>16.5</v>
      </c>
      <c r="W46" s="1" t="n">
        <v>16</v>
      </c>
      <c r="X46" s="1" t="n">
        <f aca="false" ca="false" dt2D="false" dtr="false" t="normal">T46*V46</f>
        <v>272.25</v>
      </c>
      <c r="Y46" s="1" t="n">
        <f aca="false" ca="false" dt2D="false" dtr="false" t="normal">R46-X46</f>
        <v>1.1765423045737293</v>
      </c>
      <c r="Z46" s="1" t="n">
        <f aca="false" ca="false" dt2D="false" dtr="false" t="normal">X46*$R$7</f>
        <v>588.0600000000001</v>
      </c>
    </row>
    <row outlineLevel="0" r="47">
      <c r="C47" s="18" t="n">
        <f aca="false" ca="false" dt2D="false" dtr="false" t="normal">'50 кГЦ новый для ХК.01'!O41</f>
        <v>38</v>
      </c>
      <c r="D47" s="19" t="n">
        <f aca="false" ca="false" dt2D="false" dtr="false" t="normal">'240 кГЦ '!P41</f>
        <v>14.175</v>
      </c>
      <c r="E47" s="20" t="n">
        <f aca="false" ca="false" dt2D="false" dtr="false" t="normal">'240 кГЦ '!W41</f>
        <v>17.15532176055423</v>
      </c>
      <c r="F47" s="21" t="n">
        <f aca="false" ca="false" dt2D="false" dtr="false" t="normal">E47</f>
        <v>17.15532176055423</v>
      </c>
      <c r="G47" s="22" t="n">
        <f aca="false" ca="false" dt2D="false" dtr="false" t="normal">'240 кГЦ '!Y41</f>
        <v>18.191884964561456</v>
      </c>
      <c r="H47" s="23" t="n"/>
      <c r="I47" s="13" t="n"/>
      <c r="J47" s="24" t="n">
        <f aca="false" ca="false" dt2D="false" dtr="false" t="normal">'50 кГЦ новый для ХК.01'!AD41</f>
        <v>38</v>
      </c>
      <c r="K47" s="25" t="n">
        <f aca="false" ca="false" dt2D="false" dtr="false" t="normal">'240 кГЦ '!AD41</f>
        <v>122</v>
      </c>
      <c r="L47" s="20" t="n">
        <f aca="false" ca="false" dt2D="false" dtr="false" t="normal">'240 кГЦ '!AK41</f>
        <v>630.4449102076776</v>
      </c>
      <c r="M47" s="21" t="n">
        <f aca="false" ca="false" dt2D="false" dtr="false" t="normal">'240 кГЦ '!AM41</f>
        <v>63.04449102076771</v>
      </c>
      <c r="N47" s="22" t="n">
        <f aca="false" ca="false" dt2D="false" dtr="false" t="normal">'240 кГЦ '!AO41</f>
        <v>66.85378125266246</v>
      </c>
      <c r="O47" s="23" t="n"/>
      <c r="P47" s="23" t="n"/>
      <c r="Q47" s="23" t="n"/>
      <c r="R47" s="13" t="n">
        <f aca="false" ca="false" dt2D="false" dtr="false" t="normal">L47/$R$7</f>
        <v>291.87264361466555</v>
      </c>
      <c r="S47" s="0" t="n">
        <f aca="false" ca="false" dt2D="false" dtr="false" t="normal">POWER(R47, 0.5)</f>
        <v>17.084280599857447</v>
      </c>
      <c r="T47" s="1" t="n">
        <v>26</v>
      </c>
      <c r="U47" s="1" t="n">
        <v>10</v>
      </c>
      <c r="V47" s="1" t="n">
        <v>11.2</v>
      </c>
      <c r="W47" s="1" t="n">
        <v>24</v>
      </c>
      <c r="X47" s="1" t="n">
        <f aca="false" ca="false" dt2D="false" dtr="false" t="normal">T47*V47</f>
        <v>291.2</v>
      </c>
      <c r="Y47" s="1" t="n">
        <f aca="false" ca="false" dt2D="false" dtr="false" t="normal">R47-X47</f>
        <v>0.6726436146655601</v>
      </c>
      <c r="Z47" s="1" t="n">
        <f aca="false" ca="false" dt2D="false" dtr="false" t="normal">X47*$R$7</f>
        <v>628.992</v>
      </c>
    </row>
    <row outlineLevel="0" r="48">
      <c r="C48" s="18" t="n">
        <f aca="false" ca="false" dt2D="false" dtr="false" t="normal">'50 кГЦ новый для ХК.01'!O42</f>
        <v>39</v>
      </c>
      <c r="D48" s="19" t="n">
        <f aca="false" ca="false" dt2D="false" dtr="false" t="normal">'240 кГЦ '!P42</f>
        <v>14.55</v>
      </c>
      <c r="E48" s="20" t="n">
        <f aca="false" ca="false" dt2D="false" dtr="false" t="normal">'240 кГЦ '!W42</f>
        <v>17.69828870229351</v>
      </c>
      <c r="F48" s="21" t="n">
        <f aca="false" ca="false" dt2D="false" dtr="false" t="normal">E48</f>
        <v>17.69828870229351</v>
      </c>
      <c r="G48" s="22" t="n">
        <f aca="false" ca="false" dt2D="false" dtr="false" t="normal">'240 кГЦ '!Y42</f>
        <v>18.76765919261427</v>
      </c>
      <c r="H48" s="23" t="n"/>
      <c r="I48" s="13" t="n"/>
      <c r="J48" s="24" t="n">
        <f aca="false" ca="false" dt2D="false" dtr="false" t="normal">'50 кГЦ новый для ХК.01'!AD42</f>
        <v>39</v>
      </c>
      <c r="K48" s="25" t="n">
        <f aca="false" ca="false" dt2D="false" dtr="false" t="normal">'240 кГЦ '!AD42</f>
        <v>125</v>
      </c>
      <c r="L48" s="20" t="n">
        <f aca="false" ca="false" dt2D="false" dtr="false" t="normal">'240 кГЦ '!AK42</f>
        <v>672.5695128692249</v>
      </c>
      <c r="M48" s="21" t="n">
        <f aca="false" ca="false" dt2D="false" dtr="false" t="normal">'240 кГЦ '!AM42</f>
        <v>67.25695128692244</v>
      </c>
      <c r="N48" s="22" t="n">
        <f aca="false" ca="false" dt2D="false" dtr="false" t="normal">'240 кГЦ '!AO42</f>
        <v>71.32076786179017</v>
      </c>
      <c r="O48" s="23" t="n"/>
      <c r="P48" s="23" t="n"/>
      <c r="Q48" s="23" t="n"/>
      <c r="R48" s="13" t="n">
        <f aca="false" ca="false" dt2D="false" dtr="false" t="normal">L48/$R$7</f>
        <v>311.374774476493</v>
      </c>
      <c r="S48" s="0" t="n">
        <f aca="false" ca="false" dt2D="false" dtr="false" t="normal">POWER(R48, 0.5)</f>
        <v>17.645814644739215</v>
      </c>
      <c r="T48" s="1" t="n">
        <v>26</v>
      </c>
      <c r="U48" s="1" t="n">
        <v>10</v>
      </c>
      <c r="V48" s="1" t="n">
        <v>12</v>
      </c>
      <c r="W48" s="1" t="n">
        <v>23</v>
      </c>
      <c r="X48" s="1" t="n">
        <f aca="false" ca="false" dt2D="false" dtr="false" t="normal">T48*V48</f>
        <v>312</v>
      </c>
      <c r="Y48" s="1" t="n">
        <f aca="false" ca="false" dt2D="false" dtr="false" t="normal">R48-X48</f>
        <v>-0.6252255235070265</v>
      </c>
      <c r="Z48" s="1" t="n">
        <f aca="false" ca="false" dt2D="false" dtr="false" t="normal">X48*$R$7</f>
        <v>673.9200000000001</v>
      </c>
    </row>
    <row outlineLevel="0" r="49">
      <c r="C49" s="18" t="n">
        <f aca="false" ca="false" dt2D="false" dtr="false" t="normal">'50 кГЦ новый для ХК.01'!O43</f>
        <v>40</v>
      </c>
      <c r="D49" s="19" t="n">
        <f aca="false" ca="false" dt2D="false" dtr="false" t="normal">'240 кГЦ '!P43</f>
        <v>14.925</v>
      </c>
      <c r="E49" s="20" t="n">
        <f aca="false" ca="false" dt2D="false" dtr="false" t="normal">'240 кГЦ '!W43</f>
        <v>18.246312271254663</v>
      </c>
      <c r="F49" s="21" t="n">
        <f aca="false" ca="false" dt2D="false" dtr="false" t="normal">E49</f>
        <v>18.246312271254663</v>
      </c>
      <c r="G49" s="22" t="n">
        <f aca="false" ca="false" dt2D="false" dtr="false" t="normal">'240 кГЦ '!Y43</f>
        <v>19.348795580701907</v>
      </c>
      <c r="H49" s="23" t="n"/>
      <c r="I49" s="13" t="n"/>
      <c r="J49" s="24" t="n">
        <f aca="false" ca="false" dt2D="false" dtr="false" t="normal">'50 кГЦ новый для ХК.01'!AD43</f>
        <v>40</v>
      </c>
      <c r="K49" s="25" t="n">
        <f aca="false" ca="false" dt2D="false" dtr="false" t="normal">'240 кГЦ '!AD43</f>
        <v>128</v>
      </c>
      <c r="L49" s="20" t="n">
        <f aca="false" ca="false" dt2D="false" dtr="false" t="normal">'240 кГЦ '!AK43</f>
        <v>717.0954810887896</v>
      </c>
      <c r="M49" s="21" t="n">
        <f aca="false" ca="false" dt2D="false" dtr="false" t="normal">'240 кГЦ '!AM43</f>
        <v>71.7095481088789</v>
      </c>
      <c r="N49" s="22" t="n">
        <f aca="false" ca="false" dt2D="false" dtr="false" t="normal">'240 кГЦ '!AO43</f>
        <v>76.04240061862106</v>
      </c>
      <c r="O49" s="23" t="n"/>
      <c r="P49" s="23" t="n"/>
      <c r="Q49" s="23" t="n"/>
      <c r="R49" s="13" t="n">
        <f aca="false" ca="false" dt2D="false" dtr="false" t="normal">L49/$R$7</f>
        <v>331.98864865221736</v>
      </c>
      <c r="S49" s="0" t="n">
        <f aca="false" ca="false" dt2D="false" dtr="false" t="normal">POWER(R49, 0.5)</f>
        <v>18.22055566255369</v>
      </c>
      <c r="T49" s="1" t="n">
        <v>32</v>
      </c>
      <c r="U49" s="1" t="n">
        <v>8</v>
      </c>
      <c r="V49" s="1" t="n">
        <v>10.3</v>
      </c>
      <c r="W49" s="1" t="n">
        <v>26</v>
      </c>
      <c r="X49" s="1" t="n">
        <f aca="false" ca="false" dt2D="false" dtr="false" t="normal">T49*V49</f>
        <v>329.6</v>
      </c>
      <c r="Y49" s="1" t="n">
        <f aca="false" ca="false" dt2D="false" dtr="false" t="normal">R49-X49</f>
        <v>2.3886486522173414</v>
      </c>
      <c r="Z49" s="1" t="n">
        <f aca="false" ca="false" dt2D="false" dtr="false" t="normal">X49*$R$7</f>
        <v>711.9360000000001</v>
      </c>
    </row>
    <row outlineLevel="0" r="50">
      <c r="C50" s="18" t="n">
        <f aca="false" ca="false" dt2D="false" dtr="false" t="normal">'50 кГЦ новый для ХК.01'!O44</f>
        <v>41</v>
      </c>
      <c r="D50" s="19" t="n">
        <f aca="false" ca="false" dt2D="false" dtr="false" t="normal">'240 кГЦ '!P44</f>
        <v>15.3</v>
      </c>
      <c r="E50" s="20" t="n">
        <f aca="false" ca="false" dt2D="false" dtr="false" t="normal">'240 кГЦ '!W44</f>
        <v>18.799429743859765</v>
      </c>
      <c r="F50" s="21" t="n">
        <f aca="false" ca="false" dt2D="false" dtr="false" t="normal">E50</f>
        <v>18.799429743859765</v>
      </c>
      <c r="G50" s="22" t="n">
        <f aca="false" ca="false" dt2D="false" dtr="false" t="normal">'240 кГЦ '!Y44</f>
        <v>19.935333657571874</v>
      </c>
      <c r="H50" s="23" t="n"/>
      <c r="I50" s="13" t="n"/>
      <c r="J50" s="24" t="n">
        <f aca="false" ca="false" dt2D="false" dtr="false" t="normal">'50 кГЦ новый для ХК.01'!AD44</f>
        <v>41</v>
      </c>
      <c r="K50" s="25" t="n">
        <f aca="false" ca="false" dt2D="false" dtr="false" t="normal">'240 кГЦ '!AD44</f>
        <v>131</v>
      </c>
      <c r="L50" s="20" t="n">
        <f aca="false" ca="false" dt2D="false" dtr="false" t="normal">'240 кГЦ '!AK44</f>
        <v>764.1492015689633</v>
      </c>
      <c r="M50" s="21" t="n">
        <f aca="false" ca="false" dt2D="false" dtr="false" t="normal">'240 кГЦ '!AM44</f>
        <v>76.41492015689627</v>
      </c>
      <c r="N50" s="22" t="n">
        <f aca="false" ca="false" dt2D="false" dtr="false" t="normal">'240 кГЦ '!AO44</f>
        <v>81.03208185035497</v>
      </c>
      <c r="O50" s="23" t="n"/>
      <c r="P50" s="23" t="n"/>
      <c r="Q50" s="23" t="n"/>
      <c r="R50" s="13" t="n">
        <f aca="false" ca="false" dt2D="false" dtr="false" t="normal">L50/$R$7</f>
        <v>353.7727785041497</v>
      </c>
      <c r="S50" s="0" t="n">
        <f aca="false" ca="false" dt2D="false" dtr="false" t="normal">POWER(R50, 0.5)</f>
        <v>18.808848409834923</v>
      </c>
      <c r="T50" s="1" t="n">
        <v>32</v>
      </c>
      <c r="U50" s="1" t="n">
        <v>8</v>
      </c>
      <c r="V50" s="1" t="n">
        <v>11</v>
      </c>
      <c r="W50" s="1" t="n">
        <v>25</v>
      </c>
      <c r="X50" s="1" t="n">
        <f aca="false" ca="false" dt2D="false" dtr="false" t="normal">T50*V50</f>
        <v>352</v>
      </c>
      <c r="Y50" s="1" t="n">
        <f aca="false" ca="false" dt2D="false" dtr="false" t="normal">R50-X50</f>
        <v>1.7727785041496986</v>
      </c>
      <c r="Z50" s="1" t="n">
        <f aca="false" ca="false" dt2D="false" dtr="false" t="normal">X50*$R$7</f>
        <v>760.32</v>
      </c>
    </row>
    <row outlineLevel="0" r="51">
      <c r="C51" s="18" t="n">
        <f aca="false" ca="false" dt2D="false" dtr="false" t="normal">'50 кГЦ новый для ХК.01'!O45</f>
        <v>42</v>
      </c>
      <c r="D51" s="19" t="n">
        <f aca="false" ca="false" dt2D="false" dtr="false" t="normal">'240 кГЦ '!P45</f>
        <v>15.675</v>
      </c>
      <c r="E51" s="20" t="n">
        <f aca="false" ca="false" dt2D="false" dtr="false" t="normal">'240 кГЦ '!W45</f>
        <v>19.357678644327112</v>
      </c>
      <c r="F51" s="21" t="n">
        <f aca="false" ca="false" dt2D="false" dtr="false" t="normal">E51</f>
        <v>19.357678644327112</v>
      </c>
      <c r="G51" s="22" t="n">
        <f aca="false" ca="false" dt2D="false" dtr="false" t="normal">'240 кГЦ '!Y45</f>
        <v>20.527313214740307</v>
      </c>
      <c r="H51" s="23" t="n"/>
      <c r="I51" s="13" t="n"/>
      <c r="J51" s="24" t="n">
        <f aca="false" ca="false" dt2D="false" dtr="false" t="normal">'50 кГЦ новый для ХК.01'!AD45</f>
        <v>42</v>
      </c>
      <c r="K51" s="25" t="n">
        <f aca="false" ca="false" dt2D="false" dtr="false" t="normal">'240 кГЦ '!AD45</f>
        <v>134</v>
      </c>
      <c r="L51" s="20" t="n">
        <f aca="false" ca="false" dt2D="false" dtr="false" t="normal">'240 кГЦ '!AK45</f>
        <v>813.8633998514966</v>
      </c>
      <c r="M51" s="21" t="n">
        <f aca="false" ca="false" dt2D="false" dtr="false" t="normal">'240 кГЦ '!AM45</f>
        <v>81.3863399851496</v>
      </c>
      <c r="N51" s="22" t="n">
        <f aca="false" ca="false" dt2D="false" dtr="false" t="normal">'240 кГЦ '!AO45</f>
        <v>86.30388606880288</v>
      </c>
      <c r="O51" s="23" t="n"/>
      <c r="P51" s="23" t="n"/>
      <c r="Q51" s="23" t="n"/>
      <c r="R51" s="13" t="n">
        <f aca="false" ca="false" dt2D="false" dtr="false" t="normal">L51/$R$7</f>
        <v>376.78861104235955</v>
      </c>
      <c r="S51" s="0" t="n">
        <f aca="false" ca="false" dt2D="false" dtr="false" t="normal">POWER(R51, 0.5)</f>
        <v>19.411043533060234</v>
      </c>
      <c r="T51" s="1" t="n">
        <v>25</v>
      </c>
      <c r="U51" s="1" t="n">
        <v>11</v>
      </c>
      <c r="V51" s="1" t="n">
        <v>15</v>
      </c>
      <c r="W51" s="1" t="n">
        <v>18</v>
      </c>
      <c r="X51" s="1" t="n">
        <f aca="false" ca="false" dt2D="false" dtr="false" t="normal">T51*V51</f>
        <v>375</v>
      </c>
      <c r="Y51" s="1" t="n">
        <f aca="false" ca="false" dt2D="false" dtr="false" t="normal">R51-X51</f>
        <v>1.7886110423595483</v>
      </c>
      <c r="Z51" s="1" t="n">
        <f aca="false" ca="false" dt2D="false" dtr="false" t="normal">X51*$R$7</f>
        <v>810</v>
      </c>
    </row>
    <row outlineLevel="0" r="52">
      <c r="C52" s="18" t="n">
        <f aca="false" ca="false" dt2D="false" dtr="false" t="normal">'50 кГЦ новый для ХК.01'!O46</f>
        <v>43</v>
      </c>
      <c r="D52" s="19" t="n">
        <f aca="false" ca="false" dt2D="false" dtr="false" t="normal">'240 кГЦ '!P46</f>
        <v>16.05</v>
      </c>
      <c r="E52" s="20" t="n">
        <f aca="false" ca="false" dt2D="false" dtr="false" t="normal">'240 кГЦ '!W46</f>
        <v>19.921096746224535</v>
      </c>
      <c r="F52" s="21" t="n">
        <f aca="false" ca="false" dt2D="false" dtr="false" t="normal">E52</f>
        <v>19.921096746224535</v>
      </c>
      <c r="G52" s="22" t="n">
        <f aca="false" ca="false" dt2D="false" dtr="false" t="normal">'240 кГЦ '!Y46</f>
        <v>21.124774308139138</v>
      </c>
      <c r="H52" s="23" t="n"/>
      <c r="I52" s="13" t="n"/>
      <c r="J52" s="24" t="n">
        <f aca="false" ca="false" dt2D="false" dtr="false" t="normal">'50 кГЦ новый для ХК.01'!AD46</f>
        <v>43</v>
      </c>
      <c r="K52" s="25" t="n">
        <f aca="false" ca="false" dt2D="false" dtr="false" t="normal">'240 кГЦ '!AD46</f>
        <v>137</v>
      </c>
      <c r="L52" s="20" t="n">
        <f aca="false" ca="false" dt2D="false" dtr="false" t="normal">'240 кГЦ '!AK46</f>
        <v>866.3774481346659</v>
      </c>
      <c r="M52" s="21" t="n">
        <f aca="false" ca="false" dt2D="false" dtr="false" t="normal">'240 кГЦ '!AM46</f>
        <v>86.63774481346653</v>
      </c>
      <c r="N52" s="22" t="n">
        <f aca="false" ca="false" dt2D="false" dtr="false" t="normal">'240 кГЦ '!AO46</f>
        <v>91.87259261202526</v>
      </c>
      <c r="O52" s="23" t="n"/>
      <c r="P52" s="23" t="n"/>
      <c r="Q52" s="23" t="n"/>
      <c r="R52" s="13" t="n">
        <f aca="false" ca="false" dt2D="false" dtr="false" t="normal">L52/$R$7</f>
        <v>401.1006704327157</v>
      </c>
      <c r="S52" s="0" t="n">
        <f aca="false" ca="false" dt2D="false" dtr="false" t="normal">POWER(R52, 0.5)</f>
        <v>20.027497857513694</v>
      </c>
      <c r="T52" s="1" t="n">
        <v>20</v>
      </c>
      <c r="U52" s="1" t="n">
        <v>14</v>
      </c>
      <c r="V52" s="1" t="n">
        <v>20</v>
      </c>
      <c r="W52" s="1" t="n">
        <v>14</v>
      </c>
      <c r="X52" s="1" t="n">
        <f aca="false" ca="false" dt2D="false" dtr="false" t="normal">T52*V52</f>
        <v>400</v>
      </c>
      <c r="Y52" s="1" t="n">
        <f aca="false" ca="false" dt2D="false" dtr="false" t="normal">R52-X52</f>
        <v>1.100670432715674</v>
      </c>
      <c r="Z52" s="1" t="n">
        <f aca="false" ca="false" dt2D="false" dtr="false" t="normal">X52*$R$7</f>
        <v>864</v>
      </c>
    </row>
    <row outlineLevel="0" r="53">
      <c r="C53" s="18" t="n">
        <f aca="false" ca="false" dt2D="false" dtr="false" t="normal">'50 кГЦ новый для ХК.01'!O47</f>
        <v>44</v>
      </c>
      <c r="D53" s="19" t="n">
        <f aca="false" ca="false" dt2D="false" dtr="false" t="normal">'240 кГЦ '!P47</f>
        <v>16.425</v>
      </c>
      <c r="E53" s="20" t="n">
        <f aca="false" ca="false" dt2D="false" dtr="false" t="normal">'240 кГЦ '!W47</f>
        <v>20.489722074032304</v>
      </c>
      <c r="F53" s="21" t="n">
        <f aca="false" ca="false" dt2D="false" dtr="false" t="normal">E53</f>
        <v>20.489722074032304</v>
      </c>
      <c r="G53" s="22" t="n">
        <f aca="false" ca="false" dt2D="false" dtr="false" t="normal">'240 кГЦ '!Y47</f>
        <v>21.72775725977343</v>
      </c>
      <c r="H53" s="23" t="n"/>
      <c r="I53" s="13" t="n"/>
      <c r="J53" s="24" t="n">
        <f aca="false" ca="false" dt2D="false" dtr="false" t="normal">'50 кГЦ новый для ХК.01'!AD47</f>
        <v>44</v>
      </c>
      <c r="K53" s="25" t="n">
        <f aca="false" ca="false" dt2D="false" dtr="false" t="normal">'240 кГЦ '!AD47</f>
        <v>140</v>
      </c>
      <c r="L53" s="20" t="n">
        <f aca="false" ca="false" dt2D="false" dtr="false" t="normal">'240 кГЦ '!AK47</f>
        <v>921.8376876962673</v>
      </c>
      <c r="M53" s="21" t="n">
        <f aca="false" ca="false" dt2D="false" dtr="false" t="normal">'240 кГЦ '!AM47</f>
        <v>92.18376876962665</v>
      </c>
      <c r="N53" s="22" t="n">
        <f aca="false" ca="false" dt2D="false" dtr="false" t="normal">'240 кГЦ '!AO47</f>
        <v>97.75371983478333</v>
      </c>
      <c r="O53" s="23" t="n"/>
      <c r="P53" s="23" t="n"/>
      <c r="Q53" s="23" t="n"/>
      <c r="R53" s="13" t="n">
        <f aca="false" ca="false" dt2D="false" dtr="false" t="normal">L53/$R$7</f>
        <v>426.77670726679037</v>
      </c>
      <c r="S53" s="0" t="n">
        <f aca="false" ca="false" dt2D="false" dtr="false" t="normal">POWER(R53, 0.5)</f>
        <v>20.65857466687357</v>
      </c>
      <c r="T53" s="1" t="n">
        <v>26</v>
      </c>
      <c r="U53" s="1" t="n">
        <v>10</v>
      </c>
      <c r="V53" s="1" t="n">
        <v>16.5</v>
      </c>
      <c r="W53" s="1" t="n">
        <v>16</v>
      </c>
      <c r="X53" s="1" t="n">
        <f aca="false" ca="false" dt2D="false" dtr="false" t="normal">T53*V53</f>
        <v>429</v>
      </c>
      <c r="Y53" s="1" t="n">
        <f aca="false" ca="false" dt2D="false" dtr="false" t="normal">R53-X53</f>
        <v>-2.2232927332096324</v>
      </c>
      <c r="Z53" s="1" t="n">
        <f aca="false" ca="false" dt2D="false" dtr="false" t="normal">X53*$R$7</f>
        <v>926.6400000000001</v>
      </c>
    </row>
    <row outlineLevel="0" r="54">
      <c r="C54" s="18" t="n">
        <f aca="false" ca="false" dt2D="false" dtr="false" t="normal">'50 кГЦ новый для ХК.01'!O48</f>
        <v>45</v>
      </c>
      <c r="D54" s="19" t="n">
        <f aca="false" ca="false" dt2D="false" dtr="false" t="normal">'240 кГЦ '!P48</f>
        <v>16.8</v>
      </c>
      <c r="E54" s="20" t="n">
        <f aca="false" ca="false" dt2D="false" dtr="false" t="normal">'240 кГЦ '!W48</f>
        <v>21.063592904715282</v>
      </c>
      <c r="F54" s="21" t="n">
        <f aca="false" ca="false" dt2D="false" dtr="false" t="normal">E54</f>
        <v>21.063592904715282</v>
      </c>
      <c r="G54" s="22" t="n">
        <f aca="false" ca="false" dt2D="false" dtr="false" t="normal">'240 кГЦ '!Y48</f>
        <v>22.33630265938853</v>
      </c>
      <c r="H54" s="23" t="n"/>
      <c r="I54" s="13" t="n"/>
      <c r="J54" s="24" t="n">
        <f aca="false" ca="false" dt2D="false" dtr="false" t="normal">'50 кГЦ новый для ХК.01'!AD48</f>
        <v>45</v>
      </c>
      <c r="K54" s="25" t="n">
        <f aca="false" ca="false" dt2D="false" dtr="false" t="normal">'240 кГЦ '!AD48</f>
        <v>143</v>
      </c>
      <c r="L54" s="20" t="n">
        <f aca="false" ca="false" dt2D="false" dtr="false" t="normal">'240 кГЦ '!AK48</f>
        <v>980.397766603293</v>
      </c>
      <c r="M54" s="21" t="n">
        <f aca="false" ca="false" dt2D="false" dtr="false" t="normal">'240 кГЦ '!AM48</f>
        <v>98.03977666032922</v>
      </c>
      <c r="N54" s="22" t="n">
        <f aca="false" ca="false" dt2D="false" dtr="false" t="normal">'240 кГЦ '!AO48</f>
        <v>103.96356092002469</v>
      </c>
      <c r="O54" s="23" t="n"/>
      <c r="P54" s="23" t="n"/>
      <c r="Q54" s="23" t="n"/>
      <c r="R54" s="13" t="n">
        <f aca="false" ca="false" dt2D="false" dtr="false" t="normal">L54/$R$7</f>
        <v>453.8878549089319</v>
      </c>
      <c r="S54" s="0" t="n">
        <f aca="false" ca="false" dt2D="false" dtr="false" t="normal">POWER(R54, 0.5)</f>
        <v>21.30464397517433</v>
      </c>
      <c r="T54" s="1" t="n">
        <v>24</v>
      </c>
      <c r="U54" s="1" t="n">
        <v>12</v>
      </c>
      <c r="V54" s="1" t="n">
        <v>19</v>
      </c>
      <c r="W54" s="1" t="n">
        <v>15</v>
      </c>
      <c r="X54" s="1" t="n">
        <f aca="false" ca="false" dt2D="false" dtr="false" t="normal">T54*V54</f>
        <v>456</v>
      </c>
      <c r="Y54" s="1" t="n">
        <f aca="false" ca="false" dt2D="false" dtr="false" t="normal">R54-X54</f>
        <v>-2.1121450910681006</v>
      </c>
      <c r="Z54" s="1" t="n">
        <f aca="false" ca="false" dt2D="false" dtr="false" t="normal">X54*$R$7</f>
        <v>984.96</v>
      </c>
    </row>
    <row outlineLevel="0" r="55">
      <c r="C55" s="18" t="n">
        <f aca="false" ca="false" dt2D="false" dtr="false" t="normal">'50 кГЦ новый для ХК.01'!O49</f>
        <v>46</v>
      </c>
      <c r="D55" s="19" t="n">
        <f aca="false" ca="false" dt2D="false" dtr="false" t="normal">'240 кГЦ '!P49</f>
        <v>17.175</v>
      </c>
      <c r="E55" s="20" t="n">
        <f aca="false" ca="false" dt2D="false" dtr="false" t="normal">'240 кГЦ '!W49</f>
        <v>21.64274776930467</v>
      </c>
      <c r="F55" s="21" t="n">
        <f aca="false" ca="false" dt2D="false" dtr="false" t="normal">E55</f>
        <v>21.64274776930467</v>
      </c>
      <c r="G55" s="22" t="n">
        <f aca="false" ca="false" dt2D="false" dtr="false" t="normal">'240 кГЦ '!Y49</f>
        <v>22.950451366147377</v>
      </c>
      <c r="H55" s="23" t="n"/>
      <c r="I55" s="13" t="n"/>
      <c r="J55" s="24" t="n">
        <f aca="false" ca="false" dt2D="false" dtr="false" t="normal">'50 кГЦ новый для ХК.01'!AD49</f>
        <v>46</v>
      </c>
      <c r="K55" s="25" t="n">
        <f aca="false" ca="false" dt2D="false" dtr="false" t="normal">'240 кГЦ '!AD49</f>
        <v>146</v>
      </c>
      <c r="L55" s="20" t="n">
        <f aca="false" ca="false" dt2D="false" dtr="false" t="normal">'240 кГЦ '!AK49</f>
        <v>1042.2189934206529</v>
      </c>
      <c r="M55" s="21" t="n">
        <f aca="false" ca="false" dt2D="false" dtr="false" t="normal">'240 кГЦ '!AM49</f>
        <v>104.2218993420652</v>
      </c>
      <c r="N55" s="22" t="n">
        <f aca="false" ca="false" dt2D="false" dtr="false" t="normal">'240 кГЦ '!AO49</f>
        <v>110.51922138694418</v>
      </c>
      <c r="O55" s="23" t="n"/>
      <c r="P55" s="23" t="n"/>
      <c r="Q55" s="23" t="n"/>
      <c r="R55" s="13" t="n">
        <f aca="false" ca="false" dt2D="false" dtr="false" t="normal">L55/$R$7</f>
        <v>482.50879325030223</v>
      </c>
      <c r="S55" s="0" t="n">
        <f aca="false" ca="false" dt2D="false" dtr="false" t="normal">POWER(R55, 0.5)</f>
        <v>21.96608279257597</v>
      </c>
      <c r="T55" s="1" t="n">
        <v>24</v>
      </c>
      <c r="U55" s="1" t="n">
        <v>12</v>
      </c>
      <c r="V55" s="1" t="n">
        <v>20</v>
      </c>
      <c r="W55" s="1" t="n">
        <v>14</v>
      </c>
      <c r="X55" s="1" t="n">
        <f aca="false" ca="false" dt2D="false" dtr="false" t="normal">T55*V55</f>
        <v>480</v>
      </c>
      <c r="Y55" s="1" t="n">
        <f aca="false" ca="false" dt2D="false" dtr="false" t="normal">R55-X55</f>
        <v>2.508793250302233</v>
      </c>
      <c r="Z55" s="1" t="n">
        <f aca="false" ca="false" dt2D="false" dtr="false" t="normal">X55*$R$7</f>
        <v>1036.8000000000002</v>
      </c>
    </row>
    <row outlineLevel="0" r="56">
      <c r="C56" s="18" t="n">
        <f aca="false" ca="false" dt2D="false" dtr="false" t="normal">'50 кГЦ новый для ХК.01'!O50</f>
        <v>47</v>
      </c>
      <c r="D56" s="19" t="n">
        <f aca="false" ca="false" dt2D="false" dtr="false" t="normal">'240 кГЦ '!P50</f>
        <v>17.55</v>
      </c>
      <c r="E56" s="20" t="n">
        <f aca="false" ca="false" dt2D="false" dtr="false" t="normal">'240 кГЦ '!W50</f>
        <v>22.227225454489297</v>
      </c>
      <c r="F56" s="21" t="n">
        <f aca="false" ca="false" dt2D="false" dtr="false" t="normal">E56</f>
        <v>22.227225454489297</v>
      </c>
      <c r="G56" s="22" t="n">
        <f aca="false" ca="false" dt2D="false" dtr="false" t="normal">'240 кГЦ '!Y50</f>
        <v>23.57024451031796</v>
      </c>
      <c r="H56" s="23" t="n"/>
      <c r="I56" s="13" t="n"/>
      <c r="J56" s="24" t="n">
        <f aca="false" ca="false" dt2D="false" dtr="false" t="normal">'50 кГЦ новый для ХК.01'!AD50</f>
        <v>47</v>
      </c>
      <c r="K56" s="25" t="n">
        <f aca="false" ca="false" dt2D="false" dtr="false" t="normal">'240 кГЦ '!AD50</f>
        <v>149</v>
      </c>
      <c r="L56" s="20" t="n">
        <f aca="false" ca="false" dt2D="false" dtr="false" t="normal">'240 кГЦ '!AK50</f>
        <v>1107.4707076641262</v>
      </c>
      <c r="M56" s="21" t="n">
        <f aca="false" ca="false" dt2D="false" dtr="false" t="normal">'240 кГЦ '!AM50</f>
        <v>110.74707076641253</v>
      </c>
      <c r="N56" s="22" t="n">
        <f aca="false" ca="false" dt2D="false" dtr="false" t="normal">'240 кГЦ '!AO50</f>
        <v>117.43865837463807</v>
      </c>
      <c r="O56" s="23" t="n"/>
      <c r="P56" s="23" t="n"/>
      <c r="Q56" s="23" t="n"/>
      <c r="R56" s="13" t="n">
        <f aca="false" ca="false" dt2D="false" dtr="false" t="normal">L56/$R$7</f>
        <v>512.7179202148732</v>
      </c>
      <c r="S56" s="0" t="n">
        <f aca="false" ca="false" dt2D="false" dtr="false" t="normal">POWER(R56, 0.5)</f>
        <v>22.64327538619078</v>
      </c>
      <c r="T56" s="1" t="n">
        <v>26</v>
      </c>
      <c r="U56" s="1" t="n">
        <v>10</v>
      </c>
      <c r="V56" s="1" t="n">
        <v>20</v>
      </c>
      <c r="W56" s="1" t="n">
        <v>14</v>
      </c>
      <c r="X56" s="1" t="n">
        <f aca="false" ca="false" dt2D="false" dtr="false" t="normal">T56*V56</f>
        <v>520</v>
      </c>
      <c r="Y56" s="1" t="n">
        <f aca="false" ca="false" dt2D="false" dtr="false" t="normal">R56-X56</f>
        <v>-7.282079785126825</v>
      </c>
      <c r="Z56" s="1" t="n">
        <f aca="false" ca="false" dt2D="false" dtr="false" t="normal">X56*$R$7</f>
        <v>1123.2</v>
      </c>
    </row>
    <row outlineLevel="0" r="57">
      <c r="C57" s="18" t="n">
        <f aca="false" ca="false" dt2D="false" dtr="false" t="normal">'50 кГЦ новый для ХК.01'!O51</f>
        <v>48</v>
      </c>
      <c r="D57" s="19" t="n">
        <f aca="false" ca="false" dt2D="false" dtr="false" t="normal">'240 кГЦ '!P51</f>
        <v>17.925</v>
      </c>
      <c r="E57" s="20" t="n">
        <f aca="false" ca="false" dt2D="false" dtr="false" t="normal">'240 кГЦ '!W51</f>
        <v>22.817065004216424</v>
      </c>
      <c r="F57" s="21" t="n">
        <f aca="false" ca="false" dt2D="false" dtr="false" t="normal">E57</f>
        <v>22.817065004216424</v>
      </c>
      <c r="G57" s="22" t="n">
        <f aca="false" ca="false" dt2D="false" dtr="false" t="normal">'240 кГЦ '!Y51</f>
        <v>24.19572349497082</v>
      </c>
      <c r="H57" s="23" t="n"/>
      <c r="I57" s="13" t="n"/>
      <c r="J57" s="24" t="n">
        <f aca="false" ca="false" dt2D="false" dtr="false" t="normal">'50 кГЦ новый для ХК.01'!AD51</f>
        <v>48</v>
      </c>
      <c r="K57" s="25" t="n">
        <f aca="false" ca="false" dt2D="false" dtr="false" t="normal">'240 кГЦ '!AD51</f>
        <v>152</v>
      </c>
      <c r="L57" s="20" t="n">
        <f aca="false" ca="false" dt2D="false" dtr="false" t="normal">'240 кГЦ '!AK51</f>
        <v>1176.330667776861</v>
      </c>
      <c r="M57" s="21" t="n">
        <f aca="false" ca="false" dt2D="false" dtr="false" t="normal">'240 кГЦ '!AM51</f>
        <v>117.63306677768601</v>
      </c>
      <c r="N57" s="22" t="n">
        <f aca="false" ca="false" dt2D="false" dtr="false" t="normal">'240 кГЦ '!AO51</f>
        <v>124.74072178399659</v>
      </c>
      <c r="O57" s="23" t="n"/>
      <c r="P57" s="23" t="n"/>
      <c r="Q57" s="23" t="n"/>
      <c r="R57" s="13" t="n">
        <f aca="false" ca="false" dt2D="false" dtr="false" t="normal">L57/$R$7</f>
        <v>544.5975313781763</v>
      </c>
      <c r="S57" s="0" t="n">
        <f aca="false" ca="false" dt2D="false" dtr="false" t="normal">POWER(R57, 0.5)</f>
        <v>23.336613537061805</v>
      </c>
      <c r="T57" s="1" t="n">
        <v>28</v>
      </c>
      <c r="U57" s="1" t="n">
        <v>9</v>
      </c>
      <c r="V57" s="1" t="n">
        <v>19</v>
      </c>
      <c r="W57" s="1" t="n">
        <v>14</v>
      </c>
      <c r="X57" s="1" t="n">
        <f aca="false" ca="false" dt2D="false" dtr="false" t="normal">T57*V57</f>
        <v>532</v>
      </c>
      <c r="Y57" s="31" t="n">
        <f aca="false" ca="false" dt2D="false" dtr="false" t="normal">R57-X57</f>
        <v>12.597531378176313</v>
      </c>
      <c r="Z57" s="1" t="n">
        <f aca="false" ca="false" dt2D="false" dtr="false" t="normal">X57*$R$7</f>
        <v>1149.1200000000001</v>
      </c>
    </row>
    <row outlineLevel="0" r="58">
      <c r="C58" s="18" t="n">
        <f aca="false" ca="false" dt2D="false" dtr="false" t="normal">'50 кГЦ новый для ХК.01'!O52</f>
        <v>49</v>
      </c>
      <c r="D58" s="19" t="n">
        <f aca="false" ca="false" dt2D="false" dtr="false" t="normal">'240 кГЦ '!P52</f>
        <v>18.3</v>
      </c>
      <c r="E58" s="20" t="n">
        <f aca="false" ca="false" dt2D="false" dtr="false" t="normal">'240 кГЦ '!W52</f>
        <v>23.41230572130232</v>
      </c>
      <c r="F58" s="21" t="n">
        <f aca="false" ca="false" dt2D="false" dtr="false" t="normal">E58</f>
        <v>23.41230572130232</v>
      </c>
      <c r="G58" s="22" t="n">
        <f aca="false" ca="false" dt2D="false" dtr="false" t="normal">'240 кГЦ '!Y52</f>
        <v>24.82692999768697</v>
      </c>
      <c r="H58" s="23" t="n"/>
      <c r="I58" s="13" t="n"/>
      <c r="J58" s="24" t="n">
        <f aca="false" ca="false" dt2D="false" dtr="false" t="normal">'50 кГЦ новый для ХК.01'!AD52</f>
        <v>49</v>
      </c>
      <c r="K58" s="25" t="n">
        <f aca="false" ca="false" dt2D="false" dtr="false" t="normal">'240 кГЦ '!AD52</f>
        <v>155</v>
      </c>
      <c r="L58" s="20" t="n">
        <f aca="false" ca="false" dt2D="false" dtr="false" t="normal">'240 кГЦ '!AK52</f>
        <v>1248.9854574446597</v>
      </c>
      <c r="M58" s="21" t="n">
        <f aca="false" ca="false" dt2D="false" dtr="false" t="normal">'240 кГЦ '!AM52</f>
        <v>124.89854574446588</v>
      </c>
      <c r="N58" s="22" t="n">
        <f aca="false" ca="false" dt2D="false" dtr="false" t="normal">'240 кГЦ '!AO52</f>
        <v>132.44519736428046</v>
      </c>
      <c r="O58" s="23" t="n"/>
      <c r="P58" s="23" t="n"/>
      <c r="Q58" s="23" t="n"/>
      <c r="R58" s="13" t="n">
        <f aca="false" ca="false" dt2D="false" dtr="false" t="normal">L58/$R$7</f>
        <v>578.2340080762312</v>
      </c>
      <c r="S58" s="0" t="n">
        <f aca="false" ca="false" dt2D="false" dtr="false" t="normal">POWER(R58, 0.5)</f>
        <v>24.046496794257397</v>
      </c>
      <c r="T58" s="1" t="n">
        <v>24</v>
      </c>
      <c r="U58" s="1" t="n">
        <v>12</v>
      </c>
      <c r="V58" s="1" t="n">
        <v>24</v>
      </c>
      <c r="W58" s="1" t="n">
        <v>12</v>
      </c>
      <c r="X58" s="1" t="n">
        <f aca="false" ca="false" dt2D="false" dtr="false" t="normal">T58*V58</f>
        <v>576</v>
      </c>
      <c r="Y58" s="1" t="n">
        <f aca="false" ca="false" dt2D="false" dtr="false" t="normal">R58-X58</f>
        <v>2.234008076231248</v>
      </c>
      <c r="Z58" s="1" t="n">
        <f aca="false" ca="false" dt2D="false" dtr="false" t="normal">X58*$R$7</f>
        <v>1244.16</v>
      </c>
    </row>
    <row outlineLevel="0" r="59">
      <c r="C59" s="18" t="n">
        <f aca="false" ca="false" dt2D="false" dtr="false" t="normal">'50 кГЦ новый для ХК.01'!O53</f>
        <v>50</v>
      </c>
      <c r="D59" s="19" t="n">
        <f aca="false" ca="false" dt2D="false" dtr="false" t="normal">'240 кГЦ '!P53</f>
        <v>18.675</v>
      </c>
      <c r="E59" s="20" t="n">
        <f aca="false" ca="false" dt2D="false" dtr="false" t="normal">'240 кГЦ '!W53</f>
        <v>24.012987169052376</v>
      </c>
      <c r="F59" s="21" t="n">
        <f aca="false" ca="false" dt2D="false" dtr="false" t="normal">E59</f>
        <v>24.012987169052376</v>
      </c>
      <c r="G59" s="22" t="n">
        <f aca="false" ca="false" dt2D="false" dtr="false" t="normal">'240 кГЦ '!Y53</f>
        <v>25.463905972275874</v>
      </c>
      <c r="H59" s="23" t="n"/>
      <c r="I59" s="13" t="n"/>
      <c r="J59" s="24" t="n">
        <f aca="false" ca="false" dt2D="false" dtr="false" t="normal">'50 кГЦ новый для ХК.01'!AD53</f>
        <v>50</v>
      </c>
      <c r="K59" s="25" t="n">
        <f aca="false" ca="false" dt2D="false" dtr="false" t="normal">'240 кГЦ '!AD53</f>
        <v>158</v>
      </c>
      <c r="L59" s="20" t="n">
        <f aca="false" ca="false" dt2D="false" dtr="false" t="normal">'240 кГЦ '!AK53</f>
        <v>1325.6309111026376</v>
      </c>
      <c r="M59" s="21" t="n">
        <f aca="false" ca="false" dt2D="false" dtr="false" t="normal">'240 кГЦ '!AM53</f>
        <v>132.56309111026366</v>
      </c>
      <c r="N59" s="22" t="n">
        <f aca="false" ca="false" dt2D="false" dtr="false" t="normal">'240 кГЦ '!AO53</f>
        <v>140.57285183479323</v>
      </c>
      <c r="O59" s="23" t="n"/>
      <c r="P59" s="23" t="n"/>
      <c r="Q59" s="23" t="n"/>
      <c r="R59" s="13" t="n">
        <f aca="false" ca="false" dt2D="false" dtr="false" t="normal">L59/$R$7</f>
        <v>613.7180143993692</v>
      </c>
      <c r="S59" s="0" t="n">
        <f aca="false" ca="false" dt2D="false" dtr="false" t="normal">POWER(R59, 0.5)</f>
        <v>24.7733327269338</v>
      </c>
      <c r="T59" s="1" t="n">
        <v>26</v>
      </c>
      <c r="U59" s="1" t="n">
        <v>10</v>
      </c>
      <c r="V59" s="1" t="n">
        <v>24</v>
      </c>
      <c r="W59" s="1" t="n">
        <v>12</v>
      </c>
      <c r="X59" s="1" t="n">
        <f aca="false" ca="false" dt2D="false" dtr="false" t="normal">T59*V59</f>
        <v>624</v>
      </c>
      <c r="Y59" s="1" t="n">
        <f aca="false" ca="false" dt2D="false" dtr="false" t="normal">R59-X59</f>
        <v>-10.281985600630833</v>
      </c>
      <c r="Z59" s="1" t="n">
        <f aca="false" ca="false" dt2D="false" dtr="false" t="normal">X59*$R$7</f>
        <v>1347.8400000000001</v>
      </c>
    </row>
    <row outlineLevel="0" r="60">
      <c r="C60" s="18" t="n">
        <f aca="false" ca="false" dt2D="false" dtr="false" t="normal">'50 кГЦ новый для ХК.01'!O54</f>
        <v>51</v>
      </c>
      <c r="D60" s="19" t="n">
        <f aca="false" ca="false" dt2D="false" dtr="false" t="normal">'240 кГЦ '!P54</f>
        <v>19.05</v>
      </c>
      <c r="E60" s="20" t="n">
        <f aca="false" ca="false" dt2D="false" dtr="false" t="normal">'240 кГЦ '!W54</f>
        <v>24.61914917289127</v>
      </c>
      <c r="F60" s="21" t="n">
        <f aca="false" ca="false" dt2D="false" dtr="false" t="normal">E60</f>
        <v>24.61914917289127</v>
      </c>
      <c r="G60" s="22" t="n">
        <f aca="false" ca="false" dt2D="false" dtr="false" t="normal">'240 кГЦ '!Y54</f>
        <v>26.106693650504123</v>
      </c>
      <c r="H60" s="23" t="n"/>
      <c r="I60" s="13" t="n"/>
      <c r="J60" s="24" t="n">
        <f aca="false" ca="false" dt2D="false" dtr="false" t="normal">'50 кГЦ новый для ХК.01'!AD54</f>
        <v>51</v>
      </c>
      <c r="K60" s="25" t="n">
        <f aca="false" ca="false" dt2D="false" dtr="false" t="normal">'240 кГЦ '!AD54</f>
        <v>161</v>
      </c>
      <c r="L60" s="20" t="n">
        <f aca="false" ca="false" dt2D="false" dtr="false" t="normal">'240 кГЦ '!AK54</f>
        <v>1406.472559524993</v>
      </c>
      <c r="M60" s="21" t="n">
        <f aca="false" ca="false" dt2D="false" dtr="false" t="normal">'240 кГЦ '!AM54</f>
        <v>140.6472559524992</v>
      </c>
      <c r="N60" s="22" t="n">
        <f aca="false" ca="false" dt2D="false" dtr="false" t="normal">'240 кГЦ '!AO54</f>
        <v>149.14548013621348</v>
      </c>
      <c r="O60" s="23" t="n"/>
      <c r="P60" s="23" t="n"/>
      <c r="Q60" s="23" t="n"/>
      <c r="R60" s="13" t="n">
        <f aca="false" ca="false" dt2D="false" dtr="false" t="normal">L60/$R$7</f>
        <v>651.144703483793</v>
      </c>
      <c r="S60" s="0" t="n">
        <f aca="false" ca="false" dt2D="false" dtr="false" t="normal">POWER(R60, 0.5)</f>
        <v>25.51753717512317</v>
      </c>
      <c r="T60" s="1" t="n">
        <v>25</v>
      </c>
      <c r="U60" s="1" t="n">
        <v>11</v>
      </c>
      <c r="V60" s="1" t="n">
        <v>26</v>
      </c>
      <c r="W60" s="1" t="n">
        <v>10</v>
      </c>
      <c r="X60" s="1" t="n">
        <f aca="false" ca="false" dt2D="false" dtr="false" t="normal">T60*V60</f>
        <v>650</v>
      </c>
      <c r="Y60" s="1" t="n">
        <f aca="false" ca="false" dt2D="false" dtr="false" t="normal">R60-X60</f>
        <v>1.1447034837930232</v>
      </c>
      <c r="Z60" s="1" t="n">
        <f aca="false" ca="false" dt2D="false" dtr="false" t="normal">X60*$R$7</f>
        <v>1404</v>
      </c>
      <c r="AA60" s="32" t="n">
        <v>1</v>
      </c>
      <c r="AB60" s="0" t="n">
        <v>205</v>
      </c>
      <c r="AC60" s="32" t="n">
        <v>55</v>
      </c>
      <c r="AD60" s="0" t="n">
        <v>4.9</v>
      </c>
      <c r="AE60" s="32" t="n">
        <v>109</v>
      </c>
      <c r="AF60" s="0" t="n">
        <v>2.4</v>
      </c>
      <c r="AG60" s="32" t="n">
        <v>163</v>
      </c>
      <c r="AH60" s="0" t="n">
        <v>1.58</v>
      </c>
      <c r="AI60" s="32" t="n">
        <v>217</v>
      </c>
      <c r="AJ60" s="0" t="n">
        <v>1.19</v>
      </c>
    </row>
    <row outlineLevel="0" r="61">
      <c r="C61" s="18" t="n">
        <f aca="false" ca="false" dt2D="false" dtr="false" t="normal">'50 кГЦ новый для ХК.01'!O55</f>
        <v>52</v>
      </c>
      <c r="D61" s="19" t="n">
        <f aca="false" ca="false" dt2D="false" dtr="false" t="normal">'240 кГЦ '!P55</f>
        <v>19.425</v>
      </c>
      <c r="E61" s="20" t="n">
        <f aca="false" ca="false" dt2D="false" dtr="false" t="normal">'240 кГЦ '!W55</f>
        <v>25.230831822002695</v>
      </c>
      <c r="F61" s="21" t="n">
        <f aca="false" ca="false" dt2D="false" dtr="false" t="normal">E61</f>
        <v>25.230831822002695</v>
      </c>
      <c r="G61" s="22" t="n">
        <f aca="false" ca="false" dt2D="false" dtr="false" t="normal">'240 кГЦ '!Y55</f>
        <v>26.755335543834242</v>
      </c>
      <c r="H61" s="23" t="n"/>
      <c r="I61" s="13" t="n"/>
      <c r="J61" s="24" t="n">
        <f aca="false" ca="false" dt2D="false" dtr="false" t="normal">'50 кГЦ новый для ХК.01'!AD55</f>
        <v>52</v>
      </c>
      <c r="K61" s="25" t="n">
        <f aca="false" ca="false" dt2D="false" dtr="false" t="normal">'240 кГЦ '!AD55</f>
        <v>164</v>
      </c>
      <c r="L61" s="20" t="n">
        <f aca="false" ca="false" dt2D="false" dtr="false" t="normal">'240 кГЦ '!AK55</f>
        <v>1491.7260964305474</v>
      </c>
      <c r="M61" s="21" t="n">
        <f aca="false" ca="false" dt2D="false" dtr="false" t="normal">'240 кГЦ '!AM55</f>
        <v>149.1726096430546</v>
      </c>
      <c r="N61" s="22" t="n">
        <f aca="false" ca="false" dt2D="false" dtr="false" t="normal">'240 кГЦ '!AO55</f>
        <v>158.1859549104843</v>
      </c>
      <c r="O61" s="23" t="n"/>
      <c r="P61" s="23" t="n"/>
      <c r="Q61" s="23" t="n"/>
      <c r="R61" s="13" t="n">
        <f aca="false" ca="false" dt2D="false" dtr="false" t="normal">L61/$R$7</f>
        <v>690.6139335326608</v>
      </c>
      <c r="S61" s="0" t="n">
        <f aca="false" ca="false" dt2D="false" dtr="false" t="normal">POWER(R61, 0.5)</f>
        <v>26.279534499923333</v>
      </c>
      <c r="T61" s="1" t="n">
        <v>28</v>
      </c>
      <c r="U61" s="1" t="n">
        <v>9</v>
      </c>
      <c r="V61" s="1" t="n">
        <v>25</v>
      </c>
      <c r="W61" s="1" t="n">
        <v>11</v>
      </c>
      <c r="X61" s="1" t="n">
        <f aca="false" ca="false" dt2D="false" dtr="false" t="normal">T61*V61</f>
        <v>700</v>
      </c>
      <c r="Y61" s="1" t="n">
        <f aca="false" ca="false" dt2D="false" dtr="false" t="normal">R61-X61</f>
        <v>-9.38606646733922</v>
      </c>
      <c r="Z61" s="1" t="n">
        <f aca="false" ca="false" dt2D="false" dtr="false" t="normal">X61*$R$7</f>
        <v>1512</v>
      </c>
      <c r="AA61" s="32" t="n">
        <f aca="false" ca="false" dt2D="false" dtr="false" t="normal">AA60+1</f>
        <v>2</v>
      </c>
      <c r="AB61" s="0" t="n">
        <v>125</v>
      </c>
      <c r="AC61" s="32" t="n">
        <f aca="false" ca="false" dt2D="false" dtr="false" t="normal">AC60+1</f>
        <v>56</v>
      </c>
      <c r="AD61" s="0" t="n">
        <v>4.8</v>
      </c>
      <c r="AE61" s="32" t="n">
        <f aca="false" ca="false" dt2D="false" dtr="false" t="normal">AE60+1</f>
        <v>110</v>
      </c>
      <c r="AF61" s="0" t="n">
        <v>2.38</v>
      </c>
      <c r="AG61" s="32" t="n">
        <f aca="false" ca="false" dt2D="false" dtr="false" t="normal">AG60+1</f>
        <v>164</v>
      </c>
      <c r="AH61" s="0" t="n">
        <v>1.57</v>
      </c>
      <c r="AI61" s="32" t="n">
        <f aca="false" ca="false" dt2D="false" dtr="false" t="normal">AI60+1</f>
        <v>218</v>
      </c>
      <c r="AJ61" s="0" t="n">
        <v>1.19</v>
      </c>
    </row>
    <row outlineLevel="0" r="62">
      <c r="C62" s="18" t="n">
        <f aca="false" ca="false" dt2D="false" dtr="false" t="normal">'50 кГЦ новый для ХК.01'!O56</f>
        <v>53</v>
      </c>
      <c r="D62" s="19" t="n">
        <f aca="false" ca="false" dt2D="false" dtr="false" t="normal">'240 кГЦ '!P56</f>
        <v>19.8</v>
      </c>
      <c r="E62" s="20" t="n">
        <f aca="false" ca="false" dt2D="false" dtr="false" t="normal">'240 кГЦ '!W56</f>
        <v>25.848075470979044</v>
      </c>
      <c r="F62" s="21" t="n">
        <f aca="false" ca="false" dt2D="false" dtr="false" t="normal">E62</f>
        <v>25.848075470979044</v>
      </c>
      <c r="G62" s="22" t="n">
        <f aca="false" ca="false" dt2D="false" dtr="false" t="normal">'240 кГЦ '!Y56</f>
        <v>27.40987444517404</v>
      </c>
      <c r="H62" s="23" t="n"/>
      <c r="I62" s="13" t="n"/>
      <c r="J62" s="24" t="n">
        <f aca="false" ca="false" dt2D="false" dtr="false" t="normal">'50 кГЦ новый для ХК.01'!AD56</f>
        <v>53</v>
      </c>
      <c r="K62" s="25" t="n">
        <f aca="false" ca="false" dt2D="false" dtr="false" t="normal">'240 кГЦ '!AD56</f>
        <v>167</v>
      </c>
      <c r="L62" s="20" t="n">
        <f aca="false" ca="false" dt2D="false" dtr="false" t="normal">'240 кГЦ '!AK56</f>
        <v>1581.6178670794443</v>
      </c>
      <c r="M62" s="21" t="n">
        <f aca="false" ca="false" dt2D="false" dtr="false" t="normal">'240 кГЦ '!AM56</f>
        <v>158.16178670794432</v>
      </c>
      <c r="N62" s="22" t="n">
        <f aca="false" ca="false" dt2D="false" dtr="false" t="normal">'240 кГЦ '!AO56</f>
        <v>167.71827831269258</v>
      </c>
      <c r="O62" s="23" t="n"/>
      <c r="P62" s="23" t="n"/>
      <c r="Q62" s="23" t="n"/>
      <c r="R62" s="13" t="n">
        <f aca="false" ca="false" dt2D="false" dtr="false" t="normal">L62/$R$7</f>
        <v>732.2304940182612</v>
      </c>
      <c r="S62" s="0" t="n">
        <f aca="false" ca="false" dt2D="false" dtr="false" t="normal">POWER(R62, 0.5)</f>
        <v>27.059757833695798</v>
      </c>
      <c r="T62" s="1" t="n">
        <v>28</v>
      </c>
      <c r="U62" s="1" t="n">
        <v>9</v>
      </c>
      <c r="V62" s="1" t="n">
        <v>26</v>
      </c>
      <c r="W62" s="1" t="n">
        <v>10</v>
      </c>
      <c r="X62" s="1" t="n">
        <f aca="false" ca="false" dt2D="false" dtr="false" t="normal">T62*V62</f>
        <v>728</v>
      </c>
      <c r="Y62" s="1" t="n">
        <f aca="false" ca="false" dt2D="false" dtr="false" t="normal">R62-X62</f>
        <v>4.230494018261197</v>
      </c>
      <c r="Z62" s="1" t="n">
        <f aca="false" ca="false" dt2D="false" dtr="false" t="normal">X62*$R$7</f>
        <v>1572.48</v>
      </c>
      <c r="AA62" s="32" t="n">
        <f aca="false" ca="false" dt2D="false" dtr="false" t="normal">AA61+1</f>
        <v>3</v>
      </c>
      <c r="AB62" s="0" t="n">
        <v>79</v>
      </c>
      <c r="AC62" s="32" t="n">
        <f aca="false" ca="false" dt2D="false" dtr="false" t="normal">AC61+1</f>
        <v>57</v>
      </c>
      <c r="AD62" s="0" t="n">
        <v>4.7</v>
      </c>
      <c r="AE62" s="32" t="n">
        <f aca="false" ca="false" dt2D="false" dtr="false" t="normal">AE61+1</f>
        <v>111</v>
      </c>
      <c r="AF62" s="0" t="n">
        <v>2.35</v>
      </c>
      <c r="AG62" s="32" t="n">
        <f aca="false" ca="false" dt2D="false" dtr="false" t="normal">AG61+1</f>
        <v>165</v>
      </c>
      <c r="AH62" s="0" t="n">
        <v>1.56</v>
      </c>
      <c r="AI62" s="32" t="n">
        <f aca="false" ca="false" dt2D="false" dtr="false" t="normal">AI61+1</f>
        <v>219</v>
      </c>
      <c r="AJ62" s="0" t="n">
        <v>1.18</v>
      </c>
    </row>
    <row outlineLevel="0" r="63">
      <c r="C63" s="18" t="n">
        <f aca="false" ca="false" dt2D="false" dtr="false" t="normal">'50 кГЦ новый для ХК.01'!O57</f>
        <v>54</v>
      </c>
      <c r="D63" s="19" t="n">
        <f aca="false" ca="false" dt2D="false" dtr="false" t="normal">'240 кГЦ '!P57</f>
        <v>20.175</v>
      </c>
      <c r="E63" s="20" t="n">
        <f aca="false" ca="false" dt2D="false" dtr="false" t="normal">'240 кГЦ '!W57</f>
        <v>26.470920741481077</v>
      </c>
      <c r="F63" s="21" t="n">
        <f aca="false" ca="false" dt2D="false" dtr="false" t="normal">E63</f>
        <v>26.470920741481077</v>
      </c>
      <c r="G63" s="22" t="n">
        <f aca="false" ca="false" dt2D="false" dtr="false" t="normal">'240 кГЦ '!Y57</f>
        <v>28.07035343063657</v>
      </c>
      <c r="H63" s="23" t="n"/>
      <c r="I63" s="13" t="n"/>
      <c r="J63" s="24" t="n">
        <f aca="false" ca="false" dt2D="false" dtr="false" t="normal">'50 кГЦ новый для ХК.01'!AD57</f>
        <v>54</v>
      </c>
      <c r="K63" s="25" t="n">
        <f aca="false" ca="false" dt2D="false" dtr="false" t="normal">'240 кГЦ '!AD57</f>
        <v>170</v>
      </c>
      <c r="L63" s="20" t="n">
        <f aca="false" ca="false" dt2D="false" dtr="false" t="normal">'240 кГЦ '!AK57</f>
        <v>1676.3853798811506</v>
      </c>
      <c r="M63" s="21" t="n">
        <f aca="false" ca="false" dt2D="false" dtr="false" t="normal">'240 кГЦ '!AM57</f>
        <v>167.63853798811493</v>
      </c>
      <c r="N63" s="22" t="n">
        <f aca="false" ca="false" dt2D="false" dtr="false" t="normal">'240 кГЦ '!AO57</f>
        <v>177.76763626312305</v>
      </c>
      <c r="O63" s="23" t="n"/>
      <c r="P63" s="23" t="n"/>
      <c r="Q63" s="23" t="n"/>
      <c r="R63" s="13" t="n">
        <f aca="false" ca="false" dt2D="false" dtr="false" t="normal">L63/$R$7</f>
        <v>776.1043425375697</v>
      </c>
      <c r="S63" s="0" t="n">
        <f aca="false" ca="false" dt2D="false" dtr="false" t="normal">POWER(R63, 0.5)</f>
        <v>27.8586493308195</v>
      </c>
      <c r="T63" s="1" t="n">
        <v>28</v>
      </c>
      <c r="U63" s="1" t="n">
        <v>9</v>
      </c>
      <c r="V63" s="1" t="n">
        <v>28</v>
      </c>
      <c r="W63" s="1" t="n">
        <v>9</v>
      </c>
      <c r="X63" s="1" t="n">
        <f aca="false" ca="false" dt2D="false" dtr="false" t="normal">T63*V63</f>
        <v>784</v>
      </c>
      <c r="Y63" s="1" t="n">
        <f aca="false" ca="false" dt2D="false" dtr="false" t="normal">R63-X63</f>
        <v>-7.895657462430336</v>
      </c>
      <c r="Z63" s="1" t="n">
        <f aca="false" ca="false" dt2D="false" dtr="false" t="normal">X63*$R$7</f>
        <v>1693.44</v>
      </c>
      <c r="AA63" s="32" t="n">
        <f aca="false" ca="false" dt2D="false" dtr="false" t="normal">AA62+1</f>
        <v>4</v>
      </c>
      <c r="AB63" s="0" t="n">
        <v>69</v>
      </c>
      <c r="AC63" s="32" t="n">
        <f aca="false" ca="false" dt2D="false" dtr="false" t="normal">AC62+1</f>
        <v>58</v>
      </c>
      <c r="AD63" s="0" t="n">
        <v>4.6</v>
      </c>
      <c r="AE63" s="32" t="n">
        <f aca="false" ca="false" dt2D="false" dtr="false" t="normal">AE62+1</f>
        <v>112</v>
      </c>
      <c r="AF63" s="0" t="n">
        <v>2.32</v>
      </c>
      <c r="AG63" s="32" t="n">
        <f aca="false" ca="false" dt2D="false" dtr="false" t="normal">AG62+1</f>
        <v>166</v>
      </c>
      <c r="AH63" s="0" t="n">
        <v>1.55</v>
      </c>
      <c r="AI63" s="32" t="n">
        <f aca="false" ca="false" dt2D="false" dtr="false" t="normal">AI62+1</f>
        <v>220</v>
      </c>
      <c r="AJ63" s="0" t="n">
        <v>1.17</v>
      </c>
    </row>
    <row outlineLevel="0" r="64">
      <c r="C64" s="18" t="n">
        <f aca="false" ca="false" dt2D="false" dtr="false" t="normal">'50 кГЦ новый для ХК.01'!O58</f>
        <v>55</v>
      </c>
      <c r="D64" s="19" t="n">
        <f aca="false" ca="false" dt2D="false" dtr="false" t="normal">'240 кГЦ '!P58</f>
        <v>20.55</v>
      </c>
      <c r="E64" s="20" t="n">
        <f aca="false" ca="false" dt2D="false" dtr="false" t="normal">'240 кГЦ '!W58</f>
        <v>27.099408523907684</v>
      </c>
      <c r="F64" s="21" t="n">
        <f aca="false" ca="false" dt2D="false" dtr="false" t="normal">E64</f>
        <v>27.099408523907684</v>
      </c>
      <c r="G64" s="22" t="n">
        <f aca="false" ca="false" dt2D="false" dtr="false" t="normal">'240 кГЦ '!Y58</f>
        <v>28.73681586131078</v>
      </c>
      <c r="H64" s="23" t="n"/>
      <c r="I64" s="13" t="n"/>
      <c r="J64" s="24" t="n">
        <f aca="false" ca="false" dt2D="false" dtr="false" t="normal">'50 кГЦ новый для ХК.01'!AD58</f>
        <v>55</v>
      </c>
      <c r="K64" s="25" t="n">
        <f aca="false" ca="false" dt2D="false" dtr="false" t="normal">'240 кГЦ '!AD58</f>
        <v>173</v>
      </c>
      <c r="L64" s="20" t="n">
        <f aca="false" ca="false" dt2D="false" dtr="false" t="normal">'240 кГЦ '!AK58</f>
        <v>1776.2778420805864</v>
      </c>
      <c r="M64" s="21" t="n">
        <f aca="false" ca="false" dt2D="false" dtr="false" t="normal">'240 кГЦ '!AM58</f>
        <v>177.6277842080585</v>
      </c>
      <c r="N64" s="22" t="n">
        <f aca="false" ca="false" dt2D="false" dtr="false" t="normal">'240 кГЦ '!AO58</f>
        <v>188.3604552526064</v>
      </c>
      <c r="O64" s="23" t="n"/>
      <c r="P64" s="23" t="n"/>
      <c r="Q64" s="23" t="n"/>
      <c r="R64" s="13" t="n">
        <f aca="false" ca="false" dt2D="false" dtr="false" t="normal">L64/$R$7</f>
        <v>822.3508528150862</v>
      </c>
      <c r="S64" s="0" t="n">
        <f aca="false" ca="false" dt2D="false" dtr="false" t="normal">POWER(R64, 0.5)</f>
        <v>28.67666041949596</v>
      </c>
      <c r="T64" s="1" t="n">
        <v>32</v>
      </c>
      <c r="U64" s="1" t="n">
        <v>8</v>
      </c>
      <c r="V64" s="1" t="n">
        <v>26</v>
      </c>
      <c r="W64" s="1" t="n">
        <v>10</v>
      </c>
      <c r="X64" s="1" t="n">
        <f aca="false" ca="false" dt2D="false" dtr="false" t="normal">T64*V64</f>
        <v>832</v>
      </c>
      <c r="Y64" s="1" t="n">
        <f aca="false" ca="false" dt2D="false" dtr="false" t="normal">R64-X64</f>
        <v>-9.649147184913772</v>
      </c>
      <c r="Z64" s="1" t="n">
        <f aca="false" ca="false" dt2D="false" dtr="false" t="normal">X64*$R$7</f>
        <v>1797.1200000000001</v>
      </c>
      <c r="AA64" s="32" t="n">
        <f aca="false" ca="false" dt2D="false" dtr="false" t="normal">AA63+1</f>
        <v>5</v>
      </c>
      <c r="AB64" s="0" t="n">
        <v>56</v>
      </c>
      <c r="AC64" s="32" t="n">
        <f aca="false" ca="false" dt2D="false" dtr="false" t="normal">AC63+1</f>
        <v>59</v>
      </c>
      <c r="AD64" s="0" t="n">
        <v>4.5</v>
      </c>
      <c r="AE64" s="32" t="n">
        <f aca="false" ca="false" dt2D="false" dtr="false" t="normal">AE63+1</f>
        <v>113</v>
      </c>
      <c r="AF64" s="0" t="n">
        <v>2.3</v>
      </c>
      <c r="AG64" s="32" t="n">
        <f aca="false" ca="false" dt2D="false" dtr="false" t="normal">AG63+1</f>
        <v>167</v>
      </c>
      <c r="AH64" s="0" t="n">
        <v>1.55</v>
      </c>
      <c r="AI64" s="32" t="n">
        <f aca="false" ca="false" dt2D="false" dtr="false" t="normal">AI63+1</f>
        <v>221</v>
      </c>
      <c r="AJ64" s="0" t="n">
        <v>1.17</v>
      </c>
    </row>
    <row outlineLevel="0" r="65">
      <c r="C65" s="18" t="n">
        <f aca="false" ca="false" dt2D="false" dtr="false" t="normal">'50 кГЦ новый для ХК.01'!O59</f>
        <v>56</v>
      </c>
      <c r="D65" s="19" t="n">
        <f aca="false" ca="false" dt2D="false" dtr="false" t="normal">'240 кГЦ '!P59</f>
        <v>20.925</v>
      </c>
      <c r="E65" s="20" t="n">
        <f aca="false" ca="false" dt2D="false" dtr="false" t="normal">'240 кГЦ '!W59</f>
        <v>27.7335799790754</v>
      </c>
      <c r="F65" s="21" t="n">
        <f aca="false" ca="false" dt2D="false" dtr="false" t="normal">E65</f>
        <v>27.7335799790754</v>
      </c>
      <c r="G65" s="22" t="n">
        <f aca="false" ca="false" dt2D="false" dtr="false" t="normal">'240 кГЦ '!Y59</f>
        <v>29.409305385042508</v>
      </c>
      <c r="H65" s="23" t="n"/>
      <c r="I65" s="13" t="n"/>
      <c r="J65" s="24" t="n">
        <f aca="false" ca="false" dt2D="false" dtr="false" t="normal">'50 кГЦ новый для ХК.01'!AD59</f>
        <v>56</v>
      </c>
      <c r="K65" s="25" t="n">
        <f aca="false" ca="false" dt2D="false" dtr="false" t="normal">'240 кГЦ '!AD59</f>
        <v>176</v>
      </c>
      <c r="L65" s="20" t="n">
        <f aca="false" ca="false" dt2D="false" dtr="false" t="normal">'240 кГЦ '!AK59</f>
        <v>1881.5567206380604</v>
      </c>
      <c r="M65" s="21" t="n">
        <f aca="false" ca="false" dt2D="false" dtr="false" t="normal">'240 кГЦ '!AM59</f>
        <v>188.1556720638059</v>
      </c>
      <c r="N65" s="22" t="n">
        <f aca="false" ca="false" dt2D="false" dtr="false" t="normal">'240 кГЦ '!AO59</f>
        <v>199.5244618194746</v>
      </c>
      <c r="O65" s="23" t="n"/>
      <c r="P65" s="23" t="n"/>
      <c r="Q65" s="23" t="n"/>
      <c r="R65" s="13" t="n">
        <f aca="false" ca="false" dt2D="false" dtr="false" t="normal">L65/$R$7</f>
        <v>871.0910743694724</v>
      </c>
      <c r="S65" s="0" t="n">
        <f aca="false" ca="false" dt2D="false" dtr="false" t="normal">POWER(R65, 0.5)</f>
        <v>29.51425205505761</v>
      </c>
      <c r="T65" s="1" t="n">
        <v>38</v>
      </c>
      <c r="U65" s="1" t="n">
        <v>7</v>
      </c>
      <c r="V65" s="1" t="n">
        <v>22</v>
      </c>
      <c r="W65" s="1" t="n">
        <v>13</v>
      </c>
      <c r="X65" s="1" t="n">
        <f aca="false" ca="false" dt2D="false" dtr="false" t="normal">T65*V65</f>
        <v>836</v>
      </c>
      <c r="Y65" s="31" t="n">
        <f aca="false" ca="false" dt2D="false" dtr="false" t="normal">R65-X65</f>
        <v>35.09107436947238</v>
      </c>
      <c r="Z65" s="1" t="n">
        <f aca="false" ca="false" dt2D="false" dtr="false" t="normal">X65*$R$7</f>
        <v>1805.7600000000002</v>
      </c>
      <c r="AA65" s="32" t="n">
        <f aca="false" ca="false" dt2D="false" dtr="false" t="normal">AA64+1</f>
        <v>6</v>
      </c>
      <c r="AB65" s="0" t="n">
        <v>47</v>
      </c>
      <c r="AC65" s="32" t="n">
        <f aca="false" ca="false" dt2D="false" dtr="false" t="normal">AC64+1</f>
        <v>60</v>
      </c>
      <c r="AD65" s="0" t="n">
        <v>4.4</v>
      </c>
      <c r="AE65" s="32" t="n">
        <f aca="false" ca="false" dt2D="false" dtr="false" t="normal">AE64+1</f>
        <v>114</v>
      </c>
      <c r="AF65" s="0" t="n">
        <v>2.28</v>
      </c>
      <c r="AG65" s="32" t="n">
        <f aca="false" ca="false" dt2D="false" dtr="false" t="normal">AG64+1</f>
        <v>168</v>
      </c>
      <c r="AH65" s="0" t="n">
        <v>1.54</v>
      </c>
      <c r="AI65" s="32" t="n">
        <f aca="false" ca="false" dt2D="false" dtr="false" t="normal">AI64+1</f>
        <v>222</v>
      </c>
      <c r="AJ65" s="0" t="n">
        <v>1.16</v>
      </c>
    </row>
    <row outlineLevel="0" r="66">
      <c r="C66" s="18" t="n">
        <f aca="false" ca="false" dt2D="false" dtr="false" t="normal">'50 кГЦ новый для ХК.01'!O60</f>
        <v>57</v>
      </c>
      <c r="D66" s="19" t="n">
        <f aca="false" ca="false" dt2D="false" dtr="false" t="normal">'240 кГЦ '!P60</f>
        <v>21.3</v>
      </c>
      <c r="E66" s="20" t="n">
        <f aca="false" ca="false" dt2D="false" dtr="false" t="normal">'240 кГЦ '!W60</f>
        <v>28.373476539908417</v>
      </c>
      <c r="F66" s="21" t="n">
        <f aca="false" ca="false" dt2D="false" dtr="false" t="normal">E66</f>
        <v>28.373476539908417</v>
      </c>
      <c r="G66" s="22" t="n">
        <f aca="false" ca="false" dt2D="false" dtr="false" t="normal">'240 кГЦ '!Y60</f>
        <v>30.0878659382266</v>
      </c>
      <c r="H66" s="23" t="n"/>
      <c r="I66" s="13" t="n"/>
      <c r="J66" s="24" t="n">
        <f aca="false" ca="false" dt2D="false" dtr="false" t="normal">'50 кГЦ новый для ХК.01'!AD60</f>
        <v>57</v>
      </c>
      <c r="K66" s="25" t="n">
        <f aca="false" ca="false" dt2D="false" dtr="false" t="normal">'240 кГЦ '!AD60</f>
        <v>179</v>
      </c>
      <c r="L66" s="20" t="n">
        <f aca="false" ca="false" dt2D="false" dtr="false" t="normal">'240 кГЦ '!AK60</f>
        <v>1992.4963294698293</v>
      </c>
      <c r="M66" s="21" t="n">
        <f aca="false" ca="false" dt2D="false" dtr="false" t="normal">'240 кГЦ '!AM60</f>
        <v>199.24963294698279</v>
      </c>
      <c r="N66" s="22" t="n">
        <f aca="false" ca="false" dt2D="false" dtr="false" t="normal">'240 кГЦ '!AO60</f>
        <v>211.2887448218571</v>
      </c>
      <c r="O66" s="23" t="n"/>
      <c r="P66" s="23" t="n"/>
      <c r="Q66" s="23" t="n"/>
      <c r="R66" s="13" t="n">
        <f aca="false" ca="false" dt2D="false" dtr="false" t="normal">L66/$R$7</f>
        <v>922.4520043841802</v>
      </c>
      <c r="S66" s="0" t="n">
        <f aca="false" ca="false" dt2D="false" dtr="false" t="normal">POWER(R66, 0.5)</f>
        <v>30.371894975193435</v>
      </c>
      <c r="T66" s="1" t="n">
        <v>38</v>
      </c>
      <c r="U66" s="1" t="n">
        <v>7</v>
      </c>
      <c r="V66" s="1" t="n">
        <v>24</v>
      </c>
      <c r="W66" s="1" t="n">
        <v>12</v>
      </c>
      <c r="X66" s="1" t="n">
        <f aca="false" ca="false" dt2D="false" dtr="false" t="normal">T66*V66</f>
        <v>912</v>
      </c>
      <c r="Y66" s="1" t="n">
        <f aca="false" ca="false" dt2D="false" dtr="false" t="normal">R66-X66</f>
        <v>10.452004384180213</v>
      </c>
      <c r="Z66" s="1" t="n">
        <f aca="false" ca="false" dt2D="false" dtr="false" t="normal">X66*$R$7</f>
        <v>1969.92</v>
      </c>
      <c r="AA66" s="32" t="n">
        <f aca="false" ca="false" dt2D="false" dtr="false" t="normal">AA65+1</f>
        <v>7</v>
      </c>
      <c r="AB66" s="0" t="n">
        <v>38</v>
      </c>
      <c r="AC66" s="32" t="n">
        <f aca="false" ca="false" dt2D="false" dtr="false" t="normal">AC65+1</f>
        <v>61</v>
      </c>
      <c r="AD66" s="0" t="n">
        <v>4.3</v>
      </c>
      <c r="AE66" s="32" t="n">
        <f aca="false" ca="false" dt2D="false" dtr="false" t="normal">AE65+1</f>
        <v>115</v>
      </c>
      <c r="AF66" s="0" t="n">
        <v>2.26</v>
      </c>
      <c r="AG66" s="32" t="n">
        <f aca="false" ca="false" dt2D="false" dtr="false" t="normal">AG65+1</f>
        <v>169</v>
      </c>
      <c r="AH66" s="0" t="n">
        <v>1.53</v>
      </c>
      <c r="AI66" s="32" t="n">
        <f aca="false" ca="false" dt2D="false" dtr="false" t="normal">AI65+1</f>
        <v>223</v>
      </c>
      <c r="AJ66" s="0" t="n">
        <v>1.16</v>
      </c>
    </row>
    <row outlineLevel="0" r="67">
      <c r="C67" s="18" t="n">
        <f aca="false" ca="false" dt2D="false" dtr="false" t="normal">'50 кГЦ новый для ХК.01'!O61</f>
        <v>58</v>
      </c>
      <c r="D67" s="19" t="n">
        <f aca="false" ca="false" dt2D="false" dtr="false" t="normal">'240 кГЦ '!P61</f>
        <v>21.675</v>
      </c>
      <c r="E67" s="20" t="n">
        <f aca="false" ca="false" dt2D="false" dtr="false" t="normal">'240 кГЦ '!W61</f>
        <v>29.019139913138474</v>
      </c>
      <c r="F67" s="21" t="n">
        <f aca="false" ca="false" dt2D="false" dtr="false" t="normal">E67</f>
        <v>29.019139913138474</v>
      </c>
      <c r="G67" s="22" t="n">
        <f aca="false" ca="false" dt2D="false" dtr="false" t="normal">'240 кГЦ '!Y61</f>
        <v>30.77254174760952</v>
      </c>
      <c r="H67" s="23" t="n"/>
      <c r="I67" s="13" t="n"/>
      <c r="J67" s="24" t="n">
        <f aca="false" ca="false" dt2D="false" dtr="false" t="normal">'50 кГЦ новый для ХК.01'!AD61</f>
        <v>58</v>
      </c>
      <c r="K67" s="25" t="n">
        <f aca="false" ca="false" dt2D="false" dtr="false" t="normal">'240 кГЦ '!AD61</f>
        <v>182</v>
      </c>
      <c r="L67" s="20" t="n">
        <f aca="false" ca="false" dt2D="false" dtr="false" t="normal">'240 кГЦ '!AK61</f>
        <v>2109.3844442693435</v>
      </c>
      <c r="M67" s="21" t="n">
        <f aca="false" ca="false" dt2D="false" dtr="false" t="normal">'240 кГЦ '!AM61</f>
        <v>210.93844442693418</v>
      </c>
      <c r="N67" s="22" t="n">
        <f aca="false" ca="false" dt2D="false" dtr="false" t="normal">'240 кГЦ '!AO61</f>
        <v>223.68382063469656</v>
      </c>
      <c r="O67" s="23" t="n"/>
      <c r="P67" s="23" t="n"/>
      <c r="Q67" s="23" t="n"/>
      <c r="R67" s="13" t="n">
        <f aca="false" ca="false" dt2D="false" dtr="false" t="normal">L67/$R$7</f>
        <v>976.5668723469182</v>
      </c>
      <c r="S67" s="0" t="n">
        <f aca="false" ca="false" dt2D="false" dtr="false" t="normal">POWER(R67, 0.5)</f>
        <v>31.250069957472387</v>
      </c>
      <c r="T67" s="1" t="n">
        <v>47</v>
      </c>
      <c r="U67" s="1" t="n">
        <v>6</v>
      </c>
      <c r="V67" s="1" t="n">
        <v>20</v>
      </c>
      <c r="W67" s="1" t="n">
        <v>14</v>
      </c>
      <c r="X67" s="1" t="n">
        <f aca="false" ca="false" dt2D="false" dtr="false" t="normal">T67*V67</f>
        <v>940</v>
      </c>
      <c r="Y67" s="31" t="n">
        <f aca="false" ca="false" dt2D="false" dtr="false" t="normal">R67-X67</f>
        <v>36.56687234691822</v>
      </c>
      <c r="Z67" s="1" t="n">
        <f aca="false" ca="false" dt2D="false" dtr="false" t="normal">X67*$R$7</f>
        <v>2030.4</v>
      </c>
      <c r="AA67" s="32" t="n">
        <f aca="false" ca="false" dt2D="false" dtr="false" t="normal">AA66+1</f>
        <v>8</v>
      </c>
      <c r="AB67" s="0" t="n">
        <v>32</v>
      </c>
      <c r="AC67" s="32" t="n">
        <f aca="false" ca="false" dt2D="false" dtr="false" t="normal">AC66+1</f>
        <v>62</v>
      </c>
      <c r="AD67" s="0" t="n">
        <v>4.2</v>
      </c>
      <c r="AE67" s="32" t="n">
        <f aca="false" ca="false" dt2D="false" dtr="false" t="normal">AE66+1</f>
        <v>116</v>
      </c>
      <c r="AF67" s="0" t="n">
        <v>2.24</v>
      </c>
      <c r="AG67" s="32" t="n">
        <f aca="false" ca="false" dt2D="false" dtr="false" t="normal">AG66+1</f>
        <v>170</v>
      </c>
      <c r="AH67" s="0" t="n">
        <v>1.52</v>
      </c>
      <c r="AI67" s="32" t="n">
        <f aca="false" ca="false" dt2D="false" dtr="false" t="normal">AI66+1</f>
        <v>224</v>
      </c>
      <c r="AJ67" s="0" t="n">
        <v>1.15</v>
      </c>
    </row>
    <row outlineLevel="0" r="68">
      <c r="C68" s="18" t="n">
        <f aca="false" ca="false" dt2D="false" dtr="false" t="normal">'50 кГЦ новый для ХК.01'!O62</f>
        <v>59</v>
      </c>
      <c r="D68" s="19" t="n">
        <f aca="false" ca="false" dt2D="false" dtr="false" t="normal">'240 кГЦ '!P62</f>
        <v>22.05</v>
      </c>
      <c r="E68" s="20" t="n">
        <f aca="false" ca="false" dt2D="false" dtr="false" t="normal">'240 кГЦ '!W62</f>
        <v>29.670612081015165</v>
      </c>
      <c r="F68" s="21" t="n">
        <f aca="false" ca="false" dt2D="false" dtr="false" t="normal">E68</f>
        <v>29.670612081015165</v>
      </c>
      <c r="G68" s="22" t="n">
        <f aca="false" ca="false" dt2D="false" dtr="false" t="normal">'240 кГЦ '!Y62</f>
        <v>31.463377332103</v>
      </c>
      <c r="H68" s="23" t="n"/>
      <c r="I68" s="13" t="n"/>
      <c r="J68" s="24" t="n">
        <f aca="false" ca="false" dt2D="false" dtr="false" t="normal">'50 кГЦ новый для ХК.01'!AD62</f>
        <v>59</v>
      </c>
      <c r="K68" s="25" t="n">
        <f aca="false" ca="false" dt2D="false" dtr="false" t="normal">'240 кГЦ '!AD62</f>
        <v>185</v>
      </c>
      <c r="L68" s="20" t="n">
        <f aca="false" ca="false" dt2D="false" dtr="false" t="normal">'240 кГЦ '!AK62</f>
        <v>2232.522946185197</v>
      </c>
      <c r="M68" s="21" t="n">
        <f aca="false" ca="false" dt2D="false" dtr="false" t="normal">'240 кГЦ '!AM62</f>
        <v>223.2522946185195</v>
      </c>
      <c r="N68" s="22" t="n">
        <f aca="false" ca="false" dt2D="false" dtr="false" t="normal">'240 кГЦ '!AO62</f>
        <v>236.74170140678712</v>
      </c>
      <c r="R68" s="13" t="n">
        <f aca="false" ca="false" dt2D="false" dtr="false" t="normal">L68/$R$7</f>
        <v>1033.5754380487022</v>
      </c>
      <c r="S68" s="0" t="n">
        <f aca="false" ca="false" dt2D="false" dtr="false" t="normal">POWER(R68, 0.5)</f>
        <v>32.1492680795178</v>
      </c>
      <c r="T68" s="1" t="n">
        <v>32</v>
      </c>
      <c r="U68" s="1" t="n">
        <v>8</v>
      </c>
      <c r="V68" s="1" t="n">
        <v>32</v>
      </c>
      <c r="W68" s="1" t="n">
        <v>8</v>
      </c>
      <c r="X68" s="1" t="n">
        <f aca="false" ca="false" dt2D="false" dtr="false" t="normal">T68*V68</f>
        <v>1024</v>
      </c>
      <c r="Y68" s="1" t="n">
        <f aca="false" ca="false" dt2D="false" dtr="false" t="normal">R68-X68</f>
        <v>9.575438048702154</v>
      </c>
      <c r="Z68" s="1" t="n">
        <f aca="false" ca="false" dt2D="false" dtr="false" t="normal">X68*$R$7</f>
        <v>2211.84</v>
      </c>
      <c r="AA68" s="32" t="n">
        <f aca="false" ca="false" dt2D="false" dtr="false" t="normal">AA67+1</f>
        <v>9</v>
      </c>
      <c r="AB68" s="0" t="n">
        <v>28</v>
      </c>
      <c r="AC68" s="32" t="n">
        <f aca="false" ca="false" dt2D="false" dtr="false" t="normal">AC67+1</f>
        <v>63</v>
      </c>
      <c r="AD68" s="0" t="n">
        <v>4.1</v>
      </c>
      <c r="AE68" s="32" t="n">
        <f aca="false" ca="false" dt2D="false" dtr="false" t="normal">AE67+1</f>
        <v>117</v>
      </c>
      <c r="AF68" s="0" t="n">
        <v>2.23</v>
      </c>
      <c r="AG68" s="32" t="n">
        <f aca="false" ca="false" dt2D="false" dtr="false" t="normal">AG67+1</f>
        <v>171</v>
      </c>
      <c r="AH68" s="0" t="n">
        <v>1.51</v>
      </c>
      <c r="AI68" s="32" t="n">
        <f aca="false" ca="false" dt2D="false" dtr="false" t="normal">AI67+1</f>
        <v>225</v>
      </c>
      <c r="AJ68" s="0" t="n">
        <v>1.15</v>
      </c>
    </row>
    <row outlineLevel="0" r="69">
      <c r="C69" s="18" t="n">
        <f aca="false" ca="false" dt2D="false" dtr="false" t="normal">'50 кГЦ новый для ХК.01'!O63</f>
        <v>60</v>
      </c>
      <c r="D69" s="19" t="n">
        <f aca="false" ca="false" dt2D="false" dtr="false" t="normal">'240 кГЦ '!P63</f>
        <v>22.425</v>
      </c>
      <c r="E69" s="20" t="n">
        <f aca="false" ca="false" dt2D="false" dtr="false" t="normal">'240 кГЦ '!W63</f>
        <v>30.32793530302642</v>
      </c>
      <c r="F69" s="21" t="n">
        <f aca="false" ca="false" dt2D="false" dtr="false" t="normal">E69</f>
        <v>30.32793530302642</v>
      </c>
      <c r="G69" s="22" t="n">
        <f aca="false" ca="false" dt2D="false" dtr="false" t="normal">'240 кГЦ '!Y63</f>
        <v>32.160417504608475</v>
      </c>
      <c r="H69" s="23" t="n"/>
      <c r="I69" s="13" t="n"/>
      <c r="J69" s="24" t="n">
        <f aca="false" ca="false" dt2D="false" dtr="false" t="normal">'50 кГЦ новый для ХК.01'!AD63</f>
        <v>60</v>
      </c>
      <c r="K69" s="25" t="n">
        <f aca="false" ca="false" dt2D="false" dtr="false" t="normal">'240 кГЦ '!AD63</f>
        <v>188</v>
      </c>
      <c r="L69" s="20" t="n">
        <f aca="false" ca="false" dt2D="false" dtr="false" t="normal">'240 кГЦ '!AK63</f>
        <v>2362.2284956899953</v>
      </c>
      <c r="M69" s="21" t="n">
        <f aca="false" ca="false" dt2D="false" dtr="false" t="normal">'240 кГЦ '!AM63</f>
        <v>236.22284956899935</v>
      </c>
      <c r="N69" s="22" t="n">
        <f aca="false" ca="false" dt2D="false" dtr="false" t="normal">'240 кГЦ '!AO63</f>
        <v>250.49596651933072</v>
      </c>
      <c r="R69" s="13" t="n">
        <f aca="false" ca="false" dt2D="false" dtr="false" t="normal">L69/$R$7</f>
        <v>1093.6243035601829</v>
      </c>
      <c r="S69" s="0" t="n">
        <f aca="false" ca="false" dt2D="false" dtr="false" t="normal">POWER(R69, 0.5)</f>
        <v>33.06999098216059</v>
      </c>
      <c r="T69" s="1" t="n">
        <v>47</v>
      </c>
      <c r="U69" s="1" t="n">
        <v>6</v>
      </c>
      <c r="V69" s="1" t="n">
        <v>24</v>
      </c>
      <c r="W69" s="1" t="n">
        <v>12</v>
      </c>
      <c r="X69" s="1" t="n">
        <f aca="false" ca="false" dt2D="false" dtr="false" t="normal">T69*V69</f>
        <v>1128</v>
      </c>
      <c r="Y69" s="31" t="n">
        <f aca="false" ca="false" dt2D="false" dtr="false" t="normal">R69-X69</f>
        <v>-34.37569643981715</v>
      </c>
      <c r="Z69" s="1" t="n">
        <f aca="false" ca="false" dt2D="false" dtr="false" t="normal">X69*$R$7</f>
        <v>2436.48</v>
      </c>
      <c r="AA69" s="32" t="n">
        <f aca="false" ca="false" dt2D="false" dtr="false" t="normal">AA68+1</f>
        <v>10</v>
      </c>
      <c r="AB69" s="0" t="n">
        <v>26</v>
      </c>
      <c r="AC69" s="32" t="n">
        <f aca="false" ca="false" dt2D="false" dtr="false" t="normal">AC68+1</f>
        <v>64</v>
      </c>
      <c r="AD69" s="0" t="n">
        <v>4</v>
      </c>
      <c r="AE69" s="32" t="n">
        <f aca="false" ca="false" dt2D="false" dtr="false" t="normal">AE68+1</f>
        <v>118</v>
      </c>
      <c r="AF69" s="0" t="n">
        <v>2.2</v>
      </c>
      <c r="AG69" s="32" t="n">
        <f aca="false" ca="false" dt2D="false" dtr="false" t="normal">AG68+1</f>
        <v>172</v>
      </c>
      <c r="AH69" s="0" t="n">
        <v>1.5</v>
      </c>
      <c r="AI69" s="32" t="n">
        <f aca="false" ca="false" dt2D="false" dtr="false" t="normal">AI68+1</f>
        <v>226</v>
      </c>
      <c r="AJ69" s="0" t="n">
        <v>1.14</v>
      </c>
    </row>
    <row outlineLevel="0" r="70">
      <c r="C70" s="18" t="n">
        <f aca="false" ca="false" dt2D="false" dtr="false" t="normal">'50 кГЦ новый для ХК.01'!O64</f>
        <v>61</v>
      </c>
      <c r="D70" s="19" t="n">
        <f aca="false" ca="false" dt2D="false" dtr="false" t="normal">'240 кГЦ '!P64</f>
        <v>22.8</v>
      </c>
      <c r="E70" s="20" t="n">
        <f aca="false" ca="false" dt2D="false" dtr="false" t="normal">'240 кГЦ '!W64</f>
        <v>30.991152117629596</v>
      </c>
      <c r="F70" s="21" t="n">
        <f aca="false" ca="false" dt2D="false" dtr="false" t="normal">E70</f>
        <v>30.991152117629596</v>
      </c>
      <c r="G70" s="22" t="n">
        <f aca="false" ca="false" dt2D="false" dtr="false" t="normal">'240 кГЦ '!Y64</f>
        <v>32.86370737385276</v>
      </c>
      <c r="H70" s="23" t="n"/>
      <c r="I70" s="13" t="n"/>
      <c r="J70" s="24" t="n">
        <f aca="false" ca="false" dt2D="false" dtr="false" t="normal">'50 кГЦ новый для ХК.01'!AD64</f>
        <v>61</v>
      </c>
      <c r="K70" s="25" t="n">
        <f aca="false" ca="false" dt2D="false" dtr="false" t="normal">'240 кГЦ '!AD64</f>
        <v>191</v>
      </c>
      <c r="L70" s="20" t="n">
        <f aca="false" ca="false" dt2D="false" dtr="false" t="normal">'240 кГЦ '!AK64</f>
        <v>2498.8332380353604</v>
      </c>
      <c r="M70" s="21" t="n">
        <f aca="false" ca="false" dt2D="false" dtr="false" t="normal">'240 кГЦ '!AM64</f>
        <v>249.88332380353586</v>
      </c>
      <c r="N70" s="22" t="n">
        <f aca="false" ca="false" dt2D="false" dtr="false" t="normal">'240 кГЦ '!AO64</f>
        <v>264.9818373939561</v>
      </c>
      <c r="R70" s="13" t="n">
        <f aca="false" ca="false" dt2D="false" dtr="false" t="normal">L70/$R$7</f>
        <v>1156.8672398311853</v>
      </c>
      <c r="S70" s="0" t="n">
        <f aca="false" ca="false" dt2D="false" dtr="false" t="normal">POWER(R70, 0.5)</f>
        <v>34.012751135878226</v>
      </c>
      <c r="T70" s="1" t="n">
        <v>47</v>
      </c>
      <c r="U70" s="1" t="n">
        <v>6</v>
      </c>
      <c r="V70" s="1" t="n">
        <v>24</v>
      </c>
      <c r="W70" s="1" t="n">
        <v>12</v>
      </c>
      <c r="X70" s="1" t="n">
        <f aca="false" ca="false" dt2D="false" dtr="false" t="normal">T70*V70</f>
        <v>1128</v>
      </c>
      <c r="Y70" s="31" t="n">
        <f aca="false" ca="false" dt2D="false" dtr="false" t="normal">R70-X70</f>
        <v>28.867239831185316</v>
      </c>
      <c r="Z70" s="1" t="n">
        <f aca="false" ca="false" dt2D="false" dtr="false" t="normal">X70*$R$7</f>
        <v>2436.48</v>
      </c>
      <c r="AA70" s="32" t="n">
        <f aca="false" ca="false" dt2D="false" dtr="false" t="normal">AA69+1</f>
        <v>11</v>
      </c>
      <c r="AB70" s="0" t="n">
        <v>25</v>
      </c>
      <c r="AC70" s="32" t="n">
        <f aca="false" ca="false" dt2D="false" dtr="false" t="normal">AC69+1</f>
        <v>65</v>
      </c>
      <c r="AD70" s="0" t="n">
        <v>3.97</v>
      </c>
      <c r="AE70" s="32" t="n">
        <f aca="false" ca="false" dt2D="false" dtr="false" t="normal">AE69+1</f>
        <v>119</v>
      </c>
      <c r="AF70" s="0" t="n">
        <v>2.18</v>
      </c>
      <c r="AG70" s="32" t="n">
        <f aca="false" ca="false" dt2D="false" dtr="false" t="normal">AG69+1</f>
        <v>173</v>
      </c>
      <c r="AH70" s="0" t="n">
        <v>1.49</v>
      </c>
      <c r="AI70" s="32" t="n">
        <f aca="false" ca="false" dt2D="false" dtr="false" t="normal">AI69+1</f>
        <v>227</v>
      </c>
      <c r="AJ70" s="0" t="n">
        <v>1.14</v>
      </c>
    </row>
    <row outlineLevel="0" r="71">
      <c r="C71" s="18" t="n">
        <f aca="false" ca="false" dt2D="false" dtr="false" t="normal">'50 кГЦ новый для ХК.01'!O65</f>
        <v>62</v>
      </c>
      <c r="D71" s="19" t="n">
        <f aca="false" ca="false" dt2D="false" dtr="false" t="normal">'240 кГЦ '!P65</f>
        <v>23.175</v>
      </c>
      <c r="E71" s="20" t="n">
        <f aca="false" ca="false" dt2D="false" dtr="false" t="normal">'240 кГЦ '!W65</f>
        <v>31.660305343992462</v>
      </c>
      <c r="F71" s="21" t="n">
        <f aca="false" ca="false" dt2D="false" dtr="false" t="normal">E71</f>
        <v>31.660305343992462</v>
      </c>
      <c r="G71" s="22" t="n">
        <f aca="false" ca="false" dt2D="false" dtr="false" t="normal">'240 кГЦ '!Y65</f>
        <v>33.573292346234254</v>
      </c>
      <c r="H71" s="23" t="n"/>
      <c r="I71" s="13" t="n"/>
      <c r="J71" s="24" t="n">
        <f aca="false" ca="false" dt2D="false" dtr="false" t="normal">'50 кГЦ новый для ХК.01'!AD65</f>
        <v>62</v>
      </c>
      <c r="K71" s="25" t="n">
        <f aca="false" ca="false" dt2D="false" dtr="false" t="normal">'240 кГЦ '!AD65</f>
        <v>194</v>
      </c>
      <c r="L71" s="20" t="n">
        <f aca="false" ca="false" dt2D="false" dtr="false" t="normal">'240 кГЦ '!AK65</f>
        <v>2642.6855417521083</v>
      </c>
      <c r="M71" s="21" t="n">
        <f aca="false" ca="false" dt2D="false" dtr="false" t="normal">'240 кГЦ '!AM65</f>
        <v>264.2685541752106</v>
      </c>
      <c r="N71" s="22" t="n">
        <f aca="false" ca="false" dt2D="false" dtr="false" t="normal">'240 кГЦ '!AO65</f>
        <v>280.23625580492114</v>
      </c>
      <c r="R71" s="13" t="n">
        <f aca="false" ca="false" dt2D="false" dtr="false" t="normal">L71/$R$7</f>
        <v>1223.465528588939</v>
      </c>
      <c r="S71" s="0" t="n">
        <f aca="false" ca="false" dt2D="false" dtr="false" t="normal">POWER(R71, 0.5)</f>
        <v>34.97807211080878</v>
      </c>
      <c r="T71" s="1" t="n">
        <v>38</v>
      </c>
      <c r="U71" s="1" t="n">
        <v>7</v>
      </c>
      <c r="V71" s="1" t="n">
        <v>32</v>
      </c>
      <c r="W71" s="1" t="n">
        <v>8</v>
      </c>
      <c r="X71" s="1" t="n">
        <f aca="false" ca="false" dt2D="false" dtr="false" t="normal">T71*V71</f>
        <v>1216</v>
      </c>
      <c r="Y71" s="1" t="n">
        <f aca="false" ca="false" dt2D="false" dtr="false" t="normal">R71-X71</f>
        <v>7.465528588938923</v>
      </c>
      <c r="Z71" s="1" t="n">
        <f aca="false" ca="false" dt2D="false" dtr="false" t="normal">X71*$R$7</f>
        <v>2626.5600000000004</v>
      </c>
      <c r="AA71" s="32" t="n">
        <f aca="false" ca="false" dt2D="false" dtr="false" t="normal">AA70+1</f>
        <v>12</v>
      </c>
      <c r="AB71" s="0" t="n">
        <v>24</v>
      </c>
      <c r="AC71" s="32" t="n">
        <f aca="false" ca="false" dt2D="false" dtr="false" t="normal">AC70+1</f>
        <v>66</v>
      </c>
      <c r="AD71" s="0" t="n">
        <v>3.95</v>
      </c>
      <c r="AE71" s="32" t="n">
        <f aca="false" ca="false" dt2D="false" dtr="false" t="normal">AE70+1</f>
        <v>120</v>
      </c>
      <c r="AF71" s="0" t="n">
        <v>2.16</v>
      </c>
      <c r="AG71" s="32" t="n">
        <f aca="false" ca="false" dt2D="false" dtr="false" t="normal">AG70+1</f>
        <v>174</v>
      </c>
      <c r="AH71" s="0" t="n">
        <v>1.49</v>
      </c>
      <c r="AI71" s="32" t="n">
        <f aca="false" ca="false" dt2D="false" dtr="false" t="normal">AI70+1</f>
        <v>228</v>
      </c>
      <c r="AJ71" s="0" t="n">
        <v>1.13</v>
      </c>
    </row>
    <row outlineLevel="0" r="72">
      <c r="C72" s="18" t="n">
        <f aca="false" ca="false" dt2D="false" dtr="false" t="normal">'50 кГЦ новый для ХК.01'!O66</f>
        <v>63</v>
      </c>
      <c r="D72" s="19" t="n">
        <f aca="false" ca="false" dt2D="false" dtr="false" t="normal">'240 кГЦ '!P66</f>
        <v>23.55</v>
      </c>
      <c r="E72" s="20" t="n">
        <f aca="false" ca="false" dt2D="false" dtr="false" t="normal">'240 кГЦ '!W66</f>
        <v>32.33543808374534</v>
      </c>
      <c r="F72" s="21" t="n">
        <f aca="false" ca="false" dt2D="false" dtr="false" t="normal">E72</f>
        <v>32.33543808374534</v>
      </c>
      <c r="G72" s="22" t="n">
        <f aca="false" ca="false" dt2D="false" dtr="false" t="normal">'240 кГЦ '!Y66</f>
        <v>34.289218127680904</v>
      </c>
      <c r="H72" s="23" t="n"/>
      <c r="I72" s="13" t="n"/>
      <c r="J72" s="24" t="n">
        <f aca="false" ca="false" dt2D="false" dtr="false" t="normal">'50 кГЦ новый для ХК.01'!AD66</f>
        <v>63</v>
      </c>
      <c r="K72" s="25" t="n">
        <f aca="false" ca="false" dt2D="false" dtr="false" t="normal">'240 кГЦ '!AD66</f>
        <v>197</v>
      </c>
      <c r="L72" s="20" t="n">
        <f aca="false" ca="false" dt2D="false" dtr="false" t="normal">'240 кГЦ '!AK66</f>
        <v>2794.150771720995</v>
      </c>
      <c r="M72" s="21" t="n">
        <f aca="false" ca="false" dt2D="false" dtr="false" t="normal">'240 кГЦ '!AM66</f>
        <v>279.4150771720993</v>
      </c>
      <c r="N72" s="22" t="n">
        <f aca="false" ca="false" dt2D="false" dtr="false" t="normal">'240 кГЦ '!AO66</f>
        <v>296.2979658572534</v>
      </c>
      <c r="R72" s="13" t="n">
        <f aca="false" ca="false" dt2D="false" dtr="false" t="normal">L72/$R$7</f>
        <v>1293.5883202412015</v>
      </c>
      <c r="S72" s="0" t="n">
        <f aca="false" ca="false" dt2D="false" dtr="false" t="normal">POWER(R72, 0.5)</f>
        <v>35.96648885061206</v>
      </c>
      <c r="T72" s="1" t="n">
        <v>69</v>
      </c>
      <c r="U72" s="1" t="n">
        <v>4</v>
      </c>
      <c r="V72" s="1" t="n">
        <v>19</v>
      </c>
      <c r="W72" s="1" t="n">
        <v>15</v>
      </c>
      <c r="X72" s="1" t="n">
        <f aca="false" ca="false" dt2D="false" dtr="false" t="normal">T72*V72</f>
        <v>1311</v>
      </c>
      <c r="Y72" s="1" t="n">
        <f aca="false" ca="false" dt2D="false" dtr="false" t="normal">R72-X72</f>
        <v>-17.411679758798527</v>
      </c>
      <c r="Z72" s="1" t="n">
        <f aca="false" ca="false" dt2D="false" dtr="false" t="normal">X72*$R$7</f>
        <v>2831.76</v>
      </c>
      <c r="AA72" s="32" t="n">
        <f aca="false" ca="false" dt2D="false" dtr="false" t="normal">AA71+1</f>
        <v>13</v>
      </c>
      <c r="AB72" s="0" t="n">
        <v>22</v>
      </c>
      <c r="AC72" s="32" t="n">
        <f aca="false" ca="false" dt2D="false" dtr="false" t="normal">AC71+1</f>
        <v>67</v>
      </c>
      <c r="AD72" s="0" t="n">
        <v>3.9</v>
      </c>
      <c r="AE72" s="32" t="n">
        <f aca="false" ca="false" dt2D="false" dtr="false" t="normal">AE71+1</f>
        <v>121</v>
      </c>
      <c r="AF72" s="0" t="n">
        <v>2.15</v>
      </c>
      <c r="AG72" s="32" t="n">
        <f aca="false" ca="false" dt2D="false" dtr="false" t="normal">AG71+1</f>
        <v>175</v>
      </c>
      <c r="AH72" s="0" t="n">
        <v>1.48</v>
      </c>
      <c r="AI72" s="32" t="n">
        <f aca="false" ca="false" dt2D="false" dtr="false" t="normal">AI71+1</f>
        <v>229</v>
      </c>
      <c r="AJ72" s="0" t="n">
        <v>1.13</v>
      </c>
    </row>
    <row outlineLevel="0" r="73">
      <c r="C73" s="18" t="n">
        <f aca="false" ca="false" dt2D="false" dtr="false" t="normal">'50 кГЦ новый для ХК.01'!O67</f>
        <v>64</v>
      </c>
      <c r="D73" s="19" t="n">
        <f aca="false" ca="false" dt2D="false" dtr="false" t="normal">'240 кГЦ '!P67</f>
        <v>23.925</v>
      </c>
      <c r="E73" s="20" t="n">
        <f aca="false" ca="false" dt2D="false" dtr="false" t="normal">'240 кГЦ '!W67</f>
        <v>33.01659372274325</v>
      </c>
      <c r="F73" s="21" t="n">
        <f aca="false" ca="false" dt2D="false" dtr="false" t="normal">E73</f>
        <v>33.01659372274325</v>
      </c>
      <c r="G73" s="22" t="n">
        <f aca="false" ca="false" dt2D="false" dtr="false" t="normal">'240 кГЦ '!Y67</f>
        <v>35.01153072551889</v>
      </c>
      <c r="H73" s="23" t="n"/>
      <c r="I73" s="13" t="n"/>
      <c r="J73" s="24" t="n">
        <f aca="false" ca="false" dt2D="false" dtr="false" t="normal">'50 кГЦ новый для ХК.01'!AD67</f>
        <v>64</v>
      </c>
      <c r="K73" s="25" t="n">
        <f aca="false" ca="false" dt2D="false" dtr="false" t="normal">'240 кГЦ '!AD67</f>
        <v>200</v>
      </c>
      <c r="L73" s="20" t="n">
        <f aca="false" ca="false" dt2D="false" dtr="false" t="normal">'240 кГЦ '!AK67</f>
        <v>2953.6120984094277</v>
      </c>
      <c r="M73" s="21" t="n">
        <f aca="false" ca="false" dt2D="false" dtr="false" t="normal">'240 кГЦ '!AM67</f>
        <v>295.36120984094254</v>
      </c>
      <c r="N73" s="22" t="n">
        <f aca="false" ca="false" dt2D="false" dtr="false" t="normal">'240 кГЦ '!AO67</f>
        <v>313.20759980001276</v>
      </c>
      <c r="R73" s="13" t="n">
        <f aca="false" ca="false" dt2D="false" dtr="false" t="normal">L73/$R$7</f>
        <v>1367.413008522883</v>
      </c>
      <c r="S73" s="0" t="n">
        <f aca="false" ca="false" dt2D="false" dtr="false" t="normal">POWER(R73, 0.5)</f>
        <v>36.978547950438546</v>
      </c>
      <c r="T73" s="1" t="n">
        <v>69</v>
      </c>
      <c r="U73" s="1" t="n">
        <v>4</v>
      </c>
      <c r="V73" s="1" t="n">
        <v>20</v>
      </c>
      <c r="W73" s="1" t="n">
        <v>14</v>
      </c>
      <c r="X73" s="1" t="n">
        <f aca="false" ca="false" dt2D="false" dtr="false" t="normal">T73*V73</f>
        <v>1380</v>
      </c>
      <c r="Y73" s="1" t="n">
        <f aca="false" ca="false" dt2D="false" dtr="false" t="normal">R73-X73</f>
        <v>-12.586991477116953</v>
      </c>
      <c r="Z73" s="1" t="n">
        <f aca="false" ca="false" dt2D="false" dtr="false" t="normal">X73*$R$7</f>
        <v>2980.8</v>
      </c>
      <c r="AA73" s="32" t="n">
        <f aca="false" ca="false" dt2D="false" dtr="false" t="normal">AA72+1</f>
        <v>14</v>
      </c>
      <c r="AB73" s="0" t="n">
        <v>20</v>
      </c>
      <c r="AC73" s="32" t="n">
        <f aca="false" ca="false" dt2D="false" dtr="false" t="normal">AC72+1</f>
        <v>68</v>
      </c>
      <c r="AD73" s="0" t="n">
        <v>3.85</v>
      </c>
      <c r="AE73" s="32" t="n">
        <f aca="false" ca="false" dt2D="false" dtr="false" t="normal">AE72+1</f>
        <v>122</v>
      </c>
      <c r="AF73" s="0" t="n">
        <v>2.13</v>
      </c>
      <c r="AG73" s="32" t="n">
        <f aca="false" ca="false" dt2D="false" dtr="false" t="normal">AG72+1</f>
        <v>176</v>
      </c>
      <c r="AH73" s="0" t="n">
        <v>1.48</v>
      </c>
      <c r="AI73" s="32" t="n">
        <f aca="false" ca="false" dt2D="false" dtr="false" t="normal">AI72+1</f>
        <v>230</v>
      </c>
      <c r="AJ73" s="0" t="n">
        <v>1.12</v>
      </c>
    </row>
    <row outlineLevel="0" r="74">
      <c r="C74" s="18" t="n">
        <f aca="false" ca="false" dt2D="false" dtr="false" t="normal">'50 кГЦ новый для ХК.01'!O68</f>
        <v>65</v>
      </c>
      <c r="D74" s="19" t="n">
        <f aca="false" ca="false" dt2D="false" dtr="false" t="normal">'240 кГЦ '!P68</f>
        <v>24.3</v>
      </c>
      <c r="E74" s="20" t="n">
        <f aca="false" ca="false" dt2D="false" dtr="false" t="normal">'240 кГЦ '!W68</f>
        <v>33.70381593283894</v>
      </c>
      <c r="F74" s="21" t="n">
        <f aca="false" ca="false" dt2D="false" dtr="false" t="normal">E74</f>
        <v>33.70381593283894</v>
      </c>
      <c r="G74" s="22" t="n">
        <f aca="false" ca="false" dt2D="false" dtr="false" t="normal">'240 кГЦ '!Y68</f>
        <v>35.7402764503527</v>
      </c>
      <c r="H74" s="23" t="n"/>
      <c r="I74" s="13" t="n"/>
      <c r="J74" s="24" t="n">
        <f aca="false" ca="false" dt2D="false" dtr="false" t="normal">'50 кГЦ новый для ХК.01'!AD68</f>
        <v>65</v>
      </c>
      <c r="K74" s="25" t="n">
        <f aca="false" ca="false" dt2D="false" dtr="false" t="normal">'240 кГЦ '!AD68</f>
        <v>203</v>
      </c>
      <c r="L74" s="20" t="n">
        <f aca="false" ca="false" dt2D="false" dtr="false" t="normal">'240 кГЦ '!AK68</f>
        <v>3121.4713449418505</v>
      </c>
      <c r="M74" s="21" t="n">
        <f aca="false" ca="false" dt2D="false" dtr="false" t="normal">'240 кГЦ '!AM68</f>
        <v>312.1471344941848</v>
      </c>
      <c r="N74" s="22" t="n">
        <f aca="false" ca="false" dt2D="false" dtr="false" t="normal">'240 кГЦ '!AO68</f>
        <v>331.00776785152203</v>
      </c>
      <c r="R74" s="13" t="n">
        <f aca="false" ca="false" dt2D="false" dtr="false" t="normal">L74/$R$7</f>
        <v>1445.125622658264</v>
      </c>
      <c r="S74" s="0" t="n">
        <f aca="false" ca="false" dt2D="false" dtr="false" t="normal">POWER(R74, 0.5)</f>
        <v>38.01480793925262</v>
      </c>
      <c r="T74" s="1" t="n">
        <v>38</v>
      </c>
      <c r="U74" s="1" t="n">
        <v>7</v>
      </c>
      <c r="V74" s="1" t="n">
        <v>38</v>
      </c>
      <c r="W74" s="1" t="n">
        <v>7</v>
      </c>
      <c r="X74" s="1" t="n">
        <f aca="false" ca="false" dt2D="false" dtr="false" t="normal">T74*V74</f>
        <v>1444</v>
      </c>
      <c r="Y74" s="1" t="n">
        <f aca="false" ca="false" dt2D="false" dtr="false" t="normal">R74-X74</f>
        <v>1.125622658264092</v>
      </c>
      <c r="Z74" s="1" t="n">
        <f aca="false" ca="false" dt2D="false" dtr="false" t="normal">X74*$R$7</f>
        <v>3119.0400000000004</v>
      </c>
      <c r="AA74" s="32" t="n">
        <f aca="false" ca="false" dt2D="false" dtr="false" t="normal">AA73+1</f>
        <v>15</v>
      </c>
      <c r="AB74" s="0" t="n">
        <v>19</v>
      </c>
      <c r="AC74" s="32" t="n">
        <f aca="false" ca="false" dt2D="false" dtr="false" t="normal">AC73+1</f>
        <v>69</v>
      </c>
      <c r="AD74" s="0" t="n">
        <v>3.8</v>
      </c>
      <c r="AE74" s="32" t="n">
        <f aca="false" ca="false" dt2D="false" dtr="false" t="normal">AE73+1</f>
        <v>123</v>
      </c>
      <c r="AF74" s="0" t="n">
        <v>2.12</v>
      </c>
      <c r="AG74" s="32" t="n">
        <f aca="false" ca="false" dt2D="false" dtr="false" t="normal">AG73+1</f>
        <v>177</v>
      </c>
      <c r="AH74" s="0" t="n">
        <v>1.48</v>
      </c>
      <c r="AI74" s="32" t="n">
        <f aca="false" ca="false" dt2D="false" dtr="false" t="normal">AI73+1</f>
        <v>231</v>
      </c>
      <c r="AJ74" s="0" t="n">
        <v>1.12</v>
      </c>
    </row>
    <row outlineLevel="0" r="75">
      <c r="C75" s="18" t="n">
        <f aca="false" ca="false" dt2D="false" dtr="false" t="normal">'50 кГЦ новый для ХК.01'!O69</f>
        <v>66</v>
      </c>
      <c r="D75" s="19" t="n">
        <f aca="false" ca="false" dt2D="false" dtr="false" t="normal">'240 кГЦ '!P69</f>
        <v>24.675</v>
      </c>
      <c r="E75" s="20" t="n">
        <f aca="false" ca="false" dt2D="false" dtr="false" t="normal">'240 кГЦ '!W69</f>
        <v>34.39714867366645</v>
      </c>
      <c r="F75" s="21" t="n">
        <f aca="false" ca="false" dt2D="false" dtr="false" t="normal">E75</f>
        <v>34.39714867366645</v>
      </c>
      <c r="G75" s="22" t="n">
        <f aca="false" ca="false" dt2D="false" dtr="false" t="normal">'240 кГЦ '!Y69</f>
        <v>36.475501917956564</v>
      </c>
      <c r="H75" s="23" t="n"/>
      <c r="I75" s="13" t="n"/>
      <c r="J75" s="24" t="n">
        <f aca="false" ca="false" dt2D="false" dtr="false" t="normal">'50 кГЦ новый для ХК.01'!AD69</f>
        <v>66</v>
      </c>
      <c r="K75" s="25" t="n">
        <f aca="false" ca="false" dt2D="false" dtr="false" t="normal">'240 кГЦ '!AD69</f>
        <v>206</v>
      </c>
      <c r="L75" s="20" t="n">
        <f aca="false" ca="false" dt2D="false" dtr="false" t="normal">'240 кГЦ '!AK69</f>
        <v>3298.1498737480274</v>
      </c>
      <c r="M75" s="21" t="n">
        <f aca="false" ca="false" dt2D="false" dtr="false" t="normal">'240 кГЦ '!AM69</f>
        <v>329.81498737480246</v>
      </c>
      <c r="N75" s="22" t="n">
        <f aca="false" ca="false" dt2D="false" dtr="false" t="normal">'240 кГЦ '!AO69</f>
        <v>349.7431522215204</v>
      </c>
      <c r="R75" s="13" t="n">
        <f aca="false" ca="false" dt2D="false" dtr="false" t="normal">L75/$R$7</f>
        <v>1526.921237846309</v>
      </c>
      <c r="S75" s="0" t="n">
        <f aca="false" ca="false" dt2D="false" dtr="false" t="normal">POWER(R75, 0.5)</f>
        <v>39.07583956674903</v>
      </c>
      <c r="T75" s="1" t="n">
        <v>69</v>
      </c>
      <c r="U75" s="1" t="n">
        <v>4</v>
      </c>
      <c r="V75" s="1" t="n">
        <v>22</v>
      </c>
      <c r="W75" s="1" t="n">
        <v>13</v>
      </c>
      <c r="X75" s="1" t="n">
        <f aca="false" ca="false" dt2D="false" dtr="false" t="normal">T75*V75</f>
        <v>1518</v>
      </c>
      <c r="Y75" s="1" t="n">
        <f aca="false" ca="false" dt2D="false" dtr="false" t="normal">R75-X75</f>
        <v>8.92123784630894</v>
      </c>
      <c r="Z75" s="1" t="n">
        <f aca="false" ca="false" dt2D="false" dtr="false" t="normal">X75*$R$7</f>
        <v>3278.88</v>
      </c>
      <c r="AA75" s="32" t="n">
        <f aca="false" ca="false" dt2D="false" dtr="false" t="normal">AA74+1</f>
        <v>16</v>
      </c>
      <c r="AB75" s="0" t="n">
        <v>16.5</v>
      </c>
      <c r="AC75" s="32" t="n">
        <f aca="false" ca="false" dt2D="false" dtr="false" t="normal">AC74+1</f>
        <v>70</v>
      </c>
      <c r="AD75" s="0" t="n">
        <v>3.75</v>
      </c>
      <c r="AE75" s="32" t="n">
        <f aca="false" ca="false" dt2D="false" dtr="false" t="normal">AE74+1</f>
        <v>124</v>
      </c>
      <c r="AF75" s="0" t="n">
        <v>2.1</v>
      </c>
      <c r="AG75" s="32" t="n">
        <f aca="false" ca="false" dt2D="false" dtr="false" t="normal">AG74+1</f>
        <v>178</v>
      </c>
      <c r="AH75" s="0" t="n">
        <v>1.47</v>
      </c>
      <c r="AI75" s="32" t="n">
        <f aca="false" ca="false" dt2D="false" dtr="false" t="normal">AI74+1</f>
        <v>232</v>
      </c>
      <c r="AJ75" s="0" t="n">
        <v>1.11</v>
      </c>
    </row>
    <row outlineLevel="0" r="76">
      <c r="C76" s="18" t="n">
        <f aca="false" ca="false" dt2D="false" dtr="false" t="normal">'50 кГЦ новый для ХК.01'!O70</f>
        <v>67</v>
      </c>
      <c r="D76" s="19" t="n">
        <f aca="false" ca="false" dt2D="false" dtr="false" t="normal">'240 кГЦ '!P70</f>
        <v>25.05</v>
      </c>
      <c r="E76" s="20" t="n">
        <f aca="false" ca="false" dt2D="false" dtr="false" t="normal">'240 кГЦ '!W70</f>
        <v>35.09663619443552</v>
      </c>
      <c r="F76" s="21" t="n">
        <f aca="false" ca="false" dt2D="false" dtr="false" t="normal">E76</f>
        <v>35.09663619443552</v>
      </c>
      <c r="G76" s="22" t="n">
        <f aca="false" ca="false" dt2D="false" dtr="false" t="normal">'240 кГЦ '!Y70</f>
        <v>37.21725405117718</v>
      </c>
      <c r="H76" s="23" t="n"/>
      <c r="I76" s="13" t="n"/>
      <c r="J76" s="24" t="n">
        <f aca="false" ca="false" dt2D="false" dtr="false" t="normal">'50 кГЦ новый для ХК.01'!AD70</f>
        <v>67</v>
      </c>
      <c r="K76" s="25" t="n">
        <f aca="false" ca="false" dt2D="false" dtr="false" t="normal">'240 кГЦ '!AD70</f>
        <v>209</v>
      </c>
      <c r="L76" s="20" t="n">
        <f aca="false" ca="false" dt2D="false" dtr="false" t="normal">'240 кГЦ '!AK70</f>
        <v>3484.0895146124494</v>
      </c>
      <c r="M76" s="21" t="n">
        <f aca="false" ca="false" dt2D="false" dtr="false" t="normal">'240 кГЦ '!AM70</f>
        <v>348.40895146124467</v>
      </c>
      <c r="N76" s="22" t="n">
        <f aca="false" ca="false" dt2D="false" dtr="false" t="normal">'240 кГЦ '!AO70</f>
        <v>369.4606055235928</v>
      </c>
      <c r="R76" s="13" t="n">
        <f aca="false" ca="false" dt2D="false" dtr="false" t="normal">L76/$R$7</f>
        <v>1613.004404913171</v>
      </c>
      <c r="S76" s="0" t="n">
        <f aca="false" ca="false" dt2D="false" dtr="false" t="normal">POWER(R76, 0.5)</f>
        <v>40.16222609509053</v>
      </c>
      <c r="T76" s="1" t="n">
        <v>79</v>
      </c>
      <c r="U76" s="1" t="n">
        <v>3</v>
      </c>
      <c r="V76" s="1" t="n">
        <v>20</v>
      </c>
      <c r="W76" s="1" t="n">
        <v>14</v>
      </c>
      <c r="X76" s="1" t="n">
        <f aca="false" ca="false" dt2D="false" dtr="false" t="normal">T76*V76</f>
        <v>1580</v>
      </c>
      <c r="Y76" s="31" t="n">
        <f aca="false" ca="false" dt2D="false" dtr="false" t="normal">R76-X76</f>
        <v>33.0044049131709</v>
      </c>
      <c r="Z76" s="1" t="n">
        <f aca="false" ca="false" dt2D="false" dtr="false" t="normal">X76*$R$7</f>
        <v>3412.8</v>
      </c>
      <c r="AA76" s="32" t="n">
        <f aca="false" ca="false" dt2D="false" dtr="false" t="normal">AA75+1</f>
        <v>17</v>
      </c>
      <c r="AB76" s="0" t="n">
        <v>15.6</v>
      </c>
      <c r="AC76" s="32" t="n">
        <f aca="false" ca="false" dt2D="false" dtr="false" t="normal">AC75+1</f>
        <v>71</v>
      </c>
      <c r="AD76" s="0" t="n">
        <v>3.7</v>
      </c>
      <c r="AE76" s="32" t="n">
        <f aca="false" ca="false" dt2D="false" dtr="false" t="normal">AE75+1</f>
        <v>125</v>
      </c>
      <c r="AF76" s="0" t="n">
        <v>2.08</v>
      </c>
      <c r="AG76" s="32" t="n">
        <f aca="false" ca="false" dt2D="false" dtr="false" t="normal">AG75+1</f>
        <v>179</v>
      </c>
      <c r="AH76" s="0" t="n">
        <v>1.46</v>
      </c>
      <c r="AI76" s="32" t="n">
        <f aca="false" ca="false" dt2D="false" dtr="false" t="normal">AI75+1</f>
        <v>233</v>
      </c>
      <c r="AJ76" s="0" t="n">
        <v>1.11</v>
      </c>
    </row>
    <row outlineLevel="0" r="77">
      <c r="C77" s="18" t="n">
        <f aca="false" ca="false" dt2D="false" dtr="false" t="normal">'50 кГЦ новый для ХК.01'!O71</f>
        <v>68</v>
      </c>
      <c r="D77" s="19" t="n">
        <f aca="false" ca="false" dt2D="false" dtr="false" t="normal">'240 кГЦ '!P71</f>
        <v>25.425</v>
      </c>
      <c r="E77" s="20" t="n">
        <f aca="false" ca="false" dt2D="false" dtr="false" t="normal">'240 кГЦ '!W71</f>
        <v>35.80232303573664</v>
      </c>
      <c r="F77" s="21" t="n">
        <f aca="false" ca="false" dt2D="false" dtr="false" t="normal">E77</f>
        <v>35.80232303573664</v>
      </c>
      <c r="G77" s="22" t="n">
        <f aca="false" ca="false" dt2D="false" dtr="false" t="normal">'240 кГЦ '!Y71</f>
        <v>37.96558008184791</v>
      </c>
      <c r="H77" s="23" t="n"/>
      <c r="I77" s="13" t="n"/>
      <c r="J77" s="24" t="n">
        <f aca="false" ca="false" dt2D="false" dtr="false" t="normal">'50 кГЦ новый для ХК.01'!AD71</f>
        <v>68</v>
      </c>
      <c r="K77" s="25" t="n">
        <f aca="false" ca="false" dt2D="false" dtr="false" t="normal">'240 кГЦ '!AD71</f>
        <v>212</v>
      </c>
      <c r="L77" s="20" t="n">
        <f aca="false" ca="false" dt2D="false" dtr="false" t="normal">'240 кГЦ '!AK71</f>
        <v>3679.7535360317356</v>
      </c>
      <c r="M77" s="21" t="n">
        <f aca="false" ca="false" dt2D="false" dtr="false" t="normal">'240 кГЦ '!AM71</f>
        <v>367.9753536031733</v>
      </c>
      <c r="N77" s="22" t="n">
        <f aca="false" ca="false" dt2D="false" dtr="false" t="normal">'240 кГЦ '!AO71</f>
        <v>390.20925378006285</v>
      </c>
      <c r="R77" s="13" t="n">
        <f aca="false" ca="false" dt2D="false" dtr="false" t="normal">L77/$R$7</f>
        <v>1703.5896000146922</v>
      </c>
      <c r="S77" s="0" t="n">
        <f aca="false" ca="false" dt2D="false" dtr="false" t="normal">POWER(R77, 0.5)</f>
        <v>41.27456359569041</v>
      </c>
      <c r="T77" s="1" t="n">
        <v>69</v>
      </c>
      <c r="U77" s="1" t="n">
        <v>4</v>
      </c>
      <c r="V77" s="1" t="n">
        <v>25</v>
      </c>
      <c r="W77" s="1" t="n">
        <v>11</v>
      </c>
      <c r="X77" s="1" t="n">
        <f aca="false" ca="false" dt2D="false" dtr="false" t="normal">T77*V77</f>
        <v>1725</v>
      </c>
      <c r="Y77" s="1" t="n">
        <f aca="false" ca="false" dt2D="false" dtr="false" t="normal">R77-X77</f>
        <v>-21.410399985307777</v>
      </c>
      <c r="Z77" s="1" t="n">
        <f aca="false" ca="false" dt2D="false" dtr="false" t="normal">X77*$R$7</f>
        <v>3726.0000000000005</v>
      </c>
      <c r="AA77" s="32" t="n">
        <f aca="false" ca="false" dt2D="false" dtr="false" t="normal">AA76+1</f>
        <v>18</v>
      </c>
      <c r="AB77" s="0" t="n">
        <v>15</v>
      </c>
      <c r="AC77" s="32" t="n">
        <f aca="false" ca="false" dt2D="false" dtr="false" t="normal">AC76+1</f>
        <v>72</v>
      </c>
      <c r="AD77" s="0" t="n">
        <v>3.65</v>
      </c>
      <c r="AE77" s="32" t="n">
        <f aca="false" ca="false" dt2D="false" dtr="false" t="normal">AE76+1</f>
        <v>126</v>
      </c>
      <c r="AF77" s="0" t="n">
        <v>2.06</v>
      </c>
      <c r="AG77" s="32" t="n">
        <f aca="false" ca="false" dt2D="false" dtr="false" t="normal">AG76+1</f>
        <v>180</v>
      </c>
      <c r="AH77" s="0" t="n">
        <v>1.45</v>
      </c>
      <c r="AI77" s="32" t="n">
        <f aca="false" ca="false" dt2D="false" dtr="false" t="normal">AI76+1</f>
        <v>234</v>
      </c>
      <c r="AJ77" s="0" t="n">
        <v>1.1</v>
      </c>
    </row>
    <row outlineLevel="0" r="78">
      <c r="C78" s="18" t="n">
        <f aca="false" ca="false" dt2D="false" dtr="false" t="normal">'50 кГЦ новый для ХК.01'!O72</f>
        <v>69</v>
      </c>
      <c r="D78" s="19" t="n">
        <f aca="false" ca="false" dt2D="false" dtr="false" t="normal">'240 кГЦ '!P72</f>
        <v>25.8</v>
      </c>
      <c r="E78" s="20" t="n">
        <f aca="false" ca="false" dt2D="false" dtr="false" t="normal">'240 кГЦ '!W72</f>
        <v>36.514254031357076</v>
      </c>
      <c r="F78" s="21" t="n">
        <f aca="false" ca="false" dt2D="false" dtr="false" t="normal">E78</f>
        <v>36.514254031357076</v>
      </c>
      <c r="G78" s="22" t="n">
        <f aca="false" ca="false" dt2D="false" dtr="false" t="normal">'240 кГЦ '!Y72</f>
        <v>38.72052755271448</v>
      </c>
      <c r="H78" s="23" t="n"/>
      <c r="I78" s="13" t="n"/>
      <c r="J78" s="24" t="n">
        <f aca="false" ca="false" dt2D="false" dtr="false" t="normal">'50 кГЦ новый для ХК.01'!AD72</f>
        <v>69</v>
      </c>
      <c r="K78" s="25" t="n">
        <f aca="false" ca="false" dt2D="false" dtr="false" t="normal">'240 кГЦ '!AD72</f>
        <v>215</v>
      </c>
      <c r="L78" s="20" t="n">
        <f aca="false" ca="false" dt2D="false" dtr="false" t="normal">'240 кГЦ '!AK72</f>
        <v>3885.6276618731413</v>
      </c>
      <c r="M78" s="21" t="n">
        <f aca="false" ca="false" dt2D="false" dtr="false" t="normal">'240 кГЦ '!AM72</f>
        <v>388.5627661873138</v>
      </c>
      <c r="N78" s="22" t="n">
        <f aca="false" ca="false" dt2D="false" dtr="false" t="normal">'240 кГЦ '!AO72</f>
        <v>412.04060423073247</v>
      </c>
      <c r="R78" s="13" t="n">
        <f aca="false" ca="false" dt2D="false" dtr="false" t="normal">L78/$R$7</f>
        <v>1798.9016953116393</v>
      </c>
      <c r="S78" s="0" t="n">
        <f aca="false" ca="false" dt2D="false" dtr="false" t="normal">POWER(R78, 0.5)</f>
        <v>42.413461251254176</v>
      </c>
      <c r="T78" s="1" t="n">
        <v>56</v>
      </c>
      <c r="U78" s="1" t="n">
        <v>5</v>
      </c>
      <c r="V78" s="1" t="n">
        <v>32</v>
      </c>
      <c r="W78" s="1" t="n">
        <v>8</v>
      </c>
      <c r="X78" s="1" t="n">
        <f aca="false" ca="false" dt2D="false" dtr="false" t="normal">T78*V78</f>
        <v>1792</v>
      </c>
      <c r="Y78" s="1" t="n">
        <f aca="false" ca="false" dt2D="false" dtr="false" t="normal">R78-X78</f>
        <v>6.901695311639287</v>
      </c>
      <c r="Z78" s="1" t="n">
        <f aca="false" ca="false" dt2D="false" dtr="false" t="normal">X78*$R$7</f>
        <v>3870.7200000000003</v>
      </c>
      <c r="AA78" s="32" t="n">
        <f aca="false" ca="false" dt2D="false" dtr="false" t="normal">AA77+1</f>
        <v>19</v>
      </c>
      <c r="AB78" s="0" t="n">
        <v>14</v>
      </c>
      <c r="AC78" s="32" t="n">
        <f aca="false" ca="false" dt2D="false" dtr="false" t="normal">AC77+1</f>
        <v>73</v>
      </c>
      <c r="AD78" s="0" t="n">
        <v>3.6</v>
      </c>
      <c r="AE78" s="32" t="n">
        <f aca="false" ca="false" dt2D="false" dtr="false" t="normal">AE77+1</f>
        <v>127</v>
      </c>
      <c r="AF78" s="0" t="n">
        <v>2.04</v>
      </c>
      <c r="AG78" s="32" t="n">
        <f aca="false" ca="false" dt2D="false" dtr="false" t="normal">AG77+1</f>
        <v>181</v>
      </c>
      <c r="AH78" s="0" t="n">
        <v>1.44</v>
      </c>
      <c r="AI78" s="32" t="n">
        <f aca="false" ca="false" dt2D="false" dtr="false" t="normal">AI77+1</f>
        <v>235</v>
      </c>
      <c r="AJ78" s="0" t="n">
        <v>1.1</v>
      </c>
    </row>
    <row outlineLevel="0" r="79">
      <c r="C79" s="18" t="n">
        <f aca="false" ca="false" dt2D="false" dtr="false" t="normal">'50 кГЦ новый для ХК.01'!O73</f>
        <v>70</v>
      </c>
      <c r="D79" s="19" t="n">
        <f aca="false" ca="false" dt2D="false" dtr="false" t="normal">'240 кГЦ '!P73</f>
        <v>26.175</v>
      </c>
      <c r="E79" s="20" t="n">
        <f aca="false" ca="false" dt2D="false" dtr="false" t="normal">'240 кГЦ '!W73</f>
        <v>37.23247431010788</v>
      </c>
      <c r="F79" s="21" t="n">
        <f aca="false" ca="false" dt2D="false" dtr="false" t="normal">E79</f>
        <v>37.23247431010788</v>
      </c>
      <c r="G79" s="22" t="n">
        <f aca="false" ca="false" dt2D="false" dtr="false" t="normal">'240 кГЦ '!Y73</f>
        <v>39.48214431937242</v>
      </c>
      <c r="H79" s="23" t="n"/>
      <c r="I79" s="13" t="n"/>
      <c r="J79" s="24" t="n">
        <f aca="false" ca="false" dt2D="false" dtr="false" t="normal">'50 кГЦ новый для ХК.01'!AD73</f>
        <v>70</v>
      </c>
      <c r="K79" s="25" t="n">
        <f aca="false" ca="false" dt2D="false" dtr="false" t="normal">'240 кГЦ '!AD73</f>
        <v>218</v>
      </c>
      <c r="L79" s="20" t="n">
        <f aca="false" ca="false" dt2D="false" dtr="false" t="normal">'240 кГЦ '!AK73</f>
        <v>4102.221135418532</v>
      </c>
      <c r="M79" s="21" t="n">
        <f aca="false" ca="false" dt2D="false" dtr="false" t="normal">'240 кГЦ '!AM73</f>
        <v>410.2221135418529</v>
      </c>
      <c r="N79" s="22" t="n">
        <f aca="false" ca="false" dt2D="false" dtr="false" t="normal">'240 кГЦ '!AO73</f>
        <v>435.0086581664644</v>
      </c>
      <c r="R79" s="13" t="n">
        <f aca="false" ca="false" dt2D="false" dtr="false" t="normal">L79/$R$7</f>
        <v>1899.1764515826535</v>
      </c>
      <c r="S79" s="0" t="n">
        <f aca="false" ca="false" dt2D="false" dtr="false" t="normal">POWER(R79, 0.5)</f>
        <v>43.579541663292574</v>
      </c>
      <c r="T79" s="1" t="n">
        <v>79</v>
      </c>
      <c r="U79" s="1" t="n">
        <v>3</v>
      </c>
      <c r="V79" s="1" t="n">
        <v>24</v>
      </c>
      <c r="W79" s="1" t="n">
        <v>12</v>
      </c>
      <c r="X79" s="1" t="n">
        <f aca="false" ca="false" dt2D="false" dtr="false" t="normal">T79*V79</f>
        <v>1896</v>
      </c>
      <c r="Y79" s="1" t="n">
        <f aca="false" ca="false" dt2D="false" dtr="false" t="normal">R79-X79</f>
        <v>3.176451582653499</v>
      </c>
      <c r="Z79" s="1" t="n">
        <f aca="false" ca="false" dt2D="false" dtr="false" t="normal">X79*$R$7</f>
        <v>4095.36</v>
      </c>
      <c r="AA79" s="32" t="n">
        <f aca="false" ca="false" dt2D="false" dtr="false" t="normal">AA78+1</f>
        <v>20</v>
      </c>
      <c r="AB79" s="0" t="n">
        <v>13.5</v>
      </c>
      <c r="AC79" s="32" t="n">
        <f aca="false" ca="false" dt2D="false" dtr="false" t="normal">AC78+1</f>
        <v>74</v>
      </c>
      <c r="AD79" s="0" t="n">
        <v>3.55</v>
      </c>
      <c r="AE79" s="32" t="n">
        <f aca="false" ca="false" dt2D="false" dtr="false" t="normal">AE78+1</f>
        <v>128</v>
      </c>
      <c r="AF79" s="0" t="n">
        <v>2.02</v>
      </c>
      <c r="AG79" s="32" t="n">
        <f aca="false" ca="false" dt2D="false" dtr="false" t="normal">AG78+1</f>
        <v>182</v>
      </c>
      <c r="AH79" s="0" t="n">
        <v>1.43</v>
      </c>
      <c r="AI79" s="32" t="n">
        <f aca="false" ca="false" dt2D="false" dtr="false" t="normal">AI78+1</f>
        <v>236</v>
      </c>
      <c r="AJ79" s="0" t="n">
        <v>1.09</v>
      </c>
    </row>
    <row outlineLevel="0" r="80">
      <c r="C80" s="18" t="n">
        <f aca="false" ca="false" dt2D="false" dtr="false" t="normal">'50 кГЦ новый для ХК.01'!O74</f>
        <v>71</v>
      </c>
      <c r="D80" s="19" t="n">
        <f aca="false" ca="false" dt2D="false" dtr="false" t="normal">'240 кГЦ '!P74</f>
        <v>26.55</v>
      </c>
      <c r="E80" s="20" t="n">
        <f aca="false" ca="false" dt2D="false" dtr="false" t="normal">'240 кГЦ '!W74</f>
        <v>37.95702929766155</v>
      </c>
      <c r="F80" s="21" t="n">
        <f aca="false" ca="false" dt2D="false" dtr="false" t="normal">E80</f>
        <v>37.95702929766155</v>
      </c>
      <c r="G80" s="22" t="n">
        <f aca="false" ca="false" dt2D="false" dtr="false" t="normal">'240 кГЦ '!Y74</f>
        <v>40.25047855221573</v>
      </c>
      <c r="H80" s="23" t="n"/>
      <c r="I80" s="13" t="n"/>
      <c r="J80" s="24" t="n">
        <f aca="false" ca="false" dt2D="false" dtr="false" t="normal">'50 кГЦ новый для ХК.01'!AD74</f>
        <v>71</v>
      </c>
      <c r="K80" s="25" t="n">
        <f aca="false" ca="false" dt2D="false" dtr="false" t="normal">'240 кГЦ '!AD74</f>
        <v>221</v>
      </c>
      <c r="L80" s="20" t="n">
        <f aca="false" ca="false" dt2D="false" dtr="false" t="normal">'240 кГЦ '!AK74</f>
        <v>4330.067832972575</v>
      </c>
      <c r="M80" s="21" t="n">
        <f aca="false" ca="false" dt2D="false" dtr="false" t="normal">'240 кГЦ '!AM74</f>
        <v>433.0067832972572</v>
      </c>
      <c r="N80" s="22" t="n">
        <f aca="false" ca="false" dt2D="false" dtr="false" t="normal">'240 кГЦ '!AO74</f>
        <v>459.1700290186805</v>
      </c>
      <c r="R80" s="13" t="n">
        <f aca="false" ca="false" dt2D="false" dtr="false" t="normal">L80/$R$7</f>
        <v>2004.6610337835996</v>
      </c>
      <c r="S80" s="0" t="n">
        <f aca="false" ca="false" dt2D="false" dtr="false" t="normal">POWER(R80, 0.5)</f>
        <v>44.77344116531138</v>
      </c>
      <c r="T80" s="1" t="n">
        <v>69</v>
      </c>
      <c r="U80" s="1" t="n">
        <v>4</v>
      </c>
      <c r="V80" s="1" t="n">
        <v>28</v>
      </c>
      <c r="W80" s="1" t="n">
        <v>9</v>
      </c>
      <c r="X80" s="1" t="n">
        <f aca="false" ca="false" dt2D="false" dtr="false" t="normal">T80*V80</f>
        <v>1932</v>
      </c>
      <c r="Y80" s="31" t="n">
        <f aca="false" ca="false" dt2D="false" dtr="false" t="normal">R80-X80</f>
        <v>72.66103378359958</v>
      </c>
      <c r="Z80" s="1" t="n">
        <f aca="false" ca="false" dt2D="false" dtr="false" t="normal">X80*$R$7</f>
        <v>4173.12</v>
      </c>
      <c r="AA80" s="32" t="n">
        <f aca="false" ca="false" dt2D="false" dtr="false" t="normal">AA79+1</f>
        <v>21</v>
      </c>
      <c r="AB80" s="0" t="n">
        <v>13</v>
      </c>
      <c r="AC80" s="32" t="n">
        <f aca="false" ca="false" dt2D="false" dtr="false" t="normal">AC79+1</f>
        <v>75</v>
      </c>
      <c r="AD80" s="0" t="n">
        <v>3.5</v>
      </c>
      <c r="AE80" s="32" t="n">
        <f aca="false" ca="false" dt2D="false" dtr="false" t="normal">AE79+1</f>
        <v>129</v>
      </c>
      <c r="AF80" s="0" t="n">
        <v>2.01</v>
      </c>
      <c r="AG80" s="32" t="n">
        <f aca="false" ca="false" dt2D="false" dtr="false" t="normal">AG79+1</f>
        <v>183</v>
      </c>
      <c r="AH80" s="0" t="n">
        <v>1.42</v>
      </c>
      <c r="AI80" s="32" t="n">
        <f aca="false" ca="false" dt2D="false" dtr="false" t="normal">AI79+1</f>
        <v>237</v>
      </c>
      <c r="AJ80" s="0" t="n">
        <v>1.09</v>
      </c>
    </row>
    <row outlineLevel="0" r="81">
      <c r="C81" s="18" t="n">
        <f aca="false" ca="false" dt2D="false" dtr="false" t="normal">'50 кГЦ новый для ХК.01'!O75</f>
        <v>72</v>
      </c>
      <c r="D81" s="19" t="n">
        <f aca="false" ca="false" dt2D="false" dtr="false" t="normal">'240 кГЦ '!P75</f>
        <v>26.925</v>
      </c>
      <c r="E81" s="20" t="n">
        <f aca="false" ca="false" dt2D="false" dtr="false" t="normal">'240 кГЦ '!W75</f>
        <v>38.68796471840118</v>
      </c>
      <c r="F81" s="21" t="n">
        <f aca="false" ca="false" dt2D="false" dtr="false" t="normal">E81</f>
        <v>38.68796471840118</v>
      </c>
      <c r="G81" s="22" t="n">
        <f aca="false" ca="false" dt2D="false" dtr="false" t="normal">'240 кГЦ '!Y75</f>
        <v>41.0255787383978</v>
      </c>
      <c r="H81" s="23" t="n"/>
      <c r="I81" s="13" t="n"/>
      <c r="J81" s="33" t="n">
        <f aca="false" ca="false" dt2D="false" dtr="false" t="normal">'50 кГЦ новый для ХК.01'!AD75</f>
        <v>72</v>
      </c>
      <c r="K81" s="34" t="n">
        <f aca="false" ca="false" dt2D="false" dtr="false" t="normal">'240 кГЦ '!AD75</f>
        <v>224</v>
      </c>
      <c r="L81" s="35" t="n">
        <f aca="false" ca="false" dt2D="false" dtr="false" t="normal">'240 кГЦ '!AK75</f>
        <v>4569.7274293136425</v>
      </c>
      <c r="M81" s="36" t="n">
        <f aca="false" ca="false" dt2D="false" dtr="false" t="normal">'240 кГЦ '!AM75</f>
        <v>456.9727429313639</v>
      </c>
      <c r="N81" s="37" t="n">
        <f aca="false" ca="false" dt2D="false" dtr="false" t="normal">'240 кГЦ '!AO75</f>
        <v>484.5840659463625</v>
      </c>
      <c r="O81" s="38" t="n"/>
      <c r="P81" s="38" t="n"/>
      <c r="Q81" s="38" t="n"/>
      <c r="R81" s="38" t="n">
        <f aca="false" ca="false" dt2D="false" dtr="false" t="normal">L81/$R$7</f>
        <v>2115.6145506081675</v>
      </c>
      <c r="S81" s="38" t="n">
        <f aca="false" ca="false" dt2D="false" dtr="false" t="normal">POWER(R81, 0.5)</f>
        <v>45.995810141883226</v>
      </c>
      <c r="T81" s="39" t="n">
        <v>56</v>
      </c>
      <c r="U81" s="39" t="n">
        <v>5</v>
      </c>
      <c r="V81" s="39" t="n">
        <v>38</v>
      </c>
      <c r="W81" s="39" t="n">
        <v>7</v>
      </c>
      <c r="X81" s="39" t="n">
        <f aca="false" ca="false" dt2D="false" dtr="false" t="normal">T81*V81</f>
        <v>2128</v>
      </c>
      <c r="Y81" s="39" t="n">
        <f aca="false" ca="false" dt2D="false" dtr="false" t="normal">R81-X81</f>
        <v>-12.38544939183248</v>
      </c>
      <c r="Z81" s="39" t="n">
        <f aca="false" ca="false" dt2D="false" dtr="false" t="normal">X81*$R$7</f>
        <v>4596.4800000000005</v>
      </c>
      <c r="AA81" s="32" t="n">
        <f aca="false" ca="false" dt2D="false" dtr="false" t="normal">AA80+1</f>
        <v>22</v>
      </c>
      <c r="AB81" s="0" t="n">
        <v>12.3</v>
      </c>
      <c r="AC81" s="32" t="n">
        <f aca="false" ca="false" dt2D="false" dtr="false" t="normal">AC80+1</f>
        <v>76</v>
      </c>
      <c r="AD81" s="0" t="n">
        <v>3.45</v>
      </c>
      <c r="AE81" s="32" t="n">
        <f aca="false" ca="false" dt2D="false" dtr="false" t="normal">AE80+1</f>
        <v>130</v>
      </c>
      <c r="AF81" s="0" t="n">
        <v>2</v>
      </c>
      <c r="AG81" s="32" t="n">
        <f aca="false" ca="false" dt2D="false" dtr="false" t="normal">AG80+1</f>
        <v>184</v>
      </c>
      <c r="AH81" s="0" t="n">
        <v>1.41</v>
      </c>
      <c r="AI81" s="32" t="n">
        <f aca="false" ca="false" dt2D="false" dtr="false" t="normal">AI80+1</f>
        <v>238</v>
      </c>
      <c r="AJ81" s="0" t="n">
        <v>1.08</v>
      </c>
    </row>
    <row outlineLevel="0" r="82">
      <c r="C82" s="18" t="n">
        <f aca="false" ca="false" dt2D="false" dtr="false" t="normal">'50 кГЦ новый для ХК.01'!O76</f>
        <v>73</v>
      </c>
      <c r="D82" s="19" t="n">
        <f aca="false" ca="false" dt2D="false" dtr="false" t="normal">'240 кГЦ '!P76</f>
        <v>27.3</v>
      </c>
      <c r="E82" s="20" t="n">
        <f aca="false" ca="false" dt2D="false" dtr="false" t="normal">'240 кГЦ '!W76</f>
        <v>39.42532659728044</v>
      </c>
      <c r="F82" s="21" t="n">
        <f aca="false" ca="false" dt2D="false" dtr="false" t="normal">E82</f>
        <v>39.42532659728044</v>
      </c>
      <c r="G82" s="22" t="n">
        <f aca="false" ca="false" dt2D="false" dtr="false" t="normal">'240 кГЦ '!Y76</f>
        <v>41.80749368380369</v>
      </c>
      <c r="H82" s="23" t="n"/>
      <c r="I82" s="13" t="n"/>
      <c r="J82" s="24" t="n">
        <f aca="false" ca="false" dt2D="false" dtr="false" t="normal">'50 кГЦ новый для ХК.01'!AD76</f>
        <v>73</v>
      </c>
      <c r="K82" s="25" t="n">
        <f aca="false" ca="false" dt2D="false" dtr="false" t="normal">'240 кГЦ '!AD76</f>
        <v>227</v>
      </c>
      <c r="L82" s="20" t="n">
        <f aca="false" ca="false" dt2D="false" dtr="false" t="normal">'240 кГЦ '!AK76</f>
        <v>4821.786617368623</v>
      </c>
      <c r="M82" s="21" t="n">
        <f aca="false" ca="false" dt2D="false" dtr="false" t="normal">'240 кГЦ '!AM76</f>
        <v>482.17866173686195</v>
      </c>
      <c r="N82" s="22" t="e">
        <f aca="false" ca="false" dt2D="false" dtr="false" t="normal">'240 кГЦ '!AO76</f>
        <v>#VALUE!</v>
      </c>
      <c r="R82" s="13" t="n">
        <f aca="false" ca="false" dt2D="false" dtr="false" t="normal">L82/$R$7</f>
        <v>2232.30861915214</v>
      </c>
      <c r="S82" s="0" t="n">
        <f aca="false" ca="false" dt2D="false" dtr="false" t="normal">POWER(R82, 0.5)</f>
        <v>47.247313353799704</v>
      </c>
      <c r="T82" s="1" t="n">
        <v>47</v>
      </c>
      <c r="U82" s="1" t="n">
        <v>6</v>
      </c>
      <c r="V82" s="1" t="n">
        <v>47</v>
      </c>
      <c r="W82" s="1" t="n">
        <v>6</v>
      </c>
      <c r="X82" s="1" t="n">
        <f aca="false" ca="false" dt2D="false" dtr="false" t="normal">T82*V82</f>
        <v>2209</v>
      </c>
      <c r="Y82" s="1" t="n">
        <f aca="false" ca="false" dt2D="false" dtr="false" t="normal">R82-X82</f>
        <v>23.30861915214018</v>
      </c>
      <c r="Z82" s="1" t="n">
        <f aca="false" ca="false" dt2D="false" dtr="false" t="normal">X82*$R$7</f>
        <v>4771.4400000000005</v>
      </c>
      <c r="AA82" s="32" t="n">
        <f aca="false" ca="false" dt2D="false" dtr="false" t="normal">AA81+1</f>
        <v>23</v>
      </c>
      <c r="AB82" s="0" t="n">
        <v>12</v>
      </c>
      <c r="AC82" s="32" t="n">
        <f aca="false" ca="false" dt2D="false" dtr="false" t="normal">AC81+1</f>
        <v>77</v>
      </c>
      <c r="AD82" s="0" t="n">
        <v>3.4</v>
      </c>
      <c r="AE82" s="32" t="n">
        <f aca="false" ca="false" dt2D="false" dtr="false" t="normal">AE81+1</f>
        <v>131</v>
      </c>
      <c r="AF82" s="0" t="n">
        <v>1.99</v>
      </c>
      <c r="AG82" s="32" t="n">
        <f aca="false" ca="false" dt2D="false" dtr="false" t="normal">AG81+1</f>
        <v>185</v>
      </c>
      <c r="AH82" s="0" t="n">
        <v>1.4</v>
      </c>
      <c r="AI82" s="32" t="n">
        <f aca="false" ca="false" dt2D="false" dtr="false" t="normal">AI81+1</f>
        <v>239</v>
      </c>
      <c r="AJ82" s="0" t="n">
        <v>1.08</v>
      </c>
    </row>
    <row outlineLevel="0" r="83">
      <c r="C83" s="18" t="n">
        <f aca="false" ca="false" dt2D="false" dtr="false" t="normal">'50 кГЦ новый для ХК.01'!O77</f>
        <v>74</v>
      </c>
      <c r="D83" s="19" t="n">
        <f aca="false" ca="false" dt2D="false" dtr="false" t="normal">'240 кГЦ '!P77</f>
        <v>27.675</v>
      </c>
      <c r="E83" s="20" t="n">
        <f aca="false" ca="false" dt2D="false" dtr="false" t="normal">'240 кГЦ '!W77</f>
        <v>40.169161261694654</v>
      </c>
      <c r="F83" s="21" t="n">
        <f aca="false" ca="false" dt2D="false" dtr="false" t="normal">E83</f>
        <v>40.169161261694654</v>
      </c>
      <c r="G83" s="22" t="n">
        <f aca="false" ca="false" dt2D="false" dtr="false" t="normal">'240 кГЦ '!Y77</f>
        <v>42.59627251503439</v>
      </c>
      <c r="H83" s="23" t="n"/>
      <c r="I83" s="13" t="n"/>
      <c r="J83" s="24" t="n">
        <f aca="false" ca="false" dt2D="false" dtr="false" t="normal">'50 кГЦ новый для ХК.01'!AD77</f>
        <v>74</v>
      </c>
      <c r="K83" s="25" t="n">
        <f aca="false" ca="false" dt2D="false" dtr="false" t="normal">'240 кГЦ '!AD77</f>
        <v>230</v>
      </c>
      <c r="L83" s="20" t="n">
        <f aca="false" ca="false" dt2D="false" dtr="false" t="normal">'240 кГЦ '!AK77</f>
        <v>5086.860384602021</v>
      </c>
      <c r="M83" s="21" t="n">
        <f aca="false" ca="false" dt2D="false" dtr="false" t="normal">'240 кГЦ '!AM77</f>
        <v>508.68603846020176</v>
      </c>
      <c r="N83" s="22" t="n">
        <f aca="false" ca="false" dt2D="false" dtr="false" t="normal">'240 кГЦ '!AO77</f>
        <v>539.4219953381676</v>
      </c>
      <c r="R83" s="13" t="n">
        <f aca="false" ca="false" dt2D="false" dtr="false" t="normal">L83/$R$7</f>
        <v>2355.027955834269</v>
      </c>
      <c r="S83" s="0" t="n">
        <f aca="false" ca="false" dt2D="false" dtr="false" t="normal">POWER(R83, 0.5)</f>
        <v>48.528630269504504</v>
      </c>
      <c r="T83" s="1" t="n">
        <v>47</v>
      </c>
      <c r="U83" s="1" t="n">
        <v>6</v>
      </c>
      <c r="V83" s="1" t="n">
        <v>47</v>
      </c>
      <c r="W83" s="1" t="n">
        <v>6</v>
      </c>
      <c r="X83" s="1" t="n">
        <f aca="false" ca="false" dt2D="false" dtr="false" t="normal">T83*V83</f>
        <v>2209</v>
      </c>
      <c r="Y83" s="1" t="n">
        <f aca="false" ca="false" dt2D="false" dtr="false" t="normal">R83-X83</f>
        <v>146.02795583426905</v>
      </c>
      <c r="Z83" s="1" t="n">
        <f aca="false" ca="false" dt2D="false" dtr="false" t="normal">X83*$R$7</f>
        <v>4771.4400000000005</v>
      </c>
      <c r="AA83" s="32" t="n">
        <f aca="false" ca="false" dt2D="false" dtr="false" t="normal">AA82+1</f>
        <v>24</v>
      </c>
      <c r="AB83" s="0" t="n">
        <v>11.2</v>
      </c>
      <c r="AC83" s="32" t="n">
        <f aca="false" ca="false" dt2D="false" dtr="false" t="normal">AC82+1</f>
        <v>78</v>
      </c>
      <c r="AD83" s="0" t="n">
        <v>3.35</v>
      </c>
      <c r="AE83" s="32" t="n">
        <f aca="false" ca="false" dt2D="false" dtr="false" t="normal">AE82+1</f>
        <v>132</v>
      </c>
      <c r="AF83" s="0" t="n">
        <v>1.97</v>
      </c>
      <c r="AG83" s="32" t="n">
        <f aca="false" ca="false" dt2D="false" dtr="false" t="normal">AG82+1</f>
        <v>186</v>
      </c>
      <c r="AH83" s="0" t="n">
        <v>1.4</v>
      </c>
      <c r="AI83" s="32" t="n">
        <f aca="false" ca="false" dt2D="false" dtr="false" t="normal">AI82+1</f>
        <v>240</v>
      </c>
      <c r="AJ83" s="0" t="n">
        <v>1.07</v>
      </c>
    </row>
    <row outlineLevel="0" r="84">
      <c r="C84" s="18" t="n">
        <f aca="false" ca="false" dt2D="false" dtr="false" t="normal">'50 кГЦ новый для ХК.01'!O78</f>
        <v>75</v>
      </c>
      <c r="D84" s="19" t="n">
        <f aca="false" ca="false" dt2D="false" dtr="false" t="normal">'240 кГЦ '!P78</f>
        <v>28.05</v>
      </c>
      <c r="E84" s="20" t="n">
        <f aca="false" ca="false" dt2D="false" dtr="false" t="normal">'240 кГЦ '!W78</f>
        <v>40.919515343363585</v>
      </c>
      <c r="F84" s="21" t="n">
        <f aca="false" ca="false" dt2D="false" dtr="false" t="normal">E84</f>
        <v>40.919515343363585</v>
      </c>
      <c r="G84" s="22" t="n">
        <f aca="false" ca="false" dt2D="false" dtr="false" t="normal">'240 кГЦ '!Y78</f>
        <v>43.39196468140326</v>
      </c>
      <c r="H84" s="23" t="n"/>
      <c r="I84" s="13" t="n"/>
      <c r="J84" s="24" t="n">
        <f aca="false" ca="false" dt2D="false" dtr="false" t="normal">'50 кГЦ новый для ХК.01'!AD78</f>
        <v>75</v>
      </c>
      <c r="K84" s="25" t="n">
        <f aca="false" ca="false" dt2D="false" dtr="false" t="normal">'240 кГЦ '!AD78</f>
        <v>233</v>
      </c>
      <c r="L84" s="20" t="n">
        <f aca="false" ca="false" dt2D="false" dtr="false" t="normal">'240 кГЦ '!AK78</f>
        <v>5365.5933487222555</v>
      </c>
      <c r="M84" s="21" t="n">
        <f aca="false" ca="false" dt2D="false" dtr="false" t="normal">'240 кГЦ '!AM78</f>
        <v>536.5593348722251</v>
      </c>
      <c r="N84" s="22" t="n">
        <f aca="false" ca="false" dt2D="false" dtr="false" t="normal">'240 кГЦ '!AO78</f>
        <v>568.9794591379197</v>
      </c>
      <c r="R84" s="13" t="n">
        <f aca="false" ca="false" dt2D="false" dtr="false" t="normal">L84/$R$7</f>
        <v>2484.070994778822</v>
      </c>
      <c r="S84" s="0" t="n">
        <f aca="false" ca="false" dt2D="false" dtr="false" t="normal">POWER(R84, 0.5)</f>
        <v>49.840455403003915</v>
      </c>
      <c r="T84" s="1" t="n">
        <v>79</v>
      </c>
      <c r="U84" s="1" t="n">
        <v>3</v>
      </c>
      <c r="V84" s="1" t="n">
        <v>32</v>
      </c>
      <c r="W84" s="1" t="n">
        <v>8</v>
      </c>
      <c r="X84" s="1" t="n">
        <f aca="false" ca="false" dt2D="false" dtr="false" t="normal">T84*V84</f>
        <v>2528</v>
      </c>
      <c r="Y84" s="1" t="n">
        <f aca="false" ca="false" dt2D="false" dtr="false" t="normal">R84-X84</f>
        <v>-43.92900522117816</v>
      </c>
      <c r="Z84" s="1" t="n">
        <f aca="false" ca="false" dt2D="false" dtr="false" t="normal">X84*$R$7</f>
        <v>5460.4800000000005</v>
      </c>
      <c r="AA84" s="32" t="n">
        <f aca="false" ca="false" dt2D="false" dtr="false" t="normal">AA83+1</f>
        <v>25</v>
      </c>
      <c r="AB84" s="0" t="n">
        <v>11</v>
      </c>
      <c r="AC84" s="32" t="n">
        <f aca="false" ca="false" dt2D="false" dtr="false" t="normal">AC83+1</f>
        <v>79</v>
      </c>
      <c r="AD84" s="0" t="n">
        <v>3.3</v>
      </c>
      <c r="AE84" s="32" t="n">
        <f aca="false" ca="false" dt2D="false" dtr="false" t="normal">AE83+1</f>
        <v>133</v>
      </c>
      <c r="AF84" s="0" t="n">
        <v>1.95</v>
      </c>
      <c r="AG84" s="32" t="n">
        <f aca="false" ca="false" dt2D="false" dtr="false" t="normal">AG83+1</f>
        <v>187</v>
      </c>
      <c r="AH84" s="0" t="n">
        <v>1.39</v>
      </c>
      <c r="AI84" s="32" t="n">
        <f aca="false" ca="false" dt2D="false" dtr="false" t="normal">AI83+1</f>
        <v>241</v>
      </c>
      <c r="AJ84" s="0" t="n">
        <v>1.07</v>
      </c>
    </row>
    <row outlineLevel="0" r="85">
      <c r="C85" s="18" t="n">
        <f aca="false" ca="false" dt2D="false" dtr="false" t="normal">'50 кГЦ новый для ХК.01'!O79</f>
        <v>76</v>
      </c>
      <c r="D85" s="19" t="n">
        <f aca="false" ca="false" dt2D="false" dtr="false" t="normal">'240 кГЦ '!P79</f>
        <v>28.425</v>
      </c>
      <c r="E85" s="20" t="n">
        <f aca="false" ca="false" dt2D="false" dtr="false" t="normal">'240 кГЦ '!W79</f>
        <v>41.67643578022488</v>
      </c>
      <c r="F85" s="21" t="n">
        <f aca="false" ca="false" dt2D="false" dtr="false" t="normal">E85</f>
        <v>41.67643578022488</v>
      </c>
      <c r="G85" s="22" t="n">
        <f aca="false" ca="false" dt2D="false" dtr="false" t="normal">'240 кГЦ '!Y79</f>
        <v>44.19461995694391</v>
      </c>
      <c r="H85" s="23" t="n"/>
      <c r="I85" s="13" t="n"/>
      <c r="J85" s="24" t="n">
        <f aca="false" ca="false" dt2D="false" dtr="false" t="normal">'50 кГЦ новый для ХК.01'!AD79</f>
        <v>76</v>
      </c>
      <c r="K85" s="25" t="n">
        <f aca="false" ca="false" dt2D="false" dtr="false" t="normal">'240 кГЦ '!AD79</f>
        <v>236</v>
      </c>
      <c r="L85" s="20" t="n">
        <f aca="false" ca="false" dt2D="false" dtr="false" t="normal">'240 кГЦ '!AK79</f>
        <v>5658.661155426491</v>
      </c>
      <c r="M85" s="21" t="n">
        <f aca="false" ca="false" dt2D="false" dtr="false" t="normal">'240 кГЦ '!AM79</f>
        <v>565.8661155426487</v>
      </c>
      <c r="N85" s="22" t="n">
        <f aca="false" ca="false" dt2D="false" dtr="false" t="normal">'240 кГЦ '!AO79</f>
        <v>600.0570215456291</v>
      </c>
      <c r="R85" s="13" t="n">
        <f aca="false" ca="false" dt2D="false" dtr="false" t="normal">L85/$R$7</f>
        <v>2619.7505349196717</v>
      </c>
      <c r="S85" s="0" t="n">
        <f aca="false" ca="false" dt2D="false" dtr="false" t="normal">POWER(R85, 0.5)</f>
        <v>51.18349865845116</v>
      </c>
      <c r="T85" s="1" t="n">
        <v>69</v>
      </c>
      <c r="U85" s="1" t="n">
        <v>4</v>
      </c>
      <c r="V85" s="1" t="n">
        <v>38</v>
      </c>
      <c r="W85" s="1" t="n">
        <v>7</v>
      </c>
      <c r="X85" s="1" t="n">
        <f aca="false" ca="false" dt2D="false" dtr="false" t="normal">T85*V85</f>
        <v>2622</v>
      </c>
      <c r="Y85" s="1" t="n">
        <f aca="false" ca="false" dt2D="false" dtr="false" t="normal">R85-X85</f>
        <v>-2.249465080328264</v>
      </c>
      <c r="Z85" s="1" t="n">
        <f aca="false" ca="false" dt2D="false" dtr="false" t="normal">X85*$R$7</f>
        <v>5663.52</v>
      </c>
      <c r="AA85" s="32" t="n">
        <f aca="false" ca="false" dt2D="false" dtr="false" t="normal">AA84+1</f>
        <v>26</v>
      </c>
      <c r="AB85" s="0" t="n">
        <v>10.3</v>
      </c>
      <c r="AC85" s="32" t="n">
        <f aca="false" ca="false" dt2D="false" dtr="false" t="normal">AC84+1</f>
        <v>80</v>
      </c>
      <c r="AD85" s="0" t="n">
        <v>3.25</v>
      </c>
      <c r="AE85" s="32" t="n">
        <f aca="false" ca="false" dt2D="false" dtr="false" t="normal">AE84+1</f>
        <v>134</v>
      </c>
      <c r="AF85" s="0" t="n">
        <v>1.93</v>
      </c>
      <c r="AG85" s="32" t="n">
        <f aca="false" ca="false" dt2D="false" dtr="false" t="normal">AG84+1</f>
        <v>188</v>
      </c>
      <c r="AH85" s="0" t="n">
        <v>1.38</v>
      </c>
      <c r="AI85" s="32" t="n">
        <f aca="false" ca="false" dt2D="false" dtr="false" t="normal">AI84+1</f>
        <v>242</v>
      </c>
      <c r="AJ85" s="0" t="n">
        <v>1.06</v>
      </c>
    </row>
    <row outlineLevel="0" r="86">
      <c r="C86" s="18" t="n">
        <f aca="false" ca="false" dt2D="false" dtr="false" t="normal">'50 кГЦ новый для ХК.01'!O80</f>
        <v>77</v>
      </c>
      <c r="D86" s="19" t="n">
        <f aca="false" ca="false" dt2D="false" dtr="false" t="normal">'240 кГЦ '!P80</f>
        <v>28.8</v>
      </c>
      <c r="E86" s="20" t="n">
        <f aca="false" ca="false" dt2D="false" dtr="false" t="normal">'240 кГЦ '!W80</f>
        <v>42.43996981833936</v>
      </c>
      <c r="F86" s="21" t="n">
        <f aca="false" ca="false" dt2D="false" dtr="false" t="normal">E86</f>
        <v>42.43996981833936</v>
      </c>
      <c r="G86" s="22" t="n">
        <f aca="false" ca="false" dt2D="false" dtr="false" t="normal">'240 кГЦ '!Y80</f>
        <v>45.00428844243065</v>
      </c>
      <c r="H86" s="23" t="n"/>
      <c r="I86" s="13" t="n"/>
      <c r="J86" s="24" t="n">
        <f aca="false" ca="false" dt2D="false" dtr="false" t="normal">'50 кГЦ новый для ХК.01'!AD80</f>
        <v>77</v>
      </c>
      <c r="K86" s="25" t="n">
        <f aca="false" ca="false" dt2D="false" dtr="false" t="normal">'240 кГЦ '!AD80</f>
        <v>239</v>
      </c>
      <c r="L86" s="20" t="n">
        <f aca="false" ca="false" dt2D="false" dtr="false" t="normal">'240 кГЦ '!AK80</f>
        <v>5966.771941028838</v>
      </c>
      <c r="M86" s="21" t="n">
        <f aca="false" ca="false" dt2D="false" dtr="false" t="normal">'240 кГЦ '!AM80</f>
        <v>596.6771941028834</v>
      </c>
      <c r="N86" s="22" t="n">
        <f aca="false" ca="false" dt2D="false" dtr="false" t="normal">'240 кГЦ '!AO80</f>
        <v>632.7297749119149</v>
      </c>
      <c r="R86" s="13" t="n">
        <f aca="false" ca="false" dt2D="false" dtr="false" t="normal">L86/$R$7</f>
        <v>2762.3944171429803</v>
      </c>
      <c r="S86" s="0" t="n">
        <f aca="false" ca="false" dt2D="false" dtr="false" t="normal">POWER(R86, 0.5)</f>
        <v>52.55848568160027</v>
      </c>
      <c r="T86" s="1" t="n">
        <v>56</v>
      </c>
      <c r="U86" s="1" t="n">
        <v>5</v>
      </c>
      <c r="V86" s="1" t="n">
        <v>47</v>
      </c>
      <c r="W86" s="1" t="n">
        <v>6</v>
      </c>
      <c r="X86" s="1" t="n">
        <f aca="false" ca="false" dt2D="false" dtr="false" t="normal">T86*V86</f>
        <v>2632</v>
      </c>
      <c r="Y86" s="31" t="n">
        <f aca="false" ca="false" dt2D="false" dtr="false" t="normal">R86-X86</f>
        <v>130.39441714298027</v>
      </c>
      <c r="Z86" s="1" t="n">
        <f aca="false" ca="false" dt2D="false" dtr="false" t="normal">X86*$R$7</f>
        <v>5685.120000000001</v>
      </c>
      <c r="AA86" s="32" t="n">
        <f aca="false" ca="false" dt2D="false" dtr="false" t="normal">AA85+1</f>
        <v>27</v>
      </c>
      <c r="AB86" s="0" t="n">
        <v>10</v>
      </c>
      <c r="AC86" s="32" t="n">
        <f aca="false" ca="false" dt2D="false" dtr="false" t="normal">AC85+1</f>
        <v>81</v>
      </c>
      <c r="AD86" s="0" t="n">
        <v>3.2</v>
      </c>
      <c r="AE86" s="32" t="n">
        <f aca="false" ca="false" dt2D="false" dtr="false" t="normal">AE85+1</f>
        <v>135</v>
      </c>
      <c r="AF86" s="0" t="n">
        <v>1.92</v>
      </c>
      <c r="AG86" s="32" t="n">
        <f aca="false" ca="false" dt2D="false" dtr="false" t="normal">AG85+1</f>
        <v>189</v>
      </c>
      <c r="AH86" s="0" t="n">
        <v>1.37</v>
      </c>
      <c r="AI86" s="32" t="n">
        <f aca="false" ca="false" dt2D="false" dtr="false" t="normal">AI85+1</f>
        <v>243</v>
      </c>
      <c r="AJ86" s="0" t="n">
        <v>1.06</v>
      </c>
    </row>
    <row outlineLevel="0" r="87">
      <c r="C87" s="18" t="n">
        <f aca="false" ca="false" dt2D="false" dtr="false" t="normal">'50 кГЦ новый для ХК.01'!O81</f>
        <v>78</v>
      </c>
      <c r="D87" s="19" t="n">
        <f aca="false" ca="false" dt2D="false" dtr="false" t="normal">'240 кГЦ '!P81</f>
        <v>29.175</v>
      </c>
      <c r="E87" s="20" t="n">
        <f aca="false" ca="false" dt2D="false" dtr="false" t="normal">'240 кГЦ '!W81</f>
        <v>43.21016501380765</v>
      </c>
      <c r="F87" s="21" t="n">
        <f aca="false" ca="false" dt2D="false" dtr="false" t="normal">E87</f>
        <v>43.21016501380765</v>
      </c>
      <c r="G87" s="22" t="n">
        <f aca="false" ca="false" dt2D="false" dtr="false" t="normal">'240 кГЦ '!Y81</f>
        <v>45.82102056741088</v>
      </c>
      <c r="H87" s="23" t="n"/>
      <c r="I87" s="13" t="n"/>
      <c r="J87" s="24" t="n">
        <f aca="false" ca="false" dt2D="false" dtr="false" t="normal">'50 кГЦ новый для ХК.01'!AD81</f>
        <v>78</v>
      </c>
      <c r="K87" s="25" t="n">
        <f aca="false" ca="false" dt2D="false" dtr="false" t="normal">'240 кГЦ '!AD81</f>
        <v>242</v>
      </c>
      <c r="L87" s="20" t="n">
        <f aca="false" ca="false" dt2D="false" dtr="false" t="normal">'240 кГЦ '!AK81</f>
        <v>6290.6678629461885</v>
      </c>
      <c r="M87" s="21" t="n">
        <f aca="false" ca="false" dt2D="false" dtr="false" t="normal">'240 кГЦ '!AM81</f>
        <v>629.0667862946184</v>
      </c>
      <c r="N87" s="22" t="n">
        <f aca="false" ca="false" dt2D="false" dtr="false" t="normal">'240 кГЦ '!AO81</f>
        <v>667.0764192608387</v>
      </c>
      <c r="R87" s="13" t="n">
        <f aca="false" ca="false" dt2D="false" dtr="false" t="normal">L87/$R$7</f>
        <v>2912.3462328454575</v>
      </c>
      <c r="S87" s="0" t="n">
        <f aca="false" ca="false" dt2D="false" dtr="false" t="normal">POWER(R87, 0.5)</f>
        <v>53.96615821832658</v>
      </c>
      <c r="T87" s="1" t="n">
        <v>79</v>
      </c>
      <c r="U87" s="1" t="n">
        <v>3</v>
      </c>
      <c r="V87" s="1" t="n">
        <v>38</v>
      </c>
      <c r="W87" s="1" t="n">
        <v>7</v>
      </c>
      <c r="X87" s="1" t="n">
        <f aca="false" ca="false" dt2D="false" dtr="false" t="normal">T87*V87</f>
        <v>3002</v>
      </c>
      <c r="Y87" s="31" t="n">
        <f aca="false" ca="false" dt2D="false" dtr="false" t="normal">R87-X87</f>
        <v>-89.65376715454249</v>
      </c>
      <c r="Z87" s="1" t="n">
        <f aca="false" ca="false" dt2D="false" dtr="false" t="normal">X87*$R$7</f>
        <v>6484.320000000001</v>
      </c>
      <c r="AA87" s="32" t="n">
        <f aca="false" ca="false" dt2D="false" dtr="false" t="normal">AA86+1</f>
        <v>28</v>
      </c>
      <c r="AB87" s="0" t="n">
        <v>9.5</v>
      </c>
      <c r="AC87" s="32" t="n">
        <f aca="false" ca="false" dt2D="false" dtr="false" t="normal">AC86+1</f>
        <v>82</v>
      </c>
      <c r="AD87" s="0" t="n">
        <v>3.15</v>
      </c>
      <c r="AE87" s="32" t="n">
        <f aca="false" ca="false" dt2D="false" dtr="false" t="normal">AE86+1</f>
        <v>136</v>
      </c>
      <c r="AF87" s="0" t="n">
        <v>1.9</v>
      </c>
      <c r="AG87" s="32" t="n">
        <f aca="false" ca="false" dt2D="false" dtr="false" t="normal">AG86+1</f>
        <v>190</v>
      </c>
      <c r="AH87" s="0" t="n">
        <v>1.36</v>
      </c>
      <c r="AI87" s="32" t="n">
        <f aca="false" ca="false" dt2D="false" dtr="false" t="normal">AI86+1</f>
        <v>244</v>
      </c>
      <c r="AJ87" s="0" t="n">
        <v>1.06</v>
      </c>
    </row>
    <row outlineLevel="0" r="88">
      <c r="C88" s="18" t="n">
        <f aca="false" ca="false" dt2D="false" dtr="false" t="normal">'50 кГЦ новый для ХК.01'!O82</f>
        <v>79</v>
      </c>
      <c r="D88" s="19" t="n">
        <f aca="false" ca="false" dt2D="false" dtr="false" t="normal">'240 кГЦ '!P82</f>
        <v>29.55</v>
      </c>
      <c r="E88" s="20" t="n">
        <f aca="false" ca="false" dt2D="false" dtr="false" t="normal">'240 кГЦ '!W82</f>
        <v>43.98706923469821</v>
      </c>
      <c r="F88" s="21" t="n">
        <f aca="false" ca="false" dt2D="false" dtr="false" t="normal">E88</f>
        <v>43.98706923469821</v>
      </c>
      <c r="G88" s="22" t="n">
        <f aca="false" ca="false" dt2D="false" dtr="false" t="normal">'240 кГЦ '!Y82</f>
        <v>46.64486709224965</v>
      </c>
      <c r="H88" s="23" t="n"/>
      <c r="I88" s="13" t="n"/>
      <c r="J88" s="24" t="n">
        <f aca="false" ca="false" dt2D="false" dtr="false" t="normal">'50 кГЦ новый для ХК.01'!AD82</f>
        <v>79</v>
      </c>
      <c r="K88" s="25" t="n">
        <f aca="false" ca="false" dt2D="false" dtr="false" t="normal">'240 кГЦ '!AD82</f>
        <v>245</v>
      </c>
      <c r="L88" s="20" t="n">
        <f aca="false" ca="false" dt2D="false" dtr="false" t="normal">'240 кГЦ '!AK82</f>
        <v>6631.126701150206</v>
      </c>
      <c r="M88" s="21" t="n">
        <f aca="false" ca="false" dt2D="false" dtr="false" t="normal">'240 кГЦ '!AM82</f>
        <v>663.11267011502</v>
      </c>
      <c r="N88" s="22" t="n">
        <f aca="false" ca="false" dt2D="false" dtr="false" t="normal">'240 кГЦ '!AO82</f>
        <v>703.1794321114442</v>
      </c>
      <c r="R88" s="13" t="n">
        <f aca="false" ca="false" dt2D="false" dtr="false" t="normal">L88/$R$7</f>
        <v>3069.9660653473175</v>
      </c>
      <c r="S88" s="0" t="n">
        <f aca="false" ca="false" dt2D="false" dtr="false" t="normal">POWER(R88, 0.5)</f>
        <v>55.40727448040841</v>
      </c>
      <c r="T88" s="1" t="n">
        <v>79</v>
      </c>
      <c r="U88" s="1" t="n">
        <v>3</v>
      </c>
      <c r="V88" s="1" t="n">
        <v>38</v>
      </c>
      <c r="W88" s="1" t="n">
        <v>7</v>
      </c>
      <c r="X88" s="1" t="n">
        <f aca="false" ca="false" dt2D="false" dtr="false" t="normal">T88*V88</f>
        <v>3002</v>
      </c>
      <c r="Y88" s="31" t="n">
        <f aca="false" ca="false" dt2D="false" dtr="false" t="normal">R88-X88</f>
        <v>67.96606534731745</v>
      </c>
      <c r="Z88" s="1" t="n">
        <f aca="false" ca="false" dt2D="false" dtr="false" t="normal">X88*$R$7</f>
        <v>6484.320000000001</v>
      </c>
      <c r="AA88" s="32" t="n">
        <f aca="false" ca="false" dt2D="false" dtr="false" t="normal">AA87+1</f>
        <v>29</v>
      </c>
      <c r="AB88" s="0" t="n">
        <v>9.3</v>
      </c>
      <c r="AC88" s="32" t="n">
        <f aca="false" ca="false" dt2D="false" dtr="false" t="normal">AC87+1</f>
        <v>83</v>
      </c>
      <c r="AD88" s="0" t="n">
        <v>3.1</v>
      </c>
      <c r="AE88" s="32" t="n">
        <f aca="false" ca="false" dt2D="false" dtr="false" t="normal">AE87+1</f>
        <v>137</v>
      </c>
      <c r="AF88" s="0" t="n">
        <v>1.89</v>
      </c>
      <c r="AG88" s="32" t="n">
        <f aca="false" ca="false" dt2D="false" dtr="false" t="normal">AG87+1</f>
        <v>191</v>
      </c>
      <c r="AH88" s="0" t="n">
        <v>1.36</v>
      </c>
      <c r="AI88" s="32" t="n">
        <f aca="false" ca="false" dt2D="false" dtr="false" t="normal">AI87+1</f>
        <v>245</v>
      </c>
      <c r="AJ88" s="0" t="n">
        <v>1.05</v>
      </c>
    </row>
    <row outlineLevel="0" r="89">
      <c r="C89" s="18" t="n">
        <f aca="false" ca="false" dt2D="false" dtr="false" t="normal">'50 кГЦ новый для ХК.01'!O83</f>
        <v>80</v>
      </c>
      <c r="D89" s="19" t="n">
        <f aca="false" ca="false" dt2D="false" dtr="false" t="normal">'240 кГЦ '!P83</f>
        <v>29.925</v>
      </c>
      <c r="E89" s="20" t="n">
        <f aca="false" ca="false" dt2D="false" dtr="false" t="normal">'240 кГЦ '!W83</f>
        <v>44.770730662987056</v>
      </c>
      <c r="F89" s="21" t="n">
        <f aca="false" ca="false" dt2D="false" dtr="false" t="normal">E89</f>
        <v>44.770730662987056</v>
      </c>
      <c r="G89" s="22" t="n">
        <f aca="false" ca="false" dt2D="false" dtr="false" t="normal">'240 кГЦ '!Y83</f>
        <v>47.475879110186526</v>
      </c>
      <c r="H89" s="23" t="n"/>
      <c r="I89" s="13" t="n"/>
      <c r="J89" s="24" t="n">
        <f aca="false" ca="false" dt2D="false" dtr="false" t="normal">'50 кГЦ новый для ХК.01'!AD83</f>
        <v>80</v>
      </c>
      <c r="K89" s="25" t="n">
        <f aca="false" ca="false" dt2D="false" dtr="false" t="normal">'240 кГЦ '!AD83</f>
        <v>248</v>
      </c>
      <c r="L89" s="20" t="n">
        <f aca="false" ca="false" dt2D="false" dtr="false" t="normal">'240 кГЦ '!AK83</f>
        <v>6988.963533835783</v>
      </c>
      <c r="M89" s="21" t="n">
        <f aca="false" ca="false" dt2D="false" dtr="false" t="normal">'240 кГЦ '!AM83</f>
        <v>698.8963533835778</v>
      </c>
      <c r="N89" s="22" t="n">
        <f aca="false" ca="false" dt2D="false" dtr="false" t="normal">'240 кГЦ '!AO83</f>
        <v>741.1252461693706</v>
      </c>
      <c r="R89" s="13" t="n">
        <f aca="false" ca="false" dt2D="false" dtr="false" t="normal">L89/$R$7</f>
        <v>3235.631265664714</v>
      </c>
      <c r="S89" s="0" t="n">
        <f aca="false" ca="false" dt2D="false" dtr="false" t="normal">POWER(R89, 0.5)</f>
        <v>56.88260951876869</v>
      </c>
      <c r="T89" s="1" t="n">
        <v>69</v>
      </c>
      <c r="U89" s="1" t="n">
        <v>4</v>
      </c>
      <c r="V89" s="1" t="n">
        <v>47</v>
      </c>
      <c r="W89" s="1" t="n">
        <v>6</v>
      </c>
      <c r="X89" s="1" t="n">
        <f aca="false" ca="false" dt2D="false" dtr="false" t="normal">T89*V89</f>
        <v>3243</v>
      </c>
      <c r="Y89" s="1" t="n">
        <f aca="false" ca="false" dt2D="false" dtr="false" t="normal">R89-X89</f>
        <v>-7.368734335285808</v>
      </c>
      <c r="Z89" s="1" t="n">
        <f aca="false" ca="false" dt2D="false" dtr="false" t="normal">X89*$R$7</f>
        <v>7004.88</v>
      </c>
      <c r="AA89" s="32" t="n">
        <f aca="false" ca="false" dt2D="false" dtr="false" t="normal">AA88+1</f>
        <v>30</v>
      </c>
      <c r="AB89" s="0" t="n">
        <v>9</v>
      </c>
      <c r="AC89" s="32" t="n">
        <f aca="false" ca="false" dt2D="false" dtr="false" t="normal">AC88+1</f>
        <v>84</v>
      </c>
      <c r="AD89" s="0" t="n">
        <v>3.05</v>
      </c>
      <c r="AE89" s="32" t="n">
        <f aca="false" ca="false" dt2D="false" dtr="false" t="normal">AE88+1</f>
        <v>138</v>
      </c>
      <c r="AF89" s="0" t="n">
        <v>1.88</v>
      </c>
      <c r="AG89" s="32" t="n">
        <f aca="false" ca="false" dt2D="false" dtr="false" t="normal">AG88+1</f>
        <v>192</v>
      </c>
      <c r="AH89" s="0" t="n">
        <v>1.35</v>
      </c>
      <c r="AI89" s="32" t="n">
        <f aca="false" ca="false" dt2D="false" dtr="false" t="normal">AI88+1</f>
        <v>246</v>
      </c>
      <c r="AJ89" s="0" t="n">
        <v>1.05</v>
      </c>
    </row>
    <row outlineLevel="0" r="90">
      <c r="C90" s="18" t="n">
        <f aca="false" ca="false" dt2D="false" dtr="false" t="normal">'50 кГЦ новый для ХК.01'!O84</f>
        <v>81</v>
      </c>
      <c r="D90" s="19" t="n">
        <f aca="false" ca="false" dt2D="false" dtr="false" t="normal">'240 кГЦ '!P84</f>
        <v>30.3</v>
      </c>
      <c r="E90" s="20" t="n">
        <f aca="false" ca="false" dt2D="false" dtr="false" t="normal">'240 кГЦ '!W84</f>
        <v>45.56119779650885</v>
      </c>
      <c r="F90" s="21" t="n">
        <f aca="false" ca="false" dt2D="false" dtr="false" t="normal">E90</f>
        <v>45.56119779650885</v>
      </c>
      <c r="G90" s="22" t="n">
        <f aca="false" ca="false" dt2D="false" dtr="false" t="normal">'240 кГЦ '!Y84</f>
        <v>48.31410804940465</v>
      </c>
      <c r="H90" s="23" t="n"/>
      <c r="I90" s="13" t="n"/>
      <c r="J90" s="24" t="n">
        <f aca="false" ca="false" dt2D="false" dtr="false" t="normal">'50 кГЦ новый для ХК.01'!AD84</f>
        <v>81</v>
      </c>
      <c r="K90" s="25" t="n">
        <f aca="false" ca="false" dt2D="false" dtr="false" t="normal">'240 кГЦ '!AD84</f>
        <v>251</v>
      </c>
      <c r="L90" s="20" t="n">
        <f aca="false" ca="false" dt2D="false" dtr="false" t="normal">'240 кГЦ '!AK84</f>
        <v>7365.0324907030945</v>
      </c>
      <c r="M90" s="21" t="n">
        <f aca="false" ca="false" dt2D="false" dtr="false" t="normal">'240 кГЦ '!AM84</f>
        <v>736.5032490703089</v>
      </c>
      <c r="N90" s="22" t="n">
        <f aca="false" ca="false" dt2D="false" dtr="false" t="normal">'240 кГЦ '!AO84</f>
        <v>781.0044352487826</v>
      </c>
      <c r="R90" s="13" t="n">
        <f aca="false" ca="false" dt2D="false" dtr="false" t="normal">L90/$R$7</f>
        <v>3409.7372642143955</v>
      </c>
      <c r="S90" s="0" t="n">
        <f aca="false" ca="false" dt2D="false" dtr="false" t="normal">POWER(R90, 0.5)</f>
        <v>58.39295560437402</v>
      </c>
      <c r="T90" s="1" t="n">
        <v>69</v>
      </c>
      <c r="U90" s="1" t="n">
        <v>4</v>
      </c>
      <c r="V90" s="1" t="n">
        <v>47</v>
      </c>
      <c r="W90" s="1" t="n">
        <v>6</v>
      </c>
      <c r="X90" s="1" t="n">
        <f aca="false" ca="false" dt2D="false" dtr="false" t="normal">T90*V90</f>
        <v>3243</v>
      </c>
      <c r="Y90" s="31" t="n">
        <f aca="false" ca="false" dt2D="false" dtr="false" t="normal">R90-X90</f>
        <v>166.7372642143955</v>
      </c>
      <c r="Z90" s="1" t="n">
        <f aca="false" ca="false" dt2D="false" dtr="false" t="normal">X90*$R$7</f>
        <v>7004.88</v>
      </c>
      <c r="AA90" s="32" t="n">
        <f aca="false" ca="false" dt2D="false" dtr="false" t="normal">AA89+1</f>
        <v>31</v>
      </c>
      <c r="AB90" s="0" t="n">
        <v>8.5</v>
      </c>
      <c r="AC90" s="32" t="n">
        <f aca="false" ca="false" dt2D="false" dtr="false" t="normal">AC89+1</f>
        <v>85</v>
      </c>
      <c r="AD90" s="0" t="n">
        <v>3</v>
      </c>
      <c r="AE90" s="32" t="n">
        <f aca="false" ca="false" dt2D="false" dtr="false" t="normal">AE89+1</f>
        <v>139</v>
      </c>
      <c r="AF90" s="0" t="n">
        <v>1.87</v>
      </c>
      <c r="AG90" s="32" t="n">
        <f aca="false" ca="false" dt2D="false" dtr="false" t="normal">AG89+1</f>
        <v>193</v>
      </c>
      <c r="AH90" s="0" t="n">
        <v>1.34</v>
      </c>
      <c r="AI90" s="32" t="n">
        <f aca="false" ca="false" dt2D="false" dtr="false" t="normal">AI89+1</f>
        <v>247</v>
      </c>
      <c r="AJ90" s="0" t="n">
        <v>1.04</v>
      </c>
    </row>
    <row outlineLevel="0" r="91">
      <c r="C91" s="18" t="n">
        <f aca="false" ca="false" dt2D="false" dtr="false" t="normal">'50 кГЦ новый для ХК.01'!O85</f>
        <v>82</v>
      </c>
      <c r="D91" s="19" t="n">
        <f aca="false" ca="false" dt2D="false" dtr="false" t="normal">'240 кГЦ '!P85</f>
        <v>30.675</v>
      </c>
      <c r="E91" s="20" t="n">
        <f aca="false" ca="false" dt2D="false" dtr="false" t="normal">'240 кГЦ '!W85</f>
        <v>46.358519450920426</v>
      </c>
      <c r="F91" s="21" t="n">
        <f aca="false" ca="false" dt2D="false" dtr="false" t="normal">E91</f>
        <v>46.358519450920426</v>
      </c>
      <c r="G91" s="22" t="n">
        <f aca="false" ca="false" dt2D="false" dtr="false" t="normal">'240 кГЦ '!Y85</f>
        <v>49.15960567511288</v>
      </c>
      <c r="H91" s="23" t="n"/>
      <c r="I91" s="13" t="n"/>
      <c r="J91" s="24" t="n">
        <f aca="false" ca="false" dt2D="false" dtr="false" t="normal">'50 кГЦ новый для ХК.01'!AD85</f>
        <v>82</v>
      </c>
      <c r="K91" s="25" t="n">
        <f aca="false" ca="false" dt2D="false" dtr="false" t="normal">'240 кГЦ '!AD85</f>
        <v>254</v>
      </c>
      <c r="L91" s="20" t="n">
        <f aca="false" ca="false" dt2D="false" dtr="false" t="normal">'240 кГЦ '!AK85</f>
        <v>7760.228587404375</v>
      </c>
      <c r="M91" s="21" t="n">
        <f aca="false" ca="false" dt2D="false" dtr="false" t="normal">'240 кГЦ '!AM85</f>
        <v>776.0228587404368</v>
      </c>
      <c r="N91" s="22" t="n">
        <f aca="false" ca="false" dt2D="false" dtr="false" t="normal">'240 кГЦ '!AO85</f>
        <v>822.9119088011823</v>
      </c>
      <c r="R91" s="13" t="n">
        <f aca="false" ca="false" dt2D="false" dtr="false" t="normal">L91/$R$7</f>
        <v>3592.6984200946176</v>
      </c>
      <c r="S91" s="0" t="n">
        <f aca="false" ca="false" dt2D="false" dtr="false" t="normal">POWER(R91, 0.5)</f>
        <v>59.93912261699046</v>
      </c>
      <c r="T91" s="1" t="n">
        <v>79</v>
      </c>
      <c r="U91" s="1" t="n">
        <v>3</v>
      </c>
      <c r="V91" s="1" t="n">
        <v>47</v>
      </c>
      <c r="W91" s="1" t="n">
        <v>6</v>
      </c>
      <c r="X91" s="1" t="n">
        <f aca="false" ca="false" dt2D="false" dtr="false" t="normal">T91*V91</f>
        <v>3713</v>
      </c>
      <c r="Y91" s="1" t="n">
        <f aca="false" ca="false" dt2D="false" dtr="false" t="normal">R91-X91</f>
        <v>-120.30157990538237</v>
      </c>
      <c r="Z91" s="1" t="n">
        <f aca="false" ca="false" dt2D="false" dtr="false" t="normal">X91*$R$7</f>
        <v>8020.080000000001</v>
      </c>
      <c r="AA91" s="32" t="n">
        <f aca="false" ca="false" dt2D="false" dtr="false" t="normal">AA90+1</f>
        <v>32</v>
      </c>
      <c r="AB91" s="0" t="n">
        <v>8.1</v>
      </c>
      <c r="AC91" s="32" t="n">
        <f aca="false" ca="false" dt2D="false" dtr="false" t="normal">AC90+1</f>
        <v>86</v>
      </c>
      <c r="AD91" s="0" t="n">
        <v>2.95</v>
      </c>
      <c r="AE91" s="32" t="n">
        <f aca="false" ca="false" dt2D="false" dtr="false" t="normal">AE90+1</f>
        <v>140</v>
      </c>
      <c r="AF91" s="0" t="n">
        <v>1.85</v>
      </c>
      <c r="AG91" s="32" t="n">
        <f aca="false" ca="false" dt2D="false" dtr="false" t="normal">AG90+1</f>
        <v>194</v>
      </c>
      <c r="AH91" s="0" t="n">
        <v>1.34</v>
      </c>
      <c r="AI91" s="32" t="n">
        <f aca="false" ca="false" dt2D="false" dtr="false" t="normal">AI90+1</f>
        <v>248</v>
      </c>
      <c r="AJ91" s="0" t="n">
        <v>1.04</v>
      </c>
    </row>
    <row outlineLevel="0" r="92">
      <c r="C92" s="18" t="n">
        <f aca="false" ca="false" dt2D="false" dtr="false" t="normal">'50 кГЦ новый для ХК.01'!O86</f>
        <v>83</v>
      </c>
      <c r="D92" s="19" t="n">
        <f aca="false" ca="false" dt2D="false" dtr="false" t="normal">'240 кГЦ '!P86</f>
        <v>31.05</v>
      </c>
      <c r="E92" s="20" t="n">
        <f aca="false" ca="false" dt2D="false" dtr="false" t="normal">'240 кГЦ '!W86</f>
        <v>47.16274476167495</v>
      </c>
      <c r="F92" s="21" t="n">
        <f aca="false" ca="false" dt2D="false" dtr="false" t="normal">E92</f>
        <v>47.16274476167495</v>
      </c>
      <c r="G92" s="22" t="n">
        <f aca="false" ca="false" dt2D="false" dtr="false" t="normal">'240 кГЦ '!Y86</f>
        <v>50.012424091639176</v>
      </c>
      <c r="H92" s="29" t="n"/>
      <c r="I92" s="13" t="n"/>
      <c r="J92" s="24" t="n">
        <f aca="false" ca="false" dt2D="false" dtr="false" t="normal">'50 кГЦ новый для ХК.01'!AD86</f>
        <v>83</v>
      </c>
      <c r="K92" s="25" t="n">
        <f aca="false" ca="false" dt2D="false" dtr="false" t="normal">'240 кГЦ '!AD86</f>
        <v>257</v>
      </c>
      <c r="L92" s="20" t="n">
        <f aca="false" ca="false" dt2D="false" dtr="false" t="normal">'240 кГЦ '!AK86</f>
        <v>8175.48964486781</v>
      </c>
      <c r="M92" s="21" t="n">
        <f aca="false" ca="false" dt2D="false" dtr="false" t="normal">'240 кГЦ '!AM86</f>
        <v>817.5489644867804</v>
      </c>
      <c r="N92" s="22" t="n">
        <f aca="false" ca="false" dt2D="false" dtr="false" t="normal">'240 кГЦ '!AO86</f>
        <v>866.9471154447973</v>
      </c>
      <c r="R92" s="13" t="n">
        <f aca="false" ca="false" dt2D="false" dtr="false" t="normal">L92/$R$7</f>
        <v>3784.9489096610228</v>
      </c>
      <c r="S92" s="0" t="n">
        <f aca="false" ca="false" dt2D="false" dtr="false" t="normal">POWER(R92, 0.5)</f>
        <v>61.52193844199826</v>
      </c>
      <c r="T92" s="1" t="n">
        <v>69</v>
      </c>
      <c r="U92" s="1" t="n">
        <v>4</v>
      </c>
      <c r="V92" s="1" t="n">
        <v>56</v>
      </c>
      <c r="W92" s="1" t="n">
        <v>5</v>
      </c>
      <c r="X92" s="1" t="n">
        <f aca="false" ca="false" dt2D="false" dtr="false" t="normal">T92*V92</f>
        <v>3864</v>
      </c>
      <c r="Y92" s="1" t="n">
        <f aca="false" ca="false" dt2D="false" dtr="false" t="normal">R92-X92</f>
        <v>-79.05109033897725</v>
      </c>
      <c r="Z92" s="1" t="n">
        <f aca="false" ca="false" dt2D="false" dtr="false" t="normal">X92*$R$7</f>
        <v>8346.24</v>
      </c>
      <c r="AA92" s="32" t="n">
        <f aca="false" ca="false" dt2D="false" dtr="false" t="normal">AA91+1</f>
        <v>33</v>
      </c>
      <c r="AB92" s="0" t="n">
        <v>7.8</v>
      </c>
      <c r="AC92" s="32" t="n">
        <f aca="false" ca="false" dt2D="false" dtr="false" t="normal">AC91+1</f>
        <v>87</v>
      </c>
      <c r="AD92" s="0" t="n">
        <v>2.9</v>
      </c>
      <c r="AE92" s="32" t="n">
        <f aca="false" ca="false" dt2D="false" dtr="false" t="normal">AE91+1</f>
        <v>141</v>
      </c>
      <c r="AF92" s="0" t="n">
        <v>1.83</v>
      </c>
      <c r="AG92" s="32" t="n">
        <f aca="false" ca="false" dt2D="false" dtr="false" t="normal">AG91+1</f>
        <v>195</v>
      </c>
      <c r="AH92" s="0" t="n">
        <v>1.33</v>
      </c>
      <c r="AI92" s="32" t="n">
        <f aca="false" ca="false" dt2D="false" dtr="false" t="normal">AI91+1</f>
        <v>249</v>
      </c>
      <c r="AJ92" s="0" t="n">
        <v>1.03</v>
      </c>
    </row>
    <row outlineLevel="0" r="93">
      <c r="C93" s="18" t="n">
        <f aca="false" ca="false" dt2D="false" dtr="false" t="normal">'50 кГЦ новый для ХК.01'!O87</f>
        <v>84</v>
      </c>
      <c r="D93" s="19" t="n">
        <f aca="false" ca="false" dt2D="false" dtr="false" t="normal">'240 кГЦ '!P87</f>
        <v>31.425</v>
      </c>
      <c r="E93" s="20" t="n">
        <f aca="false" ca="false" dt2D="false" dtr="false" t="normal">'240 кГЦ '!W87</f>
        <v>47.973923186009095</v>
      </c>
      <c r="F93" s="21" t="n">
        <f aca="false" ca="false" dt2D="false" dtr="false" t="normal">E93</f>
        <v>47.973923186009095</v>
      </c>
      <c r="G93" s="22" t="n">
        <f aca="false" ca="false" dt2D="false" dtr="false" t="normal">'240 кГЦ '!Y87</f>
        <v>50.872615744537924</v>
      </c>
      <c r="H93" s="29" t="n"/>
      <c r="I93" s="13" t="n"/>
      <c r="J93" s="24" t="n">
        <f aca="false" ca="false" dt2D="false" dtr="false" t="normal">'50 кГЦ новый для ХК.01'!AD87</f>
        <v>84</v>
      </c>
      <c r="K93" s="25" t="n">
        <f aca="false" ca="false" dt2D="false" dtr="false" t="normal">'240 кГЦ '!AD87</f>
        <v>260</v>
      </c>
      <c r="L93" s="20" t="n">
        <f aca="false" ca="false" dt2D="false" dtr="false" t="normal">'240 кГЦ '!AK87</f>
        <v>8611.798297378646</v>
      </c>
      <c r="M93" s="21" t="n">
        <f aca="false" ca="false" dt2D="false" dtr="false" t="normal">'240 кГЦ '!AM87</f>
        <v>861.1798297378639</v>
      </c>
      <c r="N93" s="22" t="n">
        <f aca="false" ca="false" dt2D="false" dtr="false" t="normal">'240 кГЦ '!AO87</f>
        <v>913.2142559059585</v>
      </c>
      <c r="R93" s="13" t="n">
        <f aca="false" ca="false" dt2D="false" dtr="false" t="normal">L93/$R$7</f>
        <v>3986.9436561938173</v>
      </c>
      <c r="S93" s="0" t="n">
        <f aca="false" ca="false" dt2D="false" dtr="false" t="normal">POWER(R93, 0.5)</f>
        <v>63.142249375468225</v>
      </c>
      <c r="T93" s="1" t="n">
        <v>69</v>
      </c>
      <c r="U93" s="1" t="n">
        <v>4</v>
      </c>
      <c r="V93" s="1" t="n">
        <v>56</v>
      </c>
      <c r="W93" s="1" t="n">
        <v>5</v>
      </c>
      <c r="X93" s="1" t="n">
        <f aca="false" ca="false" dt2D="false" dtr="false" t="normal">T93*V93</f>
        <v>3864</v>
      </c>
      <c r="Y93" s="31" t="n">
        <f aca="false" ca="false" dt2D="false" dtr="false" t="normal">R93-X93</f>
        <v>122.94365619381733</v>
      </c>
      <c r="Z93" s="1" t="n">
        <f aca="false" ca="false" dt2D="false" dtr="false" t="normal">X93*$R$7</f>
        <v>8346.24</v>
      </c>
      <c r="AA93" s="32" t="n">
        <f aca="false" ca="false" dt2D="false" dtr="false" t="normal">AA92+1</f>
        <v>34</v>
      </c>
      <c r="AB93" s="0" t="n">
        <v>7.6</v>
      </c>
      <c r="AC93" s="32" t="n">
        <f aca="false" ca="false" dt2D="false" dtr="false" t="normal">AC92+1</f>
        <v>88</v>
      </c>
      <c r="AD93" s="0" t="n">
        <v>2.88</v>
      </c>
      <c r="AE93" s="32" t="n">
        <f aca="false" ca="false" dt2D="false" dtr="false" t="normal">AE92+1</f>
        <v>142</v>
      </c>
      <c r="AF93" s="0" t="n">
        <v>1.82</v>
      </c>
      <c r="AG93" s="32" t="n">
        <f aca="false" ca="false" dt2D="false" dtr="false" t="normal">AG92+1</f>
        <v>196</v>
      </c>
      <c r="AH93" s="0" t="n">
        <v>1.32</v>
      </c>
      <c r="AI93" s="32" t="n">
        <f aca="false" ca="false" dt2D="false" dtr="false" t="normal">AI92+1</f>
        <v>250</v>
      </c>
      <c r="AJ93" s="0" t="n">
        <v>1.03</v>
      </c>
    </row>
    <row outlineLevel="0" r="94">
      <c r="C94" s="18" t="n">
        <f aca="false" ca="false" dt2D="false" dtr="false" t="normal">'50 кГЦ новый для ХК.01'!O88</f>
        <v>85</v>
      </c>
      <c r="D94" s="19" t="n">
        <f aca="false" ca="false" dt2D="false" dtr="false" t="normal">'240 кГЦ '!P88</f>
        <v>31.8</v>
      </c>
      <c r="E94" s="20" t="n">
        <f aca="false" ca="false" dt2D="false" dtr="false" t="normal">'240 кГЦ '!W88</f>
        <v>48.79210450494141</v>
      </c>
      <c r="F94" s="21" t="n">
        <f aca="false" ca="false" dt2D="false" dtr="false" t="normal">E94</f>
        <v>48.79210450494141</v>
      </c>
      <c r="G94" s="22" t="n">
        <f aca="false" ca="false" dt2D="false" dtr="false" t="normal">'240 кГЦ '!Y88</f>
        <v>51.740233422709004</v>
      </c>
      <c r="H94" s="29" t="n"/>
      <c r="I94" s="13" t="n"/>
      <c r="J94" s="24" t="n">
        <f aca="false" ca="false" dt2D="false" dtr="false" t="normal">'50 кГЦ новый для ХК.01'!AD88</f>
        <v>85</v>
      </c>
      <c r="K94" s="25" t="n">
        <f aca="false" ca="false" dt2D="false" dtr="false" t="normal">'240 кГЦ '!AD88</f>
        <v>263</v>
      </c>
      <c r="L94" s="20" t="n">
        <f aca="false" ca="false" dt2D="false" dtr="false" t="normal">'240 кГЦ '!AK88</f>
        <v>9070.18409347334</v>
      </c>
      <c r="M94" s="21" t="n">
        <f aca="false" ca="false" dt2D="false" dtr="false" t="normal">'240 кГЦ '!AM88</f>
        <v>907.0184093473334</v>
      </c>
      <c r="N94" s="22" t="n">
        <f aca="false" ca="false" dt2D="false" dtr="false" t="normal">'240 кГЦ '!AO88</f>
        <v>961.8225058026029</v>
      </c>
      <c r="R94" s="13" t="n">
        <f aca="false" ca="false" dt2D="false" dtr="false" t="normal">L94/$R$7</f>
        <v>4199.159302533953</v>
      </c>
      <c r="S94" s="0" t="n">
        <f aca="false" ca="false" dt2D="false" dtr="false" t="normal">POWER(R94, 0.5)</f>
        <v>64.80092053770497</v>
      </c>
      <c r="T94" s="1" t="n">
        <v>79</v>
      </c>
      <c r="U94" s="1" t="n">
        <v>4</v>
      </c>
      <c r="V94" s="1" t="n">
        <v>56</v>
      </c>
      <c r="W94" s="1" t="n">
        <v>5</v>
      </c>
      <c r="X94" s="1" t="n">
        <f aca="false" ca="false" dt2D="false" dtr="false" t="normal">T94*V94</f>
        <v>4424</v>
      </c>
      <c r="Y94" s="1" t="n">
        <f aca="false" ca="false" dt2D="false" dtr="false" t="normal">R94-X94</f>
        <v>-224.84069746604655</v>
      </c>
      <c r="Z94" s="1" t="n">
        <f aca="false" ca="false" dt2D="false" dtr="false" t="normal">X94*$R$7</f>
        <v>9555.84</v>
      </c>
      <c r="AA94" s="32" t="n">
        <f aca="false" ca="false" dt2D="false" dtr="false" t="normal">AA93+1</f>
        <v>35</v>
      </c>
      <c r="AB94" s="0" t="n">
        <v>7.5</v>
      </c>
      <c r="AC94" s="32" t="n">
        <f aca="false" ca="false" dt2D="false" dtr="false" t="normal">AC93+1</f>
        <v>89</v>
      </c>
      <c r="AD94" s="0" t="n">
        <v>2.85</v>
      </c>
      <c r="AE94" s="32" t="n">
        <f aca="false" ca="false" dt2D="false" dtr="false" t="normal">AE93+1</f>
        <v>143</v>
      </c>
      <c r="AF94" s="0" t="n">
        <v>1.81</v>
      </c>
      <c r="AG94" s="32" t="n">
        <f aca="false" ca="false" dt2D="false" dtr="false" t="normal">AG93+1</f>
        <v>197</v>
      </c>
      <c r="AH94" s="0" t="n">
        <v>1.31</v>
      </c>
      <c r="AI94" s="32" t="n">
        <f aca="false" ca="false" dt2D="false" dtr="false" t="normal">AI93+1</f>
        <v>251</v>
      </c>
      <c r="AJ94" s="0" t="n">
        <v>1.02</v>
      </c>
    </row>
    <row outlineLevel="0" r="95">
      <c r="C95" s="1" t="n"/>
      <c r="D95" s="1" t="n"/>
      <c r="E95" s="1" t="n"/>
      <c r="F95" s="1" t="n"/>
      <c r="G95" s="1" t="n"/>
      <c r="I95" s="0" t="n"/>
      <c r="J95" s="24" t="n">
        <f aca="false" ca="false" dt2D="false" dtr="false" t="normal">'50 кГЦ новый для ХК.01'!AD89</f>
        <v>86</v>
      </c>
      <c r="K95" s="25" t="n">
        <f aca="false" ca="false" dt2D="false" dtr="false" t="normal">'240 кГЦ '!AD89</f>
        <v>266</v>
      </c>
      <c r="L95" s="20" t="n">
        <f aca="false" ca="false" dt2D="false" dtr="false" t="normal">'240 кГЦ '!AK89</f>
        <v>9551.725693886576</v>
      </c>
      <c r="M95" s="21" t="n">
        <f aca="false" ca="false" dt2D="false" dtr="false" t="normal">'240 кГЦ '!AM89</f>
        <v>955.1725693886568</v>
      </c>
      <c r="N95" s="22" t="n">
        <f aca="false" ca="false" dt2D="false" dtr="false" t="normal">'240 кГЦ '!AO89</f>
        <v>1012.886248719456</v>
      </c>
      <c r="R95" s="13" t="n">
        <f aca="false" ca="false" dt2D="false" dtr="false" t="normal">L95/$R$7</f>
        <v>4422.095228651192</v>
      </c>
      <c r="S95" s="0" t="n">
        <f aca="false" ca="false" dt2D="false" dtr="false" t="normal">POWER(R95, 0.5)</f>
        <v>66.49883629546605</v>
      </c>
      <c r="T95" s="1" t="n">
        <v>79</v>
      </c>
      <c r="U95" s="1" t="n">
        <v>3</v>
      </c>
      <c r="V95" s="1" t="n">
        <v>56</v>
      </c>
      <c r="W95" s="1" t="n">
        <v>5</v>
      </c>
      <c r="X95" s="1" t="n">
        <f aca="false" ca="false" dt2D="false" dtr="false" t="normal">T95*V95</f>
        <v>4424</v>
      </c>
      <c r="Y95" s="1" t="n">
        <f aca="false" ca="false" dt2D="false" dtr="false" t="normal">R95-X95</f>
        <v>-1.9047713488080262</v>
      </c>
      <c r="Z95" s="1" t="n">
        <f aca="false" ca="false" dt2D="false" dtr="false" t="normal">X95*$R$7</f>
        <v>9555.84</v>
      </c>
      <c r="AA95" s="32" t="n">
        <f aca="false" ca="false" dt2D="false" dtr="false" t="normal">AA94+1</f>
        <v>36</v>
      </c>
      <c r="AB95" s="0" t="n">
        <v>7.4</v>
      </c>
      <c r="AC95" s="32" t="n">
        <f aca="false" ca="false" dt2D="false" dtr="false" t="normal">AC94+1</f>
        <v>90</v>
      </c>
      <c r="AD95" s="0" t="n">
        <v>2.82</v>
      </c>
      <c r="AE95" s="32" t="n">
        <f aca="false" ca="false" dt2D="false" dtr="false" t="normal">AE94+1</f>
        <v>144</v>
      </c>
      <c r="AF95" s="0" t="n">
        <v>1.8</v>
      </c>
      <c r="AG95" s="32" t="n">
        <f aca="false" ca="false" dt2D="false" dtr="false" t="normal">AG94+1</f>
        <v>198</v>
      </c>
      <c r="AH95" s="0" t="n">
        <v>1.31</v>
      </c>
      <c r="AI95" s="32" t="n">
        <f aca="false" ca="false" dt2D="false" dtr="false" t="normal">AI94+1</f>
        <v>252</v>
      </c>
      <c r="AJ95" s="0" t="n">
        <v>1.02</v>
      </c>
    </row>
    <row outlineLevel="0" r="96">
      <c r="AA96" s="32" t="n">
        <f aca="false" ca="false" dt2D="false" dtr="false" t="normal">AA95+1</f>
        <v>37</v>
      </c>
      <c r="AB96" s="0" t="n">
        <v>7.2</v>
      </c>
      <c r="AC96" s="32" t="n">
        <f aca="false" ca="false" dt2D="false" dtr="false" t="normal">AC95+1</f>
        <v>91</v>
      </c>
      <c r="AD96" s="0" t="n">
        <v>2.8</v>
      </c>
      <c r="AE96" s="32" t="n">
        <f aca="false" ca="false" dt2D="false" dtr="false" t="normal">AE95+1</f>
        <v>145</v>
      </c>
      <c r="AF96" s="0" t="n">
        <v>1.79</v>
      </c>
      <c r="AG96" s="32" t="n">
        <f aca="false" ca="false" dt2D="false" dtr="false" t="normal">AG95+1</f>
        <v>199</v>
      </c>
      <c r="AH96" s="0" t="n">
        <v>1.3</v>
      </c>
      <c r="AI96" s="32" t="n">
        <f aca="false" ca="false" dt2D="false" dtr="false" t="normal">AI95+1</f>
        <v>253</v>
      </c>
      <c r="AJ96" s="0" t="n">
        <v>1.02</v>
      </c>
    </row>
    <row outlineLevel="0" r="97">
      <c r="AA97" s="32" t="n">
        <f aca="false" ca="false" dt2D="false" dtr="false" t="normal">AA96+1</f>
        <v>38</v>
      </c>
      <c r="AB97" s="0" t="n">
        <v>7</v>
      </c>
      <c r="AC97" s="32" t="n">
        <f aca="false" ca="false" dt2D="false" dtr="false" t="normal">AC96+1</f>
        <v>92</v>
      </c>
      <c r="AD97" s="0" t="n">
        <v>2.79</v>
      </c>
      <c r="AE97" s="32" t="n">
        <f aca="false" ca="false" dt2D="false" dtr="false" t="normal">AE96+1</f>
        <v>146</v>
      </c>
      <c r="AF97" s="0" t="n">
        <v>1.78</v>
      </c>
      <c r="AG97" s="32" t="n">
        <f aca="false" ca="false" dt2D="false" dtr="false" t="normal">AG96+1</f>
        <v>200</v>
      </c>
      <c r="AH97" s="0" t="n">
        <v>1.29</v>
      </c>
      <c r="AI97" s="32" t="n">
        <f aca="false" ca="false" dt2D="false" dtr="false" t="normal">AI96+1</f>
        <v>254</v>
      </c>
      <c r="AJ97" s="0" t="n">
        <v>1.01</v>
      </c>
    </row>
    <row outlineLevel="0" r="98">
      <c r="AA98" s="32" t="n">
        <f aca="false" ca="false" dt2D="false" dtr="false" t="normal">AA97+1</f>
        <v>39</v>
      </c>
      <c r="AB98" s="0" t="n">
        <v>6.9</v>
      </c>
      <c r="AC98" s="32" t="n">
        <f aca="false" ca="false" dt2D="false" dtr="false" t="normal">AC97+1</f>
        <v>93</v>
      </c>
      <c r="AD98" s="0" t="n">
        <v>2.78</v>
      </c>
      <c r="AE98" s="32" t="n">
        <f aca="false" ca="false" dt2D="false" dtr="false" t="normal">AE97+1</f>
        <v>147</v>
      </c>
      <c r="AF98" s="0" t="n">
        <v>1.77</v>
      </c>
      <c r="AG98" s="32" t="n">
        <f aca="false" ca="false" dt2D="false" dtr="false" t="normal">AG97+1</f>
        <v>201</v>
      </c>
      <c r="AH98" s="0" t="n">
        <v>1.29</v>
      </c>
      <c r="AI98" s="32" t="n">
        <f aca="false" ca="false" dt2D="false" dtr="false" t="normal">AI97+1</f>
        <v>255</v>
      </c>
      <c r="AJ98" s="0" t="n">
        <v>1.01</v>
      </c>
    </row>
    <row outlineLevel="0" r="99">
      <c r="AA99" s="32" t="n">
        <f aca="false" ca="false" dt2D="false" dtr="false" t="normal">AA98+1</f>
        <v>40</v>
      </c>
      <c r="AB99" s="0" t="n">
        <v>6.7</v>
      </c>
      <c r="AC99" s="32" t="n">
        <f aca="false" ca="false" dt2D="false" dtr="false" t="normal">AC98+1</f>
        <v>94</v>
      </c>
      <c r="AD99" s="0" t="n">
        <v>2.76</v>
      </c>
      <c r="AE99" s="32" t="n">
        <f aca="false" ca="false" dt2D="false" dtr="false" t="normal">AE98+1</f>
        <v>148</v>
      </c>
      <c r="AF99" s="0" t="n">
        <v>1.75</v>
      </c>
      <c r="AG99" s="32" t="n">
        <f aca="false" ca="false" dt2D="false" dtr="false" t="normal">AG98+1</f>
        <v>202</v>
      </c>
      <c r="AH99" s="0" t="n">
        <v>1.28</v>
      </c>
      <c r="AI99" s="32" t="n">
        <f aca="false" ca="false" dt2D="false" dtr="false" t="normal">AI98+1</f>
        <v>256</v>
      </c>
      <c r="AJ99" s="0" t="n">
        <v>1</v>
      </c>
    </row>
    <row outlineLevel="0" r="100">
      <c r="AA100" s="32" t="n">
        <f aca="false" ca="false" dt2D="false" dtr="false" t="normal">AA99+1</f>
        <v>41</v>
      </c>
      <c r="AB100" s="0" t="n">
        <v>6.5</v>
      </c>
      <c r="AC100" s="32" t="n">
        <f aca="false" ca="false" dt2D="false" dtr="false" t="normal">AC99+1</f>
        <v>95</v>
      </c>
      <c r="AD100" s="0" t="n">
        <v>2.74</v>
      </c>
      <c r="AE100" s="32" t="n">
        <f aca="false" ca="false" dt2D="false" dtr="false" t="normal">AE99+1</f>
        <v>149</v>
      </c>
      <c r="AF100" s="0" t="n">
        <v>1.74</v>
      </c>
      <c r="AG100" s="32" t="n">
        <f aca="false" ca="false" dt2D="false" dtr="false" t="normal">AG99+1</f>
        <v>203</v>
      </c>
      <c r="AH100" s="0" t="n">
        <v>1.27</v>
      </c>
      <c r="AI100" s="32" t="s">
        <v>18</v>
      </c>
    </row>
    <row outlineLevel="0" r="101">
      <c r="AA101" s="32" t="n">
        <f aca="false" ca="false" dt2D="false" dtr="false" t="normal">AA100+1</f>
        <v>42</v>
      </c>
      <c r="AB101" s="0" t="n">
        <v>6.4</v>
      </c>
      <c r="AC101" s="32" t="n">
        <f aca="false" ca="false" dt2D="false" dtr="false" t="normal">AC100+1</f>
        <v>96</v>
      </c>
      <c r="AD101" s="0" t="n">
        <v>2.72</v>
      </c>
      <c r="AE101" s="32" t="n">
        <f aca="false" ca="false" dt2D="false" dtr="false" t="normal">AE100+1</f>
        <v>150</v>
      </c>
      <c r="AF101" s="0" t="n">
        <v>1.73</v>
      </c>
      <c r="AG101" s="32" t="n">
        <f aca="false" ca="false" dt2D="false" dtr="false" t="normal">AG100+1</f>
        <v>204</v>
      </c>
      <c r="AH101" s="0" t="n">
        <v>1.27</v>
      </c>
    </row>
    <row outlineLevel="0" r="102">
      <c r="AA102" s="32" t="n">
        <f aca="false" ca="false" dt2D="false" dtr="false" t="normal">AA101+1</f>
        <v>43</v>
      </c>
      <c r="AB102" s="0" t="n">
        <v>6.3</v>
      </c>
      <c r="AC102" s="32" t="n">
        <f aca="false" ca="false" dt2D="false" dtr="false" t="normal">AC101+1</f>
        <v>97</v>
      </c>
      <c r="AD102" s="0" t="n">
        <v>2.71</v>
      </c>
      <c r="AE102" s="32" t="n">
        <f aca="false" ca="false" dt2D="false" dtr="false" t="normal">AE101+1</f>
        <v>151</v>
      </c>
      <c r="AF102" s="0" t="n">
        <v>1.71</v>
      </c>
      <c r="AG102" s="32" t="n">
        <f aca="false" ca="false" dt2D="false" dtr="false" t="normal">AG101+1</f>
        <v>205</v>
      </c>
      <c r="AH102" s="0" t="n">
        <v>1.26</v>
      </c>
    </row>
    <row outlineLevel="0" r="103">
      <c r="AA103" s="32" t="n">
        <f aca="false" ca="false" dt2D="false" dtr="false" t="normal">AA102+1</f>
        <v>44</v>
      </c>
      <c r="AB103" s="0" t="n">
        <v>6.1</v>
      </c>
      <c r="AC103" s="32" t="n">
        <f aca="false" ca="false" dt2D="false" dtr="false" t="normal">AC102+1</f>
        <v>98</v>
      </c>
      <c r="AD103" s="0" t="n">
        <v>2.7</v>
      </c>
      <c r="AE103" s="32" t="n">
        <f aca="false" ca="false" dt2D="false" dtr="false" t="normal">AE102+1</f>
        <v>152</v>
      </c>
      <c r="AF103" s="0" t="n">
        <v>1.7</v>
      </c>
      <c r="AG103" s="32" t="n">
        <f aca="false" ca="false" dt2D="false" dtr="false" t="normal">AG102+1</f>
        <v>206</v>
      </c>
      <c r="AH103" s="0" t="n">
        <v>1.26</v>
      </c>
    </row>
    <row outlineLevel="0" r="104">
      <c r="AA104" s="32" t="n">
        <f aca="false" ca="false" dt2D="false" dtr="false" t="normal">AA103+1</f>
        <v>45</v>
      </c>
      <c r="AB104" s="0" t="n">
        <v>6</v>
      </c>
      <c r="AC104" s="32" t="n">
        <f aca="false" ca="false" dt2D="false" dtr="false" t="normal">AC103+1</f>
        <v>99</v>
      </c>
      <c r="AD104" s="0" t="n">
        <v>2.69</v>
      </c>
      <c r="AE104" s="32" t="n">
        <f aca="false" ca="false" dt2D="false" dtr="false" t="normal">AE103+1</f>
        <v>153</v>
      </c>
      <c r="AF104" s="0" t="n">
        <v>1.69</v>
      </c>
      <c r="AG104" s="32" t="n">
        <f aca="false" ca="false" dt2D="false" dtr="false" t="normal">AG103+1</f>
        <v>207</v>
      </c>
      <c r="AH104" s="0" t="n">
        <v>1.25</v>
      </c>
    </row>
    <row outlineLevel="0" r="105">
      <c r="AA105" s="32" t="n">
        <f aca="false" ca="false" dt2D="false" dtr="false" t="normal">AA104+1</f>
        <v>46</v>
      </c>
      <c r="AB105" s="0" t="n">
        <v>5.8</v>
      </c>
      <c r="AC105" s="32" t="n">
        <f aca="false" ca="false" dt2D="false" dtr="false" t="normal">AC104+1</f>
        <v>100</v>
      </c>
      <c r="AD105" s="0" t="n">
        <v>2.68</v>
      </c>
      <c r="AE105" s="32" t="n">
        <f aca="false" ca="false" dt2D="false" dtr="false" t="normal">AE104+1</f>
        <v>154</v>
      </c>
      <c r="AF105" s="0" t="n">
        <v>1.68</v>
      </c>
      <c r="AG105" s="32" t="n">
        <f aca="false" ca="false" dt2D="false" dtr="false" t="normal">AG104+1</f>
        <v>208</v>
      </c>
      <c r="AH105" s="0" t="n">
        <v>1.24</v>
      </c>
    </row>
    <row outlineLevel="0" r="106">
      <c r="AA106" s="32" t="n">
        <f aca="false" ca="false" dt2D="false" dtr="false" t="normal">AA105+1</f>
        <v>47</v>
      </c>
      <c r="AB106" s="0" t="n">
        <v>5.7</v>
      </c>
      <c r="AC106" s="32" t="n">
        <f aca="false" ca="false" dt2D="false" dtr="false" t="normal">AC105+1</f>
        <v>101</v>
      </c>
      <c r="AD106" s="0" t="n">
        <v>2.64</v>
      </c>
      <c r="AE106" s="32" t="n">
        <f aca="false" ca="false" dt2D="false" dtr="false" t="normal">AE105+1</f>
        <v>155</v>
      </c>
      <c r="AF106" s="0" t="n">
        <v>1.67</v>
      </c>
      <c r="AG106" s="32" t="n">
        <f aca="false" ca="false" dt2D="false" dtr="false" t="normal">AG105+1</f>
        <v>209</v>
      </c>
      <c r="AH106" s="0" t="n">
        <v>1.24</v>
      </c>
    </row>
    <row outlineLevel="0" r="107">
      <c r="AA107" s="32" t="n">
        <f aca="false" ca="false" dt2D="false" dtr="false" t="normal">AA106+1</f>
        <v>48</v>
      </c>
      <c r="AB107" s="0" t="n">
        <v>5.6</v>
      </c>
      <c r="AC107" s="32" t="n">
        <f aca="false" ca="false" dt2D="false" dtr="false" t="normal">AC106+1</f>
        <v>102</v>
      </c>
      <c r="AD107" s="0" t="n">
        <v>2.6</v>
      </c>
      <c r="AE107" s="32" t="n">
        <f aca="false" ca="false" dt2D="false" dtr="false" t="normal">AE106+1</f>
        <v>156</v>
      </c>
      <c r="AF107" s="0" t="n">
        <v>1.66</v>
      </c>
      <c r="AG107" s="32" t="n">
        <f aca="false" ca="false" dt2D="false" dtr="false" t="normal">AG106+1</f>
        <v>210</v>
      </c>
      <c r="AH107" s="0" t="n">
        <v>1.23</v>
      </c>
    </row>
    <row outlineLevel="0" r="108">
      <c r="AA108" s="32" t="n">
        <f aca="false" ca="false" dt2D="false" dtr="false" t="normal">AA107+1</f>
        <v>49</v>
      </c>
      <c r="AB108" s="0" t="n">
        <v>5.5</v>
      </c>
      <c r="AC108" s="32" t="n">
        <f aca="false" ca="false" dt2D="false" dtr="false" t="normal">AC107+1</f>
        <v>103</v>
      </c>
      <c r="AD108" s="0" t="n">
        <v>2.57</v>
      </c>
      <c r="AE108" s="32" t="n">
        <f aca="false" ca="false" dt2D="false" dtr="false" t="normal">AE107+1</f>
        <v>157</v>
      </c>
      <c r="AF108" s="0" t="n">
        <v>1.65</v>
      </c>
      <c r="AG108" s="32" t="n">
        <f aca="false" ca="false" dt2D="false" dtr="false" t="normal">AG107+1</f>
        <v>211</v>
      </c>
      <c r="AH108" s="0" t="n">
        <v>1.23</v>
      </c>
    </row>
    <row outlineLevel="0" r="109">
      <c r="AA109" s="32" t="n">
        <f aca="false" ca="false" dt2D="false" dtr="false" t="normal">AA108+1</f>
        <v>50</v>
      </c>
      <c r="AB109" s="0" t="n">
        <v>5.4</v>
      </c>
      <c r="AC109" s="32" t="n">
        <f aca="false" ca="false" dt2D="false" dtr="false" t="normal">AC108+1</f>
        <v>104</v>
      </c>
      <c r="AD109" s="0" t="n">
        <v>2.53</v>
      </c>
      <c r="AE109" s="32" t="n">
        <f aca="false" ca="false" dt2D="false" dtr="false" t="normal">AE108+1</f>
        <v>158</v>
      </c>
      <c r="AF109" s="0" t="n">
        <v>1.63</v>
      </c>
      <c r="AG109" s="32" t="n">
        <f aca="false" ca="false" dt2D="false" dtr="false" t="normal">AG108+1</f>
        <v>212</v>
      </c>
      <c r="AH109" s="0" t="n">
        <v>1.22</v>
      </c>
    </row>
    <row outlineLevel="0" r="110">
      <c r="AA110" s="32" t="n">
        <f aca="false" ca="false" dt2D="false" dtr="false" t="normal">AA109+1</f>
        <v>51</v>
      </c>
      <c r="AB110" s="0" t="n">
        <v>5.3</v>
      </c>
      <c r="AC110" s="32" t="n">
        <f aca="false" ca="false" dt2D="false" dtr="false" t="normal">AC109+1</f>
        <v>105</v>
      </c>
      <c r="AD110" s="0" t="n">
        <v>2.5</v>
      </c>
      <c r="AE110" s="32" t="n">
        <f aca="false" ca="false" dt2D="false" dtr="false" t="normal">AE109+1</f>
        <v>159</v>
      </c>
      <c r="AF110" s="0" t="n">
        <v>1.62</v>
      </c>
      <c r="AG110" s="32" t="n">
        <f aca="false" ca="false" dt2D="false" dtr="false" t="normal">AG109+1</f>
        <v>213</v>
      </c>
      <c r="AH110" s="0" t="n">
        <v>1.21</v>
      </c>
    </row>
    <row outlineLevel="0" r="111">
      <c r="AA111" s="32" t="n">
        <f aca="false" ca="false" dt2D="false" dtr="false" t="normal">AA110+1</f>
        <v>52</v>
      </c>
      <c r="AB111" s="0" t="n">
        <v>5.2</v>
      </c>
      <c r="AC111" s="32" t="n">
        <f aca="false" ca="false" dt2D="false" dtr="false" t="normal">AC110+1</f>
        <v>106</v>
      </c>
      <c r="AD111" s="0" t="n">
        <v>2.47</v>
      </c>
      <c r="AE111" s="32" t="n">
        <f aca="false" ca="false" dt2D="false" dtr="false" t="normal">AE110+1</f>
        <v>160</v>
      </c>
      <c r="AF111" s="0" t="n">
        <v>1.61</v>
      </c>
      <c r="AG111" s="32" t="n">
        <f aca="false" ca="false" dt2D="false" dtr="false" t="normal">AG110+1</f>
        <v>214</v>
      </c>
      <c r="AH111" s="0" t="n">
        <v>1.21</v>
      </c>
    </row>
    <row outlineLevel="0" r="112">
      <c r="AA112" s="32" t="n">
        <f aca="false" ca="false" dt2D="false" dtr="false" t="normal">AA111+1</f>
        <v>53</v>
      </c>
      <c r="AB112" s="0" t="n">
        <v>5.1</v>
      </c>
      <c r="AC112" s="32" t="n">
        <f aca="false" ca="false" dt2D="false" dtr="false" t="normal">AC111+1</f>
        <v>107</v>
      </c>
      <c r="AD112" s="0" t="n">
        <v>2.44</v>
      </c>
      <c r="AE112" s="32" t="n">
        <f aca="false" ca="false" dt2D="false" dtr="false" t="normal">AE111+1</f>
        <v>161</v>
      </c>
      <c r="AF112" s="0" t="n">
        <v>1.6</v>
      </c>
      <c r="AG112" s="32" t="n">
        <f aca="false" ca="false" dt2D="false" dtr="false" t="normal">AG111+1</f>
        <v>215</v>
      </c>
      <c r="AH112" s="0" t="n">
        <v>1.2</v>
      </c>
    </row>
    <row outlineLevel="0" r="113">
      <c r="AA113" s="32" t="n">
        <f aca="false" ca="false" dt2D="false" dtr="false" t="normal">AA112+1</f>
        <v>54</v>
      </c>
      <c r="AB113" s="0" t="n">
        <v>5</v>
      </c>
      <c r="AC113" s="32" t="n">
        <f aca="false" ca="false" dt2D="false" dtr="false" t="normal">AC112+1</f>
        <v>108</v>
      </c>
      <c r="AD113" s="0" t="n">
        <v>2.42</v>
      </c>
      <c r="AE113" s="32" t="n">
        <f aca="false" ca="false" dt2D="false" dtr="false" t="normal">AE112+1</f>
        <v>162</v>
      </c>
      <c r="AF113" s="0" t="n">
        <v>1.59</v>
      </c>
      <c r="AG113" s="32" t="n">
        <f aca="false" ca="false" dt2D="false" dtr="false" t="normal">AG112+1</f>
        <v>216</v>
      </c>
      <c r="AH113" s="0" t="n">
        <v>1.2</v>
      </c>
    </row>
  </sheetData>
  <mergeCells count="8">
    <mergeCell ref="D7:G7"/>
    <mergeCell ref="K7:N7"/>
    <mergeCell ref="C8:G8"/>
    <mergeCell ref="J8:N8"/>
    <mergeCell ref="D5:G5"/>
    <mergeCell ref="K5:N5"/>
    <mergeCell ref="D6:G6"/>
    <mergeCell ref="K6:N6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L91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3.7773431334686"/>
    <col customWidth="true" max="5" min="5" outlineLevel="0" width="13.1093749022008"/>
    <col customWidth="true" max="7" min="7" outlineLevel="0" width="10.664062184135"/>
    <col customWidth="true" max="12" min="12" outlineLevel="0" style="40" width="7.10937524053316"/>
    <col customWidth="true" max="13" min="13" outlineLevel="0" width="4.10937507136698"/>
    <col customWidth="true" max="14" min="14" outlineLevel="0" width="6.88671871233409"/>
    <col customWidth="true" max="22" min="22" outlineLevel="0" width="10.5546874511004"/>
    <col customWidth="true" max="23" min="23" outlineLevel="0" width="7.88671888150027"/>
    <col customWidth="true" max="25" min="24" outlineLevel="0" style="1" width="10.7773439792995"/>
    <col customWidth="true" max="26" min="26" outlineLevel="0" style="1" width="13.0000001691662"/>
    <col customWidth="true" max="27" min="27" outlineLevel="0" style="1" width="7.10937524053316"/>
    <col customWidth="true" max="28" min="28" outlineLevel="0" style="1" width="6.99999983083382"/>
    <col customWidth="true" max="32" min="32" outlineLevel="0" width="7.21874997356778"/>
    <col customWidth="true" max="39" min="39" outlineLevel="0" width="10.7773439792995"/>
    <col customWidth="true" max="40" min="40" outlineLevel="0" style="1" width="10.7773439792995"/>
    <col customWidth="true" max="42" min="41" outlineLevel="0" width="10.7773439792995"/>
    <col customWidth="true" max="45" min="43" outlineLevel="0" width="12.332030584569"/>
    <col customWidth="true" max="56" min="56" outlineLevel="0" width="11.4414058251021"/>
    <col customWidth="true" max="57" min="57" outlineLevel="0" width="12.332030584569"/>
    <col customWidth="true" max="58" min="58" outlineLevel="0" width="12.7773436409671"/>
    <col customWidth="true" max="59" min="59" outlineLevel="0" width="11.4414058251021"/>
    <col customWidth="true" max="60" min="60" outlineLevel="0" width="13.0000001691662"/>
  </cols>
  <sheetData>
    <row ht="15" outlineLevel="0" r="3">
      <c r="O3" s="41" t="s">
        <v>4</v>
      </c>
      <c r="P3" s="42" t="s">
        <v>26</v>
      </c>
      <c r="Q3" s="43" t="s">
        <v>27</v>
      </c>
      <c r="R3" s="41" t="s">
        <v>28</v>
      </c>
      <c r="S3" s="44" t="s">
        <v>29</v>
      </c>
      <c r="T3" s="44" t="s">
        <v>30</v>
      </c>
      <c r="U3" s="45" t="s">
        <v>31</v>
      </c>
      <c r="V3" s="44" t="s">
        <v>32</v>
      </c>
      <c r="W3" s="46" t="s">
        <v>33</v>
      </c>
      <c r="X3" s="44" t="s">
        <v>34</v>
      </c>
      <c r="Y3" s="47" t="s">
        <v>35</v>
      </c>
      <c r="Z3" s="47" t="s">
        <v>36</v>
      </c>
      <c r="AA3" s="47" t="n"/>
      <c r="AB3" s="47" t="n"/>
      <c r="AC3" s="47" t="n"/>
      <c r="AD3" s="44" t="str">
        <f aca="false" ca="false" dt2D="false" dtr="false" t="normal">O3</f>
        <v>Шаг ВРУ</v>
      </c>
      <c r="AE3" s="48" t="s">
        <v>26</v>
      </c>
      <c r="AF3" s="44" t="s">
        <v>37</v>
      </c>
      <c r="AG3" s="41" t="s">
        <v>28</v>
      </c>
      <c r="AH3" s="44" t="s">
        <v>29</v>
      </c>
      <c r="AI3" s="44" t="s">
        <v>30</v>
      </c>
      <c r="AJ3" s="49" t="s">
        <v>31</v>
      </c>
      <c r="AK3" s="50" t="s">
        <v>32</v>
      </c>
      <c r="AL3" s="46" t="s">
        <v>33</v>
      </c>
      <c r="AM3" s="44" t="s">
        <v>34</v>
      </c>
      <c r="AN3" s="50" t="s">
        <v>9</v>
      </c>
      <c r="AO3" s="44" t="s">
        <v>38</v>
      </c>
      <c r="AP3" s="47" t="s">
        <v>35</v>
      </c>
      <c r="AQ3" s="47" t="s">
        <v>36</v>
      </c>
      <c r="AR3" s="47" t="n"/>
      <c r="AS3" s="47" t="n"/>
      <c r="AT3" s="47" t="n"/>
      <c r="AU3" s="51" t="s">
        <v>4</v>
      </c>
      <c r="AV3" s="52" t="s">
        <v>26</v>
      </c>
      <c r="AW3" s="53" t="s">
        <v>37</v>
      </c>
      <c r="AX3" s="54" t="s">
        <v>28</v>
      </c>
      <c r="AY3" s="53" t="s">
        <v>29</v>
      </c>
      <c r="AZ3" s="53" t="s">
        <v>30</v>
      </c>
      <c r="BA3" s="55" t="s">
        <v>31</v>
      </c>
      <c r="BB3" s="56" t="s">
        <v>32</v>
      </c>
      <c r="BC3" s="57" t="s">
        <v>33</v>
      </c>
      <c r="BD3" s="53" t="s">
        <v>34</v>
      </c>
      <c r="BE3" s="47" t="s">
        <v>9</v>
      </c>
      <c r="BF3" s="47" t="s">
        <v>38</v>
      </c>
      <c r="BG3" s="47" t="s">
        <v>35</v>
      </c>
      <c r="BH3" s="47" t="s">
        <v>36</v>
      </c>
      <c r="BI3" s="47" t="n"/>
      <c r="BJ3" s="47" t="n"/>
      <c r="BK3" s="47" t="n"/>
      <c r="BL3" s="47" t="n"/>
    </row>
    <row ht="15" outlineLevel="0" r="4">
      <c r="B4" s="58" t="s">
        <v>39</v>
      </c>
      <c r="C4" s="59" t="s"/>
      <c r="D4" s="59" t="s"/>
      <c r="E4" s="60" t="s"/>
      <c r="G4" s="61" t="s">
        <v>40</v>
      </c>
      <c r="H4" s="62" t="s"/>
      <c r="I4" s="62" t="s"/>
      <c r="J4" s="62" t="s"/>
      <c r="K4" s="63" t="s"/>
      <c r="N4" s="64" t="n"/>
      <c r="O4" s="1" t="n">
        <v>1</v>
      </c>
      <c r="P4" s="65" t="n">
        <v>0.5</v>
      </c>
      <c r="Q4" s="66" t="n">
        <f aca="false" ca="false" dt2D="false" dtr="false" t="normal">$D$14+20*LOG10(J26/1)</f>
        <v>193.89166084364533</v>
      </c>
      <c r="R4" s="67" t="n">
        <f aca="false" ca="false" dt2D="false" dtr="false" t="normal">20*LOG(P4)</f>
        <v>-6.020599913279623</v>
      </c>
      <c r="S4" s="67" t="n">
        <f aca="false" ca="false" dt2D="false" dtr="false" t="normal">2*$J$6*(P4/1000)</f>
        <v>0.017526622684259634</v>
      </c>
      <c r="T4" s="67" t="n">
        <f aca="false" ca="false" dt2D="false" dtr="false" t="normal">R4+S4</f>
        <v>-6.003073290595363</v>
      </c>
      <c r="U4" s="68" t="n">
        <f aca="false" ca="false" dt2D="false" dtr="false" t="normal">$Q$4-(R4+S4)+$Q$8+$Q$10</f>
        <v>164.83353536393915</v>
      </c>
      <c r="V4" s="69" t="n">
        <f aca="false" ca="false" dt2D="false" dtr="false" t="normal">POWER(10, (U4+$D$16)*0.05)*1000</f>
        <v>139.5618620398892</v>
      </c>
      <c r="W4" s="70" t="n">
        <f aca="false" ca="false" dt2D="false" dtr="false" t="normal">POWER(10, 0.05*T4)</f>
        <v>0.5010099320945379</v>
      </c>
      <c r="X4" s="71" t="n">
        <f aca="false" ca="false" dt2D="false" dtr="false" t="normal">V4*POWER(2, 0.5)*W4</f>
        <v>98.88446962177485</v>
      </c>
      <c r="Y4" s="71" t="n">
        <f aca="false" ca="false" dt2D="false" dtr="false" t="normal">W4*(50/$X$4)</f>
        <v>0.2533309497491672</v>
      </c>
      <c r="Z4" s="71" t="n">
        <f aca="false" ca="false" dt2D="false" dtr="false" t="normal">V4*POWER(2, 0.5)*Y4</f>
        <v>50</v>
      </c>
      <c r="AA4" s="71" t="n">
        <f aca="false" ca="false" dt2D="false" dtr="false" t="normal">20*LOG10(Y4)</f>
        <v>-11.926234973697458</v>
      </c>
      <c r="AB4" s="71" t="n">
        <f aca="false" ca="false" dt2D="false" dtr="false" t="normal">T4-AA4</f>
        <v>5.923161683102094</v>
      </c>
      <c r="AD4" s="72" t="n">
        <v>1</v>
      </c>
      <c r="AE4" s="73" t="n">
        <v>10</v>
      </c>
      <c r="AF4" s="74" t="n">
        <f aca="false" ca="false" dt2D="false" dtr="false" t="normal">$D$14+20*LOG10(J27/1)</f>
        <v>213.89166084364533</v>
      </c>
      <c r="AG4" s="0" t="n">
        <f aca="false" ca="false" dt2D="false" dtr="false" t="normal">20*LOG(AE4)</f>
        <v>20</v>
      </c>
      <c r="AH4" s="0" t="n">
        <f aca="false" ca="false" dt2D="false" dtr="false" t="normal">2*$J$6*(AE4/1000)</f>
        <v>0.35053245368519265</v>
      </c>
      <c r="AI4" s="75" t="n">
        <f aca="false" ca="false" dt2D="false" dtr="false" t="normal">AG4+AH4</f>
        <v>20.350532453685194</v>
      </c>
      <c r="AJ4" s="74" t="n">
        <f aca="false" ca="false" dt2D="false" dtr="false" t="normal">$AF$4-(AG4+AH4)+$Q$8+$Q$10</f>
        <v>158.4799296196586</v>
      </c>
      <c r="AK4" s="76" t="n">
        <f aca="false" ca="false" dt2D="false" dtr="false" t="normal">POWER(10, (AJ4+$D$16)*0.05)*1000</f>
        <v>67.1562547632119</v>
      </c>
      <c r="AL4" s="77" t="n">
        <f aca="false" ca="false" dt2D="false" dtr="false" t="normal">POWER(10, 0.05*AI4)</f>
        <v>10.411819311564017</v>
      </c>
      <c r="AM4" s="0" t="n">
        <f aca="false" ca="false" dt2D="false" dtr="false" t="normal">AK4*POWER(2, 0.5)*AL4</f>
        <v>988.8446962177501</v>
      </c>
      <c r="AN4" s="78" t="n">
        <f aca="false" ca="false" dt2D="false" dtr="false" t="normal">AL4*($X$4/$AM$4)</f>
        <v>1.0411819311564</v>
      </c>
      <c r="AO4" s="79" t="n">
        <f aca="false" ca="false" dt2D="false" dtr="false" t="normal">AK4*POWER(2, 0.5)*AN4</f>
        <v>98.88446962177484</v>
      </c>
      <c r="AP4" s="79" t="n">
        <f aca="false" ca="false" dt2D="false" dtr="false" t="normal">AL4*(50/AM4)</f>
        <v>0.5264638295269405</v>
      </c>
      <c r="AQ4" s="79" t="n">
        <f aca="false" ca="false" dt2D="false" dtr="false" t="normal">AK4*POWER(2, 0.5)*AP4</f>
        <v>50</v>
      </c>
      <c r="AR4" s="79" t="n">
        <f aca="false" ca="false" dt2D="false" dtr="false" t="normal">20*LOG10(AP4)</f>
        <v>-5.572629229416915</v>
      </c>
      <c r="AS4" s="79" t="n">
        <f aca="false" ca="false" dt2D="false" dtr="false" t="normal">AI4-AR4</f>
        <v>25.92316168310211</v>
      </c>
      <c r="AU4" s="72" t="n">
        <v>1</v>
      </c>
      <c r="AV4" s="73" t="n">
        <v>50</v>
      </c>
      <c r="AW4" s="80" t="n">
        <f aca="false" ca="false" dt2D="false" dtr="false" t="normal">$D$14+20*LOG10(J28/1)</f>
        <v>218.24133972792345</v>
      </c>
      <c r="AX4" s="72" t="n">
        <f aca="false" ca="false" dt2D="false" dtr="false" t="normal">20*LOG(AV4)</f>
        <v>33.97940008672037</v>
      </c>
      <c r="AY4" s="72" t="n">
        <f aca="false" ca="false" dt2D="false" dtr="false" t="normal">2*$J$6*(AV4/1000)</f>
        <v>1.7526622684259632</v>
      </c>
      <c r="AZ4" s="72" t="n">
        <f aca="false" ca="false" dt2D="false" dtr="false" t="normal">AX4+AY4</f>
        <v>35.73206235514633</v>
      </c>
      <c r="BA4" s="80" t="n">
        <f aca="false" ca="false" dt2D="false" dtr="false" t="normal">$AW$4-(AX4+AY4)+$Q$8+$Q$10</f>
        <v>147.4480786024756</v>
      </c>
      <c r="BB4" s="81" t="n">
        <f aca="false" ca="false" dt2D="false" dtr="false" t="normal">POWER(10, (BA4+$D$16)*0.05)*1000</f>
        <v>18.85792556218531</v>
      </c>
      <c r="BC4" s="82" t="n">
        <f aca="false" ca="false" dt2D="false" dtr="false" t="normal">POWER(10, 0.05*AZ4)</f>
        <v>61.17910477930517</v>
      </c>
      <c r="BD4" s="72" t="n">
        <f aca="false" ca="false" dt2D="false" dtr="false" t="normal">BB4*POWER(2, 0.5)*BC4</f>
        <v>1631.5937487592878</v>
      </c>
      <c r="BE4" s="71" t="n">
        <f aca="false" ca="false" dt2D="false" dtr="false" t="normal">BC4*($X$4/$BD$4)</f>
        <v>3.707824532079095</v>
      </c>
      <c r="BF4" s="71" t="n">
        <f aca="false" ca="false" dt2D="false" dtr="false" t="normal">BB4*POWER(2, 0.5)*BE4</f>
        <v>98.88446962177485</v>
      </c>
      <c r="BG4" s="71" t="n">
        <f aca="false" ca="false" dt2D="false" dtr="false" t="normal">BC4*(50/BD4)</f>
        <v>1.8748265254701906</v>
      </c>
      <c r="BH4" s="71" t="n">
        <f aca="false" ca="false" dt2D="false" dtr="false" t="normal">BB4*POWER(2, 0.5)*BG4</f>
        <v>50</v>
      </c>
      <c r="BI4" s="0" t="n">
        <f aca="false" ca="false" dt2D="false" dtr="false" t="normal">20*LOG10(BG4)</f>
        <v>5.459221787766101</v>
      </c>
      <c r="BJ4" s="0" t="n">
        <f aca="false" ca="false" dt2D="false" dtr="false" t="normal">AZ4-BI4</f>
        <v>30.272840567380232</v>
      </c>
      <c r="BL4" s="75" t="n"/>
    </row>
    <row outlineLevel="0" r="5">
      <c r="B5" s="83" t="s">
        <v>41</v>
      </c>
      <c r="C5" s="84" t="s">
        <v>42</v>
      </c>
      <c r="D5" s="85" t="n">
        <v>50</v>
      </c>
      <c r="E5" s="86" t="s">
        <v>43</v>
      </c>
      <c r="G5" s="87" t="s">
        <v>44</v>
      </c>
      <c r="H5" s="88" t="s"/>
      <c r="I5" s="89" t="s">
        <v>45</v>
      </c>
      <c r="J5" s="85" t="n">
        <f aca="false" ca="false" dt2D="false" dtr="false" t="normal">D29/D6</f>
        <v>0.03</v>
      </c>
      <c r="K5" s="86" t="s">
        <v>6</v>
      </c>
      <c r="N5" s="64" t="n"/>
      <c r="O5" s="1" t="n">
        <f aca="false" ca="false" dt2D="false" dtr="false" t="normal">1+O4</f>
        <v>2</v>
      </c>
      <c r="P5" s="65" t="n">
        <f aca="false" ca="false" dt2D="false" dtr="false" t="normal">P4+$J$45</f>
        <v>0.875</v>
      </c>
      <c r="Q5" s="90" t="s">
        <v>46</v>
      </c>
      <c r="R5" s="67" t="n">
        <f aca="false" ca="false" dt2D="false" dtr="false" t="normal">20*LOG(P5)</f>
        <v>-1.159838939553735</v>
      </c>
      <c r="S5" s="67" t="n">
        <f aca="false" ca="false" dt2D="false" dtr="false" t="normal">2*$J$6*(P5/1000)</f>
        <v>0.030671589697454357</v>
      </c>
      <c r="T5" s="67" t="n">
        <f aca="false" ca="false" dt2D="false" dtr="false" t="normal">R5+S5</f>
        <v>-1.1291673498562806</v>
      </c>
      <c r="U5" s="68" t="n">
        <f aca="false" ca="false" dt2D="false" dtr="false" t="normal">$Q$4-(R5+S5)+$Q$8+$Q$10</f>
        <v>159.95962942320008</v>
      </c>
      <c r="V5" s="69" t="n">
        <f aca="false" ca="false" dt2D="false" dtr="false" t="normal">POWER(10, (U5+$D$16)*0.05)*1000</f>
        <v>79.62903600408166</v>
      </c>
      <c r="W5" s="70" t="n">
        <f aca="false" ca="false" dt2D="false" dtr="false" t="normal">POWER(10, 0.05*T5)</f>
        <v>0.8780952593725766</v>
      </c>
      <c r="X5" s="71" t="n">
        <f aca="false" ca="false" dt2D="false" dtr="false" t="normal">V5*POWER(2, 0.5)*W5</f>
        <v>98.8844696217751</v>
      </c>
      <c r="Y5" s="71" t="n">
        <f aca="false" ca="false" dt2D="false" dtr="false" t="normal">W5*(50/$X$4)</f>
        <v>0.44400059116017937</v>
      </c>
      <c r="Z5" s="71" t="n">
        <f aca="false" ca="false" dt2D="false" dtr="false" t="normal">V5*POWER(2, 0.5)*Y5</f>
        <v>50.00000000000013</v>
      </c>
      <c r="AA5" s="71" t="n">
        <f aca="false" ca="false" dt2D="false" dtr="false" t="normal">20*LOG10(Y5)</f>
        <v>-7.052329032958373</v>
      </c>
      <c r="AB5" s="71" t="n">
        <f aca="false" ca="false" dt2D="false" dtr="false" t="normal">T5-AA5</f>
        <v>5.923161683102093</v>
      </c>
      <c r="AD5" s="72" t="n">
        <v>2</v>
      </c>
      <c r="AE5" s="73" t="n">
        <f aca="false" ca="false" dt2D="false" dtr="false" t="normal">AE4+3</f>
        <v>13</v>
      </c>
      <c r="AG5" s="0" t="n">
        <f aca="false" ca="false" dt2D="false" dtr="false" t="normal">20*LOG(AE5)</f>
        <v>22.278867046136735</v>
      </c>
      <c r="AH5" s="0" t="n">
        <f aca="false" ca="false" dt2D="false" dtr="false" t="normal">2*$J$6*(AE5/1000)</f>
        <v>0.4556921897907504</v>
      </c>
      <c r="AI5" s="75" t="n">
        <f aca="false" ca="false" dt2D="false" dtr="false" t="normal">AG5+AH5</f>
        <v>22.734559235927485</v>
      </c>
      <c r="AJ5" s="74" t="n">
        <f aca="false" ca="false" dt2D="false" dtr="false" t="normal">$AF$4-(AG5+AH5)+$Q$8+$Q$10</f>
        <v>156.0959028374163</v>
      </c>
      <c r="AK5" s="76" t="n">
        <f aca="false" ca="false" dt2D="false" dtr="false" t="normal">POWER(10, (AJ5+$D$16)*0.05)*1000</f>
        <v>51.03699889688612</v>
      </c>
      <c r="AL5" s="77" t="n">
        <f aca="false" ca="false" dt2D="false" dtr="false" t="normal">POWER(10, 0.05*AI5)</f>
        <v>13.700233268978183</v>
      </c>
      <c r="AM5" s="0" t="n">
        <f aca="false" ca="false" dt2D="false" dtr="false" t="normal">AK5*POWER(2, 0.5)*AL5</f>
        <v>988.8446962177492</v>
      </c>
      <c r="AN5" s="78" t="n">
        <f aca="false" ca="false" dt2D="false" dtr="false" t="normal">AL5*($X$4/$AM$4)</f>
        <v>1.3700233268978161</v>
      </c>
      <c r="AO5" s="79" t="n">
        <f aca="false" ca="false" dt2D="false" dtr="false" t="normal">AK5*POWER(2, 0.5)*AN5</f>
        <v>98.88446962177476</v>
      </c>
      <c r="AP5" s="79" t="n">
        <f aca="false" ca="false" dt2D="false" dtr="false" t="normal">AL5*(50/AM5)</f>
        <v>0.6927393816936301</v>
      </c>
      <c r="AQ5" s="79" t="n">
        <f aca="false" ca="false" dt2D="false" dtr="false" t="normal">AK5*POWER(2, 0.5)*AP5</f>
        <v>49.99999999999999</v>
      </c>
      <c r="AR5" s="79" t="n">
        <f aca="false" ca="false" dt2D="false" dtr="false" t="normal">20*LOG10(AP5)</f>
        <v>-3.1886024471746124</v>
      </c>
      <c r="AS5" s="79" t="n">
        <f aca="false" ca="false" dt2D="false" dtr="false" t="normal">AI5-AR5</f>
        <v>25.923161683102098</v>
      </c>
      <c r="AU5" s="72" t="n">
        <f aca="false" ca="false" dt2D="false" dtr="false" t="normal">AU4+1</f>
        <v>2</v>
      </c>
      <c r="AV5" s="73" t="n">
        <f aca="false" ca="false" dt2D="false" dtr="false" t="normal">AV4+27</f>
        <v>77</v>
      </c>
      <c r="AW5" s="72" t="n"/>
      <c r="AX5" s="72" t="n">
        <f aca="false" ca="false" dt2D="false" dtr="false" t="normal">20*LOG(AV5)</f>
        <v>37.72981450344964</v>
      </c>
      <c r="AY5" s="72" t="n">
        <f aca="false" ca="false" dt2D="false" dtr="false" t="normal">2*$J$6*(AV5/1000)</f>
        <v>2.6990998933759833</v>
      </c>
      <c r="AZ5" s="72" t="n">
        <f aca="false" ca="false" dt2D="false" dtr="false" t="normal">AX5+AY5</f>
        <v>40.42891439682562</v>
      </c>
      <c r="BA5" s="80" t="n">
        <f aca="false" ca="false" dt2D="false" dtr="false" t="normal">$AW$4-(AX5+AY5)+$Q$8+$Q$10</f>
        <v>142.75122656079628</v>
      </c>
      <c r="BB5" s="81" t="n">
        <f aca="false" ca="false" dt2D="false" dtr="false" t="normal">POWER(10, (BA5+$D$16)*0.05)*1000</f>
        <v>10.981238272509009</v>
      </c>
      <c r="BC5" s="82" t="n">
        <f aca="false" ca="false" dt2D="false" dtr="false" t="normal">POWER(10, 0.05*AZ5)</f>
        <v>105.06201352333179</v>
      </c>
      <c r="BD5" s="72" t="n">
        <f aca="false" ca="false" dt2D="false" dtr="false" t="normal">BB5*POWER(2, 0.5)*BC5</f>
        <v>1631.5937487592844</v>
      </c>
      <c r="BE5" s="71" t="n">
        <f aca="false" ca="false" dt2D="false" dtr="false" t="normal">BC5*($X$4/$BD$4)</f>
        <v>6.367394758989795</v>
      </c>
      <c r="BF5" s="71" t="n">
        <f aca="false" ca="false" dt2D="false" dtr="false" t="normal">BB5*POWER(2, 0.5)*BE5</f>
        <v>98.88446962177464</v>
      </c>
      <c r="BG5" s="71" t="n">
        <f aca="false" ca="false" dt2D="false" dtr="false" t="normal">BC5*(50/BD5)</f>
        <v>3.2196131421569945</v>
      </c>
      <c r="BH5" s="71" t="n">
        <f aca="false" ca="false" dt2D="false" dtr="false" t="normal">BB5*POWER(2, 0.5)*BG5</f>
        <v>50</v>
      </c>
      <c r="BI5" s="0" t="n">
        <f aca="false" ca="false" dt2D="false" dtr="false" t="normal">20*LOG10(BG5)</f>
        <v>10.15607382944541</v>
      </c>
      <c r="BJ5" s="0" t="n">
        <f aca="false" ca="false" dt2D="false" dtr="false" t="normal">AZ5-BI5</f>
        <v>30.272840567380207</v>
      </c>
      <c r="BL5" s="75" t="n"/>
    </row>
    <row outlineLevel="0" r="6">
      <c r="B6" s="91" t="s"/>
      <c r="C6" s="92" t="s"/>
      <c r="D6" s="85" t="n">
        <f aca="false" ca="false" dt2D="false" dtr="false" t="normal">D5*1000</f>
        <v>50000</v>
      </c>
      <c r="E6" s="86" t="s">
        <v>47</v>
      </c>
      <c r="G6" s="93" t="s">
        <v>48</v>
      </c>
      <c r="H6" s="94" t="s"/>
      <c r="I6" s="95" t="s">
        <v>49</v>
      </c>
      <c r="J6" s="96" t="n">
        <f aca="false" ca="false" dt2D="false" dtr="false" t="normal">0.11*POWER(D5, 2)/(1+POWER(D5, 2))+44*POWER(D5, 2)/(4100+POWER(D5, 2))+3*POWER(10, -4)*POWER(D5, 2)</f>
        <v>17.52662268425963</v>
      </c>
      <c r="K6" s="86" t="s">
        <v>50</v>
      </c>
      <c r="N6" s="64" t="n"/>
      <c r="O6" s="1" t="n">
        <f aca="false" ca="false" dt2D="false" dtr="false" t="normal">1+O5</f>
        <v>3</v>
      </c>
      <c r="P6" s="65" t="n">
        <f aca="false" ca="false" dt2D="false" dtr="false" t="normal">P5+$J$45</f>
        <v>1.25</v>
      </c>
      <c r="Q6" s="90" t="s">
        <v>51</v>
      </c>
      <c r="R6" s="67" t="n">
        <f aca="false" ca="false" dt2D="false" dtr="false" t="normal">20*LOG(P6)</f>
        <v>1.9382002601611281</v>
      </c>
      <c r="S6" s="67" t="n">
        <f aca="false" ca="false" dt2D="false" dtr="false" t="normal">2*$J$6*(P6/1000)</f>
        <v>0.04381655671064908</v>
      </c>
      <c r="T6" s="67" t="n">
        <f aca="false" ca="false" dt2D="false" dtr="false" t="normal">R6+S6</f>
        <v>1.982016816871777</v>
      </c>
      <c r="U6" s="68" t="n">
        <f aca="false" ca="false" dt2D="false" dtr="false" t="normal">$Q$4-(R6+S6)+$Q$8+$Q$10</f>
        <v>156.84844525647202</v>
      </c>
      <c r="V6" s="69" t="n">
        <f aca="false" ca="false" dt2D="false" dtr="false" t="normal">POWER(10, (U6+$D$16)*0.05)*1000</f>
        <v>55.6560332512659</v>
      </c>
      <c r="W6" s="70" t="n">
        <f aca="false" ca="false" dt2D="false" dtr="false" t="normal">POWER(10, 0.05*T6)</f>
        <v>1.2563216409606748</v>
      </c>
      <c r="X6" s="71" t="n">
        <f aca="false" ca="false" dt2D="false" dtr="false" t="normal">V6*POWER(2, 0.5)*W6</f>
        <v>98.884469621775</v>
      </c>
      <c r="Y6" s="71" t="n">
        <f aca="false" ca="false" dt2D="false" dtr="false" t="normal">W6*(50/$X$4)</f>
        <v>0.6352471959277347</v>
      </c>
      <c r="Z6" s="71" t="n">
        <f aca="false" ca="false" dt2D="false" dtr="false" t="normal">V6*POWER(2, 0.5)*Y6</f>
        <v>50.00000000000008</v>
      </c>
      <c r="AA6" s="71" t="n">
        <f aca="false" ca="false" dt2D="false" dtr="false" t="normal">20*LOG10(Y6)</f>
        <v>-3.9411448662303155</v>
      </c>
      <c r="AB6" s="71" t="n">
        <f aca="false" ca="false" dt2D="false" dtr="false" t="normal">T6-AA6</f>
        <v>5.923161683102093</v>
      </c>
      <c r="AD6" s="72" t="n">
        <v>3</v>
      </c>
      <c r="AE6" s="73" t="n">
        <f aca="false" ca="false" dt2D="false" dtr="false" t="normal">AE5+3</f>
        <v>16</v>
      </c>
      <c r="AG6" s="0" t="n">
        <f aca="false" ca="false" dt2D="false" dtr="false" t="normal">20*LOG(AE6)</f>
        <v>24.082399653118493</v>
      </c>
      <c r="AH6" s="0" t="n">
        <f aca="false" ca="false" dt2D="false" dtr="false" t="normal">2*$J$6*(AE6/1000)</f>
        <v>0.5608519258963083</v>
      </c>
      <c r="AI6" s="75" t="n">
        <f aca="false" ca="false" dt2D="false" dtr="false" t="normal">AG6+AH6</f>
        <v>24.6432515790148</v>
      </c>
      <c r="AJ6" s="74" t="n">
        <f aca="false" ca="false" dt2D="false" dtr="false" t="normal">$AF$4-(AG6+AH6)+$Q$8+$Q$10</f>
        <v>154.187210494329</v>
      </c>
      <c r="AK6" s="76" t="n">
        <f aca="false" ca="false" dt2D="false" dtr="false" t="normal">POWER(10, (AJ6+$D$16)*0.05)*1000</f>
        <v>40.968542308890974</v>
      </c>
      <c r="AL6" s="77" t="n">
        <f aca="false" ca="false" dt2D="false" dtr="false" t="normal">POWER(10, 0.05*AI6)</f>
        <v>17.067211836926393</v>
      </c>
      <c r="AM6" s="0" t="n">
        <f aca="false" ca="false" dt2D="false" dtr="false" t="normal">AK6*POWER(2, 0.5)*AL6</f>
        <v>988.8446962177518</v>
      </c>
      <c r="AN6" s="78" t="n">
        <f aca="false" ca="false" dt2D="false" dtr="false" t="normal">AL6*($X$4/$AM$4)</f>
        <v>1.7067211836926366</v>
      </c>
      <c r="AO6" s="79" t="n">
        <f aca="false" ca="false" dt2D="false" dtr="false" t="normal">AK6*POWER(2, 0.5)*AN6</f>
        <v>98.88446962177501</v>
      </c>
      <c r="AP6" s="79" t="n">
        <f aca="false" ca="false" dt2D="false" dtr="false" t="normal">AL6*(50/AM6)</f>
        <v>0.8629874793386186</v>
      </c>
      <c r="AQ6" s="79" t="n">
        <f aca="false" ca="false" dt2D="false" dtr="false" t="normal">AK6*POWER(2, 0.5)*AP6</f>
        <v>50</v>
      </c>
      <c r="AR6" s="79" t="n">
        <f aca="false" ca="false" dt2D="false" dtr="false" t="normal">20*LOG10(AP6)</f>
        <v>-1.279910104087318</v>
      </c>
      <c r="AS6" s="79" t="n">
        <f aca="false" ca="false" dt2D="false" dtr="false" t="normal">AI6-AR6</f>
        <v>25.92316168310212</v>
      </c>
      <c r="AU6" s="72" t="n">
        <f aca="false" ca="false" dt2D="false" dtr="false" t="normal">AU5+1</f>
        <v>3</v>
      </c>
      <c r="AV6" s="73" t="n">
        <f aca="false" ca="false" dt2D="false" dtr="false" t="normal">AV5+27</f>
        <v>104</v>
      </c>
      <c r="AW6" s="72" t="n"/>
      <c r="AX6" s="72" t="n">
        <f aca="false" ca="false" dt2D="false" dtr="false" t="normal">20*LOG(AV6)</f>
        <v>40.34066678597561</v>
      </c>
      <c r="AY6" s="72" t="n">
        <f aca="false" ca="false" dt2D="false" dtr="false" t="normal">2*$J$6*(AV6/1000)</f>
        <v>3.645537518326003</v>
      </c>
      <c r="AZ6" s="72" t="n">
        <f aca="false" ca="false" dt2D="false" dtr="false" t="normal">AX6+AY6</f>
        <v>43.98620430430161</v>
      </c>
      <c r="BA6" s="80" t="n">
        <f aca="false" ca="false" dt2D="false" dtr="false" t="normal">$AW$4-(AX6+AY6)+$Q$8+$Q$10</f>
        <v>139.1939366533203</v>
      </c>
      <c r="BB6" s="81" t="n">
        <f aca="false" ca="false" dt2D="false" dtr="false" t="normal">POWER(10, (BA6+$D$16)*0.05)*1000</f>
        <v>7.290995323203136</v>
      </c>
      <c r="BC6" s="82" t="n">
        <f aca="false" ca="false" dt2D="false" dtr="false" t="normal">POWER(10, 0.05*AZ6)</f>
        <v>158.2377923378522</v>
      </c>
      <c r="BD6" s="72" t="n">
        <f aca="false" ca="false" dt2D="false" dtr="false" t="normal">BB6*POWER(2, 0.5)*BC6</f>
        <v>1631.5937487592835</v>
      </c>
      <c r="BE6" s="71" t="n">
        <f aca="false" ca="false" dt2D="false" dtr="false" t="normal">BC6*($X$4/$BD$4)</f>
        <v>9.590169232597086</v>
      </c>
      <c r="BF6" s="71" t="n">
        <f aca="false" ca="false" dt2D="false" dtr="false" t="normal">BB6*POWER(2, 0.5)*BE6</f>
        <v>98.88446962177458</v>
      </c>
      <c r="BG6" s="71" t="n">
        <f aca="false" ca="false" dt2D="false" dtr="false" t="normal">BC6*(50/BD6)</f>
        <v>4.849178677540942</v>
      </c>
      <c r="BH6" s="71" t="n">
        <f aca="false" ca="false" dt2D="false" dtr="false" t="normal">BB6*POWER(2, 0.5)*BG6</f>
        <v>50</v>
      </c>
      <c r="BI6" s="0" t="n">
        <f aca="false" ca="false" dt2D="false" dtr="false" t="normal">20*LOG10(BG6)</f>
        <v>13.7133637369214</v>
      </c>
      <c r="BJ6" s="0" t="n">
        <f aca="false" ca="false" dt2D="false" dtr="false" t="normal">AZ6-BI6</f>
        <v>30.272840567380207</v>
      </c>
      <c r="BL6" s="75" t="n"/>
    </row>
    <row outlineLevel="0" r="7">
      <c r="B7" s="97" t="s">
        <v>52</v>
      </c>
      <c r="C7" s="86" t="s">
        <v>53</v>
      </c>
      <c r="D7" s="85" t="n">
        <v>80</v>
      </c>
      <c r="E7" s="86" t="s">
        <v>54</v>
      </c>
      <c r="G7" s="98" t="s"/>
      <c r="H7" s="99" t="s"/>
      <c r="I7" s="100" t="s"/>
      <c r="J7" s="96" t="n">
        <f aca="false" ca="false" dt2D="false" dtr="false" t="normal">0.214*D5+0.00016*POWER(D5, 2)</f>
        <v>11.1</v>
      </c>
      <c r="K7" s="86" t="s">
        <v>55</v>
      </c>
      <c r="N7" s="64" t="n"/>
      <c r="O7" s="1" t="n">
        <f aca="false" ca="false" dt2D="false" dtr="false" t="normal">1+O6</f>
        <v>4</v>
      </c>
      <c r="P7" s="65" t="n">
        <f aca="false" ca="false" dt2D="false" dtr="false" t="normal">P6+$J$45</f>
        <v>1.625</v>
      </c>
      <c r="Q7" s="101" t="s">
        <v>56</v>
      </c>
      <c r="R7" s="67" t="n">
        <f aca="false" ca="false" dt2D="false" dtr="false" t="normal">20*LOG(P7)</f>
        <v>4.217067306297864</v>
      </c>
      <c r="S7" s="67" t="n">
        <f aca="false" ca="false" dt2D="false" dtr="false" t="normal">2*$J$6*(P7/1000)</f>
        <v>0.0569615237238438</v>
      </c>
      <c r="T7" s="67" t="n">
        <f aca="false" ca="false" dt2D="false" dtr="false" t="normal">R7+S7</f>
        <v>4.274028830021708</v>
      </c>
      <c r="U7" s="68" t="n">
        <f aca="false" ca="false" dt2D="false" dtr="false" t="normal">$Q$4-(R7+S7)+$Q$8+$Q$10</f>
        <v>154.5564332433221</v>
      </c>
      <c r="V7" s="69" t="n">
        <f aca="false" ca="false" dt2D="false" dtr="false" t="normal">POWER(10, (U7+$D$16)*0.05)*1000</f>
        <v>42.747591360099335</v>
      </c>
      <c r="W7" s="70" t="n">
        <f aca="false" ca="false" dt2D="false" dtr="false" t="normal">POWER(10, 0.05*T7)</f>
        <v>1.63569166820607</v>
      </c>
      <c r="X7" s="71" t="n">
        <f aca="false" ca="false" dt2D="false" dtr="false" t="normal">V7*POWER(2, 0.5)*W7</f>
        <v>98.88446962177503</v>
      </c>
      <c r="Y7" s="71" t="n">
        <f aca="false" ca="false" dt2D="false" dtr="false" t="normal">W7*(50/$X$4)</f>
        <v>0.8270720743421385</v>
      </c>
      <c r="Z7" s="71" t="n">
        <f aca="false" ca="false" dt2D="false" dtr="false" t="normal">V7*POWER(2, 0.5)*Y7</f>
        <v>50.000000000000085</v>
      </c>
      <c r="AA7" s="71" t="n">
        <f aca="false" ca="false" dt2D="false" dtr="false" t="normal">20*LOG10(Y7)</f>
        <v>-1.649132853080386</v>
      </c>
      <c r="AB7" s="71" t="n">
        <f aca="false" ca="false" dt2D="false" dtr="false" t="normal">T7-AA7</f>
        <v>5.9231616831020935</v>
      </c>
      <c r="AD7" s="72" t="n">
        <v>4</v>
      </c>
      <c r="AE7" s="73" t="n">
        <f aca="false" ca="false" dt2D="false" dtr="false" t="normal">AE6+3</f>
        <v>19</v>
      </c>
      <c r="AG7" s="0" t="n">
        <f aca="false" ca="false" dt2D="false" dtr="false" t="normal">20*LOG(AE7)</f>
        <v>25.575072019056577</v>
      </c>
      <c r="AH7" s="0" t="n">
        <f aca="false" ca="false" dt2D="false" dtr="false" t="normal">2*$J$6*(AE7/1000)</f>
        <v>0.666011662001866</v>
      </c>
      <c r="AI7" s="75" t="n">
        <f aca="false" ca="false" dt2D="false" dtr="false" t="normal">AG7+AH7</f>
        <v>26.241083681058445</v>
      </c>
      <c r="AJ7" s="74" t="n">
        <f aca="false" ca="false" dt2D="false" dtr="false" t="normal">$AF$4-(AG7+AH7)+$Q$8+$Q$10</f>
        <v>152.58937839228534</v>
      </c>
      <c r="AK7" s="76" t="n">
        <f aca="false" ca="false" dt2D="false" dtr="false" t="normal">POWER(10, (AJ7+$D$16)*0.05)*1000</f>
        <v>34.0846553230417</v>
      </c>
      <c r="AL7" s="77" t="n">
        <f aca="false" ca="false" dt2D="false" dtr="false" t="normal">POWER(10, 0.05*AI7)</f>
        <v>20.514181047424</v>
      </c>
      <c r="AM7" s="0" t="n">
        <f aca="false" ca="false" dt2D="false" dtr="false" t="normal">AK7*POWER(2, 0.5)*AL7</f>
        <v>988.8446962177486</v>
      </c>
      <c r="AN7" s="78" t="n">
        <f aca="false" ca="false" dt2D="false" dtr="false" t="normal">AL7*($X$4/$AM$4)</f>
        <v>2.0514181047423965</v>
      </c>
      <c r="AO7" s="79" t="n">
        <f aca="false" ca="false" dt2D="false" dtr="false" t="normal">AK7*POWER(2, 0.5)*AN7</f>
        <v>98.8844696217747</v>
      </c>
      <c r="AP7" s="79" t="n">
        <f aca="false" ca="false" dt2D="false" dtr="false" t="normal">AL7*(50/AM7)</f>
        <v>1.037280228426622</v>
      </c>
      <c r="AQ7" s="79" t="n">
        <f aca="false" ca="false" dt2D="false" dtr="false" t="normal">AK7*POWER(2, 0.5)*AP7</f>
        <v>50</v>
      </c>
      <c r="AR7" s="79" t="n">
        <f aca="false" ca="false" dt2D="false" dtr="false" t="normal">20*LOG10(AP7)</f>
        <v>0.3179219979563518</v>
      </c>
      <c r="AS7" s="79" t="n">
        <f aca="false" ca="false" dt2D="false" dtr="false" t="normal">AI7-AR7</f>
        <v>25.923161683102094</v>
      </c>
      <c r="AU7" s="72" t="n">
        <f aca="false" ca="false" dt2D="false" dtr="false" t="normal">AU6+1</f>
        <v>4</v>
      </c>
      <c r="AV7" s="73" t="n">
        <f aca="false" ca="false" dt2D="false" dtr="false" t="normal">AV6+27</f>
        <v>131</v>
      </c>
      <c r="AW7" s="72" t="n"/>
      <c r="AX7" s="72" t="n">
        <f aca="false" ca="false" dt2D="false" dtr="false" t="normal">20*LOG(AV7)</f>
        <v>42.34542591311528</v>
      </c>
      <c r="AY7" s="72" t="n">
        <f aca="false" ca="false" dt2D="false" dtr="false" t="normal">2*$J$6*(AV7/1000)</f>
        <v>4.591975143276024</v>
      </c>
      <c r="AZ7" s="72" t="n">
        <f aca="false" ca="false" dt2D="false" dtr="false" t="normal">AX7+AY7</f>
        <v>46.9374010563913</v>
      </c>
      <c r="BA7" s="80" t="n">
        <f aca="false" ca="false" dt2D="false" dtr="false" t="normal">$AW$4-(AX7+AY7)+$Q$8+$Q$10</f>
        <v>136.2427399012306</v>
      </c>
      <c r="BB7" s="81" t="n">
        <f aca="false" ca="false" dt2D="false" dtr="false" t="normal">POWER(10, (BA7+$D$16)*0.05)*1000</f>
        <v>5.190712583005405</v>
      </c>
      <c r="BC7" s="82" t="n">
        <f aca="false" ca="false" dt2D="false" dtr="false" t="normal">POWER(10, 0.05*AZ7)</f>
        <v>222.26447437420546</v>
      </c>
      <c r="BD7" s="72" t="n">
        <f aca="false" ca="false" dt2D="false" dtr="false" t="normal">BB7*POWER(2, 0.5)*BC7</f>
        <v>1631.5937487592855</v>
      </c>
      <c r="BE7" s="71" t="n">
        <f aca="false" ca="false" dt2D="false" dtr="false" t="normal">BC7*($X$4/$BD$4)</f>
        <v>13.470574204497279</v>
      </c>
      <c r="BF7" s="71" t="n">
        <f aca="false" ca="false" dt2D="false" dtr="false" t="normal">BB7*POWER(2, 0.5)*BE7</f>
        <v>98.88446962177471</v>
      </c>
      <c r="BG7" s="71" t="n">
        <f aca="false" ca="false" dt2D="false" dtr="false" t="normal">BC7*(50/BD7)</f>
        <v>6.811268875699673</v>
      </c>
      <c r="BH7" s="71" t="n">
        <f aca="false" ca="false" dt2D="false" dtr="false" t="normal">BB7*POWER(2, 0.5)*BG7</f>
        <v>50</v>
      </c>
      <c r="BI7" s="0" t="n">
        <f aca="false" ca="false" dt2D="false" dtr="false" t="normal">20*LOG10(BG7)</f>
        <v>16.66456048901108</v>
      </c>
      <c r="BJ7" s="0" t="n">
        <f aca="false" ca="false" dt2D="false" dtr="false" t="normal">AZ7-BI7</f>
        <v>30.27284056738022</v>
      </c>
      <c r="BL7" s="75" t="n"/>
    </row>
    <row outlineLevel="0" r="8">
      <c r="B8" s="97" t="s">
        <v>57</v>
      </c>
      <c r="C8" s="86" t="s">
        <v>58</v>
      </c>
      <c r="D8" s="85" t="n">
        <v>0.15</v>
      </c>
      <c r="E8" s="86" t="s">
        <v>6</v>
      </c>
      <c r="G8" s="87" t="s">
        <v>59</v>
      </c>
      <c r="H8" s="88" t="s"/>
      <c r="I8" s="89" t="s">
        <v>60</v>
      </c>
      <c r="J8" s="102" t="n">
        <f aca="false" ca="false" dt2D="false" dtr="false" t="normal">POWER(PI()*D8/J5, 2)</f>
        <v>246.74011002723395</v>
      </c>
      <c r="K8" s="86" t="n"/>
      <c r="N8" s="64" t="n"/>
      <c r="O8" s="1" t="n">
        <f aca="false" ca="false" dt2D="false" dtr="false" t="normal">1+O7</f>
        <v>5</v>
      </c>
      <c r="P8" s="103" t="n">
        <f aca="false" ca="false" dt2D="false" dtr="false" t="normal">P7+$J$45</f>
        <v>2</v>
      </c>
      <c r="Q8" s="104" t="n">
        <f aca="false" ca="false" dt2D="false" dtr="false" t="normal">D41</f>
        <v>-30</v>
      </c>
      <c r="R8" s="67" t="n">
        <f aca="false" ca="false" dt2D="false" dtr="false" t="normal">20*LOG(P8)</f>
        <v>6.020599913279623</v>
      </c>
      <c r="S8" s="67" t="n">
        <f aca="false" ca="false" dt2D="false" dtr="false" t="normal">2*$J$6*(P8/1000)</f>
        <v>0.07010649073703853</v>
      </c>
      <c r="T8" s="67" t="n">
        <f aca="false" ca="false" dt2D="false" dtr="false" t="normal">R8+S8</f>
        <v>6.090706404016662</v>
      </c>
      <c r="U8" s="68" t="n">
        <f aca="false" ca="false" dt2D="false" dtr="false" t="normal">$Q$4-(R8+S8)+$Q$8+$Q$10</f>
        <v>152.73975566932714</v>
      </c>
      <c r="V8" s="69" t="n">
        <f aca="false" ca="false" dt2D="false" dtr="false" t="normal">POWER(10, (U8+$D$16)*0.05)*1000</f>
        <v>34.67989472542859</v>
      </c>
      <c r="W8" s="70" t="n">
        <f aca="false" ca="false" dt2D="false" dtr="false" t="normal">POWER(10, 0.05*T8)</f>
        <v>2.0162079376879705</v>
      </c>
      <c r="X8" s="71" t="n">
        <f aca="false" ca="false" dt2D="false" dtr="false" t="normal">V8*POWER(2, 0.5)*W8</f>
        <v>98.88446962177507</v>
      </c>
      <c r="Y8" s="71" t="n">
        <f aca="false" ca="false" dt2D="false" dtr="false" t="normal">W8*(50/$X$4)</f>
        <v>1.0194765393391925</v>
      </c>
      <c r="Z8" s="71" t="n">
        <f aca="false" ca="false" dt2D="false" dtr="false" t="normal">V8*POWER(2, 0.5)*Y8</f>
        <v>50.000000000000114</v>
      </c>
      <c r="AA8" s="71" t="n">
        <f aca="false" ca="false" dt2D="false" dtr="false" t="normal">20*LOG10(Y8)</f>
        <v>0.16754472091457015</v>
      </c>
      <c r="AB8" s="71" t="n">
        <f aca="false" ca="false" dt2D="false" dtr="false" t="normal">T8-AA8</f>
        <v>5.923161683102092</v>
      </c>
      <c r="AD8" s="72" t="n">
        <v>5</v>
      </c>
      <c r="AE8" s="73" t="n">
        <f aca="false" ca="false" dt2D="false" dtr="false" t="normal">AE7+3</f>
        <v>22</v>
      </c>
      <c r="AG8" s="0" t="n">
        <f aca="false" ca="false" dt2D="false" dtr="false" t="normal">20*LOG(AE8)</f>
        <v>26.848453616444125</v>
      </c>
      <c r="AH8" s="0" t="n">
        <f aca="false" ca="false" dt2D="false" dtr="false" t="normal">2*$J$6*(AE8/1000)</f>
        <v>0.7711713981074237</v>
      </c>
      <c r="AI8" s="75" t="n">
        <f aca="false" ca="false" dt2D="false" dtr="false" t="normal">AG8+AH8</f>
        <v>27.61962501455155</v>
      </c>
      <c r="AJ8" s="74" t="n">
        <f aca="false" ca="false" dt2D="false" dtr="false" t="normal">$AF$4-(AG8+AH8)+$Q$8+$Q$10</f>
        <v>151.21083705879224</v>
      </c>
      <c r="AK8" s="76" t="n">
        <f aca="false" ca="false" dt2D="false" dtr="false" t="normal">POWER(10, (AJ8+$D$16)*0.05)*1000</f>
        <v>29.08250690852143</v>
      </c>
      <c r="AL8" s="77" t="n">
        <f aca="false" ca="false" dt2D="false" dtr="false" t="normal">POWER(10, 0.05*AI8)</f>
        <v>24.042590015891808</v>
      </c>
      <c r="AM8" s="0" t="n">
        <f aca="false" ca="false" dt2D="false" dtr="false" t="normal">AK8*POWER(2, 0.5)*AL8</f>
        <v>988.8446962177491</v>
      </c>
      <c r="AN8" s="78" t="n">
        <f aca="false" ca="false" dt2D="false" dtr="false" t="normal">AL8*($X$4/$AM$4)</f>
        <v>2.404259001589177</v>
      </c>
      <c r="AO8" s="79" t="n">
        <f aca="false" ca="false" dt2D="false" dtr="false" t="normal">AK8*POWER(2, 0.5)*AN8</f>
        <v>98.88446962177474</v>
      </c>
      <c r="AP8" s="79" t="n">
        <f aca="false" ca="false" dt2D="false" dtr="false" t="normal">AL8*(50/AM8)</f>
        <v>1.2156909021129794</v>
      </c>
      <c r="AQ8" s="79" t="n">
        <f aca="false" ca="false" dt2D="false" dtr="false" t="normal">AK8*POWER(2, 0.5)*AP8</f>
        <v>50</v>
      </c>
      <c r="AR8" s="79" t="n">
        <f aca="false" ca="false" dt2D="false" dtr="false" t="normal">20*LOG10(AP8)</f>
        <v>1.6964633314494533</v>
      </c>
      <c r="AS8" s="79" t="n">
        <f aca="false" ca="false" dt2D="false" dtr="false" t="normal">AI8-AR8</f>
        <v>25.923161683102094</v>
      </c>
      <c r="AU8" s="72" t="n">
        <f aca="false" ca="false" dt2D="false" dtr="false" t="normal">AU7+1</f>
        <v>5</v>
      </c>
      <c r="AV8" s="73" t="n">
        <f aca="false" ca="false" dt2D="false" dtr="false" t="normal">AV7+27</f>
        <v>158</v>
      </c>
      <c r="AW8" s="72" t="n"/>
      <c r="AX8" s="72" t="n">
        <f aca="false" ca="false" dt2D="false" dtr="false" t="normal">20*LOG(AV8)</f>
        <v>43.973141739088454</v>
      </c>
      <c r="AY8" s="72" t="n">
        <f aca="false" ca="false" dt2D="false" dtr="false" t="normal">2*$J$6*(AV8/1000)</f>
        <v>5.538412768226044</v>
      </c>
      <c r="AZ8" s="72" t="n">
        <f aca="false" ca="false" dt2D="false" dtr="false" t="normal">AX8+AY8</f>
        <v>49.5115545073145</v>
      </c>
      <c r="BA8" s="80" t="n">
        <f aca="false" ca="false" dt2D="false" dtr="false" t="normal">$AW$4-(AX8+AY8)+$Q$8+$Q$10</f>
        <v>133.66858645030743</v>
      </c>
      <c r="BB8" s="81" t="n">
        <f aca="false" ca="false" dt2D="false" dtr="false" t="normal">POWER(10, (BA8+$D$16)*0.05)*1000</f>
        <v>3.859395707749781</v>
      </c>
      <c r="BC8" s="82" t="n">
        <f aca="false" ca="false" dt2D="false" dtr="false" t="normal">POWER(10, 0.05*AZ8)</f>
        <v>298.9356602051941</v>
      </c>
      <c r="BD8" s="72" t="n">
        <f aca="false" ca="false" dt2D="false" dtr="false" t="normal">BB8*POWER(2, 0.5)*BC8</f>
        <v>1631.5937487592887</v>
      </c>
      <c r="BE8" s="71" t="n">
        <f aca="false" ca="false" dt2D="false" dtr="false" t="normal">BC8*($X$4/$BD$4)</f>
        <v>18.1173127397087</v>
      </c>
      <c r="BF8" s="71" t="n">
        <f aca="false" ca="false" dt2D="false" dtr="false" t="normal">BB8*POWER(2, 0.5)*BE8</f>
        <v>98.8844696217749</v>
      </c>
      <c r="BG8" s="71" t="n">
        <f aca="false" ca="false" dt2D="false" dtr="false" t="normal">BC8*(50/BD8)</f>
        <v>9.160848416847438</v>
      </c>
      <c r="BH8" s="71" t="n">
        <f aca="false" ca="false" dt2D="false" dtr="false" t="normal">BB8*POWER(2, 0.5)*BG8</f>
        <v>50.00000000000001</v>
      </c>
      <c r="BI8" s="0" t="n">
        <f aca="false" ca="false" dt2D="false" dtr="false" t="normal">20*LOG10(BG8)</f>
        <v>19.238713939934268</v>
      </c>
      <c r="BJ8" s="0" t="n">
        <f aca="false" ca="false" dt2D="false" dtr="false" t="normal">AZ8-BI8</f>
        <v>30.272840567380232</v>
      </c>
      <c r="BL8" s="75" t="n"/>
    </row>
    <row outlineLevel="0" r="9">
      <c r="B9" s="97" t="s">
        <v>61</v>
      </c>
      <c r="C9" s="86" t="s">
        <v>62</v>
      </c>
      <c r="D9" s="85" t="n">
        <f aca="false" ca="false" dt2D="false" dtr="false" t="normal">D8/2</f>
        <v>0.075</v>
      </c>
      <c r="E9" s="86" t="s">
        <v>6</v>
      </c>
      <c r="G9" s="105" t="s">
        <v>63</v>
      </c>
      <c r="H9" s="106" t="s"/>
      <c r="I9" s="89" t="s">
        <v>64</v>
      </c>
      <c r="J9" s="96" t="n">
        <f aca="false" ca="false" dt2D="false" dtr="false" t="normal">10*LOG(J8)</f>
        <v>23.92239754060305</v>
      </c>
      <c r="K9" s="86" t="s">
        <v>65</v>
      </c>
      <c r="N9" s="64" t="n"/>
      <c r="O9" s="1" t="n">
        <f aca="false" ca="false" dt2D="false" dtr="false" t="normal">1+O8</f>
        <v>6</v>
      </c>
      <c r="P9" s="103" t="n">
        <f aca="false" ca="false" dt2D="false" dtr="false" t="normal">P8+$J$45</f>
        <v>2.375</v>
      </c>
      <c r="Q9" s="101" t="s">
        <v>66</v>
      </c>
      <c r="R9" s="67" t="n">
        <f aca="false" ca="false" dt2D="false" dtr="false" t="normal">20*LOG(P9)</f>
        <v>7.5132722792177065</v>
      </c>
      <c r="S9" s="67" t="n">
        <f aca="false" ca="false" dt2D="false" dtr="false" t="normal">2*$J$6*(P9/1000)</f>
        <v>0.08325145775023325</v>
      </c>
      <c r="T9" s="67" t="n">
        <f aca="false" ca="false" dt2D="false" dtr="false" t="normal">R9+S9</f>
        <v>7.5965237369679395</v>
      </c>
      <c r="U9" s="68" t="n">
        <f aca="false" ca="false" dt2D="false" dtr="false" t="normal">$Q$4-(R9+S9)+$Q$8+$Q$10</f>
        <v>151.23393833637584</v>
      </c>
      <c r="V9" s="69" t="n">
        <f aca="false" ca="false" dt2D="false" dtr="false" t="normal">POWER(10, (U9+$D$16)*0.05)*1000</f>
        <v>29.15995865077157</v>
      </c>
      <c r="W9" s="70" t="n">
        <f aca="false" ca="false" dt2D="false" dtr="false" t="normal">POWER(10, 0.05*T9)</f>
        <v>2.3978730512274575</v>
      </c>
      <c r="X9" s="71" t="n">
        <f aca="false" ca="false" dt2D="false" dtr="false" t="normal">V9*POWER(2, 0.5)*W9</f>
        <v>98.88446962177481</v>
      </c>
      <c r="Y9" s="71" t="n">
        <f aca="false" ca="false" dt2D="false" dtr="false" t="normal">W9*(50/$X$4)</f>
        <v>1.212461906505202</v>
      </c>
      <c r="Z9" s="71" t="n">
        <f aca="false" ca="false" dt2D="false" dtr="false" t="normal">V9*POWER(2, 0.5)*Y9</f>
        <v>49.99999999999998</v>
      </c>
      <c r="AA9" s="71" t="n">
        <f aca="false" ca="false" dt2D="false" dtr="false" t="normal">20*LOG10(Y9)</f>
        <v>1.6733620538658454</v>
      </c>
      <c r="AB9" s="71" t="n">
        <f aca="false" ca="false" dt2D="false" dtr="false" t="normal">T9-AA9</f>
        <v>5.923161683102094</v>
      </c>
      <c r="AD9" s="72" t="n">
        <v>6</v>
      </c>
      <c r="AE9" s="73" t="n">
        <f aca="false" ca="false" dt2D="false" dtr="false" t="normal">AE8+3</f>
        <v>25</v>
      </c>
      <c r="AG9" s="0" t="n">
        <f aca="false" ca="false" dt2D="false" dtr="false" t="normal">20*LOG(AE9)</f>
        <v>27.95880017344075</v>
      </c>
      <c r="AH9" s="0" t="n">
        <f aca="false" ca="false" dt2D="false" dtr="false" t="normal">2*$J$6*(AE9/1000)</f>
        <v>0.8763311342129816</v>
      </c>
      <c r="AI9" s="75" t="n">
        <f aca="false" ca="false" dt2D="false" dtr="false" t="normal">AG9+AH9</f>
        <v>28.835131307653732</v>
      </c>
      <c r="AJ9" s="74" t="n">
        <f aca="false" ca="false" dt2D="false" dtr="false" t="normal">$AF$4-(AG9+AH9)+$Q$8+$Q$10</f>
        <v>149.99533076569006</v>
      </c>
      <c r="AK9" s="76" t="n">
        <f aca="false" ca="false" dt2D="false" dtr="false" t="normal">POWER(10, (AJ9+$D$16)*0.05)*1000</f>
        <v>25.284625485880245</v>
      </c>
      <c r="AL9" s="77" t="n">
        <f aca="false" ca="false" dt2D="false" dtr="false" t="normal">POWER(10, 0.05*AI9)</f>
        <v>27.653911291918817</v>
      </c>
      <c r="AM9" s="0" t="n">
        <f aca="false" ca="false" dt2D="false" dtr="false" t="normal">AK9*POWER(2, 0.5)*AL9</f>
        <v>988.8446962177492</v>
      </c>
      <c r="AN9" s="78" t="n">
        <f aca="false" ca="false" dt2D="false" dtr="false" t="normal">AL9*($X$4/$AM$4)</f>
        <v>2.7653911291918774</v>
      </c>
      <c r="AO9" s="79" t="n">
        <f aca="false" ca="false" dt2D="false" dtr="false" t="normal">AK9*POWER(2, 0.5)*AN9</f>
        <v>98.88446962177476</v>
      </c>
      <c r="AP9" s="79" t="n">
        <f aca="false" ca="false" dt2D="false" dtr="false" t="normal">AL9*(50/AM9)</f>
        <v>1.3982939584796676</v>
      </c>
      <c r="AQ9" s="79" t="n">
        <f aca="false" ca="false" dt2D="false" dtr="false" t="normal">AK9*POWER(2, 0.5)*AP9</f>
        <v>50</v>
      </c>
      <c r="AR9" s="79" t="n">
        <f aca="false" ca="false" dt2D="false" dtr="false" t="normal">20*LOG10(AP9)</f>
        <v>2.9119696245516353</v>
      </c>
      <c r="AS9" s="79" t="n">
        <f aca="false" ca="false" dt2D="false" dtr="false" t="normal">AI9-AR9</f>
        <v>25.923161683102098</v>
      </c>
      <c r="AU9" s="72" t="n">
        <f aca="false" ca="false" dt2D="false" dtr="false" t="normal">AU8+1</f>
        <v>6</v>
      </c>
      <c r="AV9" s="73" t="n">
        <f aca="false" ca="false" dt2D="false" dtr="false" t="normal">AV8+27</f>
        <v>185</v>
      </c>
      <c r="AW9" s="72" t="n"/>
      <c r="AX9" s="72" t="n">
        <f aca="false" ca="false" dt2D="false" dtr="false" t="normal">20*LOG(AV9)</f>
        <v>45.34343456806027</v>
      </c>
      <c r="AY9" s="72" t="n">
        <f aca="false" ca="false" dt2D="false" dtr="false" t="normal">2*$J$6*(AV9/1000)</f>
        <v>6.484850393176064</v>
      </c>
      <c r="AZ9" s="72" t="n">
        <f aca="false" ca="false" dt2D="false" dtr="false" t="normal">AX9+AY9</f>
        <v>51.828284961236335</v>
      </c>
      <c r="BA9" s="80" t="n">
        <f aca="false" ca="false" dt2D="false" dtr="false" t="normal">$AW$4-(AX9+AY9)+$Q$8+$Q$10</f>
        <v>131.35185599638558</v>
      </c>
      <c r="BB9" s="81" t="n">
        <f aca="false" ca="false" dt2D="false" dtr="false" t="normal">POWER(10, (BA9+$D$16)*0.05)*1000</f>
        <v>2.9558526924583233</v>
      </c>
      <c r="BC9" s="82" t="n">
        <f aca="false" ca="false" dt2D="false" dtr="false" t="normal">POWER(10, 0.05*AZ9)</f>
        <v>390.3141069353332</v>
      </c>
      <c r="BD9" s="72" t="n">
        <f aca="false" ca="false" dt2D="false" dtr="false" t="normal">BB9*POWER(2, 0.5)*BC9</f>
        <v>1631.593748759285</v>
      </c>
      <c r="BE9" s="71" t="n">
        <f aca="false" ca="false" dt2D="false" dtr="false" t="normal">BC9*($X$4/$BD$4)</f>
        <v>23.655400420323183</v>
      </c>
      <c r="BF9" s="71" t="n">
        <f aca="false" ca="false" dt2D="false" dtr="false" t="normal">BB9*POWER(2, 0.5)*BE9</f>
        <v>98.88446962177467</v>
      </c>
      <c r="BG9" s="71" t="n">
        <f aca="false" ca="false" dt2D="false" dtr="false" t="normal">BC9*(50/BD9)</f>
        <v>11.961130251698386</v>
      </c>
      <c r="BH9" s="71" t="n">
        <f aca="false" ca="false" dt2D="false" dtr="false" t="normal">BB9*POWER(2, 0.5)*BG9</f>
        <v>50</v>
      </c>
      <c r="BI9" s="0" t="n">
        <f aca="false" ca="false" dt2D="false" dtr="false" t="normal">20*LOG10(BG9)</f>
        <v>21.555444393856114</v>
      </c>
      <c r="BJ9" s="0" t="n">
        <f aca="false" ca="false" dt2D="false" dtr="false" t="normal">AZ9-BI9</f>
        <v>30.27284056738022</v>
      </c>
      <c r="BL9" s="75" t="n"/>
    </row>
    <row outlineLevel="0" r="10">
      <c r="B10" s="97" t="s">
        <v>67</v>
      </c>
      <c r="C10" s="89" t="s">
        <v>68</v>
      </c>
      <c r="D10" s="85" t="n">
        <v>15</v>
      </c>
      <c r="E10" s="86" t="s">
        <v>69</v>
      </c>
      <c r="G10" s="105" t="s">
        <v>70</v>
      </c>
      <c r="H10" s="107" t="s"/>
      <c r="I10" s="107" t="s"/>
      <c r="J10" s="107" t="s"/>
      <c r="K10" s="106" t="s"/>
      <c r="N10" s="64" t="n"/>
      <c r="O10" s="1" t="n">
        <f aca="false" ca="false" dt2D="false" dtr="false" t="normal">1+O9</f>
        <v>7</v>
      </c>
      <c r="P10" s="103" t="n">
        <f aca="false" ca="false" dt2D="false" dtr="false" t="normal">P9+$J$45</f>
        <v>2.75</v>
      </c>
      <c r="Q10" s="66" t="n">
        <f aca="false" ca="false" dt2D="false" dtr="false" t="normal">J12</f>
        <v>-5.061198770301525</v>
      </c>
      <c r="R10" s="67" t="n">
        <f aca="false" ca="false" dt2D="false" dtr="false" t="normal">20*LOG(P10)</f>
        <v>8.786653876605252</v>
      </c>
      <c r="S10" s="67" t="n">
        <f aca="false" ca="false" dt2D="false" dtr="false" t="normal">2*$J$6*(P10/1000)</f>
        <v>0.09639642476342797</v>
      </c>
      <c r="T10" s="67" t="n">
        <f aca="false" ca="false" dt2D="false" dtr="false" t="normal">R10+S10</f>
        <v>8.88305030136868</v>
      </c>
      <c r="U10" s="68" t="n">
        <f aca="false" ca="false" dt2D="false" dtr="false" t="normal">$Q$4-(R10+S10)+$Q$8+$Q$10</f>
        <v>149.9474117719751</v>
      </c>
      <c r="V10" s="69" t="n">
        <f aca="false" ca="false" dt2D="false" dtr="false" t="normal">POWER(10, (U10+$D$16)*0.05)*1000</f>
        <v>25.145517365132598</v>
      </c>
      <c r="W10" s="70" t="n">
        <f aca="false" ca="false" dt2D="false" dtr="false" t="normal">POWER(10, 0.05*T10)</f>
        <v>2.780689615897411</v>
      </c>
      <c r="X10" s="71" t="n">
        <f aca="false" ca="false" dt2D="false" dtr="false" t="normal">V10*POWER(2, 0.5)*W10</f>
        <v>98.88446962177498</v>
      </c>
      <c r="Y10" s="71" t="n">
        <f aca="false" ca="false" dt2D="false" dtr="false" t="normal">W10*(50/$X$4)</f>
        <v>1.4060294940819955</v>
      </c>
      <c r="Z10" s="71" t="n">
        <f aca="false" ca="false" dt2D="false" dtr="false" t="normal">V10*POWER(2, 0.5)*Y10</f>
        <v>50.000000000000064</v>
      </c>
      <c r="AA10" s="71" t="n">
        <f aca="false" ca="false" dt2D="false" dtr="false" t="normal">20*LOG10(Y10)</f>
        <v>2.9598886182665867</v>
      </c>
      <c r="AB10" s="71" t="n">
        <f aca="false" ca="false" dt2D="false" dtr="false" t="normal">T10-AA10</f>
        <v>5.9231616831020935</v>
      </c>
      <c r="AD10" s="72" t="n">
        <v>7</v>
      </c>
      <c r="AE10" s="73" t="n">
        <f aca="false" ca="false" dt2D="false" dtr="false" t="normal">AE9+3</f>
        <v>28</v>
      </c>
      <c r="AG10" s="0" t="n">
        <f aca="false" ca="false" dt2D="false" dtr="false" t="normal">20*LOG(AE10)</f>
        <v>28.94316062684438</v>
      </c>
      <c r="AH10" s="0" t="n">
        <f aca="false" ca="false" dt2D="false" dtr="false" t="normal">2*$J$6*(AE10/1000)</f>
        <v>0.9814908703185394</v>
      </c>
      <c r="AI10" s="75" t="n">
        <f aca="false" ca="false" dt2D="false" dtr="false" t="normal">AG10+AH10</f>
        <v>29.92465149716292</v>
      </c>
      <c r="AJ10" s="74" t="n">
        <f aca="false" ca="false" dt2D="false" dtr="false" t="normal">$AF$4-(AG10+AH10)+$Q$8+$Q$10</f>
        <v>148.90581057618087</v>
      </c>
      <c r="AK10" s="76" t="n">
        <f aca="false" ca="false" dt2D="false" dtr="false" t="normal">POWER(10, (AJ10+$D$16)*0.05)*1000</f>
        <v>22.303884929251613</v>
      </c>
      <c r="AL10" s="77" t="n">
        <f aca="false" ca="false" dt2D="false" dtr="false" t="normal">POWER(10, 0.05*AI10)</f>
        <v>31.349641215145187</v>
      </c>
      <c r="AM10" s="0" t="n">
        <f aca="false" ca="false" dt2D="false" dtr="false" t="normal">AK10*POWER(2, 0.5)*AL10</f>
        <v>988.8446962177492</v>
      </c>
      <c r="AN10" s="78" t="n">
        <f aca="false" ca="false" dt2D="false" dtr="false" t="normal">AL10*($X$4/$AM$4)</f>
        <v>3.1349641215145136</v>
      </c>
      <c r="AO10" s="79" t="n">
        <f aca="false" ca="false" dt2D="false" dtr="false" t="normal">AK10*POWER(2, 0.5)*AN10</f>
        <v>98.88446962177476</v>
      </c>
      <c r="AP10" s="79" t="n">
        <f aca="false" ca="false" dt2D="false" dtr="false" t="normal">AL10*(50/AM10)</f>
        <v>1.5851650585301729</v>
      </c>
      <c r="AQ10" s="79" t="n">
        <f aca="false" ca="false" dt2D="false" dtr="false" t="normal">AK10*POWER(2, 0.5)*AP10</f>
        <v>50</v>
      </c>
      <c r="AR10" s="79" t="n">
        <f aca="false" ca="false" dt2D="false" dtr="false" t="normal">20*LOG10(AP10)</f>
        <v>4.001489814060821</v>
      </c>
      <c r="AS10" s="79" t="n">
        <f aca="false" ca="false" dt2D="false" dtr="false" t="normal">AI10-AR10</f>
        <v>25.923161683102098</v>
      </c>
      <c r="AU10" s="72" t="n">
        <f aca="false" ca="false" dt2D="false" dtr="false" t="normal">AU9+1</f>
        <v>7</v>
      </c>
      <c r="AV10" s="73" t="n">
        <f aca="false" ca="false" dt2D="false" dtr="false" t="normal">AV9+27</f>
        <v>212</v>
      </c>
      <c r="AW10" s="72" t="n"/>
      <c r="AX10" s="72" t="n">
        <f aca="false" ca="false" dt2D="false" dtr="false" t="normal">20*LOG(AV10)</f>
        <v>46.52671721857502</v>
      </c>
      <c r="AY10" s="72" t="n">
        <f aca="false" ca="false" dt2D="false" dtr="false" t="normal">2*$J$6*(AV10/1000)</f>
        <v>7.431288018126084</v>
      </c>
      <c r="AZ10" s="72" t="n">
        <f aca="false" ca="false" dt2D="false" dtr="false" t="normal">AX10+AY10</f>
        <v>53.958005236701105</v>
      </c>
      <c r="BA10" s="80" t="n">
        <f aca="false" ca="false" dt2D="false" dtr="false" t="normal">$AW$4-(AX10+AY10)+$Q$8+$Q$10</f>
        <v>129.22213572092082</v>
      </c>
      <c r="BB10" s="81" t="n">
        <f aca="false" ca="false" dt2D="false" dtr="false" t="normal">POWER(10, (BA10+$D$16)*0.05)*1000</f>
        <v>2.3131125932531247</v>
      </c>
      <c r="BC10" s="82" t="n">
        <f aca="false" ca="false" dt2D="false" dtr="false" t="normal">POWER(10, 0.05*AZ10)</f>
        <v>498.76992899282624</v>
      </c>
      <c r="BD10" s="72" t="n">
        <f aca="false" ca="false" dt2D="false" dtr="false" t="normal">BB10*POWER(2, 0.5)*BC10</f>
        <v>1631.593748759289</v>
      </c>
      <c r="BE10" s="71" t="n">
        <f aca="false" ca="false" dt2D="false" dtr="false" t="normal">BC10*($X$4/$BD$4)</f>
        <v>30.22848054501972</v>
      </c>
      <c r="BF10" s="71" t="n">
        <f aca="false" ca="false" dt2D="false" dtr="false" t="normal">BB10*POWER(2, 0.5)*BE10</f>
        <v>98.88446962177491</v>
      </c>
      <c r="BG10" s="71" t="n">
        <f aca="false" ca="false" dt2D="false" dtr="false" t="normal">BC10*(50/BD10)</f>
        <v>15.284746260277881</v>
      </c>
      <c r="BH10" s="71" t="n">
        <f aca="false" ca="false" dt2D="false" dtr="false" t="normal">BB10*POWER(2, 0.5)*BG10</f>
        <v>49.99999999999999</v>
      </c>
      <c r="BI10" s="0" t="n">
        <f aca="false" ca="false" dt2D="false" dtr="false" t="normal">20*LOG10(BG10)</f>
        <v>23.685164669320873</v>
      </c>
      <c r="BJ10" s="0" t="n">
        <f aca="false" ca="false" dt2D="false" dtr="false" t="normal">AZ10-BI10</f>
        <v>30.272840567380232</v>
      </c>
      <c r="BL10" s="75" t="n"/>
    </row>
    <row outlineLevel="0" r="11">
      <c r="B11" s="108" t="s">
        <v>71</v>
      </c>
      <c r="C11" s="89" t="s">
        <v>72</v>
      </c>
      <c r="D11" s="85" t="n">
        <v>0.4</v>
      </c>
      <c r="E11" s="86" t="n"/>
      <c r="G11" s="109" t="s">
        <v>73</v>
      </c>
      <c r="H11" s="110" t="s"/>
      <c r="I11" s="95" t="s">
        <v>74</v>
      </c>
      <c r="J11" s="96" t="n">
        <f aca="false" ca="false" dt2D="false" dtr="false" t="normal">20*LOG(J5/(2*PI()*D9))+7.7</f>
        <v>-16.22239754060305</v>
      </c>
      <c r="K11" s="86" t="s">
        <v>75</v>
      </c>
      <c r="N11" s="64" t="n"/>
      <c r="O11" s="1" t="n">
        <f aca="false" ca="false" dt2D="false" dtr="false" t="normal">1+O10</f>
        <v>8</v>
      </c>
      <c r="P11" s="65" t="n">
        <f aca="false" ca="false" dt2D="false" dtr="false" t="normal">P10+$J$45</f>
        <v>3.125</v>
      </c>
      <c r="Q11" s="104" t="n"/>
      <c r="R11" s="67" t="n">
        <f aca="false" ca="false" dt2D="false" dtr="false" t="normal">20*LOG(P11)</f>
        <v>9.897000433601878</v>
      </c>
      <c r="S11" s="67" t="n">
        <f aca="false" ca="false" dt2D="false" dtr="false" t="normal">2*$J$6*(P11/1000)</f>
        <v>0.1095413917766227</v>
      </c>
      <c r="T11" s="67" t="n">
        <f aca="false" ca="false" dt2D="false" dtr="false" t="normal">R11+S11</f>
        <v>10.0065418253785</v>
      </c>
      <c r="U11" s="68" t="n">
        <f aca="false" ca="false" dt2D="false" dtr="false" t="normal">$Q$4-(R11+S11)+$Q$8+$Q$10</f>
        <v>148.8239202479653</v>
      </c>
      <c r="V11" s="69" t="n">
        <f aca="false" ca="false" dt2D="false" dtr="false" t="normal">POWER(10, (U11+$D$16)*0.05)*1000</f>
        <v>22.094592667709925</v>
      </c>
      <c r="W11" s="70" t="n">
        <f aca="false" ca="false" dt2D="false" dtr="false" t="normal">POWER(10, 0.05*T11)</f>
        <v>3.164660244032444</v>
      </c>
      <c r="X11" s="71" t="n">
        <f aca="false" ca="false" dt2D="false" dtr="false" t="normal">V11*POWER(2, 0.5)*W11</f>
        <v>98.88446962177512</v>
      </c>
      <c r="Y11" s="71" t="n">
        <f aca="false" ca="false" dt2D="false" dtr="false" t="normal">W11*(50/$X$4)</f>
        <v>1.6001806229719466</v>
      </c>
      <c r="Z11" s="71" t="n">
        <f aca="false" ca="false" dt2D="false" dtr="false" t="normal">V11*POWER(2, 0.5)*Y11</f>
        <v>50.00000000000014</v>
      </c>
      <c r="AA11" s="71" t="n">
        <f aca="false" ca="false" dt2D="false" dtr="false" t="normal">20*LOG10(Y11)</f>
        <v>4.083380142276408</v>
      </c>
      <c r="AB11" s="71" t="n">
        <f aca="false" ca="false" dt2D="false" dtr="false" t="normal">T11-AA11</f>
        <v>5.923161683102092</v>
      </c>
      <c r="AD11" s="72" t="n">
        <v>8</v>
      </c>
      <c r="AE11" s="73" t="n">
        <f aca="false" ca="false" dt2D="false" dtr="false" t="normal">AE10+3</f>
        <v>31</v>
      </c>
      <c r="AG11" s="0" t="n">
        <f aca="false" ca="false" dt2D="false" dtr="false" t="normal">20*LOG(AE11)</f>
        <v>29.827233876685455</v>
      </c>
      <c r="AH11" s="0" t="n">
        <f aca="false" ca="false" dt2D="false" dtr="false" t="normal">2*$J$6*(AE11/1000)</f>
        <v>1.086650606424097</v>
      </c>
      <c r="AI11" s="75" t="n">
        <f aca="false" ca="false" dt2D="false" dtr="false" t="normal">AG11+AH11</f>
        <v>30.913884483109552</v>
      </c>
      <c r="AJ11" s="74" t="n">
        <f aca="false" ca="false" dt2D="false" dtr="false" t="normal">$AF$4-(AG11+AH11)+$Q$8+$Q$10</f>
        <v>147.91657759023425</v>
      </c>
      <c r="AK11" s="76" t="n">
        <f aca="false" ca="false" dt2D="false" dtr="false" t="normal">POWER(10, (AJ11+$D$16)*0.05)*1000</f>
        <v>19.90301482541105</v>
      </c>
      <c r="AL11" s="77" t="n">
        <f aca="false" ca="false" dt2D="false" dtr="false" t="normal">POWER(10, 0.05*AI11)</f>
        <v>35.131300276338045</v>
      </c>
      <c r="AM11" s="0" t="n">
        <f aca="false" ca="false" dt2D="false" dtr="false" t="normal">AK11*POWER(2, 0.5)*AL11</f>
        <v>988.8446962177511</v>
      </c>
      <c r="AN11" s="78" t="n">
        <f aca="false" ca="false" dt2D="false" dtr="false" t="normal">AL11*($X$4/$AM$4)</f>
        <v>3.5131300276337987</v>
      </c>
      <c r="AO11" s="79" t="n">
        <f aca="false" ca="false" dt2D="false" dtr="false" t="normal">AK11*POWER(2, 0.5)*AN11</f>
        <v>98.88446962177494</v>
      </c>
      <c r="AP11" s="79" t="n">
        <f aca="false" ca="false" dt2D="false" dtr="false" t="normal">AL11*(50/AM11)</f>
        <v>1.7763810844469488</v>
      </c>
      <c r="AQ11" s="79" t="n">
        <f aca="false" ca="false" dt2D="false" dtr="false" t="normal">AK11*POWER(2, 0.5)*AP11</f>
        <v>50</v>
      </c>
      <c r="AR11" s="79" t="n">
        <f aca="false" ca="false" dt2D="false" dtr="false" t="normal">20*LOG10(AP11)</f>
        <v>4.990722800007436</v>
      </c>
      <c r="AS11" s="79" t="n">
        <f aca="false" ca="false" dt2D="false" dtr="false" t="normal">AI11-AR11</f>
        <v>25.923161683102116</v>
      </c>
      <c r="AU11" s="72" t="n">
        <f aca="false" ca="false" dt2D="false" dtr="false" t="normal">AU10+1</f>
        <v>8</v>
      </c>
      <c r="AV11" s="73" t="n">
        <f aca="false" ca="false" dt2D="false" dtr="false" t="normal">AV10+27</f>
        <v>239</v>
      </c>
      <c r="AW11" s="72" t="n"/>
      <c r="AX11" s="72" t="n">
        <f aca="false" ca="false" dt2D="false" dtr="false" t="normal">20*LOG(AV11)</f>
        <v>47.56795801896275</v>
      </c>
      <c r="AY11" s="72" t="n">
        <f aca="false" ca="false" dt2D="false" dtr="false" t="normal">2*$J$6*(AV11/1000)</f>
        <v>8.377725643076104</v>
      </c>
      <c r="AZ11" s="72" t="n">
        <f aca="false" ca="false" dt2D="false" dtr="false" t="normal">AX11+AY11</f>
        <v>55.94568366203885</v>
      </c>
      <c r="BA11" s="80" t="n">
        <f aca="false" ca="false" dt2D="false" dtr="false" t="normal">$AW$4-(AX11+AY11)+$Q$8+$Q$10</f>
        <v>127.23445729558307</v>
      </c>
      <c r="BB11" s="81" t="n">
        <f aca="false" ca="false" dt2D="false" dtr="false" t="normal">POWER(10, (BA11+$D$16)*0.05)*1000</f>
        <v>1.8399789381934204</v>
      </c>
      <c r="BC11" s="82" t="n">
        <f aca="false" ca="false" dt2D="false" dtr="false" t="normal">POWER(10, 0.05*AZ11)</f>
        <v>627.0240272543781</v>
      </c>
      <c r="BD11" s="72" t="n">
        <f aca="false" ca="false" dt2D="false" dtr="false" t="normal">BB11*POWER(2, 0.5)*BC11</f>
        <v>1631.5937487592885</v>
      </c>
      <c r="BE11" s="71" t="n">
        <f aca="false" ca="false" dt2D="false" dtr="false" t="normal">BC11*($X$4/$BD$4)</f>
        <v>38.00145619723497</v>
      </c>
      <c r="BF11" s="71" t="n">
        <f aca="false" ca="false" dt2D="false" dtr="false" t="normal">BB11*POWER(2, 0.5)*BE11</f>
        <v>98.8844696217749</v>
      </c>
      <c r="BG11" s="71" t="n">
        <f aca="false" ca="false" dt2D="false" dtr="false" t="normal">BC11*(50/BD11)</f>
        <v>19.21507813238392</v>
      </c>
      <c r="BH11" s="71" t="n">
        <f aca="false" ca="false" dt2D="false" dtr="false" t="normal">BB11*POWER(2, 0.5)*BG11</f>
        <v>50</v>
      </c>
      <c r="BI11" s="0" t="n">
        <f aca="false" ca="false" dt2D="false" dtr="false" t="normal">20*LOG10(BG11)</f>
        <v>25.672843094658617</v>
      </c>
      <c r="BJ11" s="0" t="n">
        <f aca="false" ca="false" dt2D="false" dtr="false" t="normal">AZ11-BI11</f>
        <v>30.272840567380236</v>
      </c>
      <c r="BL11" s="75" t="n"/>
    </row>
    <row outlineLevel="0" r="12">
      <c r="B12" s="111" t="s">
        <v>76</v>
      </c>
      <c r="C12" s="112" t="s"/>
      <c r="D12" s="112" t="s"/>
      <c r="E12" s="113" t="s"/>
      <c r="G12" s="114" t="s"/>
      <c r="H12" s="115" t="s"/>
      <c r="I12" s="95" t="s">
        <v>77</v>
      </c>
      <c r="J12" s="96" t="n">
        <f aca="false" ca="false" dt2D="false" dtr="false" t="normal">10*LOG(J5/(2*PI()*D9))+6.9</f>
        <v>-5.061198770301525</v>
      </c>
      <c r="K12" s="86" t="s">
        <v>75</v>
      </c>
      <c r="N12" s="64" t="n"/>
      <c r="O12" s="1" t="n">
        <f aca="false" ca="false" dt2D="false" dtr="false" t="normal">1+O11</f>
        <v>9</v>
      </c>
      <c r="P12" s="65" t="n">
        <f aca="false" ca="false" dt2D="false" dtr="false" t="normal">P11+$J$45</f>
        <v>3.5</v>
      </c>
      <c r="Q12" s="104" t="s">
        <v>37</v>
      </c>
      <c r="R12" s="67" t="n">
        <f aca="false" ca="false" dt2D="false" dtr="false" t="normal">20*LOG(P12)</f>
        <v>10.881360887005512</v>
      </c>
      <c r="S12" s="67" t="n">
        <f aca="false" ca="false" dt2D="false" dtr="false" t="normal">2*$J$6*(P12/1000)</f>
        <v>0.12268635878981743</v>
      </c>
      <c r="T12" s="67" t="n">
        <f aca="false" ca="false" dt2D="false" dtr="false" t="normal">R12+S12</f>
        <v>11.004047245795329</v>
      </c>
      <c r="U12" s="68" t="n">
        <f aca="false" ca="false" dt2D="false" dtr="false" t="normal">$Q$4-(R12+S12)+$Q$8+$Q$10</f>
        <v>147.82641482754846</v>
      </c>
      <c r="V12" s="69" t="n">
        <f aca="false" ca="false" dt2D="false" dtr="false" t="normal">POWER(10, (U12+$D$16)*0.05)*1000</f>
        <v>19.69748272957763</v>
      </c>
      <c r="W12" s="70" t="n">
        <f aca="false" ca="false" dt2D="false" dtr="false" t="normal">POWER(10, 0.05*T12)</f>
        <v>3.5497875532388665</v>
      </c>
      <c r="X12" s="71" t="n">
        <f aca="false" ca="false" dt2D="false" dtr="false" t="normal">V12*POWER(2, 0.5)*W12</f>
        <v>98.88446962177493</v>
      </c>
      <c r="Y12" s="71" t="n">
        <f aca="false" ca="false" dt2D="false" dtr="false" t="normal">W12*(50/$X$4)</f>
        <v>1.7949166167430126</v>
      </c>
      <c r="Z12" s="71" t="n">
        <f aca="false" ca="false" dt2D="false" dtr="false" t="normal">V12*POWER(2, 0.5)*Y12</f>
        <v>50.00000000000004</v>
      </c>
      <c r="AA12" s="71" t="n">
        <f aca="false" ca="false" dt2D="false" dtr="false" t="normal">20*LOG10(Y12)</f>
        <v>5.080885562693236</v>
      </c>
      <c r="AB12" s="71" t="n">
        <f aca="false" ca="false" dt2D="false" dtr="false" t="normal">T12-AA12</f>
        <v>5.923161683102093</v>
      </c>
      <c r="AD12" s="72" t="n">
        <v>9</v>
      </c>
      <c r="AE12" s="73" t="n">
        <f aca="false" ca="false" dt2D="false" dtr="false" t="normal">AE11+3</f>
        <v>34</v>
      </c>
      <c r="AG12" s="0" t="n">
        <f aca="false" ca="false" dt2D="false" dtr="false" t="normal">20*LOG(AE12)</f>
        <v>30.629578340845104</v>
      </c>
      <c r="AH12" s="0" t="n">
        <f aca="false" ca="false" dt2D="false" dtr="false" t="normal">2*$J$6*(AE12/1000)</f>
        <v>1.1918103425296551</v>
      </c>
      <c r="AI12" s="75" t="n">
        <f aca="false" ca="false" dt2D="false" dtr="false" t="normal">AG12+AH12</f>
        <v>31.82138868337476</v>
      </c>
      <c r="AJ12" s="74" t="n">
        <f aca="false" ca="false" dt2D="false" dtr="false" t="normal">$AF$4-(AG12+AH12)+$Q$8+$Q$10</f>
        <v>147.00907338996905</v>
      </c>
      <c r="AK12" s="76" t="n">
        <f aca="false" ca="false" dt2D="false" dtr="false" t="normal">POWER(10, (AJ12+$D$16)*0.05)*1000</f>
        <v>17.928487654568062</v>
      </c>
      <c r="AL12" s="77" t="n">
        <f aca="false" ca="false" dt2D="false" dtr="false" t="normal">POWER(10, 0.05*AI12)</f>
        <v>39.000433483733744</v>
      </c>
      <c r="AM12" s="0" t="n">
        <f aca="false" ca="false" dt2D="false" dtr="false" t="normal">AK12*POWER(2, 0.5)*AL12</f>
        <v>988.844696217751</v>
      </c>
      <c r="AN12" s="78" t="n">
        <f aca="false" ca="false" dt2D="false" dtr="false" t="normal">AL12*($X$4/$AM$4)</f>
        <v>3.900043348373368</v>
      </c>
      <c r="AO12" s="79" t="n">
        <f aca="false" ca="false" dt2D="false" dtr="false" t="normal">AK12*POWER(2, 0.5)*AN12</f>
        <v>98.88446962177494</v>
      </c>
      <c r="AP12" s="79" t="n">
        <f aca="false" ca="false" dt2D="false" dtr="false" t="normal">AL12*(50/AM12)</f>
        <v>1.9720201581151808</v>
      </c>
      <c r="AQ12" s="79" t="n">
        <f aca="false" ca="false" dt2D="false" dtr="false" t="normal">AK12*POWER(2, 0.5)*AP12</f>
        <v>50</v>
      </c>
      <c r="AR12" s="79" t="n">
        <f aca="false" ca="false" dt2D="false" dtr="false" t="normal">20*LOG10(AP12)</f>
        <v>5.898227000272648</v>
      </c>
      <c r="AS12" s="79" t="n">
        <f aca="false" ca="false" dt2D="false" dtr="false" t="normal">AI12-AR12</f>
        <v>25.923161683102112</v>
      </c>
      <c r="AU12" s="72" t="n">
        <f aca="false" ca="false" dt2D="false" dtr="false" t="normal">AU11+1</f>
        <v>9</v>
      </c>
      <c r="AV12" s="73" t="n">
        <f aca="false" ca="false" dt2D="false" dtr="false" t="normal">AV11+27</f>
        <v>266</v>
      </c>
      <c r="AW12" s="72" t="n"/>
      <c r="AX12" s="72" t="n">
        <f aca="false" ca="false" dt2D="false" dtr="false" t="normal">20*LOG(AV12)</f>
        <v>48.497632732621334</v>
      </c>
      <c r="AY12" s="72" t="n">
        <f aca="false" ca="false" dt2D="false" dtr="false" t="normal">2*$J$6*(AV12/1000)</f>
        <v>9.324163268026124</v>
      </c>
      <c r="AZ12" s="72" t="n">
        <f aca="false" ca="false" dt2D="false" dtr="false" t="normal">AX12+AY12</f>
        <v>57.82179600064746</v>
      </c>
      <c r="BA12" s="80" t="n">
        <f aca="false" ca="false" dt2D="false" dtr="false" t="normal">$AW$4-(AX12+AY12)+$Q$8+$Q$10</f>
        <v>125.35834495697446</v>
      </c>
      <c r="BB12" s="81" t="n">
        <f aca="false" ca="false" dt2D="false" dtr="false" t="normal">POWER(10, (BA12+$D$16)*0.05)*1000</f>
        <v>1.4825427823777138</v>
      </c>
      <c r="BC12" s="82" t="n">
        <f aca="false" ca="false" dt2D="false" dtr="false" t="normal">POWER(10, 0.05*AZ12)</f>
        <v>778.1974440150335</v>
      </c>
      <c r="BD12" s="72" t="n">
        <f aca="false" ca="false" dt2D="false" dtr="false" t="normal">BB12*POWER(2, 0.5)*BC12</f>
        <v>1631.5937487592882</v>
      </c>
      <c r="BE12" s="71" t="n">
        <f aca="false" ca="false" dt2D="false" dtr="false" t="normal">BC12*($X$4/$BD$4)</f>
        <v>47.1634814554565</v>
      </c>
      <c r="BF12" s="71" t="n">
        <f aca="false" ca="false" dt2D="false" dtr="false" t="normal">BB12*POWER(2, 0.5)*BE12</f>
        <v>98.88446962177488</v>
      </c>
      <c r="BG12" s="71" t="n">
        <f aca="false" ca="false" dt2D="false" dtr="false" t="normal">BC12*(50/BD12)</f>
        <v>23.84776984487706</v>
      </c>
      <c r="BH12" s="71" t="n">
        <f aca="false" ca="false" dt2D="false" dtr="false" t="normal">BB12*POWER(2, 0.5)*BG12</f>
        <v>50</v>
      </c>
      <c r="BI12" s="0" t="n">
        <f aca="false" ca="false" dt2D="false" dtr="false" t="normal">20*LOG10(BG12)</f>
        <v>27.548955433267224</v>
      </c>
      <c r="BJ12" s="0" t="n">
        <f aca="false" ca="false" dt2D="false" dtr="false" t="normal">AZ12-BI12</f>
        <v>30.272840567380236</v>
      </c>
      <c r="BL12" s="75" t="n"/>
    </row>
    <row outlineLevel="0" r="13">
      <c r="B13" s="83" t="s">
        <v>78</v>
      </c>
      <c r="C13" s="86" t="s">
        <v>79</v>
      </c>
      <c r="D13" s="85" t="n">
        <v>350</v>
      </c>
      <c r="E13" s="86" t="s">
        <v>80</v>
      </c>
      <c r="G13" s="109" t="s">
        <v>81</v>
      </c>
      <c r="H13" s="110" t="s"/>
      <c r="I13" s="95" t="s">
        <v>82</v>
      </c>
      <c r="J13" s="116" t="n">
        <f aca="false" ca="false" dt2D="false" dtr="false" t="normal">2*PI()*(1-COS(RADIANS(D10/2)))</f>
        <v>0.05375352131695916</v>
      </c>
      <c r="K13" s="86" t="s">
        <v>83</v>
      </c>
      <c r="N13" s="64" t="n"/>
      <c r="O13" s="1" t="n">
        <f aca="false" ca="false" dt2D="false" dtr="false" t="normal">1+O12</f>
        <v>10</v>
      </c>
      <c r="P13" s="65" t="n">
        <f aca="false" ca="false" dt2D="false" dtr="false" t="normal">P12+$J$45</f>
        <v>3.875</v>
      </c>
      <c r="Q13" s="66" t="n">
        <f aca="false" ca="false" dt2D="false" dtr="false" t="normal">170.8+10*LOG10(J34)+J9</f>
        <v>194.72239754060305</v>
      </c>
      <c r="R13" s="67" t="n">
        <f aca="false" ca="false" dt2D="false" dtr="false" t="normal">20*LOG(P13)</f>
        <v>11.76543413684658</v>
      </c>
      <c r="S13" s="67" t="n">
        <f aca="false" ca="false" dt2D="false" dtr="false" t="normal">2*$J$6*(P13/1000)</f>
        <v>0.13583132580301213</v>
      </c>
      <c r="T13" s="67" t="n">
        <f aca="false" ca="false" dt2D="false" dtr="false" t="normal">R13+S13</f>
        <v>11.901265462649592</v>
      </c>
      <c r="U13" s="68" t="n">
        <f aca="false" ca="false" dt2D="false" dtr="false" t="normal">$Q$4-(R13+S13)+$Q$8+$Q$10</f>
        <v>146.9291966106942</v>
      </c>
      <c r="V13" s="69" t="n">
        <f aca="false" ca="false" dt2D="false" dtr="false" t="normal">POWER(10, (U13+$D$16)*0.05)*1000</f>
        <v>17.764370300842472</v>
      </c>
      <c r="W13" s="70" t="n">
        <f aca="false" ca="false" dt2D="false" dtr="false" t="normal">POWER(10, 0.05*T13)</f>
        <v>3.9360741664046555</v>
      </c>
      <c r="X13" s="71" t="n">
        <f aca="false" ca="false" dt2D="false" dtr="false" t="normal">V13*POWER(2, 0.5)*W13</f>
        <v>98.88446962177485</v>
      </c>
      <c r="Y13" s="71" t="n">
        <f aca="false" ca="false" dt2D="false" dtr="false" t="normal">W13*(50/$X$4)</f>
        <v>1.9902388016337766</v>
      </c>
      <c r="Z13" s="71" t="n">
        <f aca="false" ca="false" dt2D="false" dtr="false" t="normal">V13*POWER(2, 0.5)*Y13</f>
        <v>50</v>
      </c>
      <c r="AA13" s="71" t="n">
        <f aca="false" ca="false" dt2D="false" dtr="false" t="normal">20*LOG10(Y13)</f>
        <v>5.9781037795475</v>
      </c>
      <c r="AB13" s="71" t="n">
        <f aca="false" ca="false" dt2D="false" dtr="false" t="normal">T13-AA13</f>
        <v>5.923161683102092</v>
      </c>
      <c r="AD13" s="72" t="n">
        <v>10</v>
      </c>
      <c r="AE13" s="73" t="n">
        <f aca="false" ca="false" dt2D="false" dtr="false" t="normal">AE12+3</f>
        <v>37</v>
      </c>
      <c r="AG13" s="0" t="n">
        <f aca="false" ca="false" dt2D="false" dtr="false" t="normal">20*LOG(AE13)</f>
        <v>31.364034481339896</v>
      </c>
      <c r="AH13" s="0" t="n">
        <f aca="false" ca="false" dt2D="false" dtr="false" t="normal">2*$J$6*(AE13/1000)</f>
        <v>1.2969700786352127</v>
      </c>
      <c r="AI13" s="75" t="n">
        <f aca="false" ca="false" dt2D="false" dtr="false" t="normal">AG13+AH13</f>
        <v>32.66100455997511</v>
      </c>
      <c r="AJ13" s="74" t="n">
        <f aca="false" ca="false" dt2D="false" dtr="false" t="normal">$AF$4-(AG13+AH13)+$Q$8+$Q$10</f>
        <v>146.16945751336868</v>
      </c>
      <c r="AK13" s="76" t="n">
        <f aca="false" ca="false" dt2D="false" dtr="false" t="normal">POWER(10, (AJ13+$D$16)*0.05)*1000</f>
        <v>16.27656896433976</v>
      </c>
      <c r="AL13" s="77" t="n">
        <f aca="false" ca="false" dt2D="false" dtr="false" t="normal">POWER(10, 0.05*AI13)</f>
        <v>42.95861073472161</v>
      </c>
      <c r="AM13" s="0" t="n">
        <f aca="false" ca="false" dt2D="false" dtr="false" t="normal">AK13*POWER(2, 0.5)*AL13</f>
        <v>988.84469621775</v>
      </c>
      <c r="AN13" s="78" t="n">
        <f aca="false" ca="false" dt2D="false" dtr="false" t="normal">AL13*($X$4/$AM$4)</f>
        <v>4.295861073472154</v>
      </c>
      <c r="AO13" s="79" t="n">
        <f aca="false" ca="false" dt2D="false" dtr="false" t="normal">AK13*POWER(2, 0.5)*AN13</f>
        <v>98.88446962177484</v>
      </c>
      <c r="AP13" s="79" t="n">
        <f aca="false" ca="false" dt2D="false" dtr="false" t="normal">AL13*(50/AM13)</f>
        <v>2.1721616599166067</v>
      </c>
      <c r="AQ13" s="79" t="n">
        <f aca="false" ca="false" dt2D="false" dtr="false" t="normal">AK13*POWER(2, 0.5)*AP13</f>
        <v>50</v>
      </c>
      <c r="AR13" s="79" t="n">
        <f aca="false" ca="false" dt2D="false" dtr="false" t="normal">20*LOG10(AP13)</f>
        <v>6.7378428768730085</v>
      </c>
      <c r="AS13" s="79" t="n">
        <f aca="false" ca="false" dt2D="false" dtr="false" t="normal">AI13-AR13</f>
        <v>25.9231616831021</v>
      </c>
      <c r="AU13" s="72" t="n">
        <f aca="false" ca="false" dt2D="false" dtr="false" t="normal">AU12+1</f>
        <v>10</v>
      </c>
      <c r="AV13" s="73" t="n">
        <f aca="false" ca="false" dt2D="false" dtr="false" t="normal">AV12+27</f>
        <v>293</v>
      </c>
      <c r="AW13" s="72" t="n"/>
      <c r="AX13" s="72" t="n">
        <f aca="false" ca="false" dt2D="false" dtr="false" t="normal">20*LOG(AV13)</f>
        <v>49.33735240708219</v>
      </c>
      <c r="AY13" s="72" t="n">
        <f aca="false" ca="false" dt2D="false" dtr="false" t="normal">2*$J$6*(AV13/1000)</f>
        <v>10.270600892976143</v>
      </c>
      <c r="AZ13" s="72" t="n">
        <f aca="false" ca="false" dt2D="false" dtr="false" t="normal">AX13+AY13</f>
        <v>59.607953300058334</v>
      </c>
      <c r="BA13" s="80" t="n">
        <f aca="false" ca="false" dt2D="false" dtr="false" t="normal">$AW$4-(AX13+AY13)+$Q$8+$Q$10</f>
        <v>123.57218765756357</v>
      </c>
      <c r="BB13" s="81" t="n">
        <f aca="false" ca="false" dt2D="false" dtr="false" t="normal">POWER(10, (BA13+$D$16)*0.05)*1000</f>
        <v>1.2069780437285529</v>
      </c>
      <c r="BC13" s="82" t="n">
        <f aca="false" ca="false" dt2D="false" dtr="false" t="normal">POWER(10, 0.05*AZ13)</f>
        <v>955.8674326214488</v>
      </c>
      <c r="BD13" s="72" t="n">
        <f aca="false" ca="false" dt2D="false" dtr="false" t="normal">BB13*POWER(2, 0.5)*BC13</f>
        <v>1631.593748759285</v>
      </c>
      <c r="BE13" s="71" t="n">
        <f aca="false" ca="false" dt2D="false" dtr="false" t="normal">BC13*($X$4/$BD$4)</f>
        <v>57.931359552814975</v>
      </c>
      <c r="BF13" s="71" t="n">
        <f aca="false" ca="false" dt2D="false" dtr="false" t="normal">BB13*POWER(2, 0.5)*BE13</f>
        <v>98.88446962177468</v>
      </c>
      <c r="BG13" s="71" t="n">
        <f aca="false" ca="false" dt2D="false" dtr="false" t="normal">BC13*(50/BD13)</f>
        <v>29.292445909048137</v>
      </c>
      <c r="BH13" s="71" t="n">
        <f aca="false" ca="false" dt2D="false" dtr="false" t="normal">BB13*POWER(2, 0.5)*BG13</f>
        <v>49.99999999999999</v>
      </c>
      <c r="BI13" s="0" t="n">
        <f aca="false" ca="false" dt2D="false" dtr="false" t="normal">20*LOG10(BG13)</f>
        <v>29.335112732678112</v>
      </c>
      <c r="BJ13" s="0" t="n">
        <f aca="false" ca="false" dt2D="false" dtr="false" t="normal">AZ13-BI13</f>
        <v>30.27284056738022</v>
      </c>
      <c r="BL13" s="75" t="n"/>
    </row>
    <row outlineLevel="0" r="14">
      <c r="B14" s="91" t="s"/>
      <c r="C14" s="117" t="s">
        <v>84</v>
      </c>
      <c r="D14" s="118" t="n">
        <f aca="false" ca="false" dt2D="false" dtr="false" t="normal">20*LOG10(D13*POWER(10, 6))</f>
        <v>170.8813608870055</v>
      </c>
      <c r="E14" s="117" t="s">
        <v>85</v>
      </c>
      <c r="G14" s="114" t="s"/>
      <c r="H14" s="115" t="s"/>
      <c r="I14" s="95" t="s">
        <v>66</v>
      </c>
      <c r="J14" s="96" t="n">
        <f aca="false" ca="false" dt2D="false" dtr="false" t="normal">10*LOG10(J13)</f>
        <v>-12.695930804647748</v>
      </c>
      <c r="K14" s="86" t="s">
        <v>75</v>
      </c>
      <c r="N14" s="64" t="n"/>
      <c r="O14" s="1" t="n">
        <f aca="false" ca="false" dt2D="false" dtr="false" t="normal">1+O13</f>
        <v>11</v>
      </c>
      <c r="P14" s="65" t="n">
        <f aca="false" ca="false" dt2D="false" dtr="false" t="normal">P13+$J$45</f>
        <v>4.25</v>
      </c>
      <c r="Q14" s="104" t="n"/>
      <c r="R14" s="67" t="n">
        <f aca="false" ca="false" dt2D="false" dtr="false" t="normal">20*LOG(P14)</f>
        <v>12.56777860100623</v>
      </c>
      <c r="S14" s="67" t="n">
        <f aca="false" ca="false" dt2D="false" dtr="false" t="normal">2*$J$6*(P14/1000)</f>
        <v>0.1489762928162069</v>
      </c>
      <c r="T14" s="67" t="n">
        <f aca="false" ca="false" dt2D="false" dtr="false" t="normal">R14+S14</f>
        <v>12.716754893822436</v>
      </c>
      <c r="U14" s="68" t="n">
        <f aca="false" ca="false" dt2D="false" dtr="false" t="normal">$Q$4-(R14+S14)+$Q$8+$Q$10</f>
        <v>146.11370717952136</v>
      </c>
      <c r="V14" s="69" t="n">
        <f aca="false" ca="false" dt2D="false" dtr="false" t="normal">POWER(10, (U14+$D$16)*0.05)*1000</f>
        <v>16.17243245518796</v>
      </c>
      <c r="W14" s="70" t="n">
        <f aca="false" ca="false" dt2D="false" dtr="false" t="normal">POWER(10, 0.05*T14)</f>
        <v>4.3235227117094555</v>
      </c>
      <c r="X14" s="71" t="n">
        <f aca="false" ca="false" dt2D="false" dtr="false" t="normal">V14*POWER(2, 0.5)*W14</f>
        <v>98.88446962177498</v>
      </c>
      <c r="Y14" s="71" t="n">
        <f aca="false" ca="false" dt2D="false" dtr="false" t="normal">W14*(50/$X$4)</f>
        <v>2.1861485065585033</v>
      </c>
      <c r="Z14" s="71" t="n">
        <f aca="false" ca="false" dt2D="false" dtr="false" t="normal">V14*POWER(2, 0.5)*Y14</f>
        <v>50.00000000000007</v>
      </c>
      <c r="AA14" s="71" t="n">
        <f aca="false" ca="false" dt2D="false" dtr="false" t="normal">20*LOG10(Y14)</f>
        <v>6.793593210720346</v>
      </c>
      <c r="AB14" s="71" t="n">
        <f aca="false" ca="false" dt2D="false" dtr="false" t="normal">T14-AA14</f>
        <v>5.923161683102091</v>
      </c>
      <c r="AD14" s="72" t="n">
        <v>11</v>
      </c>
      <c r="AE14" s="73" t="n">
        <f aca="false" ca="false" dt2D="false" dtr="false" t="normal">AE13+3</f>
        <v>40</v>
      </c>
      <c r="AG14" s="0" t="n">
        <f aca="false" ca="false" dt2D="false" dtr="false" t="normal">20*LOG(AE14)</f>
        <v>32.04119982655924</v>
      </c>
      <c r="AH14" s="0" t="n">
        <f aca="false" ca="false" dt2D="false" dtr="false" t="normal">2*$J$6*(AE14/1000)</f>
        <v>1.4021298147407706</v>
      </c>
      <c r="AI14" s="75" t="n">
        <f aca="false" ca="false" dt2D="false" dtr="false" t="normal">AG14+AH14</f>
        <v>33.44332964130001</v>
      </c>
      <c r="AJ14" s="74" t="n">
        <f aca="false" ca="false" dt2D="false" dtr="false" t="normal">$AF$4-(AG14+AH14)+$Q$8+$Q$10</f>
        <v>145.38713243204379</v>
      </c>
      <c r="AK14" s="76" t="n">
        <f aca="false" ca="false" dt2D="false" dtr="false" t="normal">POWER(10, (AJ14+$D$16)*0.05)*1000</f>
        <v>14.874644965484677</v>
      </c>
      <c r="AL14" s="77" t="n">
        <f aca="false" ca="false" dt2D="false" dtr="false" t="normal">POWER(10, 0.05*AI14)</f>
        <v>47.00742719294472</v>
      </c>
      <c r="AM14" s="0" t="n">
        <f aca="false" ca="false" dt2D="false" dtr="false" t="normal">AK14*POWER(2, 0.5)*AL14</f>
        <v>988.8446962177501</v>
      </c>
      <c r="AN14" s="78" t="n">
        <f aca="false" ca="false" dt2D="false" dtr="false" t="normal">AL14*($X$4/$AM$4)</f>
        <v>4.700742719294464</v>
      </c>
      <c r="AO14" s="79" t="n">
        <f aca="false" ca="false" dt2D="false" dtr="false" t="normal">AK14*POWER(2, 0.5)*AN14</f>
        <v>98.88446962177484</v>
      </c>
      <c r="AP14" s="79" t="n">
        <f aca="false" ca="false" dt2D="false" dtr="false" t="normal">AL14*(50/AM14)</f>
        <v>2.3768862477972665</v>
      </c>
      <c r="AQ14" s="79" t="n">
        <f aca="false" ca="false" dt2D="false" dtr="false" t="normal">AK14*POWER(2, 0.5)*AP14</f>
        <v>50</v>
      </c>
      <c r="AR14" s="79" t="n">
        <f aca="false" ca="false" dt2D="false" dtr="false" t="normal">20*LOG10(AP14)</f>
        <v>7.520167958197906</v>
      </c>
      <c r="AS14" s="79" t="n">
        <f aca="false" ca="false" dt2D="false" dtr="false" t="normal">AI14-AR14</f>
        <v>25.923161683102105</v>
      </c>
      <c r="AU14" s="72" t="n">
        <f aca="false" ca="false" dt2D="false" dtr="false" t="normal">AU13+1</f>
        <v>11</v>
      </c>
      <c r="AV14" s="73" t="n">
        <f aca="false" ca="false" dt2D="false" dtr="false" t="normal">AV13+27</f>
        <v>320</v>
      </c>
      <c r="AW14" s="72" t="n"/>
      <c r="AX14" s="72" t="n">
        <f aca="false" ca="false" dt2D="false" dtr="false" t="normal">20*LOG(AV14)</f>
        <v>50.10299956639812</v>
      </c>
      <c r="AY14" s="72" t="n">
        <f aca="false" ca="false" dt2D="false" dtr="false" t="normal">2*$J$6*(AV14/1000)</f>
        <v>11.217038517926165</v>
      </c>
      <c r="AZ14" s="72" t="n">
        <f aca="false" ca="false" dt2D="false" dtr="false" t="normal">AX14+AY14</f>
        <v>61.32003808432428</v>
      </c>
      <c r="BA14" s="80" t="n">
        <f aca="false" ca="false" dt2D="false" dtr="false" t="normal">$AW$4-(AX14+AY14)+$Q$8+$Q$10</f>
        <v>121.86010287329765</v>
      </c>
      <c r="BB14" s="81" t="n">
        <f aca="false" ca="false" dt2D="false" dtr="false" t="normal">POWER(10, (BA14+$D$16)*0.05)*1000</f>
        <v>0.9910490068677575</v>
      </c>
      <c r="BC14" s="82" t="n">
        <f aca="false" ca="false" dt2D="false" dtr="false" t="normal">POWER(10, 0.05*AZ14)</f>
        <v>1164.1311336718</v>
      </c>
      <c r="BD14" s="72" t="n">
        <f aca="false" ca="false" dt2D="false" dtr="false" t="normal">BB14*POWER(2, 0.5)*BC14</f>
        <v>1631.5937487592898</v>
      </c>
      <c r="BE14" s="71" t="n">
        <f aca="false" ca="false" dt2D="false" dtr="false" t="normal">BC14*($X$4/$BD$4)</f>
        <v>70.55340204071503</v>
      </c>
      <c r="BF14" s="71" t="n">
        <f aca="false" ca="false" dt2D="false" dtr="false" t="normal">BB14*POWER(2, 0.5)*BE14</f>
        <v>98.88446962177498</v>
      </c>
      <c r="BG14" s="71" t="n">
        <f aca="false" ca="false" dt2D="false" dtr="false" t="normal">BC14*(50/BD14)</f>
        <v>35.67466272033214</v>
      </c>
      <c r="BH14" s="71" t="n">
        <f aca="false" ca="false" dt2D="false" dtr="false" t="normal">BB14*POWER(2, 0.5)*BG14</f>
        <v>50</v>
      </c>
      <c r="BI14" s="0" t="n">
        <f aca="false" ca="false" dt2D="false" dtr="false" t="normal">20*LOG10(BG14)</f>
        <v>31.047197516944042</v>
      </c>
      <c r="BJ14" s="0" t="n">
        <f aca="false" ca="false" dt2D="false" dtr="false" t="normal">AZ14-BI14</f>
        <v>30.27284056738024</v>
      </c>
      <c r="BL14" s="75" t="n"/>
    </row>
    <row outlineLevel="0" r="15">
      <c r="B15" s="119" t="s">
        <v>86</v>
      </c>
      <c r="C15" s="86" t="s">
        <v>87</v>
      </c>
      <c r="D15" s="85" t="n">
        <v>800</v>
      </c>
      <c r="E15" s="86" t="s">
        <v>88</v>
      </c>
      <c r="G15" s="103" t="n"/>
      <c r="H15" s="103" t="n"/>
      <c r="I15" s="47" t="n"/>
      <c r="J15" s="120" t="n"/>
      <c r="K15" s="121" t="n"/>
      <c r="N15" s="64" t="n"/>
      <c r="O15" s="1" t="n">
        <f aca="false" ca="false" dt2D="false" dtr="false" t="normal">1+O14</f>
        <v>12</v>
      </c>
      <c r="P15" s="65" t="n">
        <f aca="false" ca="false" dt2D="false" dtr="false" t="normal">P14+$J$45</f>
        <v>4.625</v>
      </c>
      <c r="Q15" s="104" t="n"/>
      <c r="R15" s="67" t="n">
        <f aca="false" ca="false" dt2D="false" dtr="false" t="normal">20*LOG(P15)</f>
        <v>13.302234741501026</v>
      </c>
      <c r="S15" s="67" t="n">
        <f aca="false" ca="false" dt2D="false" dtr="false" t="normal">2*$J$6*(P15/1000)</f>
        <v>0.1621212598294016</v>
      </c>
      <c r="T15" s="67" t="n">
        <f aca="false" ca="false" dt2D="false" dtr="false" t="normal">R15+S15</f>
        <v>13.464356001330428</v>
      </c>
      <c r="U15" s="68" t="n">
        <f aca="false" ca="false" dt2D="false" dtr="false" t="normal">$Q$4-(R15+S15)+$Q$8+$Q$10</f>
        <v>145.36610607201337</v>
      </c>
      <c r="V15" s="69" t="n">
        <f aca="false" ca="false" dt2D="false" dtr="false" t="normal">POWER(10, (U15+$D$16)*0.05)*1000</f>
        <v>14.838680728964746</v>
      </c>
      <c r="W15" s="70" t="n">
        <f aca="false" ca="false" dt2D="false" dtr="false" t="normal">POWER(10, 0.05*T15)</f>
        <v>4.7121358226345835</v>
      </c>
      <c r="X15" s="71" t="n">
        <f aca="false" ca="false" dt2D="false" dtr="false" t="normal">V15*POWER(2, 0.5)*W15</f>
        <v>98.88446962177498</v>
      </c>
      <c r="Y15" s="71" t="n">
        <f aca="false" ca="false" dt2D="false" dtr="false" t="normal">W15*(50/$X$4)</f>
        <v>2.3826470631121976</v>
      </c>
      <c r="Z15" s="71" t="n">
        <f aca="false" ca="false" dt2D="false" dtr="false" t="normal">V15*POWER(2, 0.5)*Y15</f>
        <v>50.000000000000064</v>
      </c>
      <c r="AA15" s="71" t="n">
        <f aca="false" ca="false" dt2D="false" dtr="false" t="normal">20*LOG10(Y15)</f>
        <v>7.541194318228335</v>
      </c>
      <c r="AB15" s="71" t="n">
        <f aca="false" ca="false" dt2D="false" dtr="false" t="normal">T15-AA15</f>
        <v>5.923161683102093</v>
      </c>
      <c r="AD15" s="72" t="n">
        <v>12</v>
      </c>
      <c r="AE15" s="73" t="n">
        <f aca="false" ca="false" dt2D="false" dtr="false" t="normal">AE14+3</f>
        <v>43</v>
      </c>
      <c r="AG15" s="0" t="n">
        <f aca="false" ca="false" dt2D="false" dtr="false" t="normal">20*LOG(AE15)</f>
        <v>32.66936911159173</v>
      </c>
      <c r="AH15" s="0" t="n">
        <f aca="false" ca="false" dt2D="false" dtr="false" t="normal">2*$J$6*(AE15/1000)</f>
        <v>1.5072895508463282</v>
      </c>
      <c r="AI15" s="75" t="n">
        <f aca="false" ca="false" dt2D="false" dtr="false" t="normal">AG15+AH15</f>
        <v>34.17665866243806</v>
      </c>
      <c r="AJ15" s="74" t="n">
        <f aca="false" ca="false" dt2D="false" dtr="false" t="normal">$AF$4-(AG15+AH15)+$Q$8+$Q$10</f>
        <v>144.65380341090574</v>
      </c>
      <c r="AK15" s="76" t="n">
        <f aca="false" ca="false" dt2D="false" dtr="false" t="normal">POWER(10, (AJ15+$D$16)*0.05)*1000</f>
        <v>13.670366482955481</v>
      </c>
      <c r="AL15" s="77" t="n">
        <f aca="false" ca="false" dt2D="false" dtr="false" t="normal">POWER(10, 0.05*AI15)</f>
        <v>51.148503670894584</v>
      </c>
      <c r="AM15" s="0" t="n">
        <f aca="false" ca="false" dt2D="false" dtr="false" t="normal">AK15*POWER(2, 0.5)*AL15</f>
        <v>988.8446962177502</v>
      </c>
      <c r="AN15" s="78" t="n">
        <f aca="false" ca="false" dt2D="false" dtr="false" t="normal">AL15*($X$4/$AM$4)</f>
        <v>5.11485036708945</v>
      </c>
      <c r="AO15" s="79" t="n">
        <f aca="false" ca="false" dt2D="false" dtr="false" t="normal">AK15*POWER(2, 0.5)*AN15</f>
        <v>98.88446962177485</v>
      </c>
      <c r="AP15" s="79" t="n">
        <f aca="false" ca="false" dt2D="false" dtr="false" t="normal">AL15*(50/AM15)</f>
        <v>2.586275876613052</v>
      </c>
      <c r="AQ15" s="79" t="n">
        <f aca="false" ca="false" dt2D="false" dtr="false" t="normal">AK15*POWER(2, 0.5)*AP15</f>
        <v>49.99999999999999</v>
      </c>
      <c r="AR15" s="79" t="n">
        <f aca="false" ca="false" dt2D="false" dtr="false" t="normal">20*LOG10(AP15)</f>
        <v>8.253496979335951</v>
      </c>
      <c r="AS15" s="79" t="n">
        <f aca="false" ca="false" dt2D="false" dtr="false" t="normal">AI15-AR15</f>
        <v>25.92316168310211</v>
      </c>
      <c r="AU15" s="72" t="n">
        <f aca="false" ca="false" dt2D="false" dtr="false" t="normal">AU14+1</f>
        <v>12</v>
      </c>
      <c r="AV15" s="73" t="n">
        <f aca="false" ca="false" dt2D="false" dtr="false" t="normal">AV14+27</f>
        <v>347</v>
      </c>
      <c r="AW15" s="72" t="n"/>
      <c r="AX15" s="72" t="n">
        <f aca="false" ca="false" dt2D="false" dtr="false" t="normal">20*LOG(AV15)</f>
        <v>50.80658949581747</v>
      </c>
      <c r="AY15" s="72" t="n">
        <f aca="false" ca="false" dt2D="false" dtr="false" t="normal">2*$J$6*(AV15/1000)</f>
        <v>12.163476142876183</v>
      </c>
      <c r="AZ15" s="72" t="n">
        <f aca="false" ca="false" dt2D="false" dtr="false" t="normal">AX15+AY15</f>
        <v>62.970065638693654</v>
      </c>
      <c r="BA15" s="80" t="n">
        <f aca="false" ca="false" dt2D="false" dtr="false" t="normal">$AW$4-(AX15+AY15)+$Q$8+$Q$10</f>
        <v>120.21007531892826</v>
      </c>
      <c r="BB15" s="81" t="n">
        <f aca="false" ca="false" dt2D="false" dtr="false" t="normal">POWER(10, (BA15+$D$16)*0.05)*1000</f>
        <v>0.8195845311726889</v>
      </c>
      <c r="BC15" s="82" t="n">
        <f aca="false" ca="false" dt2D="false" dtr="false" t="normal">POWER(10, 0.05*AZ15)</f>
        <v>1407.6778660506238</v>
      </c>
      <c r="BD15" s="72" t="n">
        <f aca="false" ca="false" dt2D="false" dtr="false" t="normal">BB15*POWER(2, 0.5)*BC15</f>
        <v>1631.5937487592869</v>
      </c>
      <c r="BE15" s="71" t="n">
        <f aca="false" ca="false" dt2D="false" dtr="false" t="normal">BC15*($X$4/$BD$4)</f>
        <v>85.31381006367403</v>
      </c>
      <c r="BF15" s="71" t="n">
        <f aca="false" ca="false" dt2D="false" dtr="false" t="normal">BB15*POWER(2, 0.5)*BE15</f>
        <v>98.88446962177478</v>
      </c>
      <c r="BG15" s="71" t="n">
        <f aca="false" ca="false" dt2D="false" dtr="false" t="normal">BC15*(50/BD15)</f>
        <v>43.13812390863426</v>
      </c>
      <c r="BH15" s="71" t="n">
        <f aca="false" ca="false" dt2D="false" dtr="false" t="normal">BB15*POWER(2, 0.5)*BG15</f>
        <v>50</v>
      </c>
      <c r="BI15" s="0" t="n">
        <f aca="false" ca="false" dt2D="false" dtr="false" t="normal">20*LOG10(BG15)</f>
        <v>32.697225071313426</v>
      </c>
      <c r="BJ15" s="0" t="n">
        <f aca="false" ca="false" dt2D="false" dtr="false" t="normal">AZ15-BI15</f>
        <v>30.27284056738023</v>
      </c>
      <c r="BL15" s="75" t="n"/>
    </row>
    <row outlineLevel="0" r="16">
      <c r="B16" s="122" t="s"/>
      <c r="C16" s="86" t="s">
        <v>87</v>
      </c>
      <c r="D16" s="96" t="n">
        <f aca="false" ca="false" dt2D="false" dtr="false" t="normal">20*LOG10(D15*POWER(10, -12))</f>
        <v>-181.93820026016112</v>
      </c>
      <c r="E16" s="86" t="s">
        <v>89</v>
      </c>
      <c r="G16" s="103" t="n"/>
      <c r="H16" s="103" t="n"/>
      <c r="I16" s="47" t="n"/>
      <c r="J16" s="120" t="n"/>
      <c r="K16" s="121" t="n"/>
      <c r="N16" s="64" t="n"/>
      <c r="O16" s="1" t="n">
        <f aca="false" ca="false" dt2D="false" dtr="false" t="normal">1+O15</f>
        <v>13</v>
      </c>
      <c r="P16" s="65" t="n">
        <f aca="false" ca="false" dt2D="false" dtr="false" t="normal">P15+$J$45</f>
        <v>5</v>
      </c>
      <c r="Q16" s="104" t="n"/>
      <c r="R16" s="67" t="n">
        <f aca="false" ca="false" dt2D="false" dtr="false" t="normal">20*LOG(P16)</f>
        <v>13.979400086720375</v>
      </c>
      <c r="S16" s="67" t="n">
        <f aca="false" ca="false" dt2D="false" dtr="false" t="normal">2*$J$6*(P16/1000)</f>
        <v>0.17526622684259632</v>
      </c>
      <c r="T16" s="67" t="n">
        <f aca="false" ca="false" dt2D="false" dtr="false" t="normal">R16+S16</f>
        <v>14.154666313562972</v>
      </c>
      <c r="U16" s="68" t="n">
        <f aca="false" ca="false" dt2D="false" dtr="false" t="normal">$Q$4-(R16+S16)+$Q$8+$Q$10</f>
        <v>144.6757957597808</v>
      </c>
      <c r="V16" s="69" t="n">
        <f aca="false" ca="false" dt2D="false" dtr="false" t="normal">POWER(10, (U16+$D$16)*0.05)*1000</f>
        <v>13.705023197690444</v>
      </c>
      <c r="W16" s="70" t="n">
        <f aca="false" ca="false" dt2D="false" dtr="false" t="normal">POWER(10, 0.05*T16)</f>
        <v>5.10191613797307</v>
      </c>
      <c r="X16" s="71" t="n">
        <f aca="false" ca="false" dt2D="false" dtr="false" t="normal">V16*POWER(2, 0.5)*W16</f>
        <v>98.88446962177488</v>
      </c>
      <c r="Y16" s="71" t="n">
        <f aca="false" ca="false" dt2D="false" dtr="false" t="normal">W16*(50/$X$4)</f>
        <v>2.5797358055756834</v>
      </c>
      <c r="Z16" s="71" t="n">
        <f aca="false" ca="false" dt2D="false" dtr="false" t="normal">V16*POWER(2, 0.5)*Y16</f>
        <v>50.00000000000002</v>
      </c>
      <c r="AA16" s="71" t="n">
        <f aca="false" ca="false" dt2D="false" dtr="false" t="normal">20*LOG10(Y16)</f>
        <v>8.231504630460881</v>
      </c>
      <c r="AB16" s="71" t="n">
        <f aca="false" ca="false" dt2D="false" dtr="false" t="normal">T16-AA16</f>
        <v>5.923161683102091</v>
      </c>
      <c r="AD16" s="72" t="n">
        <v>13</v>
      </c>
      <c r="AE16" s="73" t="n">
        <f aca="false" ca="false" dt2D="false" dtr="false" t="normal">AE15+3</f>
        <v>46</v>
      </c>
      <c r="AG16" s="0" t="n">
        <f aca="false" ca="false" dt2D="false" dtr="false" t="normal">20*LOG(AE16)</f>
        <v>33.25515663363148</v>
      </c>
      <c r="AH16" s="0" t="n">
        <f aca="false" ca="false" dt2D="false" dtr="false" t="normal">2*$J$6*(AE16/1000)</f>
        <v>1.612449286951886</v>
      </c>
      <c r="AI16" s="75" t="n">
        <f aca="false" ca="false" dt2D="false" dtr="false" t="normal">AG16+AH16</f>
        <v>34.867605920583365</v>
      </c>
      <c r="AJ16" s="74" t="n">
        <f aca="false" ca="false" dt2D="false" dtr="false" t="normal">$AF$4-(AG16+AH16)+$Q$8+$Q$10</f>
        <v>143.96285615276042</v>
      </c>
      <c r="AK16" s="76" t="n">
        <f aca="false" ca="false" dt2D="false" dtr="false" t="normal">POWER(10, (AJ16+$D$16)*0.05)*1000</f>
        <v>12.625040926146387</v>
      </c>
      <c r="AL16" s="77" t="n">
        <f aca="false" ca="false" dt2D="false" dtr="false" t="normal">POWER(10, 0.05*AI16)</f>
        <v>55.38348701807725</v>
      </c>
      <c r="AM16" s="0" t="n">
        <f aca="false" ca="false" dt2D="false" dtr="false" t="normal">AK16*POWER(2, 0.5)*AL16</f>
        <v>988.8446962177496</v>
      </c>
      <c r="AN16" s="78" t="n">
        <f aca="false" ca="false" dt2D="false" dtr="false" t="normal">AL16*($X$4/$AM$4)</f>
        <v>5.538348701807716</v>
      </c>
      <c r="AO16" s="79" t="n">
        <f aca="false" ca="false" dt2D="false" dtr="false" t="normal">AK16*POWER(2, 0.5)*AN16</f>
        <v>98.88446962177481</v>
      </c>
      <c r="AP16" s="79" t="n">
        <f aca="false" ca="false" dt2D="false" dtr="false" t="normal">AL16*(50/AM16)</f>
        <v>2.8004138177569526</v>
      </c>
      <c r="AQ16" s="79" t="n">
        <f aca="false" ca="false" dt2D="false" dtr="false" t="normal">AK16*POWER(2, 0.5)*AP16</f>
        <v>50</v>
      </c>
      <c r="AR16" s="79" t="n">
        <f aca="false" ca="false" dt2D="false" dtr="false" t="normal">20*LOG10(AP16)</f>
        <v>8.944444237481266</v>
      </c>
      <c r="AS16" s="79" t="n">
        <f aca="false" ca="false" dt2D="false" dtr="false" t="normal">AI16-AR16</f>
        <v>25.9231616831021</v>
      </c>
      <c r="AU16" s="72" t="n">
        <f aca="false" ca="false" dt2D="false" dtr="false" t="normal">AU15+1</f>
        <v>13</v>
      </c>
      <c r="AV16" s="73" t="n">
        <f aca="false" ca="false" dt2D="false" dtr="false" t="normal">AV15+27</f>
        <v>374</v>
      </c>
      <c r="AW16" s="72" t="n"/>
      <c r="AX16" s="72" t="n">
        <f aca="false" ca="false" dt2D="false" dtr="false" t="normal">20*LOG(AV16)</f>
        <v>51.45743204400959</v>
      </c>
      <c r="AY16" s="72" t="n">
        <f aca="false" ca="false" dt2D="false" dtr="false" t="normal">2*$J$6*(AV16/1000)</f>
        <v>13.109913767826205</v>
      </c>
      <c r="AZ16" s="72" t="n">
        <f aca="false" ca="false" dt2D="false" dtr="false" t="normal">AX16+AY16</f>
        <v>64.56734581183579</v>
      </c>
      <c r="BA16" s="80" t="n">
        <f aca="false" ca="false" dt2D="false" dtr="false" t="normal">$AW$4-(AX16+AY16)+$Q$8+$Q$10</f>
        <v>118.61279514578612</v>
      </c>
      <c r="BB16" s="81" t="n">
        <f aca="false" ca="false" dt2D="false" dtr="false" t="normal">POWER(10, (BA16+$D$16)*0.05)*1000</f>
        <v>0.6819142158737908</v>
      </c>
      <c r="BC16" s="82" t="n">
        <f aca="false" ca="false" dt2D="false" dtr="false" t="normal">POWER(10, 0.05*AZ16)</f>
        <v>1691.871172403893</v>
      </c>
      <c r="BD16" s="72" t="n">
        <f aca="false" ca="false" dt2D="false" dtr="false" t="normal">BB16*POWER(2, 0.5)*BC16</f>
        <v>1631.5937487592869</v>
      </c>
      <c r="BE16" s="71" t="n">
        <f aca="false" ca="false" dt2D="false" dtr="false" t="normal">BC16*($X$4/$BD$4)</f>
        <v>102.53764681235698</v>
      </c>
      <c r="BF16" s="71" t="n">
        <f aca="false" ca="false" dt2D="false" dtr="false" t="normal">BB16*POWER(2, 0.5)*BE16</f>
        <v>98.8844696217748</v>
      </c>
      <c r="BG16" s="71" t="n">
        <f aca="false" ca="false" dt2D="false" dtr="false" t="normal">BC16*(50/BD16)</f>
        <v>51.84719461233665</v>
      </c>
      <c r="BH16" s="71" t="n">
        <f aca="false" ca="false" dt2D="false" dtr="false" t="normal">BB16*POWER(2, 0.5)*BG16</f>
        <v>50</v>
      </c>
      <c r="BI16" s="0" t="n">
        <f aca="false" ca="false" dt2D="false" dtr="false" t="normal">20*LOG10(BG16)</f>
        <v>34.294505244455564</v>
      </c>
      <c r="BJ16" s="0" t="n">
        <f aca="false" ca="false" dt2D="false" dtr="false" t="normal">AZ16-BI16</f>
        <v>30.27284056738023</v>
      </c>
      <c r="BL16" s="75" t="n"/>
    </row>
    <row outlineLevel="0" r="17">
      <c r="B17" s="111" t="s">
        <v>90</v>
      </c>
      <c r="C17" s="112" t="s"/>
      <c r="D17" s="112" t="s"/>
      <c r="E17" s="113" t="s"/>
      <c r="G17" s="87" t="s">
        <v>91</v>
      </c>
      <c r="H17" s="123" t="s"/>
      <c r="I17" s="123" t="s"/>
      <c r="J17" s="123" t="s"/>
      <c r="K17" s="88" t="s"/>
      <c r="N17" s="64" t="n"/>
      <c r="O17" s="1" t="n">
        <f aca="false" ca="false" dt2D="false" dtr="false" t="normal">1+O16</f>
        <v>14</v>
      </c>
      <c r="P17" s="65" t="n">
        <f aca="false" ca="false" dt2D="false" dtr="false" t="normal">P16+$J$45</f>
        <v>5.375</v>
      </c>
      <c r="Q17" s="104" t="n"/>
      <c r="R17" s="67" t="n">
        <f aca="false" ca="false" dt2D="false" dtr="false" t="normal">20*LOG(P17)</f>
        <v>14.607569371752858</v>
      </c>
      <c r="S17" s="67" t="n">
        <f aca="false" ca="false" dt2D="false" dtr="false" t="normal">2*$J$6*(P17/1000)</f>
        <v>0.18841119385579103</v>
      </c>
      <c r="T17" s="67" t="n">
        <f aca="false" ca="false" dt2D="false" dtr="false" t="normal">R17+S17</f>
        <v>14.795980565608648</v>
      </c>
      <c r="U17" s="68" t="n">
        <f aca="false" ca="false" dt2D="false" dtr="false" t="normal">$Q$4-(R17+S17)+$Q$8+$Q$10</f>
        <v>144.03448150773514</v>
      </c>
      <c r="V17" s="69" t="n">
        <f aca="false" ca="false" dt2D="false" dtr="false" t="normal">POWER(10, (U17+$D$16)*0.05)*1000</f>
        <v>12.729579636805227</v>
      </c>
      <c r="W17" s="70" t="n">
        <f aca="false" ca="false" dt2D="false" dtr="false" t="normal">POWER(10, 0.05*T17)</f>
        <v>5.492866301839693</v>
      </c>
      <c r="X17" s="71" t="n">
        <f aca="false" ca="false" dt2D="false" dtr="false" t="normal">V17*POWER(2, 0.5)*W17</f>
        <v>98.88446962177491</v>
      </c>
      <c r="Y17" s="71" t="n">
        <f aca="false" ca="false" dt2D="false" dtr="false" t="normal">W17*(50/$X$4)</f>
        <v>2.777416070920674</v>
      </c>
      <c r="Z17" s="71" t="n">
        <f aca="false" ca="false" dt2D="false" dtr="false" t="normal">V17*POWER(2, 0.5)*Y17</f>
        <v>50.00000000000003</v>
      </c>
      <c r="AA17" s="71" t="n">
        <f aca="false" ca="false" dt2D="false" dtr="false" t="normal">20*LOG10(Y17)</f>
        <v>8.872818882506554</v>
      </c>
      <c r="AB17" s="71" t="n">
        <f aca="false" ca="false" dt2D="false" dtr="false" t="normal">T17-AA17</f>
        <v>5.923161683102094</v>
      </c>
      <c r="AD17" s="72" t="n">
        <v>14</v>
      </c>
      <c r="AE17" s="73" t="n">
        <f aca="false" ca="false" dt2D="false" dtr="false" t="normal">AE16+3</f>
        <v>49</v>
      </c>
      <c r="AG17" s="0" t="n">
        <f aca="false" ca="false" dt2D="false" dtr="false" t="normal">20*LOG(AE17)</f>
        <v>33.80392160057027</v>
      </c>
      <c r="AH17" s="0" t="n">
        <f aca="false" ca="false" dt2D="false" dtr="false" t="normal">2*$J$6*(AE17/1000)</f>
        <v>1.717609023057444</v>
      </c>
      <c r="AI17" s="75" t="n">
        <f aca="false" ca="false" dt2D="false" dtr="false" t="normal">AG17+AH17</f>
        <v>35.52153062362771</v>
      </c>
      <c r="AJ17" s="74" t="n">
        <f aca="false" ca="false" dt2D="false" dtr="false" t="normal">$AF$4-(AG17+AH17)+$Q$8+$Q$10</f>
        <v>143.30893144971608</v>
      </c>
      <c r="AK17" s="76" t="n">
        <f aca="false" ca="false" dt2D="false" dtr="false" t="normal">POWER(10, (AJ17+$D$16)*0.05)*1000</f>
        <v>11.709451698679567</v>
      </c>
      <c r="AL17" s="77" t="n">
        <f aca="false" ca="false" dt2D="false" dtr="false" t="normal">POWER(10, 0.05*AI17)</f>
        <v>59.71405051483078</v>
      </c>
      <c r="AM17" s="0" t="n">
        <f aca="false" ca="false" dt2D="false" dtr="false" t="normal">AK17*POWER(2, 0.5)*AL17</f>
        <v>988.8446962177503</v>
      </c>
      <c r="AN17" s="78" t="n">
        <f aca="false" ca="false" dt2D="false" dtr="false" t="normal">AL17*($X$4/$AM$4)</f>
        <v>5.971405051483068</v>
      </c>
      <c r="AO17" s="79" t="n">
        <f aca="false" ca="false" dt2D="false" dtr="false" t="normal">AK17*POWER(2, 0.5)*AN17</f>
        <v>98.88446962177487</v>
      </c>
      <c r="AP17" s="79" t="n">
        <f aca="false" ca="false" dt2D="false" dtr="false" t="normal">AL17*(50/AM17)</f>
        <v>3.0193846790720587</v>
      </c>
      <c r="AQ17" s="79" t="n">
        <f aca="false" ca="false" dt2D="false" dtr="false" t="normal">AK17*POWER(2, 0.5)*AP17</f>
        <v>50</v>
      </c>
      <c r="AR17" s="79" t="n">
        <f aca="false" ca="false" dt2D="false" dtr="false" t="normal">20*LOG10(AP17)</f>
        <v>9.598368940525607</v>
      </c>
      <c r="AS17" s="79" t="n">
        <f aca="false" ca="false" dt2D="false" dtr="false" t="normal">AI17-AR17</f>
        <v>25.923161683102105</v>
      </c>
      <c r="AU17" s="72" t="n">
        <f aca="false" ca="false" dt2D="false" dtr="false" t="normal">AU16+1</f>
        <v>14</v>
      </c>
      <c r="AV17" s="73" t="n">
        <f aca="false" ca="false" dt2D="false" dtr="false" t="normal">AV16+27</f>
        <v>401</v>
      </c>
      <c r="AW17" s="72" t="n"/>
      <c r="AX17" s="72" t="n">
        <f aca="false" ca="false" dt2D="false" dtr="false" t="normal">20*LOG(AV17)</f>
        <v>52.06288745240364</v>
      </c>
      <c r="AY17" s="72" t="n">
        <f aca="false" ca="false" dt2D="false" dtr="false" t="normal">2*$J$6*(AV17/1000)</f>
        <v>14.056351392776225</v>
      </c>
      <c r="AZ17" s="72" t="n">
        <f aca="false" ca="false" dt2D="false" dtr="false" t="normal">AX17+AY17</f>
        <v>66.11923884517986</v>
      </c>
      <c r="BA17" s="80" t="n">
        <f aca="false" ca="false" dt2D="false" dtr="false" t="normal">$AW$4-(AX17+AY17)+$Q$8+$Q$10</f>
        <v>117.06090211244205</v>
      </c>
      <c r="BB17" s="81" t="n">
        <f aca="false" ca="false" dt2D="false" dtr="false" t="normal">POWER(10, (BA17+$D$16)*0.05)*1000</f>
        <v>0.5703416564433657</v>
      </c>
      <c r="BC17" s="82" t="n">
        <f aca="false" ca="false" dt2D="false" dtr="false" t="normal">POWER(10, 0.05*AZ17)</f>
        <v>2022.8419068734709</v>
      </c>
      <c r="BD17" s="72" t="n">
        <f aca="false" ca="false" dt2D="false" dtr="false" t="normal">BB17*POWER(2, 0.5)*BC17</f>
        <v>1631.5937487592869</v>
      </c>
      <c r="BE17" s="71" t="n">
        <f aca="false" ca="false" dt2D="false" dtr="false" t="normal">BC17*($X$4/$BD$4)</f>
        <v>122.59647920445258</v>
      </c>
      <c r="BF17" s="71" t="n">
        <f aca="false" ca="false" dt2D="false" dtr="false" t="normal">BB17*POWER(2, 0.5)*BE17</f>
        <v>98.8844696217748</v>
      </c>
      <c r="BG17" s="71" t="n">
        <f aca="false" ca="false" dt2D="false" dtr="false" t="normal">BC17*(50/BD17)</f>
        <v>61.9897541410569</v>
      </c>
      <c r="BH17" s="71" t="n">
        <f aca="false" ca="false" dt2D="false" dtr="false" t="normal">BB17*POWER(2, 0.5)*BG17</f>
        <v>50.00000000000001</v>
      </c>
      <c r="BI17" s="0" t="n">
        <f aca="false" ca="false" dt2D="false" dtr="false" t="normal">20*LOG10(BG17)</f>
        <v>35.846398277799636</v>
      </c>
      <c r="BJ17" s="0" t="n">
        <f aca="false" ca="false" dt2D="false" dtr="false" t="normal">AZ17-BI17</f>
        <v>30.27284056738023</v>
      </c>
      <c r="BL17" s="75" t="n"/>
    </row>
    <row outlineLevel="0" r="18">
      <c r="B18" s="124" t="n">
        <v>1</v>
      </c>
      <c r="C18" s="125" t="n"/>
      <c r="D18" s="85" t="n">
        <v>20</v>
      </c>
      <c r="E18" s="86" t="s">
        <v>6</v>
      </c>
      <c r="G18" s="126" t="n">
        <v>1</v>
      </c>
      <c r="H18" s="127" t="s"/>
      <c r="I18" s="84" t="s">
        <v>92</v>
      </c>
      <c r="J18" s="102" t="n">
        <f aca="false" ca="false" dt2D="false" dtr="false" t="normal">2*D18/$D$29*(1/COS(RADIANS($D$10/2))-1)*POWER(10, 6)</f>
        <v>230.10561547074224</v>
      </c>
      <c r="K18" s="84" t="s">
        <v>5</v>
      </c>
      <c r="N18" s="64" t="n"/>
      <c r="O18" s="1" t="n">
        <f aca="false" ca="false" dt2D="false" dtr="false" t="normal">1+O17</f>
        <v>15</v>
      </c>
      <c r="P18" s="65" t="n">
        <f aca="false" ca="false" dt2D="false" dtr="false" t="normal">P17+$J$45</f>
        <v>5.75</v>
      </c>
      <c r="Q18" s="104" t="n"/>
      <c r="R18" s="67" t="n">
        <f aca="false" ca="false" dt2D="false" dtr="false" t="normal">20*LOG(P18)</f>
        <v>15.19335689379261</v>
      </c>
      <c r="S18" s="67" t="n">
        <f aca="false" ca="false" dt2D="false" dtr="false" t="normal">2*$J$6*(P18/1000)</f>
        <v>0.20155616086898576</v>
      </c>
      <c r="T18" s="67" t="n">
        <f aca="false" ca="false" dt2D="false" dtr="false" t="normal">R18+S18</f>
        <v>15.394913054661595</v>
      </c>
      <c r="U18" s="68" t="n">
        <f aca="false" ca="false" dt2D="false" dtr="false" t="normal">$Q$4-(R18+S18)+$Q$8+$Q$10</f>
        <v>143.4355490186822</v>
      </c>
      <c r="V18" s="69" t="n">
        <f aca="false" ca="false" dt2D="false" dtr="false" t="normal">POWER(10, (U18+$D$16)*0.05)*1000</f>
        <v>11.881395097783845</v>
      </c>
      <c r="W18" s="70" t="n">
        <f aca="false" ca="false" dt2D="false" dtr="false" t="normal">POWER(10, 0.05*T18)</f>
        <v>5.884988963681063</v>
      </c>
      <c r="X18" s="71" t="n">
        <f aca="false" ca="false" dt2D="false" dtr="false" t="normal">V18*POWER(2, 0.5)*W18</f>
        <v>98.88446962177493</v>
      </c>
      <c r="Y18" s="71" t="n">
        <f aca="false" ca="false" dt2D="false" dtr="false" t="normal">W18*(50/$X$4)</f>
        <v>2.975689198814876</v>
      </c>
      <c r="Z18" s="71" t="n">
        <f aca="false" ca="false" dt2D="false" dtr="false" t="normal">V18*POWER(2, 0.5)*Y18</f>
        <v>50.00000000000004</v>
      </c>
      <c r="AA18" s="71" t="n">
        <f aca="false" ca="false" dt2D="false" dtr="false" t="normal">20*LOG10(Y18)</f>
        <v>9.471751371559504</v>
      </c>
      <c r="AB18" s="71" t="n">
        <f aca="false" ca="false" dt2D="false" dtr="false" t="normal">T18-AA18</f>
        <v>5.923161683102091</v>
      </c>
      <c r="AD18" s="72" t="n">
        <v>15</v>
      </c>
      <c r="AE18" s="73" t="n">
        <f aca="false" ca="false" dt2D="false" dtr="false" t="normal">AE17+3</f>
        <v>52</v>
      </c>
      <c r="AG18" s="0" t="n">
        <f aca="false" ca="false" dt2D="false" dtr="false" t="normal">20*LOG(AE18)</f>
        <v>34.32006687269598</v>
      </c>
      <c r="AH18" s="0" t="n">
        <f aca="false" ca="false" dt2D="false" dtr="false" t="normal">2*$J$6*(AE18/1000)</f>
        <v>1.8227687591630015</v>
      </c>
      <c r="AI18" s="75" t="n">
        <f aca="false" ca="false" dt2D="false" dtr="false" t="normal">AG18+AH18</f>
        <v>36.142835631858986</v>
      </c>
      <c r="AJ18" s="74" t="n">
        <f aca="false" ca="false" dt2D="false" dtr="false" t="normal">$AF$4-(AG18+AH18)+$Q$8+$Q$10</f>
        <v>142.6876264414848</v>
      </c>
      <c r="AK18" s="76" t="n">
        <f aca="false" ca="false" dt2D="false" dtr="false" t="normal">POWER(10, (AJ18+$D$16)*0.05)*1000</f>
        <v>10.901124735608821</v>
      </c>
      <c r="AL18" s="77" t="n">
        <f aca="false" ca="false" dt2D="false" dtr="false" t="normal">POWER(10, 0.05*AI18)</f>
        <v>64.1418942718732</v>
      </c>
      <c r="AM18" s="0" t="n">
        <f aca="false" ca="false" dt2D="false" dtr="false" t="normal">AK18*POWER(2, 0.5)*AL18</f>
        <v>988.8446962177502</v>
      </c>
      <c r="AN18" s="78" t="n">
        <f aca="false" ca="false" dt2D="false" dtr="false" t="normal">AL18*($X$4/$AM$4)</f>
        <v>6.41418942718731</v>
      </c>
      <c r="AO18" s="79" t="n">
        <f aca="false" ca="false" dt2D="false" dtr="false" t="normal">AK18*POWER(2, 0.5)*AN18</f>
        <v>98.88446962177487</v>
      </c>
      <c r="AP18" s="79" t="n">
        <f aca="false" ca="false" dt2D="false" dtr="false" t="normal">AL18*(50/AM18)</f>
        <v>3.2432744250543424</v>
      </c>
      <c r="AQ18" s="79" t="n">
        <f aca="false" ca="false" dt2D="false" dtr="false" t="normal">AK18*POWER(2, 0.5)*AP18</f>
        <v>49.99999999999999</v>
      </c>
      <c r="AR18" s="79" t="n">
        <f aca="false" ca="false" dt2D="false" dtr="false" t="normal">20*LOG10(AP18)</f>
        <v>10.219673948756878</v>
      </c>
      <c r="AS18" s="79" t="n">
        <f aca="false" ca="false" dt2D="false" dtr="false" t="normal">AI18-AR18</f>
        <v>25.92316168310211</v>
      </c>
      <c r="AU18" s="72" t="n">
        <f aca="false" ca="false" dt2D="false" dtr="false" t="normal">AU17+1</f>
        <v>15</v>
      </c>
      <c r="AV18" s="73" t="n">
        <f aca="false" ca="false" dt2D="false" dtr="false" t="normal">AV17+27</f>
        <v>428</v>
      </c>
      <c r="AW18" s="72" t="n"/>
      <c r="AX18" s="72" t="n">
        <f aca="false" ca="false" dt2D="false" dtr="false" t="normal">20*LOG(AV18)</f>
        <v>52.62887538026344</v>
      </c>
      <c r="AY18" s="72" t="n">
        <f aca="false" ca="false" dt2D="false" dtr="false" t="normal">2*$J$6*(AV18/1000)</f>
        <v>15.002789017726245</v>
      </c>
      <c r="AZ18" s="72" t="n">
        <f aca="false" ca="false" dt2D="false" dtr="false" t="normal">AX18+AY18</f>
        <v>67.63166439798968</v>
      </c>
      <c r="BA18" s="80" t="n">
        <f aca="false" ca="false" dt2D="false" dtr="false" t="normal">$AW$4-(AX18+AY18)+$Q$8+$Q$10</f>
        <v>115.54847655963223</v>
      </c>
      <c r="BB18" s="81" t="n">
        <f aca="false" ca="false" dt2D="false" dtr="false" t="normal">POWER(10, (BA18+$D$16)*0.05)*1000</f>
        <v>0.47919669598559794</v>
      </c>
      <c r="BC18" s="82" t="n">
        <f aca="false" ca="false" dt2D="false" dtr="false" t="normal">POWER(10, 0.05*AZ18)</f>
        <v>2407.593820145926</v>
      </c>
      <c r="BD18" s="72" t="n">
        <f aca="false" ca="false" dt2D="false" dtr="false" t="normal">BB18*POWER(2, 0.5)*BC18</f>
        <v>1631.5937487592869</v>
      </c>
      <c r="BE18" s="71" t="n">
        <f aca="false" ca="false" dt2D="false" dtr="false" t="normal">BC18*($X$4/$BD$4)</f>
        <v>145.91477697854074</v>
      </c>
      <c r="BF18" s="71" t="n">
        <f aca="false" ca="false" dt2D="false" dtr="false" t="normal">BB18*POWER(2, 0.5)*BE18</f>
        <v>98.8844696217748</v>
      </c>
      <c r="BG18" s="71" t="n">
        <f aca="false" ca="false" dt2D="false" dtr="false" t="normal">BC18*(50/BD18)</f>
        <v>73.7804316171453</v>
      </c>
      <c r="BH18" s="71" t="n">
        <f aca="false" ca="false" dt2D="false" dtr="false" t="normal">BB18*POWER(2, 0.5)*BG18</f>
        <v>50</v>
      </c>
      <c r="BI18" s="0" t="n">
        <f aca="false" ca="false" dt2D="false" dtr="false" t="normal">20*LOG10(BG18)</f>
        <v>37.35882383060946</v>
      </c>
      <c r="BJ18" s="0" t="n">
        <f aca="false" ca="false" dt2D="false" dtr="false" t="normal">AZ18-BI18</f>
        <v>30.27284056738022</v>
      </c>
      <c r="BL18" s="75" t="n"/>
    </row>
    <row outlineLevel="0" r="19">
      <c r="B19" s="124" t="n">
        <v>2</v>
      </c>
      <c r="C19" s="125" t="n"/>
      <c r="D19" s="85" t="n">
        <v>200</v>
      </c>
      <c r="E19" s="86" t="s">
        <v>6</v>
      </c>
      <c r="G19" s="126" t="n">
        <v>2</v>
      </c>
      <c r="H19" s="127" t="s"/>
      <c r="I19" s="128" t="s"/>
      <c r="J19" s="102" t="n">
        <f aca="false" ca="false" dt2D="false" dtr="false" t="normal">2*D19/$D$29*(1/COS(RADIANS($D$10/2))-1)*POWER(10, 6)</f>
        <v>2301.056154707422</v>
      </c>
      <c r="K19" s="84" t="s">
        <v>5</v>
      </c>
      <c r="N19" s="64" t="n"/>
      <c r="O19" s="1" t="n">
        <f aca="false" ca="false" dt2D="false" dtr="false" t="normal">1+O18</f>
        <v>16</v>
      </c>
      <c r="P19" s="65" t="n">
        <f aca="false" ca="false" dt2D="false" dtr="false" t="normal">P18+$J$45</f>
        <v>6.125</v>
      </c>
      <c r="Q19" s="104" t="n"/>
      <c r="R19" s="67" t="n">
        <f aca="false" ca="false" dt2D="false" dtr="false" t="normal">20*LOG(P19)</f>
        <v>15.7421218607314</v>
      </c>
      <c r="S19" s="67" t="n">
        <f aca="false" ca="false" dt2D="false" dtr="false" t="normal">2*$J$6*(P19/1000)</f>
        <v>0.2147011278821805</v>
      </c>
      <c r="T19" s="67" t="n">
        <f aca="false" ca="false" dt2D="false" dtr="false" t="normal">R19+S19</f>
        <v>15.956822988613581</v>
      </c>
      <c r="U19" s="68" t="n">
        <f aca="false" ca="false" dt2D="false" dtr="false" t="normal">$Q$4-(R19+S19)+$Q$8+$Q$10</f>
        <v>142.8736390847302</v>
      </c>
      <c r="V19" s="69" t="n">
        <f aca="false" ca="false" dt2D="false" dtr="false" t="normal">POWER(10, (U19+$D$16)*0.05)*1000</f>
        <v>11.137095435880134</v>
      </c>
      <c r="W19" s="70" t="n">
        <f aca="false" ca="false" dt2D="false" dtr="false" t="normal">POWER(10, 0.05*T19)</f>
        <v>6.27828677828569</v>
      </c>
      <c r="X19" s="71" t="n">
        <f aca="false" ca="false" dt2D="false" dtr="false" t="normal">V19*POWER(2, 0.5)*W19</f>
        <v>98.88446962177484</v>
      </c>
      <c r="Y19" s="71" t="n">
        <f aca="false" ca="false" dt2D="false" dtr="false" t="normal">W19*(50/$X$4)</f>
        <v>3.1745565316270756</v>
      </c>
      <c r="Z19" s="71" t="n">
        <f aca="false" ca="false" dt2D="false" dtr="false" t="normal">V19*POWER(2, 0.5)*Y19</f>
        <v>50</v>
      </c>
      <c r="AA19" s="71" t="n">
        <f aca="false" ca="false" dt2D="false" dtr="false" t="normal">20*LOG10(Y19)</f>
        <v>10.033661305511487</v>
      </c>
      <c r="AB19" s="71" t="n">
        <f aca="false" ca="false" dt2D="false" dtr="false" t="normal">T19-AA19</f>
        <v>5.923161683102094</v>
      </c>
      <c r="AD19" s="72" t="n">
        <f aca="false" ca="false" dt2D="false" dtr="false" t="normal">AD18+1</f>
        <v>16</v>
      </c>
      <c r="AE19" s="73" t="n">
        <f aca="false" ca="false" dt2D="false" dtr="false" t="normal">AE18+3</f>
        <v>55</v>
      </c>
      <c r="AG19" s="0" t="n">
        <f aca="false" ca="false" dt2D="false" dtr="false" t="normal">20*LOG(AE19)</f>
        <v>34.807253789884875</v>
      </c>
      <c r="AH19" s="0" t="n">
        <f aca="false" ca="false" dt2D="false" dtr="false" t="normal">2*$J$6*(AE19/1000)</f>
        <v>1.9279284952685596</v>
      </c>
      <c r="AI19" s="75" t="n">
        <f aca="false" ca="false" dt2D="false" dtr="false" t="normal">AG19+AH19</f>
        <v>36.735182285153435</v>
      </c>
      <c r="AJ19" s="74" t="n">
        <f aca="false" ca="false" dt2D="false" dtr="false" t="normal">$AF$4-(AG19+AH19)+$Q$8+$Q$10</f>
        <v>142.09527978819037</v>
      </c>
      <c r="AK19" s="76" t="n">
        <f aca="false" ca="false" dt2D="false" dtr="false" t="normal">POWER(10, (AJ19+$D$16)*0.05)*1000</f>
        <v>10.1824896284809</v>
      </c>
      <c r="AL19" s="77" t="n">
        <f aca="false" ca="false" dt2D="false" dtr="false" t="normal">POWER(10, 0.05*AI19)</f>
        <v>68.66874563566216</v>
      </c>
      <c r="AM19" s="0" t="n">
        <f aca="false" ca="false" dt2D="false" dtr="false" t="normal">AK19*POWER(2, 0.5)*AL19</f>
        <v>988.8446962177505</v>
      </c>
      <c r="AN19" s="78" t="n">
        <f aca="false" ca="false" dt2D="false" dtr="false" t="normal">AL19*($X$4/$AM$4)</f>
        <v>6.866874563566205</v>
      </c>
      <c r="AO19" s="79" t="n">
        <f aca="false" ca="false" dt2D="false" dtr="false" t="normal">AK19*POWER(2, 0.5)*AN19</f>
        <v>98.8844696217749</v>
      </c>
      <c r="AP19" s="79" t="n">
        <f aca="false" ca="false" dt2D="false" dtr="false" t="normal">AL19*(50/AM19)</f>
        <v>3.4721703973492732</v>
      </c>
      <c r="AQ19" s="79" t="n">
        <f aca="false" ca="false" dt2D="false" dtr="false" t="normal">AK19*POWER(2, 0.5)*AP19</f>
        <v>50.00000000000001</v>
      </c>
      <c r="AR19" s="79" t="n">
        <f aca="false" ca="false" dt2D="false" dtr="false" t="normal">20*LOG10(AP19)</f>
        <v>10.812020602051327</v>
      </c>
      <c r="AS19" s="79" t="n">
        <f aca="false" ca="false" dt2D="false" dtr="false" t="normal">AI19-AR19</f>
        <v>25.92316168310211</v>
      </c>
      <c r="AU19" s="72" t="n">
        <f aca="false" ca="false" dt2D="false" dtr="false" t="normal">AU18+1</f>
        <v>16</v>
      </c>
      <c r="AV19" s="73" t="n">
        <f aca="false" ca="false" dt2D="false" dtr="false" t="normal">AV18+27</f>
        <v>455</v>
      </c>
      <c r="AW19" s="72" t="n"/>
      <c r="AX19" s="72" t="n">
        <f aca="false" ca="false" dt2D="false" dtr="false" t="normal">20*LOG(AV19)</f>
        <v>53.160227933142245</v>
      </c>
      <c r="AY19" s="72" t="n">
        <f aca="false" ca="false" dt2D="false" dtr="false" t="normal">2*$J$6*(AV19/1000)</f>
        <v>15.949226642676265</v>
      </c>
      <c r="AZ19" s="72" t="n">
        <f aca="false" ca="false" dt2D="false" dtr="false" t="normal">AX19+AY19</f>
        <v>69.10945457581852</v>
      </c>
      <c r="BA19" s="80" t="n">
        <f aca="false" ca="false" dt2D="false" dtr="false" t="normal">$AW$4-(AX19+AY19)+$Q$8+$Q$10</f>
        <v>114.0706863818034</v>
      </c>
      <c r="BB19" s="81" t="n">
        <f aca="false" ca="false" dt2D="false" dtr="false" t="normal">POWER(10, (BA19+$D$16)*0.05)*1000</f>
        <v>0.4042260576943945</v>
      </c>
      <c r="BC19" s="82" t="n">
        <f aca="false" ca="false" dt2D="false" dtr="false" t="normal">POWER(10, 0.05*AZ19)</f>
        <v>2854.123285544119</v>
      </c>
      <c r="BD19" s="72" t="n">
        <f aca="false" ca="false" dt2D="false" dtr="false" t="normal">BB19*POWER(2, 0.5)*BC19</f>
        <v>1631.5937487592869</v>
      </c>
      <c r="BE19" s="71" t="n">
        <f aca="false" ca="false" dt2D="false" dtr="false" t="normal">BC19*($X$4/$BD$4)</f>
        <v>172.9771688208554</v>
      </c>
      <c r="BF19" s="71" t="n">
        <f aca="false" ca="false" dt2D="false" dtr="false" t="normal">BB19*POWER(2, 0.5)*BE19</f>
        <v>98.88446962177481</v>
      </c>
      <c r="BG19" s="71" t="n">
        <f aca="false" ca="false" dt2D="false" dtr="false" t="normal">BC19*(50/BD19)</f>
        <v>87.4642749677878</v>
      </c>
      <c r="BH19" s="71" t="n">
        <f aca="false" ca="false" dt2D="false" dtr="false" t="normal">BB19*POWER(2, 0.5)*BG19</f>
        <v>50.00000000000001</v>
      </c>
      <c r="BI19" s="0" t="n">
        <f aca="false" ca="false" dt2D="false" dtr="false" t="normal">20*LOG10(BG19)</f>
        <v>38.83661400843829</v>
      </c>
      <c r="BJ19" s="0" t="n">
        <f aca="false" ca="false" dt2D="false" dtr="false" t="normal">AZ19-BI19</f>
        <v>30.27284056738023</v>
      </c>
      <c r="BL19" s="75" t="n"/>
    </row>
    <row outlineLevel="0" r="20">
      <c r="B20" s="124" t="n">
        <v>3</v>
      </c>
      <c r="C20" s="125" t="n"/>
      <c r="D20" s="129" t="n">
        <v>2000</v>
      </c>
      <c r="E20" s="86" t="s">
        <v>6</v>
      </c>
      <c r="G20" s="126" t="n">
        <v>3</v>
      </c>
      <c r="H20" s="127" t="s"/>
      <c r="I20" s="92" t="s"/>
      <c r="J20" s="102" t="n">
        <f aca="false" ca="false" dt2D="false" dtr="false" t="normal">2*D20/$D$29*(1/COS(RADIANS($D$10/2))-1)*POWER(10, 6)</f>
        <v>23010.561547074223</v>
      </c>
      <c r="K20" s="84" t="s">
        <v>5</v>
      </c>
      <c r="N20" s="64" t="n"/>
      <c r="O20" s="1" t="n">
        <f aca="false" ca="false" dt2D="false" dtr="false" t="normal">1+O19</f>
        <v>17</v>
      </c>
      <c r="P20" s="65" t="n">
        <f aca="false" ca="false" dt2D="false" dtr="false" t="normal">P19+$J$45</f>
        <v>6.5</v>
      </c>
      <c r="Q20" s="104" t="n"/>
      <c r="R20" s="67" t="n">
        <f aca="false" ca="false" dt2D="false" dtr="false" t="normal">20*LOG(P20)</f>
        <v>16.25826713285711</v>
      </c>
      <c r="S20" s="67" t="n">
        <f aca="false" ca="false" dt2D="false" dtr="false" t="normal">2*$J$6*(P20/1000)</f>
        <v>0.2278460948953752</v>
      </c>
      <c r="T20" s="67" t="n">
        <f aca="false" ca="false" dt2D="false" dtr="false" t="normal">R20+S20</f>
        <v>16.486113227752487</v>
      </c>
      <c r="U20" s="68" t="n">
        <f aca="false" ca="false" dt2D="false" dtr="false" t="normal">$Q$4-(R20+S20)+$Q$8+$Q$10</f>
        <v>142.3443488455913</v>
      </c>
      <c r="V20" s="69" t="n">
        <f aca="false" ca="false" dt2D="false" dtr="false" t="normal">POWER(10, (U20+$D$16)*0.05)*1000</f>
        <v>10.47870053980605</v>
      </c>
      <c r="W20" s="70" t="n">
        <f aca="false" ca="false" dt2D="false" dtr="false" t="normal">POWER(10, 0.05*T20)</f>
        <v>6.672762405794103</v>
      </c>
      <c r="X20" s="71" t="n">
        <f aca="false" ca="false" dt2D="false" dtr="false" t="normal">V20*POWER(2, 0.5)*W20</f>
        <v>98.8844696217749</v>
      </c>
      <c r="Y20" s="71" t="n">
        <f aca="false" ca="false" dt2D="false" dtr="false" t="normal">W20*(50/$X$4)</f>
        <v>3.3740194144322575</v>
      </c>
      <c r="Z20" s="71" t="n">
        <f aca="false" ca="false" dt2D="false" dtr="false" t="normal">V20*POWER(2, 0.5)*Y20</f>
        <v>50.00000000000003</v>
      </c>
      <c r="AA20" s="71" t="n">
        <f aca="false" ca="false" dt2D="false" dtr="false" t="normal">20*LOG10(Y20)</f>
        <v>10.562951544650394</v>
      </c>
      <c r="AB20" s="71" t="n">
        <f aca="false" ca="false" dt2D="false" dtr="false" t="normal">T20-AA20</f>
        <v>5.923161683102093</v>
      </c>
      <c r="AD20" s="72" t="n">
        <f aca="false" ca="false" dt2D="false" dtr="false" t="normal">AD19+1</f>
        <v>17</v>
      </c>
      <c r="AE20" s="73" t="n">
        <f aca="false" ca="false" dt2D="false" dtr="false" t="normal">AE19+3</f>
        <v>58</v>
      </c>
      <c r="AG20" s="0" t="n">
        <f aca="false" ca="false" dt2D="false" dtr="false" t="normal">20*LOG(AE20)</f>
        <v>35.268559871258745</v>
      </c>
      <c r="AH20" s="0" t="n">
        <f aca="false" ca="false" dt2D="false" dtr="false" t="normal">2*$J$6*(AE20/1000)</f>
        <v>2.0330882313741174</v>
      </c>
      <c r="AI20" s="75" t="n">
        <f aca="false" ca="false" dt2D="false" dtr="false" t="normal">AG20+AH20</f>
        <v>37.30164810263286</v>
      </c>
      <c r="AJ20" s="74" t="n">
        <f aca="false" ca="false" dt2D="false" dtr="false" t="normal">$AF$4-(AG20+AH20)+$Q$8+$Q$10</f>
        <v>141.52881397071093</v>
      </c>
      <c r="AK20" s="76" t="n">
        <f aca="false" ca="false" dt2D="false" dtr="false" t="normal">POWER(10, (AJ20+$D$16)*0.05)*1000</f>
        <v>9.539611435753546</v>
      </c>
      <c r="AL20" s="77" t="n">
        <f aca="false" ca="false" dt2D="false" dtr="false" t="normal">POWER(10, 0.05*AI20)</f>
        <v>73.2963595996496</v>
      </c>
      <c r="AM20" s="0" t="n">
        <f aca="false" ca="false" dt2D="false" dtr="false" t="normal">AK20*POWER(2, 0.5)*AL20</f>
        <v>988.8446962177486</v>
      </c>
      <c r="AN20" s="78" t="n">
        <f aca="false" ca="false" dt2D="false" dtr="false" t="normal">AL20*($X$4/$AM$4)</f>
        <v>7.329635959964949</v>
      </c>
      <c r="AO20" s="79" t="n">
        <f aca="false" ca="false" dt2D="false" dtr="false" t="normal">AK20*POWER(2, 0.5)*AN20</f>
        <v>98.8844696217747</v>
      </c>
      <c r="AP20" s="79" t="n">
        <f aca="false" ca="false" dt2D="false" dtr="false" t="normal">AL20*(50/AM20)</f>
        <v>3.706161335546536</v>
      </c>
      <c r="AQ20" s="79" t="n">
        <f aca="false" ca="false" dt2D="false" dtr="false" t="normal">AK20*POWER(2, 0.5)*AP20</f>
        <v>49.99999999999999</v>
      </c>
      <c r="AR20" s="79" t="n">
        <f aca="false" ca="false" dt2D="false" dtr="false" t="normal">20*LOG10(AP20)</f>
        <v>11.378486419530764</v>
      </c>
      <c r="AS20" s="79" t="n">
        <f aca="false" ca="false" dt2D="false" dtr="false" t="normal">AI20-AR20</f>
        <v>25.923161683102094</v>
      </c>
      <c r="AU20" s="72" t="n">
        <f aca="false" ca="false" dt2D="false" dtr="false" t="normal">AU19+1</f>
        <v>17</v>
      </c>
      <c r="AV20" s="73" t="n">
        <f aca="false" ca="false" dt2D="false" dtr="false" t="normal">AV19+27</f>
        <v>482</v>
      </c>
      <c r="AW20" s="72" t="n"/>
      <c r="AX20" s="72" t="n">
        <f aca="false" ca="false" dt2D="false" dtr="false" t="normal">20*LOG(AV20)</f>
        <v>53.66094076477698</v>
      </c>
      <c r="AY20" s="72" t="n">
        <f aca="false" ca="false" dt2D="false" dtr="false" t="normal">2*$J$6*(AV20/1000)</f>
        <v>16.895664267626284</v>
      </c>
      <c r="AZ20" s="72" t="n">
        <f aca="false" ca="false" dt2D="false" dtr="false" t="normal">AX20+AY20</f>
        <v>70.55660503240327</v>
      </c>
      <c r="BA20" s="80" t="n">
        <f aca="false" ca="false" dt2D="false" dtr="false" t="normal">$AW$4-(AX20+AY20)+$Q$8+$Q$10</f>
        <v>112.62353592521865</v>
      </c>
      <c r="BB20" s="81" t="n">
        <f aca="false" ca="false" dt2D="false" dtr="false" t="normal">POWER(10, (BA20+$D$16)*0.05)*1000</f>
        <v>0.3421895819924966</v>
      </c>
      <c r="BC20" s="82" t="n">
        <f aca="false" ca="false" dt2D="false" dtr="false" t="normal">POWER(10, 0.05*AZ20)</f>
        <v>3371.555022720037</v>
      </c>
      <c r="BD20" s="72" t="n">
        <f aca="false" ca="false" dt2D="false" dtr="false" t="normal">BB20*POWER(2, 0.5)*BC20</f>
        <v>1631.593748759287</v>
      </c>
      <c r="BE20" s="71" t="n">
        <f aca="false" ca="false" dt2D="false" dtr="false" t="normal">BC20*($X$4/$BD$4)</f>
        <v>204.33666804363827</v>
      </c>
      <c r="BF20" s="71" t="n">
        <f aca="false" ca="false" dt2D="false" dtr="false" t="normal">BB20*POWER(2, 0.5)*BE20</f>
        <v>98.88446962177481</v>
      </c>
      <c r="BG20" s="71" t="n">
        <f aca="false" ca="false" dt2D="false" dtr="false" t="normal">BC20*(50/BD20)</f>
        <v>103.320910161732</v>
      </c>
      <c r="BH20" s="71" t="n">
        <f aca="false" ca="false" dt2D="false" dtr="false" t="normal">BB20*POWER(2, 0.5)*BG20</f>
        <v>49.99999999999999</v>
      </c>
      <c r="BI20" s="0" t="n">
        <f aca="false" ca="false" dt2D="false" dtr="false" t="normal">20*LOG10(BG20)</f>
        <v>40.28376446502304</v>
      </c>
      <c r="BJ20" s="0" t="n">
        <f aca="false" ca="false" dt2D="false" dtr="false" t="normal">AZ20-BI20</f>
        <v>30.27284056738023</v>
      </c>
      <c r="BL20" s="75" t="n"/>
    </row>
    <row outlineLevel="0" r="21">
      <c r="B21" s="111" t="s">
        <v>93</v>
      </c>
      <c r="C21" s="112" t="s"/>
      <c r="D21" s="112" t="s"/>
      <c r="E21" s="113" t="s"/>
      <c r="G21" s="87" t="s">
        <v>94</v>
      </c>
      <c r="H21" s="123" t="s"/>
      <c r="I21" s="123" t="s"/>
      <c r="J21" s="123" t="s"/>
      <c r="K21" s="88" t="s"/>
      <c r="N21" s="64" t="n"/>
      <c r="O21" s="1" t="n">
        <f aca="false" ca="false" dt2D="false" dtr="false" t="normal">1+O20</f>
        <v>18</v>
      </c>
      <c r="P21" s="65" t="n">
        <f aca="false" ca="false" dt2D="false" dtr="false" t="normal">P20+$J$45</f>
        <v>6.875</v>
      </c>
      <c r="Q21" s="104" t="n"/>
      <c r="R21" s="67" t="n">
        <f aca="false" ca="false" dt2D="false" dtr="false" t="normal">20*LOG(P21)</f>
        <v>16.745454050046003</v>
      </c>
      <c r="S21" s="67" t="n">
        <f aca="false" ca="false" dt2D="false" dtr="false" t="normal">2*$J$6*(P21/1000)</f>
        <v>0.24099106190856995</v>
      </c>
      <c r="T21" s="67" t="n">
        <f aca="false" ca="false" dt2D="false" dtr="false" t="normal">R21+S21</f>
        <v>16.986445111954573</v>
      </c>
      <c r="U21" s="68" t="n">
        <f aca="false" ca="false" dt2D="false" dtr="false" t="normal">$Q$4-(R21+S21)+$Q$8+$Q$10</f>
        <v>141.84401696138923</v>
      </c>
      <c r="V21" s="69" t="n">
        <f aca="false" ca="false" dt2D="false" dtr="false" t="normal">POWER(10, (U21+$D$16)*0.05)*1000</f>
        <v>9.892153231697518</v>
      </c>
      <c r="W21" s="70" t="n">
        <f aca="false" ca="false" dt2D="false" dtr="false" t="normal">POWER(10, 0.05*T21)</f>
        <v>7.0684185117089555</v>
      </c>
      <c r="X21" s="71" t="n">
        <f aca="false" ca="false" dt2D="false" dtr="false" t="normal">V21*POWER(2, 0.5)*W21</f>
        <v>98.88446962177508</v>
      </c>
      <c r="Y21" s="71" t="n">
        <f aca="false" ca="false" dt2D="false" dtr="false" t="normal">W21*(50/$X$4)</f>
        <v>3.574079195016714</v>
      </c>
      <c r="Z21" s="71" t="n">
        <f aca="false" ca="false" dt2D="false" dtr="false" t="normal">V21*POWER(2, 0.5)*Y21</f>
        <v>50.000000000000114</v>
      </c>
      <c r="AA21" s="71" t="n">
        <f aca="false" ca="false" dt2D="false" dtr="false" t="normal">20*LOG10(Y21)</f>
        <v>11.063283428852479</v>
      </c>
      <c r="AB21" s="71" t="n">
        <f aca="false" ca="false" dt2D="false" dtr="false" t="normal">T21-AA21</f>
        <v>5.923161683102094</v>
      </c>
      <c r="AD21" s="72" t="n">
        <f aca="false" ca="false" dt2D="false" dtr="false" t="normal">AD20+1</f>
        <v>18</v>
      </c>
      <c r="AE21" s="73" t="n">
        <f aca="false" ca="false" dt2D="false" dtr="false" t="normal">AE20+3</f>
        <v>61</v>
      </c>
      <c r="AG21" s="0" t="n">
        <f aca="false" ca="false" dt2D="false" dtr="false" t="normal">20*LOG(AE21)</f>
        <v>35.706596700215336</v>
      </c>
      <c r="AH21" s="0" t="n">
        <f aca="false" ca="false" dt2D="false" dtr="false" t="normal">2*$J$6*(AE21/1000)</f>
        <v>2.138247967479675</v>
      </c>
      <c r="AI21" s="75" t="n">
        <f aca="false" ca="false" dt2D="false" dtr="false" t="normal">AG21+AH21</f>
        <v>37.844844667695014</v>
      </c>
      <c r="AJ21" s="74" t="n">
        <f aca="false" ca="false" dt2D="false" dtr="false" t="normal">$AF$4-(AG21+AH21)+$Q$8+$Q$10</f>
        <v>140.98561740564878</v>
      </c>
      <c r="AK21" s="76" t="n">
        <f aca="false" ca="false" dt2D="false" dtr="false" t="normal">POWER(10, (AJ21+$D$16)*0.05)*1000</f>
        <v>8.961296713119722</v>
      </c>
      <c r="AL21" s="77" t="n">
        <f aca="false" ca="false" dt2D="false" dtr="false" t="normal">POWER(10, 0.05*AI21)</f>
        <v>78.02651922151361</v>
      </c>
      <c r="AM21" s="0" t="n">
        <f aca="false" ca="false" dt2D="false" dtr="false" t="normal">AK21*POWER(2, 0.5)*AL21</f>
        <v>988.8446962177503</v>
      </c>
      <c r="AN21" s="78" t="n">
        <f aca="false" ca="false" dt2D="false" dtr="false" t="normal">AL21*($X$4/$AM$4)</f>
        <v>7.802651922151348</v>
      </c>
      <c r="AO21" s="79" t="n">
        <f aca="false" ca="false" dt2D="false" dtr="false" t="normal">AK21*POWER(2, 0.5)*AN21</f>
        <v>98.88446962177487</v>
      </c>
      <c r="AP21" s="79" t="n">
        <f aca="false" ca="false" dt2D="false" dtr="false" t="normal">AL21*(50/AM21)</f>
        <v>3.9453373982769304</v>
      </c>
      <c r="AQ21" s="79" t="n">
        <f aca="false" ca="false" dt2D="false" dtr="false" t="normal">AK21*POWER(2, 0.5)*AP21</f>
        <v>50</v>
      </c>
      <c r="AR21" s="79" t="n">
        <f aca="false" ca="false" dt2D="false" dtr="false" t="normal">20*LOG10(AP21)</f>
        <v>11.921682984592907</v>
      </c>
      <c r="AS21" s="79" t="n">
        <f aca="false" ca="false" dt2D="false" dtr="false" t="normal">AI21-AR21</f>
        <v>25.92316168310211</v>
      </c>
      <c r="AU21" s="72" t="n">
        <f aca="false" ca="false" dt2D="false" dtr="false" t="normal">AU20+1</f>
        <v>18</v>
      </c>
      <c r="AV21" s="73" t="n">
        <f aca="false" ca="false" dt2D="false" dtr="false" t="normal">AV20+27</f>
        <v>509</v>
      </c>
      <c r="AW21" s="72" t="n"/>
      <c r="AX21" s="72" t="n">
        <f aca="false" ca="false" dt2D="false" dtr="false" t="normal">20*LOG(AV21)</f>
        <v>54.134355646735166</v>
      </c>
      <c r="AY21" s="72" t="n">
        <f aca="false" ca="false" dt2D="false" dtr="false" t="normal">2*$J$6*(AV21/1000)</f>
        <v>17.842101892576306</v>
      </c>
      <c r="AZ21" s="72" t="n">
        <f aca="false" ca="false" dt2D="false" dtr="false" t="normal">AX21+AY21</f>
        <v>71.97645753931147</v>
      </c>
      <c r="BA21" s="80" t="n">
        <f aca="false" ca="false" dt2D="false" dtr="false" t="normal">$AW$4-(AX21+AY21)+$Q$8+$Q$10</f>
        <v>111.20368341831045</v>
      </c>
      <c r="BB21" s="81" t="n">
        <f aca="false" ca="false" dt2D="false" dtr="false" t="normal">POWER(10, (BA21+$D$16)*0.05)*1000</f>
        <v>0.29058564611491344</v>
      </c>
      <c r="BC21" s="82" t="n">
        <f aca="false" ca="false" dt2D="false" dtr="false" t="normal">POWER(10, 0.05*AZ21)</f>
        <v>3970.295915556102</v>
      </c>
      <c r="BD21" s="72" t="n">
        <f aca="false" ca="false" dt2D="false" dtr="false" t="normal">BB21*POWER(2, 0.5)*BC21</f>
        <v>1631.5937487592867</v>
      </c>
      <c r="BE21" s="71" t="n">
        <f aca="false" ca="false" dt2D="false" dtr="false" t="normal">BC21*($X$4/$BD$4)</f>
        <v>240.6239948821876</v>
      </c>
      <c r="BF21" s="71" t="n">
        <f aca="false" ca="false" dt2D="false" dtr="false" t="normal">BB21*POWER(2, 0.5)*BE21</f>
        <v>98.88446962177478</v>
      </c>
      <c r="BG21" s="71" t="n">
        <f aca="false" ca="false" dt2D="false" dtr="false" t="normal">BC21*(50/BD21)</f>
        <v>121.66925494092006</v>
      </c>
      <c r="BH21" s="71" t="n">
        <f aca="false" ca="false" dt2D="false" dtr="false" t="normal">BB21*POWER(2, 0.5)*BG21</f>
        <v>50.00000000000001</v>
      </c>
      <c r="BI21" s="0" t="n">
        <f aca="false" ca="false" dt2D="false" dtr="false" t="normal">20*LOG10(BG21)</f>
        <v>41.70361697193124</v>
      </c>
      <c r="BJ21" s="0" t="n">
        <f aca="false" ca="false" dt2D="false" dtr="false" t="normal">AZ21-BI21</f>
        <v>30.27284056738023</v>
      </c>
      <c r="BL21" s="75" t="n"/>
    </row>
    <row outlineLevel="0" r="22">
      <c r="B22" s="124" t="n">
        <v>1</v>
      </c>
      <c r="C22" s="125" t="s">
        <v>95</v>
      </c>
      <c r="D22" s="129" t="n">
        <v>240</v>
      </c>
      <c r="E22" s="86" t="s">
        <v>5</v>
      </c>
      <c r="G22" s="126" t="n">
        <v>1</v>
      </c>
      <c r="H22" s="127" t="s"/>
      <c r="I22" s="84" t="s">
        <v>26</v>
      </c>
      <c r="J22" s="130" t="n">
        <f aca="false" ca="false" dt2D="false" dtr="false" t="normal">4*$D$29*(D22/1000000)/POWER(RADIANS($D$10), 2)</f>
        <v>21.009960640075164</v>
      </c>
      <c r="K22" s="86" t="s">
        <v>6</v>
      </c>
      <c r="N22" s="64" t="n"/>
      <c r="O22" s="1" t="n">
        <f aca="false" ca="false" dt2D="false" dtr="false" t="normal">1+O21</f>
        <v>19</v>
      </c>
      <c r="P22" s="65" t="n">
        <f aca="false" ca="false" dt2D="false" dtr="false" t="normal">P21+$J$45</f>
        <v>7.25</v>
      </c>
      <c r="Q22" s="104" t="n"/>
      <c r="R22" s="67" t="n">
        <f aca="false" ca="false" dt2D="false" dtr="false" t="normal">20*LOG(P22)</f>
        <v>17.20676013141987</v>
      </c>
      <c r="S22" s="67" t="n">
        <f aca="false" ca="false" dt2D="false" dtr="false" t="normal">2*$J$6*(P22/1000)</f>
        <v>0.2541360289217647</v>
      </c>
      <c r="T22" s="67" t="n">
        <f aca="false" ca="false" dt2D="false" dtr="false" t="normal">R22+S22</f>
        <v>17.460896160341633</v>
      </c>
      <c r="U22" s="68" t="n">
        <f aca="false" ca="false" dt2D="false" dtr="false" t="normal">$Q$4-(R22+S22)+$Q$8+$Q$10</f>
        <v>141.36956591300216</v>
      </c>
      <c r="V22" s="69" t="n">
        <f aca="false" ca="false" dt2D="false" dtr="false" t="normal">POWER(10, (U22+$D$16)*0.05)*1000</f>
        <v>9.366304715366748</v>
      </c>
      <c r="W22" s="70" t="n">
        <f aca="false" ca="false" dt2D="false" dtr="false" t="normal">POWER(10, 0.05*T22)</f>
        <v>7.465257766905186</v>
      </c>
      <c r="X22" s="71" t="n">
        <f aca="false" ca="false" dt2D="false" dtr="false" t="normal">V22*POWER(2, 0.5)*W22</f>
        <v>98.88446962177504</v>
      </c>
      <c r="Y22" s="71" t="n">
        <f aca="false" ca="false" dt2D="false" dtr="false" t="normal">W22*(50/$X$4)</f>
        <v>3.7747372238831827</v>
      </c>
      <c r="Z22" s="71" t="n">
        <f aca="false" ca="false" dt2D="false" dtr="false" t="normal">V22*POWER(2, 0.5)*Y22</f>
        <v>50.0000000000001</v>
      </c>
      <c r="AA22" s="71" t="n">
        <f aca="false" ca="false" dt2D="false" dtr="false" t="normal">20*LOG10(Y22)</f>
        <v>11.53773447723954</v>
      </c>
      <c r="AB22" s="71" t="n">
        <f aca="false" ca="false" dt2D="false" dtr="false" t="normal">T22-AA22</f>
        <v>5.923161683102093</v>
      </c>
      <c r="AD22" s="72" t="n">
        <f aca="false" ca="false" dt2D="false" dtr="false" t="normal">AD21+1</f>
        <v>19</v>
      </c>
      <c r="AE22" s="73" t="n">
        <f aca="false" ca="false" dt2D="false" dtr="false" t="normal">AE21+3</f>
        <v>64</v>
      </c>
      <c r="AG22" s="0" t="n">
        <f aca="false" ca="false" dt2D="false" dtr="false" t="normal">20*LOG(AE22)</f>
        <v>36.123599479677736</v>
      </c>
      <c r="AH22" s="0" t="n">
        <f aca="false" ca="false" dt2D="false" dtr="false" t="normal">2*$J$6*(AE22/1000)</f>
        <v>2.243407703585233</v>
      </c>
      <c r="AI22" s="75" t="n">
        <f aca="false" ca="false" dt2D="false" dtr="false" t="normal">AG22+AH22</f>
        <v>38.36700718326297</v>
      </c>
      <c r="AJ22" s="74" t="n">
        <f aca="false" ca="false" dt2D="false" dtr="false" t="normal">$AF$4-(AG22+AH22)+$Q$8+$Q$10</f>
        <v>140.4634548900808</v>
      </c>
      <c r="AK22" s="76" t="n">
        <f aca="false" ca="false" dt2D="false" dtr="false" t="normal">POWER(10, (AJ22+$D$16)*0.05)*1000</f>
        <v>8.438450972830383</v>
      </c>
      <c r="AL22" s="77" t="n">
        <f aca="false" ca="false" dt2D="false" dtr="false" t="normal">POWER(10, 0.05*AI22)</f>
        <v>82.86103604645258</v>
      </c>
      <c r="AM22" s="0" t="n">
        <f aca="false" ca="false" dt2D="false" dtr="false" t="normal">AK22*POWER(2, 0.5)*AL22</f>
        <v>988.8446962177482</v>
      </c>
      <c r="AN22" s="78" t="n">
        <f aca="false" ca="false" dt2D="false" dtr="false" t="normal">AL22*($X$4/$AM$4)</f>
        <v>8.286103604645245</v>
      </c>
      <c r="AO22" s="79" t="n">
        <f aca="false" ca="false" dt2D="false" dtr="false" t="normal">AK22*POWER(2, 0.5)*AN22</f>
        <v>98.88446962177466</v>
      </c>
      <c r="AP22" s="79" t="n">
        <f aca="false" ca="false" dt2D="false" dtr="false" t="normal">AL22*(50/AM22)</f>
        <v>4.189790184615917</v>
      </c>
      <c r="AQ22" s="79" t="n">
        <f aca="false" ca="false" dt2D="false" dtr="false" t="normal">AK22*POWER(2, 0.5)*AP22</f>
        <v>50</v>
      </c>
      <c r="AR22" s="79" t="n">
        <f aca="false" ca="false" dt2D="false" dtr="false" t="normal">20*LOG10(AP22)</f>
        <v>12.44384550016088</v>
      </c>
      <c r="AS22" s="79" t="n">
        <f aca="false" ca="false" dt2D="false" dtr="false" t="normal">AI22-AR22</f>
        <v>25.92316168310209</v>
      </c>
      <c r="AU22" s="72" t="n">
        <f aca="false" ca="false" dt2D="false" dtr="false" t="normal">AU21+1</f>
        <v>19</v>
      </c>
      <c r="AV22" s="73" t="n">
        <f aca="false" ca="false" dt2D="false" dtr="false" t="normal">AV21+27</f>
        <v>536</v>
      </c>
      <c r="AW22" s="72" t="n"/>
      <c r="AX22" s="72" t="n">
        <f aca="false" ca="false" dt2D="false" dtr="false" t="normal">20*LOG(AV22)</f>
        <v>54.5832957938554</v>
      </c>
      <c r="AY22" s="72" t="n">
        <f aca="false" ca="false" dt2D="false" dtr="false" t="normal">2*$J$6*(AV22/1000)</f>
        <v>18.788539517526328</v>
      </c>
      <c r="AZ22" s="72" t="n">
        <f aca="false" ca="false" dt2D="false" dtr="false" t="normal">AX22+AY22</f>
        <v>73.37183531138173</v>
      </c>
      <c r="BA22" s="80" t="n">
        <f aca="false" ca="false" dt2D="false" dtr="false" t="normal">$AW$4-(AX22+AY22)+$Q$8+$Q$10</f>
        <v>109.80830564624017</v>
      </c>
      <c r="BB22" s="81" t="n">
        <f aca="false" ca="false" dt2D="false" dtr="false" t="normal">POWER(10, (BA22+$D$16)*0.05)*1000</f>
        <v>0.24746014855427897</v>
      </c>
      <c r="BC22" s="82" t="n">
        <f aca="false" ca="false" dt2D="false" dtr="false" t="normal">POWER(10, 0.05*AZ22)</f>
        <v>4662.209291595125</v>
      </c>
      <c r="BD22" s="72" t="n">
        <f aca="false" ca="false" dt2D="false" dtr="false" t="normal">BB22*POWER(2, 0.5)*BC22</f>
        <v>1631.5937487592835</v>
      </c>
      <c r="BE22" s="71" t="n">
        <f aca="false" ca="false" dt2D="false" dtr="false" t="normal">BC22*($X$4/$BD$4)</f>
        <v>282.5581388845526</v>
      </c>
      <c r="BF22" s="71" t="n">
        <f aca="false" ca="false" dt2D="false" dtr="false" t="normal">BB22*POWER(2, 0.5)*BE22</f>
        <v>98.8844696217746</v>
      </c>
      <c r="BG22" s="71" t="n">
        <f aca="false" ca="false" dt2D="false" dtr="false" t="normal">BC22*(50/BD22)</f>
        <v>142.87285959327863</v>
      </c>
      <c r="BH22" s="71" t="n">
        <f aca="false" ca="false" dt2D="false" dtr="false" t="normal">BB22*POWER(2, 0.5)*BG22</f>
        <v>50</v>
      </c>
      <c r="BI22" s="0" t="n">
        <f aca="false" ca="false" dt2D="false" dtr="false" t="normal">20*LOG10(BG22)</f>
        <v>43.098994744001516</v>
      </c>
      <c r="BJ22" s="0" t="n">
        <f aca="false" ca="false" dt2D="false" dtr="false" t="normal">AZ22-BI22</f>
        <v>30.272840567380214</v>
      </c>
      <c r="BL22" s="75" t="n"/>
    </row>
    <row outlineLevel="0" r="23">
      <c r="B23" s="124" t="n">
        <v>2</v>
      </c>
      <c r="C23" s="131" t="s"/>
      <c r="D23" s="129" t="n">
        <v>2000</v>
      </c>
      <c r="E23" s="86" t="s">
        <v>5</v>
      </c>
      <c r="G23" s="126" t="n">
        <v>2</v>
      </c>
      <c r="H23" s="127" t="s"/>
      <c r="I23" s="128" t="s"/>
      <c r="J23" s="130" t="n">
        <f aca="false" ca="false" dt2D="false" dtr="false" t="normal">4*$D$29*(D23/1000000)/POWER(RADIANS($D$10), 2)</f>
        <v>175.0830053339597</v>
      </c>
      <c r="K23" s="86" t="s">
        <v>6</v>
      </c>
      <c r="N23" s="64" t="n"/>
      <c r="O23" s="1" t="n">
        <f aca="false" ca="false" dt2D="false" dtr="false" t="normal">1+O22</f>
        <v>20</v>
      </c>
      <c r="P23" s="65" t="n">
        <f aca="false" ca="false" dt2D="false" dtr="false" t="normal">P22+$J$45</f>
        <v>7.625</v>
      </c>
      <c r="Q23" s="104" t="n"/>
      <c r="R23" s="67" t="n">
        <f aca="false" ca="false" dt2D="false" dtr="false" t="normal">20*LOG(P23)</f>
        <v>17.644796960376464</v>
      </c>
      <c r="S23" s="67" t="n">
        <f aca="false" ca="false" dt2D="false" dtr="false" t="normal">2*$J$6*(P23/1000)</f>
        <v>0.26728099593495935</v>
      </c>
      <c r="T23" s="67" t="n">
        <f aca="false" ca="false" dt2D="false" dtr="false" t="normal">R23+S23</f>
        <v>17.912077956311425</v>
      </c>
      <c r="U23" s="68" t="n">
        <f aca="false" ca="false" dt2D="false" dtr="false" t="normal">$Q$4-(R23+S23)+$Q$8+$Q$10</f>
        <v>140.91838411703236</v>
      </c>
      <c r="V23" s="69" t="n">
        <f aca="false" ca="false" dt2D="false" dtr="false" t="normal">POWER(10, (U23+$D$16)*0.05)*1000</f>
        <v>8.89219940048021</v>
      </c>
      <c r="W23" s="70" t="n">
        <f aca="false" ca="false" dt2D="false" dtr="false" t="normal">POWER(10, 0.05*T23)</f>
        <v>7.863282847640163</v>
      </c>
      <c r="X23" s="71" t="n">
        <f aca="false" ca="false" dt2D="false" dtr="false" t="normal">V23*POWER(2, 0.5)*W23</f>
        <v>98.8844696217749</v>
      </c>
      <c r="Y23" s="71" t="n">
        <f aca="false" ca="false" dt2D="false" dtr="false" t="normal">W23*(50/$X$4)</f>
        <v>3.9759948542559758</v>
      </c>
      <c r="Z23" s="71" t="n">
        <f aca="false" ca="false" dt2D="false" dtr="false" t="normal">V23*POWER(2, 0.5)*Y23</f>
        <v>50.00000000000002</v>
      </c>
      <c r="AA23" s="71" t="n">
        <f aca="false" ca="false" dt2D="false" dtr="false" t="normal">20*LOG10(Y23)</f>
        <v>11.98891627320933</v>
      </c>
      <c r="AB23" s="71" t="n">
        <f aca="false" ca="false" dt2D="false" dtr="false" t="normal">T23-AA23</f>
        <v>5.923161683102094</v>
      </c>
      <c r="AD23" s="72" t="n">
        <f aca="false" ca="false" dt2D="false" dtr="false" t="normal">AD22+1</f>
        <v>20</v>
      </c>
      <c r="AE23" s="73" t="n">
        <f aca="false" ca="false" dt2D="false" dtr="false" t="normal">AE22+3</f>
        <v>67</v>
      </c>
      <c r="AG23" s="0" t="n">
        <f aca="false" ca="false" dt2D="false" dtr="false" t="normal">20*LOG(AE23)</f>
        <v>36.521496054016524</v>
      </c>
      <c r="AH23" s="0" t="n">
        <f aca="false" ca="false" dt2D="false" dtr="false" t="normal">2*$J$6*(AE23/1000)</f>
        <v>2.348567439690791</v>
      </c>
      <c r="AI23" s="75" t="n">
        <f aca="false" ca="false" dt2D="false" dtr="false" t="normal">AG23+AH23</f>
        <v>38.87006349370731</v>
      </c>
      <c r="AJ23" s="74" t="n">
        <f aca="false" ca="false" dt2D="false" dtr="false" t="normal">$AF$4-(AG23+AH23)+$Q$8+$Q$10</f>
        <v>139.9603985796365</v>
      </c>
      <c r="AK23" s="76" t="n">
        <f aca="false" ca="false" dt2D="false" dtr="false" t="normal">POWER(10, (AJ23+$D$16)*0.05)*1000</f>
        <v>7.963608765912134</v>
      </c>
      <c r="AL23" s="77" t="n">
        <f aca="false" ca="false" dt2D="false" dtr="false" t="normal">POWER(10, 0.05*AI23)</f>
        <v>87.80175053662829</v>
      </c>
      <c r="AM23" s="0" t="n">
        <f aca="false" ca="false" dt2D="false" dtr="false" t="normal">AK23*POWER(2, 0.5)*AL23</f>
        <v>988.8446962177513</v>
      </c>
      <c r="AN23" s="78" t="n">
        <f aca="false" ca="false" dt2D="false" dtr="false" t="normal">AL23*($X$4/$AM$4)</f>
        <v>8.780175053662814</v>
      </c>
      <c r="AO23" s="79" t="n">
        <f aca="false" ca="false" dt2D="false" dtr="false" t="normal">AK23*POWER(2, 0.5)*AN23</f>
        <v>98.88446962177497</v>
      </c>
      <c r="AP23" s="79" t="n">
        <f aca="false" ca="false" dt2D="false" dtr="false" t="normal">AL23*(50/AM23)</f>
        <v>4.439612755797886</v>
      </c>
      <c r="AQ23" s="79" t="n">
        <f aca="false" ca="false" dt2D="false" dtr="false" t="normal">AK23*POWER(2, 0.5)*AP23</f>
        <v>49.99999999999999</v>
      </c>
      <c r="AR23" s="79" t="n">
        <f aca="false" ca="false" dt2D="false" dtr="false" t="normal">20*LOG10(AP23)</f>
        <v>12.946901810605196</v>
      </c>
      <c r="AS23" s="79" t="n">
        <f aca="false" ca="false" dt2D="false" dtr="false" t="normal">AI23-AR23</f>
        <v>25.923161683102116</v>
      </c>
      <c r="AU23" s="72" t="n">
        <f aca="false" ca="false" dt2D="false" dtr="false" t="normal">AU22+1</f>
        <v>20</v>
      </c>
      <c r="AV23" s="73" t="n">
        <f aca="false" ca="false" dt2D="false" dtr="false" t="normal">AV22+27</f>
        <v>563</v>
      </c>
      <c r="AW23" s="72" t="n"/>
      <c r="AX23" s="72" t="n">
        <f aca="false" ca="false" dt2D="false" dtr="false" t="normal">20*LOG(AV23)</f>
        <v>55.010167897026925</v>
      </c>
      <c r="AY23" s="72" t="n">
        <f aca="false" ca="false" dt2D="false" dtr="false" t="normal">2*$J$6*(AV23/1000)</f>
        <v>19.734977142476342</v>
      </c>
      <c r="AZ23" s="72" t="n">
        <f aca="false" ca="false" dt2D="false" dtr="false" t="normal">AX23+AY23</f>
        <v>74.74514503950327</v>
      </c>
      <c r="BA23" s="80" t="n">
        <f aca="false" ca="false" dt2D="false" dtr="false" t="normal">$AW$4-(AX23+AY23)+$Q$8+$Q$10</f>
        <v>108.43499591811866</v>
      </c>
      <c r="BB23" s="81" t="n">
        <f aca="false" ca="false" dt2D="false" dtr="false" t="normal">POWER(10, (BA23+$D$16)*0.05)*1000</f>
        <v>0.2112709488976781</v>
      </c>
      <c r="BC23" s="82" t="n">
        <f aca="false" ca="false" dt2D="false" dtr="false" t="normal">POWER(10, 0.05*AZ23)</f>
        <v>5460.812335575937</v>
      </c>
      <c r="BD23" s="72" t="n">
        <f aca="false" ca="false" dt2D="false" dtr="false" t="normal">BB23*POWER(2, 0.5)*BC23</f>
        <v>1631.5937487592903</v>
      </c>
      <c r="BE23" s="71" t="n">
        <f aca="false" ca="false" dt2D="false" dtr="false" t="normal">BC23*($X$4/$BD$4)</f>
        <v>330.95832336823804</v>
      </c>
      <c r="BF23" s="71" t="n">
        <f aca="false" ca="false" dt2D="false" dtr="false" t="normal">BB23*POWER(2, 0.5)*BE23</f>
        <v>98.884469621775</v>
      </c>
      <c r="BG23" s="71" t="n">
        <f aca="false" ca="false" dt2D="false" dtr="false" t="normal">BC23*(50/BD23)</f>
        <v>167.34595666747597</v>
      </c>
      <c r="BH23" s="71" t="n">
        <f aca="false" ca="false" dt2D="false" dtr="false" t="normal">BB23*POWER(2, 0.5)*BG23</f>
        <v>50</v>
      </c>
      <c r="BI23" s="0" t="n">
        <f aca="false" ca="false" dt2D="false" dtr="false" t="normal">20*LOG10(BG23)</f>
        <v>44.47230447212303</v>
      </c>
      <c r="BJ23" s="0" t="n">
        <f aca="false" ca="false" dt2D="false" dtr="false" t="normal">AZ23-BI23</f>
        <v>30.272840567380243</v>
      </c>
      <c r="BL23" s="75" t="n"/>
    </row>
    <row outlineLevel="0" r="24">
      <c r="B24" s="124" t="n">
        <v>3</v>
      </c>
      <c r="C24" s="132" t="s"/>
      <c r="D24" s="129" t="n">
        <v>17000</v>
      </c>
      <c r="E24" s="86" t="s">
        <v>5</v>
      </c>
      <c r="G24" s="126" t="n">
        <v>3</v>
      </c>
      <c r="H24" s="127" t="s"/>
      <c r="I24" s="92" t="s"/>
      <c r="J24" s="130" t="n">
        <f aca="false" ca="false" dt2D="false" dtr="false" t="normal">4*$D$29*(D24/1000000)/POWER(RADIANS($D$10), 2)</f>
        <v>1488.2055453386577</v>
      </c>
      <c r="K24" s="86" t="s">
        <v>6</v>
      </c>
      <c r="N24" s="64" t="n"/>
      <c r="O24" s="1" t="n">
        <f aca="false" ca="false" dt2D="false" dtr="false" t="normal">1+O23</f>
        <v>21</v>
      </c>
      <c r="P24" s="65" t="n">
        <f aca="false" ca="false" dt2D="false" dtr="false" t="normal">P23+$J$45</f>
        <v>8</v>
      </c>
      <c r="Q24" s="104" t="n"/>
      <c r="R24" s="67" t="n">
        <f aca="false" ca="false" dt2D="false" dtr="false" t="normal">20*LOG(P24)</f>
        <v>18.061799739838868</v>
      </c>
      <c r="S24" s="67" t="n">
        <f aca="false" ca="false" dt2D="false" dtr="false" t="normal">2*$J$6*(P24/1000)</f>
        <v>0.28042596294815414</v>
      </c>
      <c r="T24" s="67" t="n">
        <f aca="false" ca="false" dt2D="false" dtr="false" t="normal">R24+S24</f>
        <v>18.342225702787022</v>
      </c>
      <c r="U24" s="68" t="n">
        <f aca="false" ca="false" dt2D="false" dtr="false" t="normal">$Q$4-(R24+S24)+$Q$8+$Q$10</f>
        <v>140.48823637055676</v>
      </c>
      <c r="V24" s="69" t="n">
        <f aca="false" ca="false" dt2D="false" dtr="false" t="normal">POWER(10, (U24+$D$16)*0.05)*1000</f>
        <v>8.462560869936455</v>
      </c>
      <c r="W24" s="70" t="n">
        <f aca="false" ca="false" dt2D="false" dtr="false" t="normal">POWER(10, 0.05*T24)</f>
        <v>8.262496435563861</v>
      </c>
      <c r="X24" s="71" t="n">
        <f aca="false" ca="false" dt2D="false" dtr="false" t="normal">V24*POWER(2, 0.5)*W24</f>
        <v>98.88446962177488</v>
      </c>
      <c r="Y24" s="71" t="n">
        <f aca="false" ca="false" dt2D="false" dtr="false" t="normal">W24*(50/$X$4)</f>
        <v>4.177853442086127</v>
      </c>
      <c r="Z24" s="71" t="n">
        <f aca="false" ca="false" dt2D="false" dtr="false" t="normal">V24*POWER(2, 0.5)*Y24</f>
        <v>50.00000000000002</v>
      </c>
      <c r="AA24" s="71" t="n">
        <f aca="false" ca="false" dt2D="false" dtr="false" t="normal">20*LOG10(Y24)</f>
        <v>12.419064019684928</v>
      </c>
      <c r="AB24" s="71" t="n">
        <f aca="false" ca="false" dt2D="false" dtr="false" t="normal">T24-AA24</f>
        <v>5.923161683102094</v>
      </c>
      <c r="AD24" s="72" t="n">
        <f aca="false" ca="false" dt2D="false" dtr="false" t="normal">AD23+1</f>
        <v>21</v>
      </c>
      <c r="AE24" s="73" t="n">
        <f aca="false" ca="false" dt2D="false" dtr="false" t="normal">AE23+3</f>
        <v>70</v>
      </c>
      <c r="AG24" s="0" t="n">
        <f aca="false" ca="false" dt2D="false" dtr="false" t="normal">20*LOG(AE24)</f>
        <v>36.90196080028514</v>
      </c>
      <c r="AH24" s="0" t="n">
        <f aca="false" ca="false" dt2D="false" dtr="false" t="normal">2*$J$6*(AE24/1000)</f>
        <v>2.453727175796349</v>
      </c>
      <c r="AI24" s="75" t="n">
        <f aca="false" ca="false" dt2D="false" dtr="false" t="normal">AG24+AH24</f>
        <v>39.355687976081484</v>
      </c>
      <c r="AJ24" s="74" t="n">
        <f aca="false" ca="false" dt2D="false" dtr="false" t="normal">$AF$4-(AG24+AH24)+$Q$8+$Q$10</f>
        <v>139.4747740972623</v>
      </c>
      <c r="AK24" s="76" t="n">
        <f aca="false" ca="false" dt2D="false" dtr="false" t="normal">POWER(10, (AJ24+$D$16)*0.05)*1000</f>
        <v>7.530584600410232</v>
      </c>
      <c r="AL24" s="77" t="n">
        <f aca="false" ca="false" dt2D="false" dtr="false" t="normal">POWER(10, 0.05*AI24)</f>
        <v>92.85053250684301</v>
      </c>
      <c r="AM24" s="0" t="n">
        <f aca="false" ca="false" dt2D="false" dtr="false" t="normal">AK24*POWER(2, 0.5)*AL24</f>
        <v>988.8446962177486</v>
      </c>
      <c r="AN24" s="78" t="n">
        <f aca="false" ca="false" dt2D="false" dtr="false" t="normal">AL24*($X$4/$AM$4)</f>
        <v>9.285053250684285</v>
      </c>
      <c r="AO24" s="79" t="n">
        <f aca="false" ca="false" dt2D="false" dtr="false" t="normal">AK24*POWER(2, 0.5)*AN24</f>
        <v>98.8844696217747</v>
      </c>
      <c r="AP24" s="79" t="n">
        <f aca="false" ca="false" dt2D="false" dtr="false" t="normal">AL24*(50/AM24)</f>
        <v>4.694899657245917</v>
      </c>
      <c r="AQ24" s="79" t="n">
        <f aca="false" ca="false" dt2D="false" dtr="false" t="normal">AK24*POWER(2, 0.5)*AP24</f>
        <v>50</v>
      </c>
      <c r="AR24" s="79" t="n">
        <f aca="false" ca="false" dt2D="false" dtr="false" t="normal">20*LOG10(AP24)</f>
        <v>13.43252629297939</v>
      </c>
      <c r="AS24" s="79" t="n">
        <f aca="false" ca="false" dt2D="false" dtr="false" t="normal">AI24-AR24</f>
        <v>25.923161683102094</v>
      </c>
      <c r="AU24" s="72" t="n">
        <f aca="false" ca="false" dt2D="false" dtr="false" t="normal">AU23+1</f>
        <v>21</v>
      </c>
      <c r="AV24" s="73" t="n">
        <f aca="false" ca="false" dt2D="false" dtr="false" t="normal">AV23+27</f>
        <v>590</v>
      </c>
      <c r="AW24" s="72" t="n"/>
      <c r="AX24" s="72" t="n">
        <f aca="false" ca="false" dt2D="false" dtr="false" t="normal">20*LOG(AV24)</f>
        <v>55.41704023284288</v>
      </c>
      <c r="AY24" s="72" t="n">
        <f aca="false" ca="false" dt2D="false" dtr="false" t="normal">2*$J$6*(AV24/1000)</f>
        <v>20.681414767426364</v>
      </c>
      <c r="AZ24" s="72" t="n">
        <f aca="false" ca="false" dt2D="false" dtr="false" t="normal">AX24+AY24</f>
        <v>76.09845500026924</v>
      </c>
      <c r="BA24" s="80" t="n">
        <f aca="false" ca="false" dt2D="false" dtr="false" t="normal">$AW$4-(AX24+AY24)+$Q$8+$Q$10</f>
        <v>107.08168595735268</v>
      </c>
      <c r="BB24" s="81" t="n">
        <f aca="false" ca="false" dt2D="false" dtr="false" t="normal">POWER(10, (BA24+$D$16)*0.05)*1000</f>
        <v>0.18078995008628068</v>
      </c>
      <c r="BC24" s="82" t="n">
        <f aca="false" ca="false" dt2D="false" dtr="false" t="normal">POWER(10, 0.05*AZ24)</f>
        <v>6381.499653817436</v>
      </c>
      <c r="BD24" s="72" t="n">
        <f aca="false" ca="false" dt2D="false" dtr="false" t="normal">BB24*POWER(2, 0.5)*BC24</f>
        <v>1631.5937487592869</v>
      </c>
      <c r="BE24" s="71" t="n">
        <f aca="false" ca="false" dt2D="false" dtr="false" t="normal">BC24*($X$4/$BD$4)</f>
        <v>386.75755477681366</v>
      </c>
      <c r="BF24" s="71" t="n">
        <f aca="false" ca="false" dt2D="false" dtr="false" t="normal">BB24*POWER(2, 0.5)*BE24</f>
        <v>98.8844696217748</v>
      </c>
      <c r="BG24" s="71" t="n">
        <f aca="false" ca="false" dt2D="false" dtr="false" t="normal">BC24*(50/BD24)</f>
        <v>195.56031207738206</v>
      </c>
      <c r="BH24" s="71" t="n">
        <f aca="false" ca="false" dt2D="false" dtr="false" t="normal">BB24*POWER(2, 0.5)*BG24</f>
        <v>50.00000000000001</v>
      </c>
      <c r="BI24" s="0" t="n">
        <f aca="false" ca="false" dt2D="false" dtr="false" t="normal">20*LOG10(BG24)</f>
        <v>45.82561443288902</v>
      </c>
      <c r="BJ24" s="0" t="n">
        <f aca="false" ca="false" dt2D="false" dtr="false" t="normal">AZ24-BI24</f>
        <v>30.27284056738022</v>
      </c>
      <c r="BL24" s="75" t="n"/>
    </row>
    <row outlineLevel="0" r="25">
      <c r="B25" s="111" t="s">
        <v>96</v>
      </c>
      <c r="C25" s="112" t="s"/>
      <c r="D25" s="112" t="s"/>
      <c r="E25" s="113" t="s"/>
      <c r="G25" s="87" t="s">
        <v>97</v>
      </c>
      <c r="H25" s="123" t="s"/>
      <c r="I25" s="123" t="s"/>
      <c r="J25" s="123" t="s"/>
      <c r="K25" s="88" t="s"/>
      <c r="N25" s="64" t="n"/>
      <c r="O25" s="1" t="n">
        <f aca="false" ca="false" dt2D="false" dtr="false" t="normal">1+O24</f>
        <v>22</v>
      </c>
      <c r="P25" s="65" t="n">
        <f aca="false" ca="false" dt2D="false" dtr="false" t="normal">P24+$J$45</f>
        <v>8.375</v>
      </c>
      <c r="Q25" s="104" t="n"/>
      <c r="R25" s="67" t="n">
        <f aca="false" ca="false" dt2D="false" dtr="false" t="normal">20*LOG(P25)</f>
        <v>18.459696314177656</v>
      </c>
      <c r="S25" s="67" t="n">
        <f aca="false" ca="false" dt2D="false" dtr="false" t="normal">2*$J$6*(P25/1000)</f>
        <v>0.29357092996134887</v>
      </c>
      <c r="T25" s="67" t="n">
        <f aca="false" ca="false" dt2D="false" dtr="false" t="normal">R25+S25</f>
        <v>18.753267244139003</v>
      </c>
      <c r="U25" s="68" t="n">
        <f aca="false" ca="false" dt2D="false" dtr="false" t="normal">$Q$4-(R25+S25)+$Q$8+$Q$10</f>
        <v>140.07719482920479</v>
      </c>
      <c r="V25" s="69" t="n">
        <f aca="false" ca="false" dt2D="false" dtr="false" t="normal">POWER(10, (U25+$D$16)*0.05)*1000</f>
        <v>8.071415945560311</v>
      </c>
      <c r="W25" s="70" t="n">
        <f aca="false" ca="false" dt2D="false" dtr="false" t="normal">POWER(10, 0.05*T25)</f>
        <v>8.662901217729067</v>
      </c>
      <c r="X25" s="71" t="n">
        <f aca="false" ca="false" dt2D="false" dtr="false" t="normal">V25*POWER(2, 0.5)*W25</f>
        <v>98.88446962177494</v>
      </c>
      <c r="Y25" s="71" t="n">
        <f aca="false" ca="false" dt2D="false" dtr="false" t="normal">W25*(50/$X$4)</f>
        <v>4.380314346056548</v>
      </c>
      <c r="Z25" s="71" t="n">
        <f aca="false" ca="false" dt2D="false" dtr="false" t="normal">V25*POWER(2, 0.5)*Y25</f>
        <v>50.00000000000004</v>
      </c>
      <c r="AA25" s="71" t="n">
        <f aca="false" ca="false" dt2D="false" dtr="false" t="normal">20*LOG10(Y25)</f>
        <v>12.83010556103691</v>
      </c>
      <c r="AB25" s="71" t="n">
        <f aca="false" ca="false" dt2D="false" dtr="false" t="normal">T25-AA25</f>
        <v>5.923161683102093</v>
      </c>
      <c r="AD25" s="72" t="n">
        <f aca="false" ca="false" dt2D="false" dtr="false" t="normal">AD24+1</f>
        <v>22</v>
      </c>
      <c r="AE25" s="73" t="n">
        <f aca="false" ca="false" dt2D="false" dtr="false" t="normal">AE24+3</f>
        <v>73</v>
      </c>
      <c r="AG25" s="0" t="n">
        <f aca="false" ca="false" dt2D="false" dtr="false" t="normal">20*LOG(AE25)</f>
        <v>37.266457202409114</v>
      </c>
      <c r="AH25" s="0" t="n">
        <f aca="false" ca="false" dt2D="false" dtr="false" t="normal">2*$J$6*(AE25/1000)</f>
        <v>2.558886911901906</v>
      </c>
      <c r="AI25" s="75" t="n">
        <f aca="false" ca="false" dt2D="false" dtr="false" t="normal">AG25+AH25</f>
        <v>39.82534411431102</v>
      </c>
      <c r="AJ25" s="74" t="n">
        <f aca="false" ca="false" dt2D="false" dtr="false" t="normal">$AF$4-(AG25+AH25)+$Q$8+$Q$10</f>
        <v>139.00511795903276</v>
      </c>
      <c r="AK25" s="76" t="n">
        <f aca="false" ca="false" dt2D="false" dtr="false" t="normal">POWER(10, (AJ25+$D$16)*0.05)*1000</f>
        <v>7.134209934609165</v>
      </c>
      <c r="AL25" s="77" t="n">
        <f aca="false" ca="false" dt2D="false" dtr="false" t="normal">POWER(10, 0.05*AI25)</f>
        <v>98.00928156654066</v>
      </c>
      <c r="AM25" s="0" t="n">
        <f aca="false" ca="false" dt2D="false" dtr="false" t="normal">AK25*POWER(2, 0.5)*AL25</f>
        <v>988.8446962177483</v>
      </c>
      <c r="AN25" s="78" t="n">
        <f aca="false" ca="false" dt2D="false" dtr="false" t="normal">AL25*($X$4/$AM$4)</f>
        <v>9.80092815665405</v>
      </c>
      <c r="AO25" s="79" t="n">
        <f aca="false" ca="false" dt2D="false" dtr="false" t="normal">AK25*POWER(2, 0.5)*AN25</f>
        <v>98.88446962177466</v>
      </c>
      <c r="AP25" s="79" t="n">
        <f aca="false" ca="false" dt2D="false" dtr="false" t="normal">AL25*(50/AM25)</f>
        <v>4.955746940920972</v>
      </c>
      <c r="AQ25" s="79" t="n">
        <f aca="false" ca="false" dt2D="false" dtr="false" t="normal">AK25*POWER(2, 0.5)*AP25</f>
        <v>50</v>
      </c>
      <c r="AR25" s="79" t="n">
        <f aca="false" ca="false" dt2D="false" dtr="false" t="normal">20*LOG10(AP25)</f>
        <v>13.902182431208933</v>
      </c>
      <c r="AS25" s="79" t="n">
        <f aca="false" ca="false" dt2D="false" dtr="false" t="normal">AI25-AR25</f>
        <v>25.923161683102087</v>
      </c>
      <c r="AU25" s="72" t="n">
        <f aca="false" ca="false" dt2D="false" dtr="false" t="normal">AU24+1</f>
        <v>22</v>
      </c>
      <c r="AV25" s="73" t="n">
        <f aca="false" ca="false" dt2D="false" dtr="false" t="normal">AV24+27</f>
        <v>617</v>
      </c>
      <c r="AW25" s="72" t="n"/>
      <c r="AX25" s="72" t="n">
        <f aca="false" ca="false" dt2D="false" dtr="false" t="normal">20*LOG(AV25)</f>
        <v>55.80570328066483</v>
      </c>
      <c r="AY25" s="72" t="n">
        <f aca="false" ca="false" dt2D="false" dtr="false" t="normal">2*$J$6*(AV25/1000)</f>
        <v>21.627852392376386</v>
      </c>
      <c r="AZ25" s="72" t="n">
        <f aca="false" ca="false" dt2D="false" dtr="false" t="normal">AX25+AY25</f>
        <v>77.43355567304121</v>
      </c>
      <c r="BA25" s="80" t="n">
        <f aca="false" ca="false" dt2D="false" dtr="false" t="normal">$AW$4-(AX25+AY25)+$Q$8+$Q$10</f>
        <v>105.7465852845807</v>
      </c>
      <c r="BB25" s="81" t="n">
        <f aca="false" ca="false" dt2D="false" dtr="false" t="normal">POWER(10, (BA25+$D$16)*0.05)*1000</f>
        <v>0.15503125089410902</v>
      </c>
      <c r="BC25" s="82" t="n">
        <f aca="false" ca="false" dt2D="false" dtr="false" t="normal">POWER(10, 0.05*AZ25)</f>
        <v>7441.796394181775</v>
      </c>
      <c r="BD25" s="72" t="n">
        <f aca="false" ca="false" dt2D="false" dtr="false" t="normal">BB25*POWER(2, 0.5)*BC25</f>
        <v>1631.593748759285</v>
      </c>
      <c r="BE25" s="71" t="n">
        <f aca="false" ca="false" dt2D="false" dtr="false" t="normal">BC25*($X$4/$BD$4)</f>
        <v>451.0179632837432</v>
      </c>
      <c r="BF25" s="71" t="n">
        <f aca="false" ca="false" dt2D="false" dtr="false" t="normal">BB25*POWER(2, 0.5)*BE25</f>
        <v>98.8844696217747</v>
      </c>
      <c r="BG25" s="71" t="n">
        <f aca="false" ca="false" dt2D="false" dtr="false" t="normal">BC25*(50/BD25)</f>
        <v>228.05298193379173</v>
      </c>
      <c r="BH25" s="71" t="n">
        <f aca="false" ca="false" dt2D="false" dtr="false" t="normal">BB25*POWER(2, 0.5)*BG25</f>
        <v>50</v>
      </c>
      <c r="BI25" s="0" t="n">
        <f aca="false" ca="false" dt2D="false" dtr="false" t="normal">20*LOG10(BG25)</f>
        <v>47.16071510566099</v>
      </c>
      <c r="BJ25" s="0" t="n">
        <f aca="false" ca="false" dt2D="false" dtr="false" t="normal">AZ25-BI25</f>
        <v>30.27284056738022</v>
      </c>
      <c r="BL25" s="75" t="n"/>
    </row>
    <row outlineLevel="0" r="26">
      <c r="B26" s="124" t="n">
        <v>1</v>
      </c>
      <c r="C26" s="125" t="s">
        <v>2</v>
      </c>
      <c r="D26" s="85" t="n">
        <v>20</v>
      </c>
      <c r="E26" s="86" t="s">
        <v>3</v>
      </c>
      <c r="G26" s="126" t="n">
        <v>1</v>
      </c>
      <c r="H26" s="127" t="s"/>
      <c r="I26" s="84" t="s">
        <v>98</v>
      </c>
      <c r="J26" s="133" t="n">
        <f aca="false" ca="false" dt2D="false" dtr="false" t="normal">D26/POWER(2, 0.5)</f>
        <v>14.14213562373095</v>
      </c>
      <c r="K26" s="86" t="s">
        <v>3</v>
      </c>
      <c r="N26" s="64" t="n"/>
      <c r="O26" s="1" t="n">
        <f aca="false" ca="false" dt2D="false" dtr="false" t="normal">1+O25</f>
        <v>23</v>
      </c>
      <c r="P26" s="65" t="n">
        <f aca="false" ca="false" dt2D="false" dtr="false" t="normal">P25+$J$45</f>
        <v>8.75</v>
      </c>
      <c r="Q26" s="104" t="n"/>
      <c r="R26" s="67" t="n">
        <f aca="false" ca="false" dt2D="false" dtr="false" t="normal">20*LOG(P26)</f>
        <v>18.840161060446263</v>
      </c>
      <c r="S26" s="67" t="n">
        <f aca="false" ca="false" dt2D="false" dtr="false" t="normal">2*$J$6*(P26/1000)</f>
        <v>0.3067158969745436</v>
      </c>
      <c r="T26" s="67" t="n">
        <f aca="false" ca="false" dt2D="false" dtr="false" t="normal">R26+S26</f>
        <v>19.146876957420808</v>
      </c>
      <c r="U26" s="68" t="n">
        <f aca="false" ca="false" dt2D="false" dtr="false" t="normal">$Q$4-(R26+S26)+$Q$8+$Q$10</f>
        <v>139.683585115923</v>
      </c>
      <c r="V26" s="69" t="n">
        <f aca="false" ca="false" dt2D="false" dtr="false" t="normal">POWER(10, (U26+$D$16)*0.05)*1000</f>
        <v>7.713815422618659</v>
      </c>
      <c r="W26" s="70" t="n">
        <f aca="false" ca="false" dt2D="false" dtr="false" t="normal">POWER(10, 0.05*T26)</f>
        <v>9.064499886601576</v>
      </c>
      <c r="X26" s="71" t="n">
        <f aca="false" ca="false" dt2D="false" dtr="false" t="normal">V26*POWER(2, 0.5)*W26</f>
        <v>98.8844696217751</v>
      </c>
      <c r="Y26" s="71" t="n">
        <f aca="false" ca="false" dt2D="false" dtr="false" t="normal">W26*(50/$X$4)</f>
        <v>4.5833789275871935</v>
      </c>
      <c r="Z26" s="71" t="n">
        <f aca="false" ca="false" dt2D="false" dtr="false" t="normal">V26*POWER(2, 0.5)*Y26</f>
        <v>50.00000000000013</v>
      </c>
      <c r="AA26" s="71" t="n">
        <f aca="false" ca="false" dt2D="false" dtr="false" t="normal">20*LOG10(Y26)</f>
        <v>13.223715274318714</v>
      </c>
      <c r="AB26" s="71" t="n">
        <f aca="false" ca="false" dt2D="false" dtr="false" t="normal">T26-AA26</f>
        <v>5.923161683102094</v>
      </c>
      <c r="AD26" s="72" t="n">
        <f aca="false" ca="false" dt2D="false" dtr="false" t="normal">AD25+1</f>
        <v>23</v>
      </c>
      <c r="AE26" s="73" t="n">
        <f aca="false" ca="false" dt2D="false" dtr="false" t="normal">AE25+3</f>
        <v>76</v>
      </c>
      <c r="AG26" s="0" t="n">
        <f aca="false" ca="false" dt2D="false" dtr="false" t="normal">20*LOG(AE26)</f>
        <v>37.61627184561582</v>
      </c>
      <c r="AH26" s="0" t="n">
        <f aca="false" ca="false" dt2D="false" dtr="false" t="normal">2*$J$6*(AE26/1000)</f>
        <v>2.664046648007464</v>
      </c>
      <c r="AI26" s="75" t="n">
        <f aca="false" ca="false" dt2D="false" dtr="false" t="normal">AG26+AH26</f>
        <v>40.280318493623284</v>
      </c>
      <c r="AJ26" s="74" t="n">
        <f aca="false" ca="false" dt2D="false" dtr="false" t="normal">$AF$4-(AG26+AH26)+$Q$8+$Q$10</f>
        <v>138.5501435797205</v>
      </c>
      <c r="AK26" s="76" t="n">
        <f aca="false" ca="false" dt2D="false" dtr="false" t="normal">POWER(10, (AJ26+$D$16)*0.05)*1000</f>
        <v>6.7701324613542155</v>
      </c>
      <c r="AL26" s="77" t="n">
        <f aca="false" ca="false" dt2D="false" dtr="false" t="normal">POWER(10, 0.05*AI26)</f>
        <v>103.27992756822049</v>
      </c>
      <c r="AM26" s="0" t="n">
        <f aca="false" ca="false" dt2D="false" dtr="false" t="normal">AK26*POWER(2, 0.5)*AL26</f>
        <v>988.8446962177487</v>
      </c>
      <c r="AN26" s="78" t="n">
        <f aca="false" ca="false" dt2D="false" dtr="false" t="normal">AL26*($X$4/$AM$4)</f>
        <v>10.327992756822033</v>
      </c>
      <c r="AO26" s="79" t="n">
        <f aca="false" ca="false" dt2D="false" dtr="false" t="normal">AK26*POWER(2, 0.5)*AN26</f>
        <v>98.88446962177473</v>
      </c>
      <c r="AP26" s="79" t="n">
        <f aca="false" ca="false" dt2D="false" dtr="false" t="normal">AL26*(50/AM26)</f>
        <v>5.222252187995642</v>
      </c>
      <c r="AQ26" s="79" t="n">
        <f aca="false" ca="false" dt2D="false" dtr="false" t="normal">AK26*POWER(2, 0.5)*AP26</f>
        <v>50</v>
      </c>
      <c r="AR26" s="79" t="n">
        <f aca="false" ca="false" dt2D="false" dtr="false" t="normal">20*LOG10(AP26)</f>
        <v>14.357156810521188</v>
      </c>
      <c r="AS26" s="79" t="n">
        <f aca="false" ca="false" dt2D="false" dtr="false" t="normal">AI26-AR26</f>
        <v>25.923161683102094</v>
      </c>
      <c r="AU26" s="72" t="n">
        <f aca="false" ca="false" dt2D="false" dtr="false" t="normal">AU25+1</f>
        <v>23</v>
      </c>
      <c r="AV26" s="73" t="n">
        <f aca="false" ca="false" dt2D="false" dtr="false" t="normal">AV25+27</f>
        <v>644</v>
      </c>
      <c r="AW26" s="72" t="n"/>
      <c r="AX26" s="72" t="n">
        <f aca="false" ca="false" dt2D="false" dtr="false" t="normal">20*LOG(AV26)</f>
        <v>56.17771734719624</v>
      </c>
      <c r="AY26" s="72" t="n">
        <f aca="false" ca="false" dt2D="false" dtr="false" t="normal">2*$J$6*(AV26/1000)</f>
        <v>22.574290017326405</v>
      </c>
      <c r="AZ26" s="72" t="n">
        <f aca="false" ca="false" dt2D="false" dtr="false" t="normal">AX26+AY26</f>
        <v>78.75200736452265</v>
      </c>
      <c r="BA26" s="80" t="n">
        <f aca="false" ca="false" dt2D="false" dtr="false" t="normal">$AW$4-(AX26+AY26)+$Q$8+$Q$10</f>
        <v>104.42813359309926</v>
      </c>
      <c r="BB26" s="81" t="n">
        <f aca="false" ca="false" dt2D="false" dtr="false" t="normal">POWER(10, (BA26+$D$16)*0.05)*1000</f>
        <v>0.13319768189134332</v>
      </c>
      <c r="BC26" s="82" t="n">
        <f aca="false" ca="false" dt2D="false" dtr="false" t="normal">POWER(10, 0.05*AZ26)</f>
        <v>8661.644763686032</v>
      </c>
      <c r="BD26" s="72" t="n">
        <f aca="false" ca="false" dt2D="false" dtr="false" t="normal">BB26*POWER(2, 0.5)*BC26</f>
        <v>1631.5937487592867</v>
      </c>
      <c r="BE26" s="71" t="n">
        <f aca="false" ca="false" dt2D="false" dtr="false" t="normal">BC26*($X$4/$BD$4)</f>
        <v>524.9481674961223</v>
      </c>
      <c r="BF26" s="71" t="n">
        <f aca="false" ca="false" dt2D="false" dtr="false" t="normal">BB26*POWER(2, 0.5)*BE26</f>
        <v>98.8844696217748</v>
      </c>
      <c r="BG26" s="71" t="n">
        <f aca="false" ca="false" dt2D="false" dtr="false" t="normal">BC26*(50/BD26)</f>
        <v>265.4350928431973</v>
      </c>
      <c r="BH26" s="71" t="n">
        <f aca="false" ca="false" dt2D="false" dtr="false" t="normal">BB26*POWER(2, 0.5)*BG26</f>
        <v>50</v>
      </c>
      <c r="BI26" s="0" t="n">
        <f aca="false" ca="false" dt2D="false" dtr="false" t="normal">20*LOG10(BG26)</f>
        <v>48.479166797142426</v>
      </c>
      <c r="BJ26" s="0" t="n">
        <f aca="false" ca="false" dt2D="false" dtr="false" t="normal">AZ26-BI26</f>
        <v>30.27284056738023</v>
      </c>
      <c r="BL26" s="75" t="n"/>
    </row>
    <row outlineLevel="0" r="27">
      <c r="B27" s="124" t="n">
        <v>2</v>
      </c>
      <c r="C27" s="131" t="s"/>
      <c r="D27" s="85" t="n">
        <v>200</v>
      </c>
      <c r="E27" s="86" t="s">
        <v>3</v>
      </c>
      <c r="G27" s="126" t="n">
        <v>2</v>
      </c>
      <c r="H27" s="127" t="s"/>
      <c r="I27" s="128" t="s"/>
      <c r="J27" s="133" t="n">
        <f aca="false" ca="false" dt2D="false" dtr="false" t="normal">D27/POWER(2, 0.5)</f>
        <v>141.42135623730948</v>
      </c>
      <c r="K27" s="86" t="s">
        <v>3</v>
      </c>
      <c r="N27" s="64" t="n"/>
      <c r="O27" s="1" t="n">
        <f aca="false" ca="false" dt2D="false" dtr="false" t="normal">1+O26</f>
        <v>24</v>
      </c>
      <c r="P27" s="65" t="n">
        <f aca="false" ca="false" dt2D="false" dtr="false" t="normal">P26+$J$45</f>
        <v>9.125</v>
      </c>
      <c r="Q27" s="104" t="n"/>
      <c r="R27" s="67" t="n">
        <f aca="false" ca="false" dt2D="false" dtr="false" t="normal">20*LOG(P27)</f>
        <v>19.204657462570246</v>
      </c>
      <c r="S27" s="67" t="n">
        <f aca="false" ca="false" dt2D="false" dtr="false" t="normal">2*$J$6*(P27/1000)</f>
        <v>0.3198608639877383</v>
      </c>
      <c r="T27" s="67" t="n">
        <f aca="false" ca="false" dt2D="false" dtr="false" t="normal">R27+S27</f>
        <v>19.524518326557985</v>
      </c>
      <c r="U27" s="68" t="n">
        <f aca="false" ca="false" dt2D="false" dtr="false" t="normal">$Q$4-(R27+S27)+$Q$8+$Q$10</f>
        <v>139.3059437467858</v>
      </c>
      <c r="V27" s="69" t="n">
        <f aca="false" ca="false" dt2D="false" dtr="false" t="normal">POWER(10, (U27+$D$16)*0.05)*1000</f>
        <v>7.385623664318535</v>
      </c>
      <c r="W27" s="70" t="n">
        <f aca="false" ca="false" dt2D="false" dtr="false" t="normal">POWER(10, 0.05*T27)</f>
        <v>9.467295140070448</v>
      </c>
      <c r="X27" s="71" t="n">
        <f aca="false" ca="false" dt2D="false" dtr="false" t="normal">V27*POWER(2, 0.5)*W27</f>
        <v>98.88446962177487</v>
      </c>
      <c r="Y27" s="71" t="n">
        <f aca="false" ca="false" dt2D="false" dtr="false" t="normal">W27*(50/$X$4)</f>
        <v>4.787048550840233</v>
      </c>
      <c r="Z27" s="71" t="n">
        <f aca="false" ca="false" dt2D="false" dtr="false" t="normal">V27*POWER(2, 0.5)*Y27</f>
        <v>50.00000000000001</v>
      </c>
      <c r="AA27" s="71" t="n">
        <f aca="false" ca="false" dt2D="false" dtr="false" t="normal">20*LOG10(Y27)</f>
        <v>13.60135664345589</v>
      </c>
      <c r="AB27" s="71" t="n">
        <f aca="false" ca="false" dt2D="false" dtr="false" t="normal">T27-AA27</f>
        <v>5.923161683102094</v>
      </c>
      <c r="AD27" s="72" t="n">
        <f aca="false" ca="false" dt2D="false" dtr="false" t="normal">AD26+1</f>
        <v>24</v>
      </c>
      <c r="AE27" s="73" t="n">
        <f aca="false" ca="false" dt2D="false" dtr="false" t="normal">AE26+3</f>
        <v>79</v>
      </c>
      <c r="AG27" s="0" t="n">
        <f aca="false" ca="false" dt2D="false" dtr="false" t="normal">20*LOG(AE27)</f>
        <v>37.95254182580882</v>
      </c>
      <c r="AH27" s="0" t="n">
        <f aca="false" ca="false" dt2D="false" dtr="false" t="normal">2*$J$6*(AE27/1000)</f>
        <v>2.769206384113022</v>
      </c>
      <c r="AI27" s="75" t="n">
        <f aca="false" ca="false" dt2D="false" dtr="false" t="normal">AG27+AH27</f>
        <v>40.72174820992184</v>
      </c>
      <c r="AJ27" s="74" t="n">
        <f aca="false" ca="false" dt2D="false" dtr="false" t="normal">$AF$4-(AG27+AH27)+$Q$8+$Q$10</f>
        <v>138.10871386342194</v>
      </c>
      <c r="AK27" s="76" t="n">
        <f aca="false" ca="false" dt2D="false" dtr="false" t="normal">POWER(10, (AJ27+$D$16)*0.05)*1000</f>
        <v>6.434661125080504</v>
      </c>
      <c r="AL27" s="77" t="n">
        <f aca="false" ca="false" dt2D="false" dtr="false" t="normal">POWER(10, 0.05*AI27)</f>
        <v>108.6644310623542</v>
      </c>
      <c r="AM27" s="0" t="n">
        <f aca="false" ca="false" dt2D="false" dtr="false" t="normal">AK27*POWER(2, 0.5)*AL27</f>
        <v>988.8446962177478</v>
      </c>
      <c r="AN27" s="78" t="n">
        <f aca="false" ca="false" dt2D="false" dtr="false" t="normal">AL27*($X$4/$AM$4)</f>
        <v>10.866443106235403</v>
      </c>
      <c r="AO27" s="79" t="n">
        <f aca="false" ca="false" dt2D="false" dtr="false" t="normal">AK27*POWER(2, 0.5)*AN27</f>
        <v>98.88446962177463</v>
      </c>
      <c r="AP27" s="79" t="n">
        <f aca="false" ca="false" dt2D="false" dtr="false" t="normal">AL27*(50/AM27)</f>
        <v>5.494514531856569</v>
      </c>
      <c r="AQ27" s="79" t="n">
        <f aca="false" ca="false" dt2D="false" dtr="false" t="normal">AK27*POWER(2, 0.5)*AP27</f>
        <v>50</v>
      </c>
      <c r="AR27" s="79" t="n">
        <f aca="false" ca="false" dt2D="false" dtr="false" t="normal">20*LOG10(AP27)</f>
        <v>14.798586526819753</v>
      </c>
      <c r="AS27" s="79" t="n">
        <f aca="false" ca="false" dt2D="false" dtr="false" t="normal">AI27-AR27</f>
        <v>25.923161683102087</v>
      </c>
      <c r="AU27" s="72" t="n">
        <f aca="false" ca="false" dt2D="false" dtr="false" t="normal">AU26+1</f>
        <v>24</v>
      </c>
      <c r="AV27" s="73" t="n">
        <f aca="false" ca="false" dt2D="false" dtr="false" t="normal">AV26+27</f>
        <v>671</v>
      </c>
      <c r="AW27" s="72" t="n"/>
      <c r="AX27" s="72" t="n">
        <f aca="false" ca="false" dt2D="false" dtr="false" t="normal">20*LOG(AV27)</f>
        <v>56.53445040337984</v>
      </c>
      <c r="AY27" s="72" t="n">
        <f aca="false" ca="false" dt2D="false" dtr="false" t="normal">2*$J$6*(AV27/1000)</f>
        <v>23.520727642276427</v>
      </c>
      <c r="AZ27" s="72" t="n">
        <f aca="false" ca="false" dt2D="false" dtr="false" t="normal">AX27+AY27</f>
        <v>80.05517804565628</v>
      </c>
      <c r="BA27" s="80" t="n">
        <f aca="false" ca="false" dt2D="false" dtr="false" t="normal">$AW$4-(AX27+AY27)+$Q$8+$Q$10</f>
        <v>103.12496291196564</v>
      </c>
      <c r="BB27" s="81" t="n">
        <f aca="false" ca="false" dt2D="false" dtr="false" t="normal">POWER(10, (BA27+$D$16)*0.05)*1000</f>
        <v>0.114640516112337</v>
      </c>
      <c r="BC27" s="82" t="n">
        <f aca="false" ca="false" dt2D="false" dtr="false" t="normal">POWER(10, 0.05*AZ27)</f>
        <v>10063.728278741712</v>
      </c>
      <c r="BD27" s="72" t="n">
        <f aca="false" ca="false" dt2D="false" dtr="false" t="normal">BB27*POWER(2, 0.5)*BC27</f>
        <v>1631.5937487592853</v>
      </c>
      <c r="BE27" s="71" t="n">
        <f aca="false" ca="false" dt2D="false" dtr="false" t="normal">BC27*($X$4/$BD$4)</f>
        <v>609.9229259843452</v>
      </c>
      <c r="BF27" s="71" t="n">
        <f aca="false" ca="false" dt2D="false" dtr="false" t="normal">BB27*POWER(2, 0.5)*BE27</f>
        <v>98.8844696217747</v>
      </c>
      <c r="BG27" s="71" t="n">
        <f aca="false" ca="false" dt2D="false" dtr="false" t="normal">BC27*(50/BD27)</f>
        <v>308.4017785185339</v>
      </c>
      <c r="BH27" s="71" t="n">
        <f aca="false" ca="false" dt2D="false" dtr="false" t="normal">BB27*POWER(2, 0.5)*BG27</f>
        <v>49.99999999999999</v>
      </c>
      <c r="BI27" s="0" t="n">
        <f aca="false" ca="false" dt2D="false" dtr="false" t="normal">20*LOG10(BG27)</f>
        <v>49.782337478276055</v>
      </c>
      <c r="BJ27" s="0" t="n">
        <f aca="false" ca="false" dt2D="false" dtr="false" t="normal">AZ27-BI27</f>
        <v>30.27284056738022</v>
      </c>
      <c r="BL27" s="75" t="n"/>
    </row>
    <row outlineLevel="0" r="28">
      <c r="B28" s="124" t="n">
        <v>3</v>
      </c>
      <c r="C28" s="132" t="s"/>
      <c r="D28" s="129" t="n">
        <v>330</v>
      </c>
      <c r="E28" s="86" t="s">
        <v>3</v>
      </c>
      <c r="G28" s="126" t="n">
        <v>3</v>
      </c>
      <c r="H28" s="127" t="s"/>
      <c r="I28" s="92" t="s"/>
      <c r="J28" s="133" t="n">
        <f aca="false" ca="false" dt2D="false" dtr="false" t="normal">D28/POWER(2, 0.5)</f>
        <v>233.34523779156066</v>
      </c>
      <c r="K28" s="86" t="s">
        <v>3</v>
      </c>
      <c r="N28" s="64" t="n"/>
      <c r="O28" s="1" t="n">
        <f aca="false" ca="false" dt2D="false" dtr="false" t="normal">1+O27</f>
        <v>25</v>
      </c>
      <c r="P28" s="65" t="n">
        <f aca="false" ca="false" dt2D="false" dtr="false" t="normal">P27+$J$45</f>
        <v>9.5</v>
      </c>
      <c r="Q28" s="104" t="n"/>
      <c r="R28" s="67" t="n">
        <f aca="false" ca="false" dt2D="false" dtr="false" t="normal">20*LOG(P28)</f>
        <v>19.554472105776956</v>
      </c>
      <c r="S28" s="67" t="n">
        <f aca="false" ca="false" dt2D="false" dtr="false" t="normal">2*$J$6*(P28/1000)</f>
        <v>0.333005831000933</v>
      </c>
      <c r="T28" s="67" t="n">
        <f aca="false" ca="false" dt2D="false" dtr="false" t="normal">R28+S28</f>
        <v>19.887477936777888</v>
      </c>
      <c r="U28" s="68" t="n">
        <f aca="false" ca="false" dt2D="false" dtr="false" t="normal">$Q$4-(R28+S28)+$Q$8+$Q$10</f>
        <v>138.9429841365659</v>
      </c>
      <c r="V28" s="69" t="n">
        <f aca="false" ca="false" dt2D="false" dtr="false" t="normal">POWER(10, (U28+$D$16)*0.05)*1000</f>
        <v>7.083358029187429</v>
      </c>
      <c r="W28" s="70" t="n">
        <f aca="false" ca="false" dt2D="false" dtr="false" t="normal">POWER(10, 0.05*T28)</f>
        <v>9.871289681458244</v>
      </c>
      <c r="X28" s="71" t="n">
        <f aca="false" ca="false" dt2D="false" dtr="false" t="normal">V28*POWER(2, 0.5)*W28</f>
        <v>98.88446962177501</v>
      </c>
      <c r="Y28" s="71" t="n">
        <f aca="false" ca="false" dt2D="false" dtr="false" t="normal">W28*(50/$X$4)</f>
        <v>4.991324582725242</v>
      </c>
      <c r="Z28" s="71" t="n">
        <f aca="false" ca="false" dt2D="false" dtr="false" t="normal">V28*POWER(2, 0.5)*Y28</f>
        <v>50.000000000000085</v>
      </c>
      <c r="AA28" s="71" t="n">
        <f aca="false" ca="false" dt2D="false" dtr="false" t="normal">20*LOG10(Y28)</f>
        <v>13.964316253675795</v>
      </c>
      <c r="AB28" s="71" t="n">
        <f aca="false" ca="false" dt2D="false" dtr="false" t="normal">T28-AA28</f>
        <v>5.923161683102093</v>
      </c>
      <c r="AD28" s="72" t="n">
        <f aca="false" ca="false" dt2D="false" dtr="false" t="normal">AD27+1</f>
        <v>25</v>
      </c>
      <c r="AE28" s="73" t="n">
        <f aca="false" ca="false" dt2D="false" dtr="false" t="normal">AE27+3</f>
        <v>82</v>
      </c>
      <c r="AG28" s="0" t="n">
        <f aca="false" ca="false" dt2D="false" dtr="false" t="normal">20*LOG(AE28)</f>
        <v>38.276277047674334</v>
      </c>
      <c r="AH28" s="0" t="n">
        <f aca="false" ca="false" dt2D="false" dtr="false" t="normal">2*$J$6*(AE28/1000)</f>
        <v>2.8743661202185797</v>
      </c>
      <c r="AI28" s="75" t="n">
        <f aca="false" ca="false" dt2D="false" dtr="false" t="normal">AG28+AH28</f>
        <v>41.150643167892916</v>
      </c>
      <c r="AJ28" s="74" t="n">
        <f aca="false" ca="false" dt2D="false" dtr="false" t="normal">$AF$4-(AG28+AH28)+$Q$8+$Q$10</f>
        <v>137.67981890545087</v>
      </c>
      <c r="AK28" s="76" t="n">
        <f aca="false" ca="false" dt2D="false" dtr="false" t="normal">POWER(10, (AJ28+$D$16)*0.05)*1000</f>
        <v>6.1246451595142135</v>
      </c>
      <c r="AL28" s="77" t="n">
        <f aca="false" ca="false" dt2D="false" dtr="false" t="normal">POWER(10, 0.05*AI28)</f>
        <v>114.16478375889814</v>
      </c>
      <c r="AM28" s="0" t="n">
        <f aca="false" ca="false" dt2D="false" dtr="false" t="normal">AK28*POWER(2, 0.5)*AL28</f>
        <v>988.8446962177497</v>
      </c>
      <c r="AN28" s="78" t="n">
        <f aca="false" ca="false" dt2D="false" dtr="false" t="normal">AL28*($X$4/$AM$4)</f>
        <v>11.416478375889795</v>
      </c>
      <c r="AO28" s="79" t="n">
        <f aca="false" ca="false" dt2D="false" dtr="false" t="normal">AK28*POWER(2, 0.5)*AN28</f>
        <v>98.88446962177481</v>
      </c>
      <c r="AP28" s="79" t="n">
        <f aca="false" ca="false" dt2D="false" dtr="false" t="normal">AL28*(50/AM28)</f>
        <v>5.772634681440327</v>
      </c>
      <c r="AQ28" s="79" t="n">
        <f aca="false" ca="false" dt2D="false" dtr="false" t="normal">AK28*POWER(2, 0.5)*AP28</f>
        <v>50</v>
      </c>
      <c r="AR28" s="79" t="n">
        <f aca="false" ca="false" dt2D="false" dtr="false" t="normal">20*LOG10(AP28)</f>
        <v>15.227481484790815</v>
      </c>
      <c r="AS28" s="79" t="n">
        <f aca="false" ca="false" dt2D="false" dtr="false" t="normal">AI28-AR28</f>
        <v>25.9231616831021</v>
      </c>
      <c r="AU28" s="72" t="n">
        <f aca="false" ca="false" dt2D="false" dtr="false" t="normal">AU27+1</f>
        <v>25</v>
      </c>
      <c r="AV28" s="73" t="n">
        <f aca="false" ca="false" dt2D="false" dtr="false" t="normal">AV27+27</f>
        <v>698</v>
      </c>
      <c r="AW28" s="72" t="n"/>
      <c r="AX28" s="72" t="n">
        <f aca="false" ca="false" dt2D="false" dtr="false" t="normal">20*LOG(AV28)</f>
        <v>56.87710845246322</v>
      </c>
      <c r="AY28" s="72" t="n">
        <f aca="false" ca="false" dt2D="false" dtr="false" t="normal">2*$J$6*(AV28/1000)</f>
        <v>24.467165267226445</v>
      </c>
      <c r="AZ28" s="72" t="n">
        <f aca="false" ca="false" dt2D="false" dtr="false" t="normal">AX28+AY28</f>
        <v>81.34427371968967</v>
      </c>
      <c r="BA28" s="80" t="n">
        <f aca="false" ca="false" dt2D="false" dtr="false" t="normal">$AW$4-(AX28+AY28)+$Q$8+$Q$10</f>
        <v>101.83586723793223</v>
      </c>
      <c r="BB28" s="81" t="n">
        <f aca="false" ca="false" dt2D="false" dtr="false" t="normal">POWER(10, (BA28+$D$16)*0.05)*1000</f>
        <v>0.09882876058318628</v>
      </c>
      <c r="BC28" s="82" t="n">
        <f aca="false" ca="false" dt2D="false" dtr="false" t="normal">POWER(10, 0.05*AZ28)</f>
        <v>11673.838638481813</v>
      </c>
      <c r="BD28" s="72" t="n">
        <f aca="false" ca="false" dt2D="false" dtr="false" t="normal">BB28*POWER(2, 0.5)*BC28</f>
        <v>1631.593748759282</v>
      </c>
      <c r="BE28" s="71" t="n">
        <f aca="false" ca="false" dt2D="false" dtr="false" t="normal">BC28*($X$4/$BD$4)</f>
        <v>707.5053720291996</v>
      </c>
      <c r="BF28" s="71" t="n">
        <f aca="false" ca="false" dt2D="false" dtr="false" t="normal">BB28*POWER(2, 0.5)*BE28</f>
        <v>98.88446962177451</v>
      </c>
      <c r="BG28" s="71" t="n">
        <f aca="false" ca="false" dt2D="false" dtr="false" t="normal">BC28*(50/BD28)</f>
        <v>357.7434225694658</v>
      </c>
      <c r="BH28" s="71" t="n">
        <f aca="false" ca="false" dt2D="false" dtr="false" t="normal">BB28*POWER(2, 0.5)*BG28</f>
        <v>50</v>
      </c>
      <c r="BI28" s="0" t="n">
        <f aca="false" ca="false" dt2D="false" dtr="false" t="normal">20*LOG10(BG28)</f>
        <v>51.07143315230946</v>
      </c>
      <c r="BJ28" s="0" t="n">
        <f aca="false" ca="false" dt2D="false" dtr="false" t="normal">AZ28-BI28</f>
        <v>30.272840567380207</v>
      </c>
      <c r="BL28" s="75" t="n"/>
    </row>
    <row outlineLevel="0" r="29">
      <c r="B29" s="97" t="s">
        <v>99</v>
      </c>
      <c r="C29" s="86" t="s">
        <v>100</v>
      </c>
      <c r="D29" s="85" t="n">
        <v>1500</v>
      </c>
      <c r="E29" s="86" t="s">
        <v>101</v>
      </c>
      <c r="G29" s="87" t="s">
        <v>102</v>
      </c>
      <c r="H29" s="123" t="s"/>
      <c r="I29" s="123" t="s"/>
      <c r="J29" s="123" t="s"/>
      <c r="K29" s="88" t="s"/>
      <c r="N29" s="64" t="n"/>
      <c r="O29" s="1" t="n">
        <f aca="false" ca="false" dt2D="false" dtr="false" t="normal">1+O28</f>
        <v>26</v>
      </c>
      <c r="P29" s="65" t="n">
        <f aca="false" ca="false" dt2D="false" dtr="false" t="normal">P28+$J$45</f>
        <v>9.875</v>
      </c>
      <c r="Q29" s="104" t="n"/>
      <c r="R29" s="67" t="n">
        <f aca="false" ca="false" dt2D="false" dtr="false" t="normal">20*LOG(P29)</f>
        <v>19.890742085969958</v>
      </c>
      <c r="S29" s="67" t="n">
        <f aca="false" ca="false" dt2D="false" dtr="false" t="normal">2*$J$6*(P29/1000)</f>
        <v>0.34615079801412774</v>
      </c>
      <c r="T29" s="67" t="n">
        <f aca="false" ca="false" dt2D="false" dtr="false" t="normal">R29+S29</f>
        <v>20.236892883984087</v>
      </c>
      <c r="U29" s="68" t="n">
        <f aca="false" ca="false" dt2D="false" dtr="false" t="normal">$Q$4-(R29+S29)+$Q$8+$Q$10</f>
        <v>138.5935691893597</v>
      </c>
      <c r="V29" s="69" t="n">
        <f aca="false" ca="false" dt2D="false" dtr="false" t="normal">POWER(10, (U29+$D$16)*0.05)*1000</f>
        <v>6.804064884619801</v>
      </c>
      <c r="W29" s="70" t="n">
        <f aca="false" ca="false" dt2D="false" dtr="false" t="normal">POWER(10, 0.05*T29)</f>
        <v>10.276486219531298</v>
      </c>
      <c r="X29" s="71" t="n">
        <f aca="false" ca="false" dt2D="false" dtr="false" t="normal">V29*POWER(2, 0.5)*W29</f>
        <v>98.88446962177491</v>
      </c>
      <c r="Y29" s="71" t="n">
        <f aca="false" ca="false" dt2D="false" dtr="false" t="normal">W29*(50/$X$4)</f>
        <v>5.196208392904382</v>
      </c>
      <c r="Z29" s="71" t="n">
        <f aca="false" ca="false" dt2D="false" dtr="false" t="normal">V29*POWER(2, 0.5)*Y29</f>
        <v>50.000000000000036</v>
      </c>
      <c r="AA29" s="71" t="n">
        <f aca="false" ca="false" dt2D="false" dtr="false" t="normal">20*LOG10(Y29)</f>
        <v>14.313731200881994</v>
      </c>
      <c r="AB29" s="71" t="n">
        <f aca="false" ca="false" dt2D="false" dtr="false" t="normal">T29-AA29</f>
        <v>5.923161683102093</v>
      </c>
      <c r="AD29" s="72" t="n">
        <f aca="false" ca="false" dt2D="false" dtr="false" t="normal">AD28+1</f>
        <v>26</v>
      </c>
      <c r="AE29" s="73" t="n">
        <f aca="false" ca="false" dt2D="false" dtr="false" t="normal">AE28+3</f>
        <v>85</v>
      </c>
      <c r="AG29" s="0" t="n">
        <f aca="false" ca="false" dt2D="false" dtr="false" t="normal">20*LOG(AE29)</f>
        <v>38.58837851428585</v>
      </c>
      <c r="AH29" s="0" t="n">
        <f aca="false" ca="false" dt2D="false" dtr="false" t="normal">2*$J$6*(AE29/1000)</f>
        <v>2.9795258563241376</v>
      </c>
      <c r="AI29" s="75" t="n">
        <f aca="false" ca="false" dt2D="false" dtr="false" t="normal">AG29+AH29</f>
        <v>41.56790437060999</v>
      </c>
      <c r="AJ29" s="74" t="n">
        <f aca="false" ca="false" dt2D="false" dtr="false" t="normal">$AF$4-(AG29+AH29)+$Q$8+$Q$10</f>
        <v>137.2625577027338</v>
      </c>
      <c r="AK29" s="76" t="n">
        <f aca="false" ca="false" dt2D="false" dtr="false" t="normal">POWER(10, (AJ29+$D$16)*0.05)*1000</f>
        <v>5.837378740938384</v>
      </c>
      <c r="AL29" s="77" t="n">
        <f aca="false" ca="false" dt2D="false" dtr="false" t="normal">POWER(10, 0.05*AI29)</f>
        <v>119.78300899549306</v>
      </c>
      <c r="AM29" s="0" t="n">
        <f aca="false" ca="false" dt2D="false" dtr="false" t="normal">AK29*POWER(2, 0.5)*AL29</f>
        <v>988.8446962177496</v>
      </c>
      <c r="AN29" s="78" t="n">
        <f aca="false" ca="false" dt2D="false" dtr="false" t="normal">AL29*($X$4/$AM$4)</f>
        <v>11.978300899549287</v>
      </c>
      <c r="AO29" s="79" t="n">
        <f aca="false" ca="false" dt2D="false" dtr="false" t="normal">AK29*POWER(2, 0.5)*AN29</f>
        <v>98.88446962177481</v>
      </c>
      <c r="AP29" s="79" t="n">
        <f aca="false" ca="false" dt2D="false" dtr="false" t="normal">AL29*(50/AM29)</f>
        <v>6.056714944907593</v>
      </c>
      <c r="AQ29" s="79" t="n">
        <f aca="false" ca="false" dt2D="false" dtr="false" t="normal">AK29*POWER(2, 0.5)*AP29</f>
        <v>50</v>
      </c>
      <c r="AR29" s="79" t="n">
        <f aca="false" ca="false" dt2D="false" dtr="false" t="normal">20*LOG10(AP29)</f>
        <v>15.644742687507886</v>
      </c>
      <c r="AS29" s="79" t="n">
        <f aca="false" ca="false" dt2D="false" dtr="false" t="normal">AI29-AR29</f>
        <v>25.9231616831021</v>
      </c>
      <c r="AU29" s="72" t="n">
        <f aca="false" ca="false" dt2D="false" dtr="false" t="normal">AU28+1</f>
        <v>26</v>
      </c>
      <c r="AV29" s="73" t="n">
        <f aca="false" ca="false" dt2D="false" dtr="false" t="normal">AV28+27</f>
        <v>725</v>
      </c>
      <c r="AW29" s="72" t="n"/>
      <c r="AX29" s="72" t="n">
        <f aca="false" ca="false" dt2D="false" dtr="false" t="normal">20*LOG(AV29)</f>
        <v>57.20676013141987</v>
      </c>
      <c r="AY29" s="72" t="n">
        <f aca="false" ca="false" dt2D="false" dtr="false" t="normal">2*$J$6*(AV29/1000)</f>
        <v>25.413602892176467</v>
      </c>
      <c r="AZ29" s="72" t="n">
        <f aca="false" ca="false" dt2D="false" dtr="false" t="normal">AX29+AY29</f>
        <v>82.62036302359634</v>
      </c>
      <c r="BA29" s="80" t="n">
        <f aca="false" ca="false" dt2D="false" dtr="false" t="normal">$AW$4-(AX29+AY29)+$Q$8+$Q$10</f>
        <v>100.55977793402559</v>
      </c>
      <c r="BB29" s="81" t="n">
        <f aca="false" ca="false" dt2D="false" dtr="false" t="normal">POWER(10, (BA29+$D$16)*0.05)*1000</f>
        <v>0.08532550821383711</v>
      </c>
      <c r="BC29" s="82" t="n">
        <f aca="false" ca="false" dt2D="false" dtr="false" t="normal">POWER(10, 0.05*AZ29)</f>
        <v>13521.290737559035</v>
      </c>
      <c r="BD29" s="72" t="n">
        <f aca="false" ca="false" dt2D="false" dtr="false" t="normal">BB29*POWER(2, 0.5)*BC29</f>
        <v>1631.5937487592887</v>
      </c>
      <c r="BE29" s="71" t="n">
        <f aca="false" ca="false" dt2D="false" dtr="false" t="normal">BC29*($X$4/$BD$4)</f>
        <v>819.4721659126674</v>
      </c>
      <c r="BF29" s="71" t="n">
        <f aca="false" ca="false" dt2D="false" dtr="false" t="normal">BB29*POWER(2, 0.5)*BE29</f>
        <v>98.8844696217749</v>
      </c>
      <c r="BG29" s="71" t="n">
        <f aca="false" ca="false" dt2D="false" dtr="false" t="normal">BC29*(50/BD29)</f>
        <v>414.3583765211474</v>
      </c>
      <c r="BH29" s="71" t="n">
        <f aca="false" ca="false" dt2D="false" dtr="false" t="normal">BB29*POWER(2, 0.5)*BG29</f>
        <v>50</v>
      </c>
      <c r="BI29" s="0" t="n">
        <f aca="false" ca="false" dt2D="false" dtr="false" t="normal">20*LOG10(BG29)</f>
        <v>52.347522456216105</v>
      </c>
      <c r="BJ29" s="0" t="n">
        <f aca="false" ca="false" dt2D="false" dtr="false" t="normal">AZ29-BI29</f>
        <v>30.272840567380236</v>
      </c>
      <c r="BL29" s="75" t="n"/>
    </row>
    <row outlineLevel="0" r="30">
      <c r="B30" s="97" t="s">
        <v>103</v>
      </c>
      <c r="C30" s="89" t="s">
        <v>104</v>
      </c>
      <c r="D30" s="85" t="n">
        <v>1000</v>
      </c>
      <c r="E30" s="86" t="s">
        <v>105</v>
      </c>
      <c r="G30" s="126" t="n">
        <v>1</v>
      </c>
      <c r="H30" s="127" t="s"/>
      <c r="I30" s="84" t="s">
        <v>106</v>
      </c>
      <c r="J30" s="134" t="n">
        <f aca="false" ca="false" dt2D="false" dtr="false" t="normal">POWER(J26, 2)/$D$7</f>
        <v>2.4999999999999996</v>
      </c>
      <c r="K30" s="86" t="s">
        <v>107</v>
      </c>
      <c r="O30" s="1" t="n">
        <f aca="false" ca="false" dt2D="false" dtr="false" t="normal">1+O29</f>
        <v>27</v>
      </c>
      <c r="P30" s="65" t="n">
        <f aca="false" ca="false" dt2D="false" dtr="false" t="normal">P29+$J$45</f>
        <v>10.25</v>
      </c>
      <c r="Q30" s="104" t="n"/>
      <c r="R30" s="67" t="n">
        <f aca="false" ca="false" dt2D="false" dtr="false" t="normal">20*LOG(P30)</f>
        <v>20.21447730783546</v>
      </c>
      <c r="S30" s="67" t="n">
        <f aca="false" ca="false" dt2D="false" dtr="false" t="normal">2*$J$6*(P30/1000)</f>
        <v>0.35929576502732247</v>
      </c>
      <c r="T30" s="67" t="n">
        <f aca="false" ca="false" dt2D="false" dtr="false" t="normal">R30+S30</f>
        <v>20.57377307286278</v>
      </c>
      <c r="U30" s="68" t="n">
        <f aca="false" ca="false" dt2D="false" dtr="false" t="normal">$Q$4-(R30+S30)+$Q$8+$Q$10</f>
        <v>138.256689000481</v>
      </c>
      <c r="V30" s="69" t="n">
        <f aca="false" ca="false" dt2D="false" dtr="false" t="normal">POWER(10, (U30+$D$16)*0.05)*1000</f>
        <v>6.545222836962504</v>
      </c>
      <c r="W30" s="70" t="n">
        <f aca="false" ca="false" dt2D="false" dtr="false" t="normal">POWER(10, 0.05*T30)</f>
        <v>10.68288746851</v>
      </c>
      <c r="X30" s="71" t="n">
        <f aca="false" ca="false" dt2D="false" dtr="false" t="normal">V30*POWER(2, 0.5)*W30</f>
        <v>98.88446962177493</v>
      </c>
      <c r="Y30" s="71" t="n">
        <f aca="false" ca="false" dt2D="false" dtr="false" t="normal">W30*(50/$X$4)</f>
        <v>5.401701353797612</v>
      </c>
      <c r="Z30" s="71" t="n">
        <f aca="false" ca="false" dt2D="false" dtr="false" t="normal">V30*POWER(2, 0.5)*Y30</f>
        <v>50.00000000000004</v>
      </c>
      <c r="AA30" s="71" t="n">
        <f aca="false" ca="false" dt2D="false" dtr="false" t="normal">20*LOG10(Y30)</f>
        <v>14.65061138976069</v>
      </c>
      <c r="AB30" s="71" t="n">
        <f aca="false" ca="false" dt2D="false" dtr="false" t="normal">T30-AA30</f>
        <v>5.923161683102091</v>
      </c>
      <c r="AD30" s="72" t="n">
        <f aca="false" ca="false" dt2D="false" dtr="false" t="normal">AD29+1</f>
        <v>27</v>
      </c>
      <c r="AE30" s="73" t="n">
        <f aca="false" ca="false" dt2D="false" dtr="false" t="normal">AE29+3</f>
        <v>88</v>
      </c>
      <c r="AG30" s="0" t="n">
        <f aca="false" ca="false" dt2D="false" dtr="false" t="normal">20*LOG(AE30)</f>
        <v>38.889653443003375</v>
      </c>
      <c r="AH30" s="0" t="n">
        <f aca="false" ca="false" dt2D="false" dtr="false" t="normal">2*$J$6*(AE30/1000)</f>
        <v>3.084685592429695</v>
      </c>
      <c r="AI30" s="75" t="n">
        <f aca="false" ca="false" dt2D="false" dtr="false" t="normal">AG30+AH30</f>
        <v>41.97433903543307</v>
      </c>
      <c r="AJ30" s="74" t="n">
        <f aca="false" ca="false" dt2D="false" dtr="false" t="normal">$AF$4-(AG30+AH30)+$Q$8+$Q$10</f>
        <v>136.85612303791072</v>
      </c>
      <c r="AK30" s="76" t="n">
        <f aca="false" ca="false" dt2D="false" dtr="false" t="normal">POWER(10, (AJ30+$D$16)*0.05)*1000</f>
        <v>5.570525144218047</v>
      </c>
      <c r="AL30" s="77" t="n">
        <f aca="false" ca="false" dt2D="false" dtr="false" t="normal">POWER(10, 0.05*AI30)</f>
        <v>125.52116221244954</v>
      </c>
      <c r="AM30" s="0" t="n">
        <f aca="false" ca="false" dt2D="false" dtr="false" t="normal">AK30*POWER(2, 0.5)*AL30</f>
        <v>988.8446962177497</v>
      </c>
      <c r="AN30" s="78" t="n">
        <f aca="false" ca="false" dt2D="false" dtr="false" t="normal">AL30*($X$4/$AM$4)</f>
        <v>12.552116221244933</v>
      </c>
      <c r="AO30" s="79" t="n">
        <f aca="false" ca="false" dt2D="false" dtr="false" t="normal">AK30*POWER(2, 0.5)*AN30</f>
        <v>98.88446962177481</v>
      </c>
      <c r="AP30" s="79" t="n">
        <f aca="false" ca="false" dt2D="false" dtr="false" t="normal">AL30*(50/AM30)</f>
        <v>6.346859253660243</v>
      </c>
      <c r="AQ30" s="79" t="n">
        <f aca="false" ca="false" dt2D="false" dtr="false" t="normal">AK30*POWER(2, 0.5)*AP30</f>
        <v>50</v>
      </c>
      <c r="AR30" s="79" t="n">
        <f aca="false" ca="false" dt2D="false" dtr="false" t="normal">20*LOG10(AP30)</f>
        <v>16.051177352330967</v>
      </c>
      <c r="AS30" s="79" t="n">
        <f aca="false" ca="false" dt2D="false" dtr="false" t="normal">AI30-AR30</f>
        <v>25.9231616831021</v>
      </c>
      <c r="AU30" s="72" t="n">
        <f aca="false" ca="false" dt2D="false" dtr="false" t="normal">AU29+1</f>
        <v>27</v>
      </c>
      <c r="AV30" s="73" t="n">
        <f aca="false" ca="false" dt2D="false" dtr="false" t="normal">AV29+27</f>
        <v>752</v>
      </c>
      <c r="AW30" s="72" t="n"/>
      <c r="AX30" s="72" t="n">
        <f aca="false" ca="false" dt2D="false" dtr="false" t="normal">20*LOG(AV30)</f>
        <v>57.524356811832845</v>
      </c>
      <c r="AY30" s="72" t="n">
        <f aca="false" ca="false" dt2D="false" dtr="false" t="normal">2*$J$6*(AV30/1000)</f>
        <v>26.360040517126485</v>
      </c>
      <c r="AZ30" s="72" t="n">
        <f aca="false" ca="false" dt2D="false" dtr="false" t="normal">AX30+AY30</f>
        <v>83.88439732895932</v>
      </c>
      <c r="BA30" s="80" t="n">
        <f aca="false" ca="false" dt2D="false" dtr="false" t="normal">$AW$4-(AX30+AY30)+$Q$8+$Q$10</f>
        <v>99.29574362866259</v>
      </c>
      <c r="BB30" s="81" t="n">
        <f aca="false" ca="false" dt2D="false" dtr="false" t="normal">POWER(10, (BA30+$D$16)*0.05)*1000</f>
        <v>0.07376955580732826</v>
      </c>
      <c r="BC30" s="82" t="n">
        <f aca="false" ca="false" dt2D="false" dtr="false" t="normal">POWER(10, 0.05*AZ30)</f>
        <v>15639.392040024471</v>
      </c>
      <c r="BD30" s="72" t="n">
        <f aca="false" ca="false" dt2D="false" dtr="false" t="normal">BB30*POWER(2, 0.5)*BC30</f>
        <v>1631.5937487592853</v>
      </c>
      <c r="BE30" s="71" t="n">
        <f aca="false" ca="false" dt2D="false" dtr="false" t="normal">BC30*($X$4/$BD$4)</f>
        <v>947.8419418196634</v>
      </c>
      <c r="BF30" s="71" t="n">
        <f aca="false" ca="false" dt2D="false" dtr="false" t="normal">BB30*POWER(2, 0.5)*BE30</f>
        <v>98.8844696217747</v>
      </c>
      <c r="BG30" s="71" t="n">
        <f aca="false" ca="false" dt2D="false" dtr="false" t="normal">BC30*(50/BD30)</f>
        <v>479.26734372196364</v>
      </c>
      <c r="BH30" s="71" t="n">
        <f aca="false" ca="false" dt2D="false" dtr="false" t="normal">BB30*POWER(2, 0.5)*BG30</f>
        <v>50</v>
      </c>
      <c r="BI30" s="0" t="n">
        <f aca="false" ca="false" dt2D="false" dtr="false" t="normal">20*LOG10(BG30)</f>
        <v>53.6115567615791</v>
      </c>
      <c r="BJ30" s="0" t="n">
        <f aca="false" ca="false" dt2D="false" dtr="false" t="normal">AZ30-BI30</f>
        <v>30.27284056738022</v>
      </c>
      <c r="BL30" s="75" t="n"/>
    </row>
    <row outlineLevel="0" r="31">
      <c r="B31" s="111" t="s">
        <v>108</v>
      </c>
      <c r="C31" s="112" t="s"/>
      <c r="D31" s="112" t="s"/>
      <c r="E31" s="113" t="s"/>
      <c r="G31" s="126" t="n">
        <v>2</v>
      </c>
      <c r="H31" s="127" t="s"/>
      <c r="I31" s="128" t="s"/>
      <c r="J31" s="134" t="n">
        <f aca="false" ca="false" dt2D="false" dtr="false" t="normal">POWER(J27, 2)/$D$7</f>
        <v>249.99999999999991</v>
      </c>
      <c r="K31" s="86" t="s">
        <v>107</v>
      </c>
      <c r="O31" s="1" t="n">
        <f aca="false" ca="false" dt2D="false" dtr="false" t="normal">1+O30</f>
        <v>28</v>
      </c>
      <c r="P31" s="65" t="n">
        <f aca="false" ca="false" dt2D="false" dtr="false" t="normal">P30+$J$45</f>
        <v>10.625</v>
      </c>
      <c r="Q31" s="104" t="n"/>
      <c r="R31" s="67" t="n">
        <f aca="false" ca="false" dt2D="false" dtr="false" t="normal">20*LOG(P31)</f>
        <v>20.526578774446982</v>
      </c>
      <c r="S31" s="67" t="n">
        <f aca="false" ca="false" dt2D="false" dtr="false" t="normal">2*$J$6*(P31/1000)</f>
        <v>0.3724407320405172</v>
      </c>
      <c r="T31" s="67" t="n">
        <f aca="false" ca="false" dt2D="false" dtr="false" t="normal">R31+S31</f>
        <v>20.899019506487498</v>
      </c>
      <c r="U31" s="68" t="n">
        <f aca="false" ca="false" dt2D="false" dtr="false" t="normal">$Q$4-(R31+S31)+$Q$8+$Q$10</f>
        <v>137.9314425668563</v>
      </c>
      <c r="V31" s="69" t="n">
        <f aca="false" ca="false" dt2D="false" dtr="false" t="normal">POWER(10, (U31+$D$16)*0.05)*1000</f>
        <v>6.304666454052442</v>
      </c>
      <c r="W31" s="70" t="n">
        <f aca="false" ca="false" dt2D="false" dtr="false" t="normal">POWER(10, 0.05*T31)</f>
        <v>11.090496148079124</v>
      </c>
      <c r="X31" s="71" t="n">
        <f aca="false" ca="false" dt2D="false" dtr="false" t="normal">V31*POWER(2, 0.5)*W31</f>
        <v>98.88446962177503</v>
      </c>
      <c r="Y31" s="71" t="n">
        <f aca="false" ca="false" dt2D="false" dtr="false" t="normal">W31*(50/$X$4)</f>
        <v>5.6078048405879</v>
      </c>
      <c r="Z31" s="71" t="n">
        <f aca="false" ca="false" dt2D="false" dtr="false" t="normal">V31*POWER(2, 0.5)*Y31</f>
        <v>50.00000000000009</v>
      </c>
      <c r="AA31" s="71" t="n">
        <f aca="false" ca="false" dt2D="false" dtr="false" t="normal">20*LOG10(Y31)</f>
        <v>14.975857823385404</v>
      </c>
      <c r="AB31" s="71" t="n">
        <f aca="false" ca="false" dt2D="false" dtr="false" t="normal">T31-AA31</f>
        <v>5.923161683102094</v>
      </c>
      <c r="AD31" s="72" t="n">
        <f aca="false" ca="false" dt2D="false" dtr="false" t="normal">AD30+1</f>
        <v>28</v>
      </c>
      <c r="AE31" s="73" t="n">
        <f aca="false" ca="false" dt2D="false" dtr="false" t="normal">AE30+3</f>
        <v>91</v>
      </c>
      <c r="AG31" s="0" t="n">
        <f aca="false" ca="false" dt2D="false" dtr="false" t="normal">20*LOG(AE31)</f>
        <v>39.18082784642186</v>
      </c>
      <c r="AH31" s="0" t="n">
        <f aca="false" ca="false" dt2D="false" dtr="false" t="normal">2*$J$6*(AE31/1000)</f>
        <v>3.189845328535253</v>
      </c>
      <c r="AI31" s="75" t="n">
        <f aca="false" ca="false" dt2D="false" dtr="false" t="normal">AG31+AH31</f>
        <v>42.37067317495712</v>
      </c>
      <c r="AJ31" s="74" t="n">
        <f aca="false" ca="false" dt2D="false" dtr="false" t="normal">$AF$4-(AG31+AH31)+$Q$8+$Q$10</f>
        <v>136.45978889838668</v>
      </c>
      <c r="AK31" s="76" t="n">
        <f aca="false" ca="false" dt2D="false" dtr="false" t="normal">POWER(10, (AJ31+$D$16)*0.05)*1000</f>
        <v>5.322055900947702</v>
      </c>
      <c r="AL31" s="77" t="n">
        <f aca="false" ca="false" dt2D="false" dtr="false" t="normal">POWER(10, 0.05*AI31)</f>
        <v>131.3813314346082</v>
      </c>
      <c r="AM31" s="0" t="n">
        <f aca="false" ca="false" dt2D="false" dtr="false" t="normal">AK31*POWER(2, 0.5)*AL31</f>
        <v>988.8446962177497</v>
      </c>
      <c r="AN31" s="78" t="n">
        <f aca="false" ca="false" dt2D="false" dtr="false" t="normal">AL31*($X$4/$AM$4)</f>
        <v>13.138133143460799</v>
      </c>
      <c r="AO31" s="79" t="n">
        <f aca="false" ca="false" dt2D="false" dtr="false" t="normal">AK31*POWER(2, 0.5)*AN31</f>
        <v>98.88446962177481</v>
      </c>
      <c r="AP31" s="79" t="n">
        <f aca="false" ca="false" dt2D="false" dtr="false" t="normal">AL31*(50/AM31)</f>
        <v>6.643173186706218</v>
      </c>
      <c r="AQ31" s="79" t="n">
        <f aca="false" ca="false" dt2D="false" dtr="false" t="normal">AK31*POWER(2, 0.5)*AP31</f>
        <v>50</v>
      </c>
      <c r="AR31" s="79" t="n">
        <f aca="false" ca="false" dt2D="false" dtr="false" t="normal">20*LOG10(AP31)</f>
        <v>16.447511491855018</v>
      </c>
      <c r="AS31" s="79" t="n">
        <f aca="false" ca="false" dt2D="false" dtr="false" t="normal">AI31-AR31</f>
        <v>25.9231616831021</v>
      </c>
      <c r="AU31" s="72" t="n">
        <f aca="false" ca="false" dt2D="false" dtr="false" t="normal">AU30+1</f>
        <v>28</v>
      </c>
      <c r="AV31" s="73" t="n">
        <f aca="false" ca="false" dt2D="false" dtr="false" t="normal">AV30+27</f>
        <v>779</v>
      </c>
      <c r="AW31" s="72" t="n"/>
      <c r="AX31" s="72" t="n">
        <f aca="false" ca="false" dt2D="false" dtr="false" t="normal">20*LOG(AV31)</f>
        <v>57.830749153451286</v>
      </c>
      <c r="AY31" s="72" t="n">
        <f aca="false" ca="false" dt2D="false" dtr="false" t="normal">2*$J$6*(AV31/1000)</f>
        <v>27.306478142076507</v>
      </c>
      <c r="AZ31" s="72" t="n">
        <f aca="false" ca="false" dt2D="false" dtr="false" t="normal">AX31+AY31</f>
        <v>85.1372272955278</v>
      </c>
      <c r="BA31" s="80" t="n">
        <f aca="false" ca="false" dt2D="false" dtr="false" t="normal">$AW$4-(AX31+AY31)+$Q$8+$Q$10</f>
        <v>98.04291366209412</v>
      </c>
      <c r="BB31" s="81" t="n">
        <f aca="false" ca="false" dt2D="false" dtr="false" t="normal">POWER(10, (BA31+$D$16)*0.05)*1000</f>
        <v>0.06386099341510183</v>
      </c>
      <c r="BC31" s="82" t="n">
        <f aca="false" ca="false" dt2D="false" dtr="false" t="normal">POWER(10, 0.05*AZ31)</f>
        <v>18065.973330387365</v>
      </c>
      <c r="BD31" s="72" t="n">
        <f aca="false" ca="false" dt2D="false" dtr="false" t="normal">BB31*POWER(2, 0.5)*BC31</f>
        <v>1631.5937487592882</v>
      </c>
      <c r="BE31" s="71" t="n">
        <f aca="false" ca="false" dt2D="false" dtr="false" t="normal">BC31*($X$4/$BD$4)</f>
        <v>1094.9074745689295</v>
      </c>
      <c r="BF31" s="71" t="n">
        <f aca="false" ca="false" dt2D="false" dtr="false" t="normal">BB31*POWER(2, 0.5)*BE31</f>
        <v>98.8844696217749</v>
      </c>
      <c r="BG31" s="71" t="n">
        <f aca="false" ca="false" dt2D="false" dtr="false" t="normal">BC31*(50/BD31)</f>
        <v>553.629644147793</v>
      </c>
      <c r="BH31" s="71" t="n">
        <f aca="false" ca="false" dt2D="false" dtr="false" t="normal">BB31*POWER(2, 0.5)*BG31</f>
        <v>50.00000000000001</v>
      </c>
      <c r="BI31" s="0" t="n">
        <f aca="false" ca="false" dt2D="false" dtr="false" t="normal">20*LOG10(BG31)</f>
        <v>54.864386728147565</v>
      </c>
      <c r="BJ31" s="0" t="n">
        <f aca="false" ca="false" dt2D="false" dtr="false" t="normal">AZ31-BI31</f>
        <v>30.27284056738023</v>
      </c>
      <c r="BL31" s="75" t="n"/>
    </row>
    <row outlineLevel="0" r="32">
      <c r="B32" s="86" t="s">
        <v>109</v>
      </c>
      <c r="C32" s="135" t="s"/>
      <c r="D32" s="85" t="n">
        <v>0.5</v>
      </c>
      <c r="E32" s="86" t="s">
        <v>110</v>
      </c>
      <c r="G32" s="126" t="n">
        <v>3</v>
      </c>
      <c r="H32" s="127" t="s"/>
      <c r="I32" s="92" t="s"/>
      <c r="J32" s="134" t="n">
        <f aca="false" ca="false" dt2D="false" dtr="false" t="normal">POWER(J28, 2)/$D$7</f>
        <v>680.6249999999999</v>
      </c>
      <c r="K32" s="86" t="s">
        <v>107</v>
      </c>
      <c r="O32" s="1" t="n">
        <f aca="false" ca="false" dt2D="false" dtr="false" t="normal">1+O31</f>
        <v>29</v>
      </c>
      <c r="P32" s="65" t="n">
        <f aca="false" ca="false" dt2D="false" dtr="false" t="normal">P31+$J$45</f>
        <v>11</v>
      </c>
      <c r="Q32" s="104" t="n"/>
      <c r="R32" s="67" t="n">
        <f aca="false" ca="false" dt2D="false" dtr="false" t="normal">20*LOG(P32)</f>
        <v>20.8278537031645</v>
      </c>
      <c r="S32" s="67" t="n">
        <f aca="false" ca="false" dt2D="false" dtr="false" t="normal">2*$J$6*(P32/1000)</f>
        <v>0.3855856990537119</v>
      </c>
      <c r="T32" s="67" t="n">
        <f aca="false" ca="false" dt2D="false" dtr="false" t="normal">R32+S32</f>
        <v>21.213439402218214</v>
      </c>
      <c r="U32" s="68" t="n">
        <f aca="false" ca="false" dt2D="false" dtr="false" t="normal">$Q$4-(R32+S32)+$Q$8+$Q$10</f>
        <v>137.6170226711256</v>
      </c>
      <c r="V32" s="69" t="n">
        <f aca="false" ca="false" dt2D="false" dtr="false" t="normal">POWER(10, (U32+$D$16)*0.05)*1000</f>
        <v>6.0805255899625665</v>
      </c>
      <c r="W32" s="70" t="n">
        <f aca="false" ca="false" dt2D="false" dtr="false" t="normal">POWER(10, 0.05*T32)</f>
        <v>11.499314983398136</v>
      </c>
      <c r="X32" s="71" t="n">
        <f aca="false" ca="false" dt2D="false" dtr="false" t="normal">V32*POWER(2, 0.5)*W32</f>
        <v>98.88446962177511</v>
      </c>
      <c r="Y32" s="71" t="n">
        <f aca="false" ca="false" dt2D="false" dtr="false" t="normal">W32*(50/$X$4)</f>
        <v>5.814520231226447</v>
      </c>
      <c r="Z32" s="71" t="n">
        <f aca="false" ca="false" dt2D="false" dtr="false" t="normal">V32*POWER(2, 0.5)*Y32</f>
        <v>50.000000000000135</v>
      </c>
      <c r="AA32" s="71" t="n">
        <f aca="false" ca="false" dt2D="false" dtr="false" t="normal">20*LOG10(Y32)</f>
        <v>15.29027771911612</v>
      </c>
      <c r="AB32" s="71" t="n">
        <f aca="false" ca="false" dt2D="false" dtr="false" t="normal">T32-AA32</f>
        <v>5.923161683102094</v>
      </c>
      <c r="AD32" s="72" t="n">
        <f aca="false" ca="false" dt2D="false" dtr="false" t="normal">AD31+1</f>
        <v>29</v>
      </c>
      <c r="AE32" s="73" t="n">
        <f aca="false" ca="false" dt2D="false" dtr="false" t="normal">AE31+3</f>
        <v>94</v>
      </c>
      <c r="AG32" s="0" t="n">
        <f aca="false" ca="false" dt2D="false" dtr="false" t="normal">20*LOG(AE32)</f>
        <v>39.46255707199397</v>
      </c>
      <c r="AH32" s="0" t="n">
        <f aca="false" ca="false" dt2D="false" dtr="false" t="normal">2*$J$6*(AE32/1000)</f>
        <v>3.2950050646408107</v>
      </c>
      <c r="AI32" s="75" t="n">
        <f aca="false" ca="false" dt2D="false" dtr="false" t="normal">AG32+AH32</f>
        <v>42.75756213663478</v>
      </c>
      <c r="AJ32" s="74" t="n">
        <f aca="false" ca="false" dt2D="false" dtr="false" t="normal">$AF$4-(AG32+AH32)+$Q$8+$Q$10</f>
        <v>136.072899936709</v>
      </c>
      <c r="AK32" s="76" t="n">
        <f aca="false" ca="false" dt2D="false" dtr="false" t="normal">POWER(10, (AJ32+$D$16)*0.05)*1000</f>
        <v>5.0902016081828165</v>
      </c>
      <c r="AL32" s="77" t="n">
        <f aca="false" ca="false" dt2D="false" dtr="false" t="normal">POWER(10, 0.05*AI32)</f>
        <v>137.3656377601792</v>
      </c>
      <c r="AM32" s="0" t="n">
        <f aca="false" ca="false" dt2D="false" dtr="false" t="normal">AK32*POWER(2, 0.5)*AL32</f>
        <v>988.8446962177497</v>
      </c>
      <c r="AN32" s="78" t="n">
        <f aca="false" ca="false" dt2D="false" dtr="false" t="normal">AL32*($X$4/$AM$4)</f>
        <v>13.736563776017897</v>
      </c>
      <c r="AO32" s="79" t="n">
        <f aca="false" ca="false" dt2D="false" dtr="false" t="normal">AK32*POWER(2, 0.5)*AN32</f>
        <v>98.88446962177481</v>
      </c>
      <c r="AP32" s="79" t="n">
        <f aca="false" ca="false" dt2D="false" dtr="false" t="normal">AL32*(50/AM32)</f>
        <v>6.9457639953772095</v>
      </c>
      <c r="AQ32" s="79" t="n">
        <f aca="false" ca="false" dt2D="false" dtr="false" t="normal">AK32*POWER(2, 0.5)*AP32</f>
        <v>50.00000000000001</v>
      </c>
      <c r="AR32" s="79" t="n">
        <f aca="false" ca="false" dt2D="false" dtr="false" t="normal">20*LOG10(AP32)</f>
        <v>16.83440045353268</v>
      </c>
      <c r="AS32" s="79" t="n">
        <f aca="false" ca="false" dt2D="false" dtr="false" t="normal">AI32-AR32</f>
        <v>25.9231616831021</v>
      </c>
      <c r="AU32" s="72" t="n">
        <f aca="false" ca="false" dt2D="false" dtr="false" t="normal">AU31+1</f>
        <v>29</v>
      </c>
      <c r="AV32" s="73" t="n">
        <f aca="false" ca="false" dt2D="false" dtr="false" t="normal">AV31+27</f>
        <v>806</v>
      </c>
      <c r="AW32" s="72" t="n"/>
      <c r="AX32" s="72" t="n">
        <f aca="false" ca="false" dt2D="false" dtr="false" t="normal">20*LOG(AV32)</f>
        <v>58.126700836101804</v>
      </c>
      <c r="AY32" s="72" t="n">
        <f aca="false" ca="false" dt2D="false" dtr="false" t="normal">2*$J$6*(AV32/1000)</f>
        <v>28.25291576702653</v>
      </c>
      <c r="AZ32" s="72" t="n">
        <f aca="false" ca="false" dt2D="false" dtr="false" t="normal">AX32+AY32</f>
        <v>86.37961660312834</v>
      </c>
      <c r="BA32" s="80" t="n">
        <f aca="false" ca="false" dt2D="false" dtr="false" t="normal">$AW$4-(AX32+AY32)+$Q$8+$Q$10</f>
        <v>96.80052435449358</v>
      </c>
      <c r="BB32" s="81" t="n">
        <f aca="false" ca="false" dt2D="false" dtr="false" t="normal">POWER(10, (BA32+$D$16)*0.05)*1000</f>
        <v>0.05534981896053113</v>
      </c>
      <c r="BC32" s="82" t="n">
        <f aca="false" ca="false" dt2D="false" dtr="false" t="normal">POWER(10, 0.05*AZ32)</f>
        <v>20843.988752916415</v>
      </c>
      <c r="BD32" s="72" t="n">
        <f aca="false" ca="false" dt2D="false" dtr="false" t="normal">BB32*POWER(2, 0.5)*BC32</f>
        <v>1631.593748759285</v>
      </c>
      <c r="BE32" s="71" t="n">
        <f aca="false" ca="false" dt2D="false" dtr="false" t="normal">BC32*($X$4/$BD$4)</f>
        <v>1263.2720456312957</v>
      </c>
      <c r="BF32" s="71" t="n">
        <f aca="false" ca="false" dt2D="false" dtr="false" t="normal">BB32*POWER(2, 0.5)*BE32</f>
        <v>98.88446962177468</v>
      </c>
      <c r="BG32" s="71" t="n">
        <f aca="false" ca="false" dt2D="false" dtr="false" t="normal">BC32*(50/BD32)</f>
        <v>638.76160253638</v>
      </c>
      <c r="BH32" s="71" t="n">
        <f aca="false" ca="false" dt2D="false" dtr="false" t="normal">BB32*POWER(2, 0.5)*BG32</f>
        <v>50</v>
      </c>
      <c r="BI32" s="0" t="n">
        <f aca="false" ca="false" dt2D="false" dtr="false" t="normal">20*LOG10(BG32)</f>
        <v>56.106776035748126</v>
      </c>
      <c r="BJ32" s="0" t="n">
        <f aca="false" ca="false" dt2D="false" dtr="false" t="normal">AZ32-BI32</f>
        <v>30.272840567380214</v>
      </c>
      <c r="BL32" s="75" t="n"/>
    </row>
    <row outlineLevel="0" r="33">
      <c r="B33" s="111" t="s">
        <v>111</v>
      </c>
      <c r="C33" s="112" t="s"/>
      <c r="D33" s="112" t="s"/>
      <c r="E33" s="113" t="s"/>
      <c r="G33" s="87" t="s">
        <v>112</v>
      </c>
      <c r="H33" s="123" t="s"/>
      <c r="I33" s="123" t="s"/>
      <c r="J33" s="123" t="s"/>
      <c r="K33" s="88" t="s"/>
      <c r="O33" s="1" t="n">
        <f aca="false" ca="false" dt2D="false" dtr="false" t="normal">1+O32</f>
        <v>30</v>
      </c>
      <c r="P33" s="65" t="n">
        <f aca="false" ca="false" dt2D="false" dtr="false" t="normal">P32+$J$45</f>
        <v>11.375</v>
      </c>
      <c r="Q33" s="104" t="n"/>
      <c r="R33" s="67" t="n">
        <f aca="false" ca="false" dt2D="false" dtr="false" t="normal">20*LOG(P33)</f>
        <v>21.119028106583</v>
      </c>
      <c r="S33" s="67" t="n">
        <f aca="false" ca="false" dt2D="false" dtr="false" t="normal">2*$J$6*(P33/1000)</f>
        <v>0.3987306660669066</v>
      </c>
      <c r="T33" s="67" t="n">
        <f aca="false" ca="false" dt2D="false" dtr="false" t="normal">R33+S33</f>
        <v>21.517758772649906</v>
      </c>
      <c r="U33" s="68" t="n">
        <f aca="false" ca="false" dt2D="false" dtr="false" t="normal">$Q$4-(R33+S33)+$Q$8+$Q$10</f>
        <v>137.3127033006939</v>
      </c>
      <c r="V33" s="69" t="n">
        <f aca="false" ca="false" dt2D="false" dtr="false" t="normal">POWER(10, (U33+$D$16)*0.05)*1000</f>
        <v>5.8711767114464495</v>
      </c>
      <c r="W33" s="70" t="n">
        <f aca="false" ca="false" dt2D="false" dtr="false" t="normal">POWER(10, 0.05*T33)</f>
        <v>11.909346705111533</v>
      </c>
      <c r="X33" s="71" t="n">
        <f aca="false" ca="false" dt2D="false" dtr="false" t="normal">V33*POWER(2, 0.5)*W33</f>
        <v>98.88446962177511</v>
      </c>
      <c r="Y33" s="71" t="n">
        <f aca="false" ca="false" dt2D="false" dtr="false" t="normal">W33*(50/$X$4)</f>
        <v>6.0218489064379</v>
      </c>
      <c r="Z33" s="71" t="n">
        <f aca="false" ca="false" dt2D="false" dtr="false" t="normal">V33*POWER(2, 0.5)*Y33</f>
        <v>50.000000000000135</v>
      </c>
      <c r="AA33" s="71" t="n">
        <f aca="false" ca="false" dt2D="false" dtr="false" t="normal">20*LOG10(Y33)</f>
        <v>15.594597089547813</v>
      </c>
      <c r="AB33" s="71" t="n">
        <f aca="false" ca="false" dt2D="false" dtr="false" t="normal">T33-AA33</f>
        <v>5.923161683102093</v>
      </c>
      <c r="AD33" s="72" t="n">
        <f aca="false" ca="false" dt2D="false" dtr="false" t="normal">AD32+1</f>
        <v>30</v>
      </c>
      <c r="AE33" s="73" t="n">
        <f aca="false" ca="false" dt2D="false" dtr="false" t="normal">AE32+3</f>
        <v>97</v>
      </c>
      <c r="AG33" s="0" t="n">
        <f aca="false" ca="false" dt2D="false" dtr="false" t="normal">20*LOG(AE33)</f>
        <v>39.7354346853249</v>
      </c>
      <c r="AH33" s="0" t="n">
        <f aca="false" ca="false" dt2D="false" dtr="false" t="normal">2*$J$6*(AE33/1000)</f>
        <v>3.4001648007463685</v>
      </c>
      <c r="AI33" s="75" t="n">
        <f aca="false" ca="false" dt2D="false" dtr="false" t="normal">AG33+AH33</f>
        <v>43.135599486071264</v>
      </c>
      <c r="AJ33" s="74" t="n">
        <f aca="false" ca="false" dt2D="false" dtr="false" t="normal">$AF$4-(AG33+AH33)+$Q$8+$Q$10</f>
        <v>135.69486258727252</v>
      </c>
      <c r="AK33" s="76" t="n">
        <f aca="false" ca="false" dt2D="false" dtr="false" t="normal">POWER(10, (AJ33+$D$16)*0.05)*1000</f>
        <v>4.87341186546398</v>
      </c>
      <c r="AL33" s="77" t="n">
        <f aca="false" ca="false" dt2D="false" dtr="false" t="normal">POWER(10, 0.05*AI33)</f>
        <v>143.4762358566532</v>
      </c>
      <c r="AM33" s="0" t="n">
        <f aca="false" ca="false" dt2D="false" dtr="false" t="normal">AK33*POWER(2, 0.5)*AL33</f>
        <v>988.8446962177496</v>
      </c>
      <c r="AN33" s="78" t="n">
        <f aca="false" ca="false" dt2D="false" dtr="false" t="normal">AL33*($X$4/$AM$4)</f>
        <v>14.347623585665298</v>
      </c>
      <c r="AO33" s="79" t="n">
        <f aca="false" ca="false" dt2D="false" dtr="false" t="normal">AK33*POWER(2, 0.5)*AN33</f>
        <v>98.88446962177481</v>
      </c>
      <c r="AP33" s="79" t="n">
        <f aca="false" ca="false" dt2D="false" dtr="false" t="normal">AL33*(50/AM33)</f>
        <v>7.25474062840394</v>
      </c>
      <c r="AQ33" s="79" t="n">
        <f aca="false" ca="false" dt2D="false" dtr="false" t="normal">AK33*POWER(2, 0.5)*AP33</f>
        <v>50.00000000000001</v>
      </c>
      <c r="AR33" s="79" t="n">
        <f aca="false" ca="false" dt2D="false" dtr="false" t="normal">20*LOG10(AP33)</f>
        <v>17.212437802969166</v>
      </c>
      <c r="AS33" s="79" t="n">
        <f aca="false" ca="false" dt2D="false" dtr="false" t="normal">AI33-AR33</f>
        <v>25.923161683102098</v>
      </c>
      <c r="AU33" s="72" t="n">
        <f aca="false" ca="false" dt2D="false" dtr="false" t="normal">AU32+1</f>
        <v>30</v>
      </c>
      <c r="AV33" s="73" t="n">
        <f aca="false" ca="false" dt2D="false" dtr="false" t="normal">AV32+27</f>
        <v>833</v>
      </c>
      <c r="AW33" s="72" t="n"/>
      <c r="AX33" s="72" t="n">
        <f aca="false" ca="false" dt2D="false" dtr="false" t="normal">20*LOG(AV33)</f>
        <v>58.41290002813575</v>
      </c>
      <c r="AY33" s="72" t="n">
        <f aca="false" ca="false" dt2D="false" dtr="false" t="normal">2*$J$6*(AV33/1000)</f>
        <v>29.199353391976544</v>
      </c>
      <c r="AZ33" s="72" t="n">
        <f aca="false" ca="false" dt2D="false" dtr="false" t="normal">AX33+AY33</f>
        <v>87.6122534201123</v>
      </c>
      <c r="BA33" s="80" t="n">
        <f aca="false" ca="false" dt2D="false" dtr="false" t="normal">$AW$4-(AX33+AY33)+$Q$8+$Q$10</f>
        <v>95.56788753750962</v>
      </c>
      <c r="BB33" s="81" t="n">
        <f aca="false" ca="false" dt2D="false" dtr="false" t="normal">POWER(10, (BA33+$D$16)*0.05)*1000</f>
        <v>0.04802687885587016</v>
      </c>
      <c r="BC33" s="82" t="n">
        <f aca="false" ca="false" dt2D="false" dtr="false" t="normal">POWER(10, 0.05*AZ33)</f>
        <v>24022.194058281104</v>
      </c>
      <c r="BD33" s="72" t="n">
        <f aca="false" ca="false" dt2D="false" dtr="false" t="normal">BB33*POWER(2, 0.5)*BC33</f>
        <v>1631.5937487592853</v>
      </c>
      <c r="BE33" s="71" t="n">
        <f aca="false" ca="false" dt2D="false" dtr="false" t="normal">BC33*($X$4/$BD$4)</f>
        <v>1455.8905489867311</v>
      </c>
      <c r="BF33" s="71" t="n">
        <f aca="false" ca="false" dt2D="false" dtr="false" t="normal">BB33*POWER(2, 0.5)*BE33</f>
        <v>98.8844696217747</v>
      </c>
      <c r="BG33" s="71" t="n">
        <f aca="false" ca="false" dt2D="false" dtr="false" t="normal">BC33*(50/BD33)</f>
        <v>736.1573331764824</v>
      </c>
      <c r="BH33" s="71" t="n">
        <f aca="false" ca="false" dt2D="false" dtr="false" t="normal">BB33*POWER(2, 0.5)*BG33</f>
        <v>50</v>
      </c>
      <c r="BI33" s="0" t="n">
        <f aca="false" ca="false" dt2D="false" dtr="false" t="normal">20*LOG10(BG33)</f>
        <v>57.339412852732075</v>
      </c>
      <c r="BJ33" s="0" t="n">
        <f aca="false" ca="false" dt2D="false" dtr="false" t="normal">AZ33-BI33</f>
        <v>30.27284056738022</v>
      </c>
      <c r="BL33" s="75" t="n"/>
    </row>
    <row outlineLevel="0" r="34">
      <c r="B34" s="95" t="s">
        <v>113</v>
      </c>
      <c r="C34" s="136" t="s"/>
      <c r="D34" s="85" t="n">
        <v>3.2</v>
      </c>
      <c r="E34" s="86" t="s">
        <v>43</v>
      </c>
      <c r="G34" s="126" t="n">
        <v>1</v>
      </c>
      <c r="H34" s="127" t="s"/>
      <c r="I34" s="84" t="s">
        <v>114</v>
      </c>
      <c r="J34" s="137" t="n">
        <f aca="false" ca="false" dt2D="false" dtr="false" t="normal">J30*$D$11</f>
        <v>0.9999999999999999</v>
      </c>
      <c r="K34" s="86" t="s">
        <v>107</v>
      </c>
      <c r="O34" s="1" t="n">
        <f aca="false" ca="false" dt2D="false" dtr="false" t="normal">1+O33</f>
        <v>31</v>
      </c>
      <c r="P34" s="65" t="n">
        <f aca="false" ca="false" dt2D="false" dtr="false" t="normal">P33+$J$45</f>
        <v>11.75</v>
      </c>
      <c r="Q34" s="104" t="n"/>
      <c r="R34" s="67" t="n">
        <f aca="false" ca="false" dt2D="false" dtr="false" t="normal">20*LOG(P34)</f>
        <v>21.400757332155102</v>
      </c>
      <c r="S34" s="67" t="n">
        <f aca="false" ca="false" dt2D="false" dtr="false" t="normal">2*$J$6*(P34/1000)</f>
        <v>0.41187563308010133</v>
      </c>
      <c r="T34" s="67" t="n">
        <f aca="false" ca="false" dt2D="false" dtr="false" t="normal">R34+S34</f>
        <v>21.812632965235203</v>
      </c>
      <c r="U34" s="68" t="n">
        <f aca="false" ca="false" dt2D="false" dtr="false" t="normal">$Q$4-(R34+S34)+$Q$8+$Q$10</f>
        <v>137.0178291081086</v>
      </c>
      <c r="V34" s="69" t="n">
        <f aca="false" ca="false" dt2D="false" dtr="false" t="normal">POWER(10, (U34+$D$16)*0.05)*1000</f>
        <v>5.675203544850896</v>
      </c>
      <c r="W34" s="70" t="n">
        <f aca="false" ca="false" dt2D="false" dtr="false" t="normal">POWER(10, 0.05*T34)</f>
        <v>12.320594049359228</v>
      </c>
      <c r="X34" s="71" t="n">
        <f aca="false" ca="false" dt2D="false" dtr="false" t="normal">V34*POWER(2, 0.5)*W34</f>
        <v>98.88446962177511</v>
      </c>
      <c r="Y34" s="71" t="n">
        <f aca="false" ca="false" dt2D="false" dtr="false" t="normal">W34*(50/$X$4)</f>
        <v>6.2297922497256195</v>
      </c>
      <c r="Z34" s="71" t="n">
        <f aca="false" ca="false" dt2D="false" dtr="false" t="normal">V34*POWER(2, 0.5)*Y34</f>
        <v>50.000000000000135</v>
      </c>
      <c r="AA34" s="71" t="n">
        <f aca="false" ca="false" dt2D="false" dtr="false" t="normal">20*LOG10(Y34)</f>
        <v>15.88947128213311</v>
      </c>
      <c r="AB34" s="71" t="n">
        <f aca="false" ca="false" dt2D="false" dtr="false" t="normal">T34-AA34</f>
        <v>5.923161683102093</v>
      </c>
      <c r="AD34" s="72" t="n">
        <f aca="false" ca="false" dt2D="false" dtr="false" t="normal">AD33+1</f>
        <v>31</v>
      </c>
      <c r="AE34" s="73" t="n">
        <f aca="false" ca="false" dt2D="false" dtr="false" t="normal">AE33+3</f>
        <v>100</v>
      </c>
      <c r="AG34" s="0" t="n">
        <f aca="false" ca="false" dt2D="false" dtr="false" t="normal">20*LOG(AE34)</f>
        <v>40</v>
      </c>
      <c r="AH34" s="0" t="n">
        <f aca="false" ca="false" dt2D="false" dtr="false" t="normal">2*$J$6*(AE34/1000)</f>
        <v>3.5053245368519264</v>
      </c>
      <c r="AI34" s="75" t="n">
        <f aca="false" ca="false" dt2D="false" dtr="false" t="normal">AG34+AH34</f>
        <v>43.50532453685193</v>
      </c>
      <c r="AJ34" s="74" t="n">
        <f aca="false" ca="false" dt2D="false" dtr="false" t="normal">$AF$4-(AG34+AH34)+$Q$8+$Q$10</f>
        <v>135.32513753649187</v>
      </c>
      <c r="AK34" s="76" t="n">
        <f aca="false" ca="false" dt2D="false" dtr="false" t="normal">POWER(10, (AJ34+$D$16)*0.05)*1000</f>
        <v>4.670322423191891</v>
      </c>
      <c r="AL34" s="77" t="n">
        <f aca="false" ca="false" dt2D="false" dtr="false" t="normal">POWER(10, 0.05*AI34)</f>
        <v>149.7153144638882</v>
      </c>
      <c r="AM34" s="0" t="n">
        <f aca="false" ca="false" dt2D="false" dtr="false" t="normal">AK34*POWER(2, 0.5)*AL34</f>
        <v>988.8446962177497</v>
      </c>
      <c r="AN34" s="78" t="n">
        <f aca="false" ca="false" dt2D="false" dtr="false" t="normal">AL34*($X$4/$AM$4)</f>
        <v>14.971531446388797</v>
      </c>
      <c r="AO34" s="79" t="n">
        <f aca="false" ca="false" dt2D="false" dtr="false" t="normal">AK34*POWER(2, 0.5)*AN34</f>
        <v>98.88446962177481</v>
      </c>
      <c r="AP34" s="79" t="n">
        <f aca="false" ca="false" dt2D="false" dtr="false" t="normal">AL34*(50/AM34)</f>
        <v>7.570213757354267</v>
      </c>
      <c r="AQ34" s="79" t="n">
        <f aca="false" ca="false" dt2D="false" dtr="false" t="normal">AK34*POWER(2, 0.5)*AP34</f>
        <v>50</v>
      </c>
      <c r="AR34" s="79" t="n">
        <f aca="false" ca="false" dt2D="false" dtr="false" t="normal">20*LOG10(AP34)</f>
        <v>17.58216285374982</v>
      </c>
      <c r="AS34" s="79" t="n">
        <f aca="false" ca="false" dt2D="false" dtr="false" t="normal">AI34-AR34</f>
        <v>25.92316168310211</v>
      </c>
      <c r="AU34" s="72" t="n">
        <f aca="false" ca="false" dt2D="false" dtr="false" t="normal">AU33+1</f>
        <v>31</v>
      </c>
      <c r="AV34" s="73" t="n">
        <f aca="false" ca="false" dt2D="false" dtr="false" t="normal">AV33+27</f>
        <v>860</v>
      </c>
      <c r="AW34" s="72" t="n"/>
      <c r="AX34" s="72" t="n">
        <f aca="false" ca="false" dt2D="false" dtr="false" t="normal">20*LOG(AV34)</f>
        <v>58.689969024871345</v>
      </c>
      <c r="AY34" s="72" t="n">
        <f aca="false" ca="false" dt2D="false" dtr="false" t="normal">2*$J$6*(AV34/1000)</f>
        <v>30.145791016926566</v>
      </c>
      <c r="AZ34" s="72" t="n">
        <f aca="false" ca="false" dt2D="false" dtr="false" t="normal">AX34+AY34</f>
        <v>88.83576004179791</v>
      </c>
      <c r="BA34" s="80" t="n">
        <f aca="false" ca="false" dt2D="false" dtr="false" t="normal">$AW$4-(AX34+AY34)+$Q$8+$Q$10</f>
        <v>94.34438091582399</v>
      </c>
      <c r="BB34" s="81" t="n">
        <f aca="false" ca="false" dt2D="false" dtr="false" t="normal">POWER(10, (BA34+$D$16)*0.05)*1000</f>
        <v>0.04171661225650451</v>
      </c>
      <c r="BC34" s="82" t="n">
        <f aca="false" ca="false" dt2D="false" dtr="false" t="normal">POWER(10, 0.05*AZ34)</f>
        <v>27655.913111913407</v>
      </c>
      <c r="BD34" s="72" t="n">
        <f aca="false" ca="false" dt2D="false" dtr="false" t="normal">BB34*POWER(2, 0.5)*BC34</f>
        <v>1631.5937487592853</v>
      </c>
      <c r="BE34" s="71" t="n">
        <f aca="false" ca="false" dt2D="false" dtr="false" t="normal">BC34*($X$4/$BD$4)</f>
        <v>1676.1159461765674</v>
      </c>
      <c r="BF34" s="71" t="n">
        <f aca="false" ca="false" dt2D="false" dtr="false" t="normal">BB34*POWER(2, 0.5)*BE34</f>
        <v>98.8844696217747</v>
      </c>
      <c r="BG34" s="71" t="n">
        <f aca="false" ca="false" dt2D="false" dtr="false" t="normal">BC34*(50/BD34)</f>
        <v>847.5122294671644</v>
      </c>
      <c r="BH34" s="71" t="n">
        <f aca="false" ca="false" dt2D="false" dtr="false" t="normal">BB34*POWER(2, 0.5)*BG34</f>
        <v>50</v>
      </c>
      <c r="BI34" s="0" t="n">
        <f aca="false" ca="false" dt2D="false" dtr="false" t="normal">20*LOG10(BG34)</f>
        <v>58.5629194744177</v>
      </c>
      <c r="BJ34" s="0" t="n">
        <f aca="false" ca="false" dt2D="false" dtr="false" t="normal">AZ34-BI34</f>
        <v>30.272840567380214</v>
      </c>
      <c r="BL34" s="75" t="n"/>
    </row>
    <row outlineLevel="0" r="35">
      <c r="B35" s="138" t="s"/>
      <c r="C35" s="139" t="s"/>
      <c r="D35" s="85" t="n">
        <f aca="false" ca="false" dt2D="false" dtr="false" t="normal">D34*1000</f>
        <v>3200</v>
      </c>
      <c r="E35" s="86" t="s">
        <v>47</v>
      </c>
      <c r="G35" s="126" t="n">
        <v>2</v>
      </c>
      <c r="H35" s="127" t="s"/>
      <c r="I35" s="128" t="s"/>
      <c r="J35" s="137" t="n">
        <f aca="false" ca="false" dt2D="false" dtr="false" t="normal">J31*$D$11</f>
        <v>99.99999999999997</v>
      </c>
      <c r="K35" s="86" t="s">
        <v>107</v>
      </c>
      <c r="O35" s="1" t="n">
        <f aca="false" ca="false" dt2D="false" dtr="false" t="normal">1+O34</f>
        <v>32</v>
      </c>
      <c r="P35" s="65" t="n">
        <f aca="false" ca="false" dt2D="false" dtr="false" t="normal">P34+$J$45</f>
        <v>12.125</v>
      </c>
      <c r="Q35" s="104" t="n"/>
      <c r="R35" s="67" t="n">
        <f aca="false" ca="false" dt2D="false" dtr="false" t="normal">20*LOG(P35)</f>
        <v>21.673634945486025</v>
      </c>
      <c r="S35" s="67" t="n">
        <f aca="false" ca="false" dt2D="false" dtr="false" t="normal">2*$J$6*(P35/1000)</f>
        <v>0.42502060009329606</v>
      </c>
      <c r="T35" s="67" t="n">
        <f aca="false" ca="false" dt2D="false" dtr="false" t="normal">R35+S35</f>
        <v>22.098655545579323</v>
      </c>
      <c r="U35" s="68" t="n">
        <f aca="false" ca="false" dt2D="false" dtr="false" t="normal">$Q$4-(R35+S35)+$Q$8+$Q$10</f>
        <v>136.73180652776446</v>
      </c>
      <c r="V35" s="69" t="n">
        <f aca="false" ca="false" dt2D="false" dtr="false" t="normal">POWER(10, (U35+$D$16)*0.05)*1000</f>
        <v>5.491365025663322</v>
      </c>
      <c r="W35" s="70" t="n">
        <f aca="false" ca="false" dt2D="false" dtr="false" t="normal">POWER(10, 0.05*T35)</f>
        <v>12.733059757786911</v>
      </c>
      <c r="X35" s="71" t="n">
        <f aca="false" ca="false" dt2D="false" dtr="false" t="normal">V35*POWER(2, 0.5)*W35</f>
        <v>98.88446962177483</v>
      </c>
      <c r="Y35" s="71" t="n">
        <f aca="false" ca="false" dt2D="false" dtr="false" t="normal">W35*(50/$X$4)</f>
        <v>6.438351647376905</v>
      </c>
      <c r="Z35" s="71" t="n">
        <f aca="false" ca="false" dt2D="false" dtr="false" t="normal">V35*POWER(2, 0.5)*Y35</f>
        <v>49.99999999999999</v>
      </c>
      <c r="AA35" s="71" t="n">
        <f aca="false" ca="false" dt2D="false" dtr="false" t="normal">20*LOG10(Y35)</f>
        <v>16.175493862477232</v>
      </c>
      <c r="AB35" s="71" t="n">
        <f aca="false" ca="false" dt2D="false" dtr="false" t="normal">T35-AA35</f>
        <v>5.923161683102091</v>
      </c>
      <c r="AD35" s="72" t="n">
        <f aca="false" ca="false" dt2D="false" dtr="false" t="normal">AD34+1</f>
        <v>32</v>
      </c>
      <c r="AE35" s="73" t="n">
        <f aca="false" ca="false" dt2D="false" dtr="false" t="normal">AE34+3</f>
        <v>103</v>
      </c>
      <c r="AG35" s="0" t="n">
        <f aca="false" ca="false" dt2D="false" dtr="false" t="normal">20*LOG(AE35)</f>
        <v>40.256744494103444</v>
      </c>
      <c r="AH35" s="0" t="n">
        <f aca="false" ca="false" dt2D="false" dtr="false" t="normal">2*$J$6*(AE35/1000)</f>
        <v>3.6104842729574838</v>
      </c>
      <c r="AI35" s="75" t="n">
        <f aca="false" ca="false" dt2D="false" dtr="false" t="normal">AG35+AH35</f>
        <v>43.86722876706093</v>
      </c>
      <c r="AJ35" s="74" t="n">
        <f aca="false" ca="false" dt2D="false" dtr="false" t="normal">$AF$4-(AG35+AH35)+$Q$8+$Q$10</f>
        <v>134.96323330628286</v>
      </c>
      <c r="AK35" s="76" t="n">
        <f aca="false" ca="false" dt2D="false" dtr="false" t="normal">POWER(10, (AJ35+$D$16)*0.05)*1000</f>
        <v>4.479728072077677</v>
      </c>
      <c r="AL35" s="77" t="n">
        <f aca="false" ca="false" dt2D="false" dtr="false" t="normal">POWER(10, 0.05*AI35)</f>
        <v>156.0850969044708</v>
      </c>
      <c r="AM35" s="0" t="n">
        <f aca="false" ca="false" dt2D="false" dtr="false" t="normal">AK35*POWER(2, 0.5)*AL35</f>
        <v>988.8446962177496</v>
      </c>
      <c r="AN35" s="78" t="n">
        <f aca="false" ca="false" dt2D="false" dtr="false" t="normal">AL35*($X$4/$AM$4)</f>
        <v>15.608509690447054</v>
      </c>
      <c r="AO35" s="79" t="n">
        <f aca="false" ca="false" dt2D="false" dtr="false" t="normal">AK35*POWER(2, 0.5)*AN35</f>
        <v>98.8844696217748</v>
      </c>
      <c r="AP35" s="79" t="n">
        <f aca="false" ca="false" dt2D="false" dtr="false" t="normal">AL35*(50/AM35)</f>
        <v>7.892295802439127</v>
      </c>
      <c r="AQ35" s="79" t="n">
        <f aca="false" ca="false" dt2D="false" dtr="false" t="normal">AK35*POWER(2, 0.5)*AP35</f>
        <v>50</v>
      </c>
      <c r="AR35" s="79" t="n">
        <f aca="false" ca="false" dt2D="false" dtr="false" t="normal">20*LOG10(AP35)</f>
        <v>17.94406708395883</v>
      </c>
      <c r="AS35" s="79" t="n">
        <f aca="false" ca="false" dt2D="false" dtr="false" t="normal">AI35-AR35</f>
        <v>25.923161683102098</v>
      </c>
      <c r="AU35" s="72" t="n">
        <f aca="false" ca="false" dt2D="false" dtr="false" t="normal">AU34+1</f>
        <v>32</v>
      </c>
      <c r="AV35" s="73" t="n">
        <f aca="false" ca="false" dt2D="false" dtr="false" t="normal">AV34+27</f>
        <v>887</v>
      </c>
      <c r="AW35" s="72" t="n"/>
      <c r="AX35" s="72" t="n">
        <f aca="false" ca="false" dt2D="false" dtr="false" t="normal">20*LOG(AV35)</f>
        <v>58.95847239663452</v>
      </c>
      <c r="AY35" s="72" t="n">
        <f aca="false" ca="false" dt2D="false" dtr="false" t="normal">2*$J$6*(AV35/1000)</f>
        <v>31.092228641876588</v>
      </c>
      <c r="AZ35" s="72" t="n">
        <f aca="false" ca="false" dt2D="false" dtr="false" t="normal">AX35+AY35</f>
        <v>90.05070103851111</v>
      </c>
      <c r="BA35" s="80" t="n">
        <f aca="false" ca="false" dt2D="false" dtr="false" t="normal">$AW$4-(AX35+AY35)+$Q$8+$Q$10</f>
        <v>93.12943991911081</v>
      </c>
      <c r="BB35" s="81" t="n">
        <f aca="false" ca="false" dt2D="false" dtr="false" t="normal">POWER(10, (BA35+$D$16)*0.05)*1000</f>
        <v>0.03627120491812938</v>
      </c>
      <c r="BC35" s="82" t="n">
        <f aca="false" ca="false" dt2D="false" dtr="false" t="normal">POWER(10, 0.05*AZ35)</f>
        <v>31807.903996942023</v>
      </c>
      <c r="BD35" s="72" t="n">
        <f aca="false" ca="false" dt2D="false" dtr="false" t="normal">BB35*POWER(2, 0.5)*BC35</f>
        <v>1631.5937487592853</v>
      </c>
      <c r="BE35" s="71" t="n">
        <f aca="false" ca="false" dt2D="false" dtr="false" t="normal">BC35*($X$4/$BD$4)</f>
        <v>1927.7517573904224</v>
      </c>
      <c r="BF35" s="71" t="n">
        <f aca="false" ca="false" dt2D="false" dtr="false" t="normal">BB35*POWER(2, 0.5)*BE35</f>
        <v>98.8844696217747</v>
      </c>
      <c r="BG35" s="71" t="n">
        <f aca="false" ca="false" dt2D="false" dtr="false" t="normal">BC35*(50/BD35)</f>
        <v>974.7495055411233</v>
      </c>
      <c r="BH35" s="71" t="n">
        <f aca="false" ca="false" dt2D="false" dtr="false" t="normal">BB35*POWER(2, 0.5)*BG35</f>
        <v>50</v>
      </c>
      <c r="BI35" s="0" t="n">
        <f aca="false" ca="false" dt2D="false" dtr="false" t="normal">20*LOG10(BG35)</f>
        <v>59.777860471130886</v>
      </c>
      <c r="BJ35" s="0" t="n">
        <f aca="false" ca="false" dt2D="false" dtr="false" t="normal">AZ35-BI35</f>
        <v>30.27284056738022</v>
      </c>
      <c r="BL35" s="75" t="n"/>
    </row>
    <row outlineLevel="0" r="36">
      <c r="B36" s="111" t="s">
        <v>4</v>
      </c>
      <c r="C36" s="112" t="s"/>
      <c r="D36" s="112" t="s"/>
      <c r="E36" s="113" t="s"/>
      <c r="G36" s="126" t="n">
        <v>3</v>
      </c>
      <c r="H36" s="127" t="s"/>
      <c r="I36" s="92" t="s"/>
      <c r="J36" s="137" t="n">
        <f aca="false" ca="false" dt2D="false" dtr="false" t="normal">J32*$D$11</f>
        <v>272.24999999999994</v>
      </c>
      <c r="K36" s="86" t="s">
        <v>107</v>
      </c>
      <c r="O36" s="1" t="n">
        <f aca="false" ca="false" dt2D="false" dtr="false" t="normal">1+O35</f>
        <v>33</v>
      </c>
      <c r="P36" s="65" t="n">
        <f aca="false" ca="false" dt2D="false" dtr="false" t="normal">P35+$J$45</f>
        <v>12.5</v>
      </c>
      <c r="Q36" s="104" t="n"/>
      <c r="R36" s="67" t="n">
        <f aca="false" ca="false" dt2D="false" dtr="false" t="normal">20*LOG(P36)</f>
        <v>21.93820026016113</v>
      </c>
      <c r="S36" s="67" t="n">
        <f aca="false" ca="false" dt2D="false" dtr="false" t="normal">2*$J$6*(P36/1000)</f>
        <v>0.4381655671064908</v>
      </c>
      <c r="T36" s="67" t="n">
        <f aca="false" ca="false" dt2D="false" dtr="false" t="normal">R36+S36</f>
        <v>22.37636582726762</v>
      </c>
      <c r="U36" s="68" t="n">
        <f aca="false" ca="false" dt2D="false" dtr="false" t="normal">$Q$4-(R36+S36)+$Q$8+$Q$10</f>
        <v>136.45409624607618</v>
      </c>
      <c r="V36" s="69" t="n">
        <f aca="false" ca="false" dt2D="false" dtr="false" t="normal">POWER(10, (U36+$D$16)*0.05)*1000</f>
        <v>5.318569017140691</v>
      </c>
      <c r="W36" s="70" t="n">
        <f aca="false" ca="false" dt2D="false" dtr="false" t="normal">POWER(10, 0.05*T36)</f>
        <v>13.146746577556467</v>
      </c>
      <c r="X36" s="71" t="n">
        <f aca="false" ca="false" dt2D="false" dtr="false" t="normal">V36*POWER(2, 0.5)*W36</f>
        <v>98.88446962177497</v>
      </c>
      <c r="Y36" s="71" t="n">
        <f aca="false" ca="false" dt2D="false" dtr="false" t="normal">W36*(50/$X$4)</f>
        <v>6.647528488468268</v>
      </c>
      <c r="Z36" s="71" t="n">
        <f aca="false" ca="false" dt2D="false" dtr="false" t="normal">V36*POWER(2, 0.5)*Y36</f>
        <v>50.00000000000006</v>
      </c>
      <c r="AA36" s="71" t="n">
        <f aca="false" ca="false" dt2D="false" dtr="false" t="normal">20*LOG10(Y36)</f>
        <v>16.45320414416553</v>
      </c>
      <c r="AB36" s="71" t="n">
        <f aca="false" ca="false" dt2D="false" dtr="false" t="normal">T36-AA36</f>
        <v>5.923161683102091</v>
      </c>
      <c r="AD36" s="72" t="n">
        <f aca="false" ca="false" dt2D="false" dtr="false" t="normal">AD35+1</f>
        <v>33</v>
      </c>
      <c r="AE36" s="73" t="n">
        <f aca="false" ca="false" dt2D="false" dtr="false" t="normal">AE35+3</f>
        <v>106</v>
      </c>
      <c r="AG36" s="0" t="n">
        <f aca="false" ca="false" dt2D="false" dtr="false" t="normal">20*LOG(AE36)</f>
        <v>40.5061173052954</v>
      </c>
      <c r="AH36" s="0" t="n">
        <f aca="false" ca="false" dt2D="false" dtr="false" t="normal">2*$J$6*(AE36/1000)</f>
        <v>3.715644009063042</v>
      </c>
      <c r="AI36" s="75" t="n">
        <f aca="false" ca="false" dt2D="false" dtr="false" t="normal">AG36+AH36</f>
        <v>44.22176131435844</v>
      </c>
      <c r="AJ36" s="74" t="n">
        <f aca="false" ca="false" dt2D="false" dtr="false" t="normal">$AF$4-(AG36+AH36)+$Q$8+$Q$10</f>
        <v>134.60870075898535</v>
      </c>
      <c r="AK36" s="76" t="n">
        <f aca="false" ca="false" dt2D="false" dtr="false" t="normal">POWER(10, (AJ36+$D$16)*0.05)*1000</f>
        <v>4.300560136285525</v>
      </c>
      <c r="AL36" s="77" t="n">
        <f aca="false" ca="false" dt2D="false" dtr="false" t="normal">POWER(10, 0.05*AI36)</f>
        <v>162.58784160145476</v>
      </c>
      <c r="AM36" s="0" t="n">
        <f aca="false" ca="false" dt2D="false" dtr="false" t="normal">AK36*POWER(2, 0.5)*AL36</f>
        <v>988.8446962177486</v>
      </c>
      <c r="AN36" s="78" t="n">
        <f aca="false" ca="false" dt2D="false" dtr="false" t="normal">AL36*($X$4/$AM$4)</f>
        <v>16.25878416014545</v>
      </c>
      <c r="AO36" s="79" t="n">
        <f aca="false" ca="false" dt2D="false" dtr="false" t="normal">AK36*POWER(2, 0.5)*AN36</f>
        <v>98.8844696217747</v>
      </c>
      <c r="AP36" s="79" t="n">
        <f aca="false" ca="false" dt2D="false" dtr="false" t="normal">AL36*(50/AM36)</f>
        <v>8.2211009586915</v>
      </c>
      <c r="AQ36" s="79" t="n">
        <f aca="false" ca="false" dt2D="false" dtr="false" t="normal">AK36*POWER(2, 0.5)*AP36</f>
        <v>50</v>
      </c>
      <c r="AR36" s="79" t="n">
        <f aca="false" ca="false" dt2D="false" dtr="false" t="normal">20*LOG10(AP36)</f>
        <v>18.298599631256344</v>
      </c>
      <c r="AS36" s="79" t="n">
        <f aca="false" ca="false" dt2D="false" dtr="false" t="normal">AI36-AR36</f>
        <v>25.923161683102094</v>
      </c>
      <c r="AU36" s="72" t="n">
        <f aca="false" ca="false" dt2D="false" dtr="false" t="normal">AU35+1</f>
        <v>33</v>
      </c>
      <c r="AV36" s="73" t="n">
        <f aca="false" ca="false" dt2D="false" dtr="false" t="normal">AV35+27</f>
        <v>914</v>
      </c>
      <c r="AW36" s="72" t="n"/>
      <c r="AX36" s="72" t="n">
        <f aca="false" ca="false" dt2D="false" dtr="false" t="normal">20*LOG(AV36)</f>
        <v>59.218923914676616</v>
      </c>
      <c r="AY36" s="72" t="n">
        <f aca="false" ca="false" dt2D="false" dtr="false" t="normal">2*$J$6*(AV36/1000)</f>
        <v>32.03866626682661</v>
      </c>
      <c r="AZ36" s="72" t="n">
        <f aca="false" ca="false" dt2D="false" dtr="false" t="normal">AX36+AY36</f>
        <v>91.25759018150322</v>
      </c>
      <c r="BA36" s="80" t="n">
        <f aca="false" ca="false" dt2D="false" dtr="false" t="normal">$AW$4-(AX36+AY36)+$Q$8+$Q$10</f>
        <v>91.9225507761187</v>
      </c>
      <c r="BB36" s="81" t="n">
        <f aca="false" ca="false" dt2D="false" dtr="false" t="normal">POWER(10, (BA36+$D$16)*0.05)*1000</f>
        <v>0.031565852715940874</v>
      </c>
      <c r="BC36" s="82" t="n">
        <f aca="false" ca="false" dt2D="false" dtr="false" t="normal">POWER(10, 0.05*AZ36)</f>
        <v>36549.337484130265</v>
      </c>
      <c r="BD36" s="72" t="n">
        <f aca="false" ca="false" dt2D="false" dtr="false" t="normal">BB36*POWER(2, 0.5)*BC36</f>
        <v>1631.5937487592885</v>
      </c>
      <c r="BE36" s="71" t="n">
        <f aca="false" ca="false" dt2D="false" dtr="false" t="normal">BC36*($X$4/$BD$4)</f>
        <v>2215.1113626745578</v>
      </c>
      <c r="BF36" s="71" t="n">
        <f aca="false" ca="false" dt2D="false" dtr="false" t="normal">BB36*POWER(2, 0.5)*BE36</f>
        <v>98.8844696217749</v>
      </c>
      <c r="BG36" s="71" t="n">
        <f aca="false" ca="false" dt2D="false" dtr="false" t="normal">BC36*(50/BD36)</f>
        <v>1120.0501813617345</v>
      </c>
      <c r="BH36" s="71" t="n">
        <f aca="false" ca="false" dt2D="false" dtr="false" t="normal">BB36*POWER(2, 0.5)*BG36</f>
        <v>50.00000000000001</v>
      </c>
      <c r="BI36" s="0" t="n">
        <f aca="false" ca="false" dt2D="false" dtr="false" t="normal">20*LOG10(BG36)</f>
        <v>60.98474961412299</v>
      </c>
      <c r="BJ36" s="0" t="n">
        <f aca="false" ca="false" dt2D="false" dtr="false" t="normal">AZ36-BI36</f>
        <v>30.27284056738023</v>
      </c>
      <c r="BL36" s="75" t="n"/>
    </row>
    <row outlineLevel="0" r="37">
      <c r="B37" s="124" t="n">
        <v>1</v>
      </c>
      <c r="C37" s="84" t="s">
        <v>115</v>
      </c>
      <c r="D37" s="129" t="n">
        <v>500</v>
      </c>
      <c r="E37" s="86" t="s">
        <v>5</v>
      </c>
      <c r="G37" s="87" t="s">
        <v>116</v>
      </c>
      <c r="H37" s="123" t="s"/>
      <c r="I37" s="123" t="s"/>
      <c r="J37" s="123" t="s"/>
      <c r="K37" s="88" t="s"/>
      <c r="O37" s="1" t="n">
        <f aca="false" ca="false" dt2D="false" dtr="false" t="normal">1+O36</f>
        <v>34</v>
      </c>
      <c r="P37" s="65" t="n">
        <f aca="false" ca="false" dt2D="false" dtr="false" t="normal">P36+$J$45</f>
        <v>12.875</v>
      </c>
      <c r="Q37" s="104" t="n"/>
      <c r="R37" s="67" t="n">
        <f aca="false" ca="false" dt2D="false" dtr="false" t="normal">20*LOG(P37)</f>
        <v>22.19494475426457</v>
      </c>
      <c r="S37" s="67" t="n">
        <f aca="false" ca="false" dt2D="false" dtr="false" t="normal">2*$J$6*(P37/1000)</f>
        <v>0.45131053411968547</v>
      </c>
      <c r="T37" s="67" t="n">
        <f aca="false" ca="false" dt2D="false" dtr="false" t="normal">R37+S37</f>
        <v>22.646255288384253</v>
      </c>
      <c r="U37" s="68" t="n">
        <f aca="false" ca="false" dt2D="false" dtr="false" t="normal">$Q$4-(R37+S37)+$Q$8+$Q$10</f>
        <v>136.18420678495954</v>
      </c>
      <c r="V37" s="69" t="n">
        <f aca="false" ca="false" dt2D="false" dtr="false" t="normal">POWER(10, (U37+$D$16)*0.05)*1000</f>
        <v>5.1558506217992255</v>
      </c>
      <c r="W37" s="70" t="n">
        <f aca="false" ca="false" dt2D="false" dtr="false" t="normal">POWER(10, 0.05*T37)</f>
        <v>13.561657261356377</v>
      </c>
      <c r="X37" s="71" t="n">
        <f aca="false" ca="false" dt2D="false" dtr="false" t="normal">V37*POWER(2, 0.5)*W37</f>
        <v>98.884469621775</v>
      </c>
      <c r="Y37" s="71" t="n">
        <f aca="false" ca="false" dt2D="false" dtr="false" t="normal">W37*(50/$X$4)</f>
        <v>6.857324164870695</v>
      </c>
      <c r="Z37" s="71" t="n">
        <f aca="false" ca="false" dt2D="false" dtr="false" t="normal">V37*POWER(2, 0.5)*Y37</f>
        <v>50.00000000000008</v>
      </c>
      <c r="AA37" s="71" t="n">
        <f aca="false" ca="false" dt2D="false" dtr="false" t="normal">20*LOG10(Y37)</f>
        <v>16.723093605282163</v>
      </c>
      <c r="AB37" s="71" t="n">
        <f aca="false" ca="false" dt2D="false" dtr="false" t="normal">T37-AA37</f>
        <v>5.923161683102091</v>
      </c>
      <c r="AD37" s="72" t="n">
        <f aca="false" ca="false" dt2D="false" dtr="false" t="normal">AD36+1</f>
        <v>34</v>
      </c>
      <c r="AE37" s="73" t="n">
        <f aca="false" ca="false" dt2D="false" dtr="false" t="normal">AE36+3</f>
        <v>109</v>
      </c>
      <c r="AG37" s="0" t="n">
        <f aca="false" ca="false" dt2D="false" dtr="false" t="normal">20*LOG(AE37)</f>
        <v>40.74852995881247</v>
      </c>
      <c r="AH37" s="0" t="n">
        <f aca="false" ca="false" dt2D="false" dtr="false" t="normal">2*$J$6*(AE37/1000)</f>
        <v>3.8208037451686</v>
      </c>
      <c r="AI37" s="75" t="n">
        <f aca="false" ca="false" dt2D="false" dtr="false" t="normal">AG37+AH37</f>
        <v>44.569333703981066</v>
      </c>
      <c r="AJ37" s="74" t="n">
        <f aca="false" ca="false" dt2D="false" dtr="false" t="normal">$AF$4-(AG37+AH37)+$Q$8+$Q$10</f>
        <v>134.26112836936272</v>
      </c>
      <c r="AK37" s="76" t="n">
        <f aca="false" ca="false" dt2D="false" dtr="false" t="normal">POWER(10, (AJ37+$D$16)*0.05)*1000</f>
        <v>4.131867683317512</v>
      </c>
      <c r="AL37" s="77" t="n">
        <f aca="false" ca="false" dt2D="false" dtr="false" t="normal">POWER(10, 0.05*AI37)</f>
        <v>169.2258426035835</v>
      </c>
      <c r="AM37" s="0" t="n">
        <f aca="false" ca="false" dt2D="false" dtr="false" t="normal">AK37*POWER(2, 0.5)*AL37</f>
        <v>988.8446962177497</v>
      </c>
      <c r="AN37" s="78" t="n">
        <f aca="false" ca="false" dt2D="false" dtr="false" t="normal">AL37*($X$4/$AM$4)</f>
        <v>16.92258426035832</v>
      </c>
      <c r="AO37" s="79" t="n">
        <f aca="false" ca="false" dt2D="false" dtr="false" t="normal">AK37*POWER(2, 0.5)*AN37</f>
        <v>98.8844696217748</v>
      </c>
      <c r="AP37" s="79" t="n">
        <f aca="false" ca="false" dt2D="false" dtr="false" t="normal">AL37*(50/AM37)</f>
        <v>8.556745222523746</v>
      </c>
      <c r="AQ37" s="79" t="n">
        <f aca="false" ca="false" dt2D="false" dtr="false" t="normal">AK37*POWER(2, 0.5)*AP37</f>
        <v>50.00000000000001</v>
      </c>
      <c r="AR37" s="79" t="n">
        <f aca="false" ca="false" dt2D="false" dtr="false" t="normal">20*LOG10(AP37)</f>
        <v>18.646172020878968</v>
      </c>
      <c r="AS37" s="79" t="n">
        <f aca="false" ca="false" dt2D="false" dtr="false" t="normal">AI37-AR37</f>
        <v>25.923161683102098</v>
      </c>
      <c r="AU37" s="72" t="n">
        <f aca="false" ca="false" dt2D="false" dtr="false" t="normal">AU36+1</f>
        <v>34</v>
      </c>
      <c r="AV37" s="73" t="n">
        <f aca="false" ca="false" dt2D="false" dtr="false" t="normal">AV36+27</f>
        <v>941</v>
      </c>
      <c r="AW37" s="72" t="n"/>
      <c r="AX37" s="72" t="n">
        <f aca="false" ca="false" dt2D="false" dtr="false" t="normal">20*LOG(AV37)</f>
        <v>59.47179246854513</v>
      </c>
      <c r="AY37" s="72" t="n">
        <f aca="false" ca="false" dt2D="false" dtr="false" t="normal">2*$J$6*(AV37/1000)</f>
        <v>32.985103891776625</v>
      </c>
      <c r="AZ37" s="72" t="n">
        <f aca="false" ca="false" dt2D="false" dtr="false" t="normal">AX37+AY37</f>
        <v>92.45689636032176</v>
      </c>
      <c r="BA37" s="80" t="n">
        <f aca="false" ca="false" dt2D="false" dtr="false" t="normal">$AW$4-(AX37+AY37)+$Q$8+$Q$10</f>
        <v>90.72324459730015</v>
      </c>
      <c r="BB37" s="81" t="n">
        <f aca="false" ca="false" dt2D="false" dtr="false" t="normal">POWER(10, (BA37+$D$16)*0.05)*1000</f>
        <v>0.027494904582443334</v>
      </c>
      <c r="BC37" s="82" t="n">
        <f aca="false" ca="false" dt2D="false" dtr="false" t="normal">POWER(10, 0.05*AZ37)</f>
        <v>41960.90226208547</v>
      </c>
      <c r="BD37" s="72" t="n">
        <f aca="false" ca="false" dt2D="false" dtr="false" t="normal">BB37*POWER(2, 0.5)*BC37</f>
        <v>1631.593748759285</v>
      </c>
      <c r="BE37" s="71" t="n">
        <f aca="false" ca="false" dt2D="false" dtr="false" t="normal">BC37*($X$4/$BD$4)</f>
        <v>2543.084985580933</v>
      </c>
      <c r="BF37" s="71" t="n">
        <f aca="false" ca="false" dt2D="false" dtr="false" t="normal">BB37*POWER(2, 0.5)*BE37</f>
        <v>98.88446962177468</v>
      </c>
      <c r="BG37" s="71" t="n">
        <f aca="false" ca="false" dt2D="false" dtr="false" t="normal">BC37*(50/BD37)</f>
        <v>1285.8869523738322</v>
      </c>
      <c r="BH37" s="71" t="n">
        <f aca="false" ca="false" dt2D="false" dtr="false" t="normal">BB37*POWER(2, 0.5)*BG37</f>
        <v>49.99999999999999</v>
      </c>
      <c r="BI37" s="0" t="n">
        <f aca="false" ca="false" dt2D="false" dtr="false" t="normal">20*LOG10(BG37)</f>
        <v>62.18405579294155</v>
      </c>
      <c r="BJ37" s="0" t="n">
        <f aca="false" ca="false" dt2D="false" dtr="false" t="normal">AZ37-BI37</f>
        <v>30.272840567380214</v>
      </c>
      <c r="BL37" s="75" t="n"/>
    </row>
    <row outlineLevel="0" r="38">
      <c r="B38" s="124" t="n">
        <v>2</v>
      </c>
      <c r="C38" s="128" t="s"/>
      <c r="D38" s="129" t="n">
        <v>4000</v>
      </c>
      <c r="E38" s="86" t="s">
        <v>5</v>
      </c>
      <c r="G38" s="86" t="n"/>
      <c r="H38" s="140" t="s"/>
      <c r="I38" s="135" t="s"/>
      <c r="J38" s="141" t="n">
        <f aca="false" ca="false" dt2D="false" dtr="false" t="normal">20*LOG10(D32*1000000)</f>
        <v>113.97940008672037</v>
      </c>
      <c r="K38" s="86" t="s">
        <v>65</v>
      </c>
      <c r="O38" s="1" t="n">
        <f aca="false" ca="false" dt2D="false" dtr="false" t="normal">1+O37</f>
        <v>35</v>
      </c>
      <c r="P38" s="65" t="n">
        <f aca="false" ca="false" dt2D="false" dtr="false" t="normal">P37+$J$45</f>
        <v>13.25</v>
      </c>
      <c r="Q38" s="104" t="n"/>
      <c r="R38" s="67" t="n">
        <f aca="false" ca="false" dt2D="false" dtr="false" t="normal">20*LOG(P38)</f>
        <v>22.44431756545653</v>
      </c>
      <c r="S38" s="67" t="n">
        <f aca="false" ca="false" dt2D="false" dtr="false" t="normal">2*$J$6*(P38/1000)</f>
        <v>0.46445550113288026</v>
      </c>
      <c r="T38" s="67" t="n">
        <f aca="false" ca="false" dt2D="false" dtr="false" t="normal">R38+S38</f>
        <v>22.90877306658941</v>
      </c>
      <c r="U38" s="68" t="n">
        <f aca="false" ca="false" dt2D="false" dtr="false" t="normal">$Q$4-(R38+S38)+$Q$8+$Q$10</f>
        <v>135.92168900675438</v>
      </c>
      <c r="V38" s="69" t="n">
        <f aca="false" ca="false" dt2D="false" dtr="false" t="normal">POWER(10, (U38+$D$16)*0.05)*1000</f>
        <v>5.002354175858897</v>
      </c>
      <c r="W38" s="70" t="n">
        <f aca="false" ca="false" dt2D="false" dtr="false" t="normal">POWER(10, 0.05*T38)</f>
        <v>13.977794567412197</v>
      </c>
      <c r="X38" s="71" t="n">
        <f aca="false" ca="false" dt2D="false" dtr="false" t="normal">V38*POWER(2, 0.5)*W38</f>
        <v>98.88446962177493</v>
      </c>
      <c r="Y38" s="71" t="n">
        <f aca="false" ca="false" dt2D="false" dtr="false" t="normal">W38*(50/$X$4)</f>
        <v>7.067740071254939</v>
      </c>
      <c r="Z38" s="71" t="n">
        <f aca="false" ca="false" dt2D="false" dtr="false" t="normal">V38*POWER(2, 0.5)*Y38</f>
        <v>50.00000000000004</v>
      </c>
      <c r="AA38" s="71" t="n">
        <f aca="false" ca="false" dt2D="false" dtr="false" t="normal">20*LOG10(Y38)</f>
        <v>16.98561138348732</v>
      </c>
      <c r="AB38" s="71" t="n">
        <f aca="false" ca="false" dt2D="false" dtr="false" t="normal">T38-AA38</f>
        <v>5.923161683102091</v>
      </c>
      <c r="AD38" s="72" t="n">
        <f aca="false" ca="false" dt2D="false" dtr="false" t="normal">AD37+1</f>
        <v>35</v>
      </c>
      <c r="AE38" s="73" t="n">
        <f aca="false" ca="false" dt2D="false" dtr="false" t="normal">AE37+3</f>
        <v>112</v>
      </c>
      <c r="AG38" s="0" t="n">
        <f aca="false" ca="false" dt2D="false" dtr="false" t="normal">20*LOG(AE38)</f>
        <v>40.984360453403625</v>
      </c>
      <c r="AH38" s="0" t="n">
        <f aca="false" ca="false" dt2D="false" dtr="false" t="normal">2*$J$6*(AE38/1000)</f>
        <v>3.9259634812741577</v>
      </c>
      <c r="AI38" s="75" t="n">
        <f aca="false" ca="false" dt2D="false" dtr="false" t="normal">AG38+AH38</f>
        <v>44.910323934677784</v>
      </c>
      <c r="AJ38" s="74" t="n">
        <f aca="false" ca="false" dt2D="false" dtr="false" t="normal">$AF$4-(AG38+AH38)+$Q$8+$Q$10</f>
        <v>133.920138138666</v>
      </c>
      <c r="AK38" s="76" t="n">
        <f aca="false" ca="false" dt2D="false" dtr="false" t="normal">POWER(10, (AJ38+$D$16)*0.05)*1000</f>
        <v>3.972801753751378</v>
      </c>
      <c r="AL38" s="77" t="n">
        <f aca="false" ca="false" dt2D="false" dtr="false" t="normal">POWER(10, 0.05*AI38)</f>
        <v>176.00143011809598</v>
      </c>
      <c r="AM38" s="0" t="n">
        <f aca="false" ca="false" dt2D="false" dtr="false" t="normal">AK38*POWER(2, 0.5)*AL38</f>
        <v>988.8446962177495</v>
      </c>
      <c r="AN38" s="78" t="n">
        <f aca="false" ca="false" dt2D="false" dtr="false" t="normal">AL38*($X$4/$AM$4)</f>
        <v>17.60014301180957</v>
      </c>
      <c r="AO38" s="79" t="n">
        <f aca="false" ca="false" dt2D="false" dtr="false" t="normal">AK38*POWER(2, 0.5)*AN38</f>
        <v>98.88446962177481</v>
      </c>
      <c r="AP38" s="79" t="n">
        <f aca="false" ca="false" dt2D="false" dtr="false" t="normal">AL38*(50/AM38)</f>
        <v>8.899346418668529</v>
      </c>
      <c r="AQ38" s="79" t="n">
        <f aca="false" ca="false" dt2D="false" dtr="false" t="normal">AK38*POWER(2, 0.5)*AP38</f>
        <v>50</v>
      </c>
      <c r="AR38" s="79" t="n">
        <f aca="false" ca="false" dt2D="false" dtr="false" t="normal">20*LOG10(AP38)</f>
        <v>18.987162251575686</v>
      </c>
      <c r="AS38" s="79" t="n">
        <f aca="false" ca="false" dt2D="false" dtr="false" t="normal">AI38-AR38</f>
        <v>25.923161683102098</v>
      </c>
      <c r="AU38" s="72" t="n">
        <f aca="false" ca="false" dt2D="false" dtr="false" t="normal">AU37+1</f>
        <v>35</v>
      </c>
      <c r="AV38" s="73" t="n">
        <f aca="false" ca="false" dt2D="false" dtr="false" t="normal">AV37+27</f>
        <v>968</v>
      </c>
      <c r="AW38" s="72" t="n"/>
      <c r="AX38" s="72" t="n">
        <f aca="false" ca="false" dt2D="false" dtr="false" t="normal">20*LOG(AV38)</f>
        <v>59.71750714616786</v>
      </c>
      <c r="AY38" s="72" t="n">
        <f aca="false" ca="false" dt2D="false" dtr="false" t="normal">2*$J$6*(AV38/1000)</f>
        <v>33.93154151672665</v>
      </c>
      <c r="AZ38" s="72" t="n">
        <f aca="false" ca="false" dt2D="false" dtr="false" t="normal">AX38+AY38</f>
        <v>93.6490486628945</v>
      </c>
      <c r="BA38" s="80" t="n">
        <f aca="false" ca="false" dt2D="false" dtr="false" t="normal">$AW$4-(AX38+AY38)+$Q$8+$Q$10</f>
        <v>89.53109229472742</v>
      </c>
      <c r="BB38" s="81" t="n">
        <f aca="false" ca="false" dt2D="false" dtr="false" t="normal">POWER(10, (BA38+$D$16)*0.05)*1000</f>
        <v>0.02396870673648829</v>
      </c>
      <c r="BC38" s="82" t="n">
        <f aca="false" ca="false" dt2D="false" dtr="false" t="normal">POWER(10, 0.05*AZ38)</f>
        <v>48134.05314576032</v>
      </c>
      <c r="BD38" s="72" t="n">
        <f aca="false" ca="false" dt2D="false" dtr="false" t="normal">BB38*POWER(2, 0.5)*BC38</f>
        <v>1631.5937487592853</v>
      </c>
      <c r="BE38" s="71" t="n">
        <f aca="false" ca="false" dt2D="false" dtr="false" t="normal">BC38*($X$4/$BD$4)</f>
        <v>2917.2153421672874</v>
      </c>
      <c r="BF38" s="71" t="n">
        <f aca="false" ca="false" dt2D="false" dtr="false" t="normal">BB38*POWER(2, 0.5)*BE38</f>
        <v>98.88446962177471</v>
      </c>
      <c r="BG38" s="71" t="n">
        <f aca="false" ca="false" dt2D="false" dtr="false" t="normal">BC38*(50/BD38)</f>
        <v>1475.0624407075277</v>
      </c>
      <c r="BH38" s="71" t="n">
        <f aca="false" ca="false" dt2D="false" dtr="false" t="normal">BB38*POWER(2, 0.5)*BG38</f>
        <v>50.00000000000001</v>
      </c>
      <c r="BI38" s="0" t="n">
        <f aca="false" ca="false" dt2D="false" dtr="false" t="normal">20*LOG10(BG38)</f>
        <v>63.37620809551428</v>
      </c>
      <c r="BJ38" s="0" t="n">
        <f aca="false" ca="false" dt2D="false" dtr="false" t="normal">AZ38-BI38</f>
        <v>30.27284056738022</v>
      </c>
      <c r="BL38" s="75" t="n"/>
    </row>
    <row outlineLevel="0" r="39">
      <c r="B39" s="124" t="n">
        <v>3</v>
      </c>
      <c r="C39" s="92" t="s"/>
      <c r="D39" s="129" t="n">
        <v>36000</v>
      </c>
      <c r="E39" s="86" t="s">
        <v>5</v>
      </c>
      <c r="G39" s="87" t="s">
        <v>117</v>
      </c>
      <c r="H39" s="123" t="s"/>
      <c r="I39" s="88" t="s"/>
      <c r="J39" s="84" t="n">
        <f aca="false" ca="false" dt2D="false" dtr="false" t="normal">D5</f>
        <v>50</v>
      </c>
      <c r="K39" s="142" t="s">
        <v>118</v>
      </c>
      <c r="O39" s="1" t="n">
        <f aca="false" ca="false" dt2D="false" dtr="false" t="normal">1+O38</f>
        <v>36</v>
      </c>
      <c r="P39" s="65" t="n">
        <f aca="false" ca="false" dt2D="false" dtr="false" t="normal">P38+$J$45</f>
        <v>13.625</v>
      </c>
      <c r="Q39" s="104" t="n"/>
      <c r="R39" s="67" t="n">
        <f aca="false" ca="false" dt2D="false" dtr="false" t="normal">20*LOG(P39)</f>
        <v>22.686730218973597</v>
      </c>
      <c r="S39" s="67" t="n">
        <f aca="false" ca="false" dt2D="false" dtr="false" t="normal">2*$J$6*(P39/1000)</f>
        <v>0.477600468146075</v>
      </c>
      <c r="T39" s="67" t="n">
        <f aca="false" ca="false" dt2D="false" dtr="false" t="normal">R39+S39</f>
        <v>23.164330687119673</v>
      </c>
      <c r="U39" s="68" t="n">
        <f aca="false" ca="false" dt2D="false" dtr="false" t="normal">$Q$4-(R39+S39)+$Q$8+$Q$10</f>
        <v>135.66613138622412</v>
      </c>
      <c r="V39" s="69" t="n">
        <f aca="false" ca="false" dt2D="false" dtr="false" t="normal">POWER(10, (U39+$D$16)*0.05)*1000</f>
        <v>4.857318217082327</v>
      </c>
      <c r="W39" s="70" t="n">
        <f aca="false" ca="false" dt2D="false" dtr="false" t="normal">POWER(10, 0.05*T39)</f>
        <v>14.395161259496943</v>
      </c>
      <c r="X39" s="71" t="n">
        <f aca="false" ca="false" dt2D="false" dtr="false" t="normal">V39*POWER(2, 0.5)*W39</f>
        <v>98.88446962177501</v>
      </c>
      <c r="Y39" s="71" t="n">
        <f aca="false" ca="false" dt2D="false" dtr="false" t="normal">W39*(50/$X$4)</f>
        <v>7.278777605096775</v>
      </c>
      <c r="Z39" s="71" t="n">
        <f aca="false" ca="false" dt2D="false" dtr="false" t="normal">V39*POWER(2, 0.5)*Y39</f>
        <v>50.000000000000085</v>
      </c>
      <c r="AA39" s="71" t="n">
        <f aca="false" ca="false" dt2D="false" dtr="false" t="normal">20*LOG10(Y39)</f>
        <v>17.24116900401758</v>
      </c>
      <c r="AB39" s="71" t="n">
        <f aca="false" ca="false" dt2D="false" dtr="false" t="normal">T39-AA39</f>
        <v>5.923161683102094</v>
      </c>
      <c r="AD39" s="72" t="n">
        <f aca="false" ca="false" dt2D="false" dtr="false" t="normal">AD38+1</f>
        <v>36</v>
      </c>
      <c r="AE39" s="73" t="n">
        <f aca="false" ca="false" dt2D="false" dtr="false" t="normal">AE38+3</f>
        <v>115</v>
      </c>
      <c r="AG39" s="0" t="n">
        <f aca="false" ca="false" dt2D="false" dtr="false" t="normal">20*LOG(AE39)</f>
        <v>41.21395680707223</v>
      </c>
      <c r="AH39" s="0" t="n">
        <f aca="false" ca="false" dt2D="false" dtr="false" t="normal">2*$J$6*(AE39/1000)</f>
        <v>4.031123217379715</v>
      </c>
      <c r="AI39" s="75" t="n">
        <f aca="false" ca="false" dt2D="false" dtr="false" t="normal">AG39+AH39</f>
        <v>45.245080024451944</v>
      </c>
      <c r="AJ39" s="74" t="n">
        <f aca="false" ca="false" dt2D="false" dtr="false" t="normal">$AF$4-(AG39+AH39)+$Q$8+$Q$10</f>
        <v>133.58538204889186</v>
      </c>
      <c r="AK39" s="76" t="n">
        <f aca="false" ca="false" dt2D="false" dtr="false" t="normal">POWER(10, (AJ39+$D$16)*0.05)*1000</f>
        <v>3.8226020593796504</v>
      </c>
      <c r="AL39" s="77" t="n">
        <f aca="false" ca="false" dt2D="false" dtr="false" t="normal">POWER(10, 0.05*AI39)</f>
        <v>182.9169710512309</v>
      </c>
      <c r="AM39" s="0" t="n">
        <f aca="false" ca="false" dt2D="false" dtr="false" t="normal">AK39*POWER(2, 0.5)*AL39</f>
        <v>988.8446962177508</v>
      </c>
      <c r="AN39" s="78" t="n">
        <f aca="false" ca="false" dt2D="false" dtr="false" t="normal">AL39*($X$4/$AM$4)</f>
        <v>18.29169710512306</v>
      </c>
      <c r="AO39" s="79" t="n">
        <f aca="false" ca="false" dt2D="false" dtr="false" t="normal">AK39*POWER(2, 0.5)*AN39</f>
        <v>98.88446962177493</v>
      </c>
      <c r="AP39" s="79" t="n">
        <f aca="false" ca="false" dt2D="false" dtr="false" t="normal">AL39*(50/AM39)</f>
        <v>9.249024227508787</v>
      </c>
      <c r="AQ39" s="79" t="n">
        <f aca="false" ca="false" dt2D="false" dtr="false" t="normal">AK39*POWER(2, 0.5)*AP39</f>
        <v>50</v>
      </c>
      <c r="AR39" s="79" t="n">
        <f aca="false" ca="false" dt2D="false" dtr="false" t="normal">20*LOG10(AP39)</f>
        <v>19.32191834134983</v>
      </c>
      <c r="AS39" s="79" t="n">
        <f aca="false" ca="false" dt2D="false" dtr="false" t="normal">AI39-AR39</f>
        <v>25.923161683102116</v>
      </c>
      <c r="AU39" s="72" t="n">
        <f aca="false" ca="false" dt2D="false" dtr="false" t="normal">AU38+1</f>
        <v>36</v>
      </c>
      <c r="AV39" s="73" t="n">
        <f aca="false" ca="false" dt2D="false" dtr="false" t="normal">AV38+27</f>
        <v>995</v>
      </c>
      <c r="AW39" s="72" t="n"/>
      <c r="AX39" s="72" t="n">
        <f aca="false" ca="false" dt2D="false" dtr="false" t="normal">20*LOG(AV39)</f>
        <v>59.9564616149145</v>
      </c>
      <c r="AY39" s="72" t="n">
        <f aca="false" ca="false" dt2D="false" dtr="false" t="normal">2*$J$6*(AV39/1000)</f>
        <v>34.87797914167667</v>
      </c>
      <c r="AZ39" s="72" t="n">
        <f aca="false" ca="false" dt2D="false" dtr="false" t="normal">AX39+AY39</f>
        <v>94.83444075659116</v>
      </c>
      <c r="BA39" s="80" t="n">
        <f aca="false" ca="false" dt2D="false" dtr="false" t="normal">$AW$4-(AX39+AY39)+$Q$8+$Q$10</f>
        <v>88.34570020103075</v>
      </c>
      <c r="BB39" s="81" t="n">
        <f aca="false" ca="false" dt2D="false" dtr="false" t="normal">POWER(10, (BA39+$D$16)*0.05)*1000</f>
        <v>0.020911009390080667</v>
      </c>
      <c r="BC39" s="82" t="n">
        <f aca="false" ca="false" dt2D="false" dtr="false" t="normal">POWER(10, 0.05*AZ39)</f>
        <v>55172.420535402</v>
      </c>
      <c r="BD39" s="72" t="n">
        <f aca="false" ca="false" dt2D="false" dtr="false" t="normal">BB39*POWER(2, 0.5)*BC39</f>
        <v>1631.5937487592853</v>
      </c>
      <c r="BE39" s="71" t="n">
        <f aca="false" ca="false" dt2D="false" dtr="false" t="normal">BC39*($X$4/$BD$4)</f>
        <v>3343.783062751631</v>
      </c>
      <c r="BF39" s="71" t="n">
        <f aca="false" ca="false" dt2D="false" dtr="false" t="normal">BB39*POWER(2, 0.5)*BE39</f>
        <v>98.88446962177471</v>
      </c>
      <c r="BG39" s="71" t="n">
        <f aca="false" ca="false" dt2D="false" dtr="false" t="normal">BC39*(50/BD39)</f>
        <v>1690.7523878832224</v>
      </c>
      <c r="BH39" s="71" t="n">
        <f aca="false" ca="false" dt2D="false" dtr="false" t="normal">BB39*POWER(2, 0.5)*BG39</f>
        <v>50</v>
      </c>
      <c r="BI39" s="0" t="n">
        <f aca="false" ca="false" dt2D="false" dtr="false" t="normal">20*LOG10(BG39)</f>
        <v>64.56160018921095</v>
      </c>
      <c r="BJ39" s="0" t="n">
        <f aca="false" ca="false" dt2D="false" dtr="false" t="normal">AZ39-BI39</f>
        <v>30.272840567380214</v>
      </c>
      <c r="BL39" s="75" t="n"/>
    </row>
    <row outlineLevel="0" r="40">
      <c r="B40" s="111" t="s">
        <v>119</v>
      </c>
      <c r="C40" s="112" t="s"/>
      <c r="D40" s="112" t="s"/>
      <c r="E40" s="113" t="s"/>
      <c r="G40" s="86" t="n"/>
      <c r="H40" s="140" t="s"/>
      <c r="I40" s="135" t="s"/>
      <c r="J40" s="141" t="n">
        <f aca="false" ca="false" dt2D="false" dtr="false" t="normal">J38+20*LOG10(1/D5)</f>
        <v>80</v>
      </c>
      <c r="K40" s="86" t="s">
        <v>65</v>
      </c>
      <c r="O40" s="1" t="n">
        <f aca="false" ca="false" dt2D="false" dtr="false" t="normal">1+O39</f>
        <v>37</v>
      </c>
      <c r="P40" s="65" t="n">
        <f aca="false" ca="false" dt2D="false" dtr="false" t="normal">P39+$J$45</f>
        <v>14</v>
      </c>
      <c r="Q40" s="104" t="n"/>
      <c r="R40" s="67" t="n">
        <f aca="false" ca="false" dt2D="false" dtr="false" t="normal">20*LOG(P40)</f>
        <v>22.922560713564756</v>
      </c>
      <c r="S40" s="67" t="n">
        <f aca="false" ca="false" dt2D="false" dtr="false" t="normal">2*$J$6*(P40/1000)</f>
        <v>0.4907454351592697</v>
      </c>
      <c r="T40" s="67" t="n">
        <f aca="false" ca="false" dt2D="false" dtr="false" t="normal">R40+S40</f>
        <v>23.413306148724025</v>
      </c>
      <c r="U40" s="68" t="n">
        <f aca="false" ca="false" dt2D="false" dtr="false" t="normal">$Q$4-(R40+S40)+$Q$8+$Q$10</f>
        <v>135.41715592461978</v>
      </c>
      <c r="V40" s="69" t="n">
        <f aca="false" ca="false" dt2D="false" dtr="false" t="normal">POWER(10, (U40+$D$16)*0.05)*1000</f>
        <v>4.720062868496649</v>
      </c>
      <c r="W40" s="70" t="n">
        <f aca="false" ca="false" dt2D="false" dtr="false" t="normal">POWER(10, 0.05*T40)</f>
        <v>14.813760106941658</v>
      </c>
      <c r="X40" s="71" t="n">
        <f aca="false" ca="false" dt2D="false" dtr="false" t="normal">V40*POWER(2, 0.5)*W40</f>
        <v>98.88446962177501</v>
      </c>
      <c r="Y40" s="71" t="n">
        <f aca="false" ca="false" dt2D="false" dtr="false" t="normal">W40*(50/$X$4)</f>
        <v>7.490438166682341</v>
      </c>
      <c r="Z40" s="71" t="n">
        <f aca="false" ca="false" dt2D="false" dtr="false" t="normal">V40*POWER(2, 0.5)*Y40</f>
        <v>50.00000000000008</v>
      </c>
      <c r="AA40" s="71" t="n">
        <f aca="false" ca="false" dt2D="false" dtr="false" t="normal">20*LOG10(Y40)</f>
        <v>17.49014446562193</v>
      </c>
      <c r="AB40" s="71" t="n">
        <f aca="false" ca="false" dt2D="false" dtr="false" t="normal">T40-AA40</f>
        <v>5.923161683102094</v>
      </c>
      <c r="AD40" s="72" t="n">
        <f aca="false" ca="false" dt2D="false" dtr="false" t="normal">AD39+1</f>
        <v>37</v>
      </c>
      <c r="AE40" s="73" t="n">
        <f aca="false" ca="false" dt2D="false" dtr="false" t="normal">AE39+3</f>
        <v>118</v>
      </c>
      <c r="AG40" s="0" t="n">
        <f aca="false" ca="false" dt2D="false" dtr="false" t="normal">20*LOG(AE40)</f>
        <v>41.43764014612251</v>
      </c>
      <c r="AH40" s="0" t="n">
        <f aca="false" ca="false" dt2D="false" dtr="false" t="normal">2*$J$6*(AE40/1000)</f>
        <v>4.1362829534852725</v>
      </c>
      <c r="AI40" s="75" t="n">
        <f aca="false" ca="false" dt2D="false" dtr="false" t="normal">AG40+AH40</f>
        <v>45.57392309960778</v>
      </c>
      <c r="AJ40" s="74" t="n">
        <f aca="false" ca="false" dt2D="false" dtr="false" t="normal">$AF$4-(AG40+AH40)+$Q$8+$Q$10</f>
        <v>133.256538973736</v>
      </c>
      <c r="AK40" s="76" t="n">
        <f aca="false" ca="false" dt2D="false" dtr="false" t="normal">POWER(10, (AJ40+$D$16)*0.05)*1000</f>
        <v>3.680585710458164</v>
      </c>
      <c r="AL40" s="77" t="n">
        <f aca="false" ca="false" dt2D="false" dtr="false" t="normal">POWER(10, 0.05*AI40)</f>
        <v>189.97486955653116</v>
      </c>
      <c r="AM40" s="0" t="n">
        <f aca="false" ca="false" dt2D="false" dtr="false" t="normal">AK40*POWER(2, 0.5)*AL40</f>
        <v>988.8446962177496</v>
      </c>
      <c r="AN40" s="78" t="n">
        <f aca="false" ca="false" dt2D="false" dtr="false" t="normal">AL40*($X$4/$AM$4)</f>
        <v>18.997486955653084</v>
      </c>
      <c r="AO40" s="79" t="n">
        <f aca="false" ca="false" dt2D="false" dtr="false" t="normal">AK40*POWER(2, 0.5)*AN40</f>
        <v>98.8844696217748</v>
      </c>
      <c r="AP40" s="79" t="n">
        <f aca="false" ca="false" dt2D="false" dtr="false" t="normal">AL40*(50/AM40)</f>
        <v>9.605900212802352</v>
      </c>
      <c r="AQ40" s="79" t="n">
        <f aca="false" ca="false" dt2D="false" dtr="false" t="normal">AK40*POWER(2, 0.5)*AP40</f>
        <v>50</v>
      </c>
      <c r="AR40" s="79" t="n">
        <f aca="false" ca="false" dt2D="false" dtr="false" t="normal">20*LOG10(AP40)</f>
        <v>19.650761416505677</v>
      </c>
      <c r="AS40" s="79" t="n">
        <f aca="false" ca="false" dt2D="false" dtr="false" t="normal">AI40-AR40</f>
        <v>25.923161683102105</v>
      </c>
      <c r="AU40" s="72" t="n">
        <f aca="false" ca="false" dt2D="false" dtr="false" t="normal">AU39+1</f>
        <v>37</v>
      </c>
      <c r="AV40" s="73" t="n">
        <f aca="false" ca="false" dt2D="false" dtr="false" t="normal">AV39+27</f>
        <v>1022</v>
      </c>
      <c r="AW40" s="72" t="n"/>
      <c r="AX40" s="72" t="n">
        <f aca="false" ca="false" dt2D="false" dtr="false" t="normal">20*LOG(AV40)</f>
        <v>60.18901791597387</v>
      </c>
      <c r="AY40" s="72" t="n">
        <f aca="false" ca="false" dt2D="false" dtr="false" t="normal">2*$J$6*(AV40/1000)</f>
        <v>35.82441676662669</v>
      </c>
      <c r="AZ40" s="72" t="n">
        <f aca="false" ca="false" dt2D="false" dtr="false" t="normal">AX40+AY40</f>
        <v>96.01343468260056</v>
      </c>
      <c r="BA40" s="80" t="n">
        <f aca="false" ca="false" dt2D="false" dtr="false" t="normal">$AW$4-(AX40+AY40)+$Q$8+$Q$10</f>
        <v>87.16670627502135</v>
      </c>
      <c r="BB40" s="81" t="n">
        <f aca="false" ca="false" dt2D="false" dtr="false" t="normal">POWER(10, (BA40+$D$16)*0.05)*1000</f>
        <v>0.01825682702094798</v>
      </c>
      <c r="BC40" s="82" t="n">
        <f aca="false" ca="false" dt2D="false" dtr="false" t="normal">POWER(10, 0.05*AZ40)</f>
        <v>63193.401710247716</v>
      </c>
      <c r="BD40" s="72" t="n">
        <f aca="false" ca="false" dt2D="false" dtr="false" t="normal">BB40*POWER(2, 0.5)*BC40</f>
        <v>1631.5937487592853</v>
      </c>
      <c r="BE40" s="71" t="n">
        <f aca="false" ca="false" dt2D="false" dtr="false" t="normal">BC40*($X$4/$BD$4)</f>
        <v>3829.9031339544003</v>
      </c>
      <c r="BF40" s="71" t="n">
        <f aca="false" ca="false" dt2D="false" dtr="false" t="normal">BB40*POWER(2, 0.5)*BE40</f>
        <v>98.8844696217747</v>
      </c>
      <c r="BG40" s="71" t="n">
        <f aca="false" ca="false" dt2D="false" dtr="false" t="normal">BC40*(50/BD40)</f>
        <v>1936.55441982117</v>
      </c>
      <c r="BH40" s="71" t="n">
        <f aca="false" ca="false" dt2D="false" dtr="false" t="normal">BB40*POWER(2, 0.5)*BG40</f>
        <v>50</v>
      </c>
      <c r="BI40" s="0" t="n">
        <f aca="false" ca="false" dt2D="false" dtr="false" t="normal">20*LOG10(BG40)</f>
        <v>65.74059411522035</v>
      </c>
      <c r="BJ40" s="0" t="n">
        <f aca="false" ca="false" dt2D="false" dtr="false" t="normal">AZ40-BI40</f>
        <v>30.272840567380214</v>
      </c>
      <c r="BL40" s="75" t="n"/>
    </row>
    <row outlineLevel="0" r="41">
      <c r="B41" s="86" t="s">
        <v>56</v>
      </c>
      <c r="C41" s="135" t="s"/>
      <c r="D41" s="85" t="n">
        <v>-30</v>
      </c>
      <c r="E41" s="86" t="s">
        <v>65</v>
      </c>
      <c r="G41" s="87" t="s">
        <v>117</v>
      </c>
      <c r="H41" s="123" t="s"/>
      <c r="I41" s="88" t="s"/>
      <c r="J41" s="84" t="n">
        <f aca="false" ca="false" dt2D="false" dtr="false" t="normal">D5</f>
        <v>50</v>
      </c>
      <c r="K41" s="142" t="s">
        <v>120</v>
      </c>
      <c r="L41" s="143" t="n">
        <f aca="false" ca="false" dt2D="false" dtr="false" t="normal">D34</f>
        <v>3.2</v>
      </c>
      <c r="M41" s="142" t="s">
        <v>43</v>
      </c>
      <c r="N41" s="144" t="n"/>
      <c r="O41" s="1" t="n">
        <f aca="false" ca="false" dt2D="false" dtr="false" t="normal">1+O40</f>
        <v>38</v>
      </c>
      <c r="P41" s="65" t="n">
        <f aca="false" ca="false" dt2D="false" dtr="false" t="normal">P40+$J$45</f>
        <v>14.375</v>
      </c>
      <c r="Q41" s="104" t="n"/>
      <c r="R41" s="67" t="n">
        <f aca="false" ca="false" dt2D="false" dtr="false" t="normal">20*LOG(P41)</f>
        <v>23.152157067233357</v>
      </c>
      <c r="S41" s="67" t="n">
        <f aca="false" ca="false" dt2D="false" dtr="false" t="normal">2*$J$6*(P41/1000)</f>
        <v>0.5038904021724644</v>
      </c>
      <c r="T41" s="67" t="n">
        <f aca="false" ca="false" dt2D="false" dtr="false" t="normal">R41+S41</f>
        <v>23.65604746940582</v>
      </c>
      <c r="U41" s="68" t="n">
        <f aca="false" ca="false" dt2D="false" dtr="false" t="normal">$Q$4-(R41+S41)+$Q$8+$Q$10</f>
        <v>135.17441460393798</v>
      </c>
      <c r="V41" s="69" t="n">
        <f aca="false" ca="false" dt2D="false" dtr="false" t="normal">POWER(10, (U41+$D$16)*0.05)*1000</f>
        <v>4.589979196837297</v>
      </c>
      <c r="W41" s="70" t="n">
        <f aca="false" ca="false" dt2D="false" dtr="false" t="normal">POWER(10, 0.05*T41)</f>
        <v>15.233593884645838</v>
      </c>
      <c r="X41" s="71" t="n">
        <f aca="false" ca="false" dt2D="false" dtr="false" t="normal">V41*POWER(2, 0.5)*W41</f>
        <v>98.88446962177501</v>
      </c>
      <c r="Y41" s="71" t="n">
        <f aca="false" ca="false" dt2D="false" dtr="false" t="normal">W41*(50/$X$4)</f>
        <v>7.702723159113414</v>
      </c>
      <c r="Z41" s="71" t="n">
        <f aca="false" ca="false" dt2D="false" dtr="false" t="normal">V41*POWER(2, 0.5)*Y41</f>
        <v>50.000000000000085</v>
      </c>
      <c r="AA41" s="71" t="n">
        <f aca="false" ca="false" dt2D="false" dtr="false" t="normal">20*LOG10(Y41)</f>
        <v>17.73288578630373</v>
      </c>
      <c r="AB41" s="71" t="n">
        <f aca="false" ca="false" dt2D="false" dtr="false" t="normal">T41-AA41</f>
        <v>5.923161683102091</v>
      </c>
      <c r="AD41" s="1" t="n">
        <v>38</v>
      </c>
      <c r="AE41" s="73" t="n">
        <f aca="false" ca="false" dt2D="false" dtr="false" t="normal">AE40+3</f>
        <v>121</v>
      </c>
      <c r="AG41" s="0" t="n">
        <f aca="false" ca="false" dt2D="false" dtr="false" t="normal">20*LOG(AE41)</f>
        <v>41.655707406329</v>
      </c>
      <c r="AH41" s="0" t="n">
        <f aca="false" ca="false" dt2D="false" dtr="false" t="normal">2*$J$6*(AE41/1000)</f>
        <v>4.241442689590831</v>
      </c>
      <c r="AI41" s="75" t="n">
        <f aca="false" ca="false" dt2D="false" dtr="false" t="normal">AG41+AH41</f>
        <v>45.897150095919834</v>
      </c>
      <c r="AJ41" s="74" t="n">
        <f aca="false" ca="false" dt2D="false" dtr="false" t="normal">$AF$4-(AG41+AH41)+$Q$8+$Q$10</f>
        <v>132.93331197742395</v>
      </c>
      <c r="AK41" s="76" t="n">
        <f aca="false" ca="false" dt2D="false" dtr="false" t="normal">POWER(10, (AJ41+$D$16)*0.05)*1000</f>
        <v>3.5461376199044987</v>
      </c>
      <c r="AL41" s="77" t="n">
        <f aca="false" ca="false" dt2D="false" dtr="false" t="normal">POWER(10, 0.05*AI41)</f>
        <v>197.17756759106047</v>
      </c>
      <c r="AM41" s="0" t="n">
        <f aca="false" ca="false" dt2D="false" dtr="false" t="normal">AK41*POWER(2, 0.5)*AL41</f>
        <v>988.8446962177486</v>
      </c>
      <c r="AN41" s="78" t="n">
        <f aca="false" ca="false" dt2D="false" dtr="false" t="normal">AL41*($X$4/$AM$4)</f>
        <v>19.717756759106013</v>
      </c>
      <c r="AO41" s="79" t="n">
        <f aca="false" ca="false" dt2D="false" dtr="false" t="normal">AK41*POWER(2, 0.5)*AN41</f>
        <v>98.8844696217747</v>
      </c>
      <c r="AP41" s="79" t="n">
        <f aca="false" ca="false" dt2D="false" dtr="false" t="normal">AL41*(50/AM41)</f>
        <v>9.970097849806384</v>
      </c>
      <c r="AQ41" s="79" t="n">
        <f aca="false" ca="false" dt2D="false" dtr="false" t="normal">AK41*POWER(2, 0.5)*AP41</f>
        <v>50</v>
      </c>
      <c r="AR41" s="79" t="n">
        <f aca="false" ca="false" dt2D="false" dtr="false" t="normal">20*LOG10(AP41)</f>
        <v>19.973988412817736</v>
      </c>
      <c r="AS41" s="79" t="n">
        <f aca="false" ca="false" dt2D="false" dtr="false" t="normal">AI41-AR41</f>
        <v>25.923161683102098</v>
      </c>
      <c r="AU41" s="72" t="n">
        <f aca="false" ca="false" dt2D="false" dtr="false" t="normal">AU40+1</f>
        <v>38</v>
      </c>
      <c r="AV41" s="73" t="n">
        <f aca="false" ca="false" dt2D="false" dtr="false" t="normal">AV40+27</f>
        <v>1049</v>
      </c>
      <c r="AW41" s="72" t="n"/>
      <c r="AX41" s="72" t="n">
        <f aca="false" ca="false" dt2D="false" dtr="false" t="normal">20*LOG(AV41)</f>
        <v>60.41550976387115</v>
      </c>
      <c r="AY41" s="72" t="n">
        <f aca="false" ca="false" dt2D="false" dtr="false" t="normal">2*$J$6*(AV41/1000)</f>
        <v>36.770854391576705</v>
      </c>
      <c r="AZ41" s="72" t="n">
        <f aca="false" ca="false" dt2D="false" dtr="false" t="normal">AX41+AY41</f>
        <v>97.18636415544785</v>
      </c>
      <c r="BA41" s="80" t="n">
        <f aca="false" ca="false" dt2D="false" dtr="false" t="normal">$AW$4-(AX41+AY41)+$Q$8+$Q$10</f>
        <v>85.99377680217407</v>
      </c>
      <c r="BB41" s="81" t="n">
        <f aca="false" ca="false" dt2D="false" dtr="false" t="normal">POWER(10, (BA41+$D$16)*0.05)*1000</f>
        <v>0.015950666217021597</v>
      </c>
      <c r="BC41" s="82" t="n">
        <f aca="false" ca="false" dt2D="false" dtr="false" t="normal">POWER(10, 0.05*AZ41)</f>
        <v>72329.95714361458</v>
      </c>
      <c r="BD41" s="72" t="n">
        <f aca="false" ca="false" dt2D="false" dtr="false" t="normal">BB41*POWER(2, 0.5)*BC41</f>
        <v>1631.5937487592887</v>
      </c>
      <c r="BE41" s="71" t="n">
        <f aca="false" ca="false" dt2D="false" dtr="false" t="normal">BC41*($X$4/$BD$4)</f>
        <v>4383.633766279664</v>
      </c>
      <c r="BF41" s="71" t="n">
        <f aca="false" ca="false" dt2D="false" dtr="false" t="normal">BB41*POWER(2, 0.5)*BE41</f>
        <v>98.8844696217749</v>
      </c>
      <c r="BG41" s="71" t="n">
        <f aca="false" ca="false" dt2D="false" dtr="false" t="normal">BC41*(50/BD41)</f>
        <v>2216.5430947077475</v>
      </c>
      <c r="BH41" s="71" t="n">
        <f aca="false" ca="false" dt2D="false" dtr="false" t="normal">BB41*POWER(2, 0.5)*BG41</f>
        <v>50</v>
      </c>
      <c r="BI41" s="0" t="n">
        <f aca="false" ca="false" dt2D="false" dtr="false" t="normal">20*LOG10(BG41)</f>
        <v>66.91352358806762</v>
      </c>
      <c r="BJ41" s="0" t="n">
        <f aca="false" ca="false" dt2D="false" dtr="false" t="normal">AZ41-BI41</f>
        <v>30.27284056738023</v>
      </c>
      <c r="BL41" s="75" t="n"/>
    </row>
    <row outlineLevel="0" r="42">
      <c r="G42" s="86" t="n"/>
      <c r="H42" s="140" t="s"/>
      <c r="I42" s="135" t="s"/>
      <c r="J42" s="102" t="n">
        <f aca="false" ca="false" dt2D="false" dtr="false" t="normal">J40+10*LOG10(D35)</f>
        <v>115.05149978319906</v>
      </c>
      <c r="K42" s="86" t="s">
        <v>65</v>
      </c>
      <c r="O42" s="1" t="n">
        <f aca="false" ca="false" dt2D="false" dtr="false" t="normal">1+O41</f>
        <v>39</v>
      </c>
      <c r="P42" s="65" t="n">
        <f aca="false" ca="false" dt2D="false" dtr="false" t="normal">P41+$J$45</f>
        <v>14.75</v>
      </c>
      <c r="Q42" s="104" t="n"/>
      <c r="R42" s="67" t="n">
        <f aca="false" ca="false" dt2D="false" dtr="false" t="normal">20*LOG(P42)</f>
        <v>23.375840406283636</v>
      </c>
      <c r="S42" s="67" t="n">
        <f aca="false" ca="false" dt2D="false" dtr="false" t="normal">2*$J$6*(P42/1000)</f>
        <v>0.5170353691856591</v>
      </c>
      <c r="T42" s="67" t="n">
        <f aca="false" ca="false" dt2D="false" dtr="false" t="normal">R42+S42</f>
        <v>23.892875775469296</v>
      </c>
      <c r="U42" s="68" t="n">
        <f aca="false" ca="false" dt2D="false" dtr="false" t="normal">$Q$4-(R42+S42)+$Q$8+$Q$10</f>
        <v>134.9375862978745</v>
      </c>
      <c r="V42" s="69" t="n">
        <f aca="false" ca="false" dt2D="false" dtr="false" t="normal">POWER(10, (U42+$D$16)*0.05)*1000</f>
        <v>4.466520194279934</v>
      </c>
      <c r="W42" s="70" t="n">
        <f aca="false" ca="false" dt2D="false" dtr="false" t="normal">POWER(10, 0.05*T42)</f>
        <v>15.654665373087987</v>
      </c>
      <c r="X42" s="71" t="n">
        <f aca="false" ca="false" dt2D="false" dtr="false" t="normal">V42*POWER(2, 0.5)*W42</f>
        <v>98.88446962177508</v>
      </c>
      <c r="Y42" s="71" t="n">
        <f aca="false" ca="false" dt2D="false" dtr="false" t="normal">W42*(50/$X$4)</f>
        <v>7.915633988312737</v>
      </c>
      <c r="Z42" s="71" t="n">
        <f aca="false" ca="false" dt2D="false" dtr="false" t="normal">V42*POWER(2, 0.5)*Y42</f>
        <v>50.00000000000012</v>
      </c>
      <c r="AA42" s="71" t="n">
        <f aca="false" ca="false" dt2D="false" dtr="false" t="normal">20*LOG10(Y42)</f>
        <v>17.969714092367205</v>
      </c>
      <c r="AB42" s="71" t="n">
        <f aca="false" ca="false" dt2D="false" dtr="false" t="normal">T42-AA42</f>
        <v>5.923161683102091</v>
      </c>
      <c r="AD42" s="1" t="n">
        <f aca="false" ca="false" dt2D="false" dtr="false" t="normal">AD41+1</f>
        <v>39</v>
      </c>
      <c r="AE42" s="73" t="n">
        <f aca="false" ca="false" dt2D="false" dtr="false" t="normal">AE41+3</f>
        <v>124</v>
      </c>
      <c r="AG42" s="0" t="n">
        <f aca="false" ca="false" dt2D="false" dtr="false" t="normal">20*LOG(AE42)</f>
        <v>41.868433703244705</v>
      </c>
      <c r="AH42" s="0" t="n">
        <f aca="false" ca="false" dt2D="false" dtr="false" t="normal">2*$J$6*(AE42/1000)</f>
        <v>4.346602425696388</v>
      </c>
      <c r="AI42" s="75" t="n">
        <f aca="false" ca="false" dt2D="false" dtr="false" t="normal">AG42+AH42</f>
        <v>46.215036128941094</v>
      </c>
      <c r="AJ42" s="74" t="n">
        <f aca="false" ca="false" dt2D="false" dtr="false" t="normal">$AF$4-(AG42+AH42)+$Q$8+$Q$10</f>
        <v>132.61542594440272</v>
      </c>
      <c r="AK42" s="76" t="n">
        <f aca="false" ca="false" dt2D="false" dtr="false" t="normal">POWER(10, (AJ42+$D$16)*0.05)*1000</f>
        <v>3.418702300446419</v>
      </c>
      <c r="AL42" s="77" t="n">
        <f aca="false" ca="false" dt2D="false" dtr="false" t="normal">POWER(10, 0.05*AI42)</f>
        <v>204.5275454796455</v>
      </c>
      <c r="AM42" s="0" t="n">
        <f aca="false" ca="false" dt2D="false" dtr="false" t="normal">AK42*POWER(2, 0.5)*AL42</f>
        <v>988.8446962177516</v>
      </c>
      <c r="AN42" s="78" t="n">
        <f aca="false" ca="false" dt2D="false" dtr="false" t="normal">AL42*($X$4/$AM$4)</f>
        <v>20.452754547964517</v>
      </c>
      <c r="AO42" s="79" t="n">
        <f aca="false" ca="false" dt2D="false" dtr="false" t="normal">AK42*POWER(2, 0.5)*AN42</f>
        <v>98.884469621775</v>
      </c>
      <c r="AP42" s="79" t="n">
        <f aca="false" ca="false" dt2D="false" dtr="false" t="normal">AL42*(50/AM42)</f>
        <v>10.341742553807807</v>
      </c>
      <c r="AQ42" s="79" t="n">
        <f aca="false" ca="false" dt2D="false" dtr="false" t="normal">AK42*POWER(2, 0.5)*AP42</f>
        <v>50</v>
      </c>
      <c r="AR42" s="79" t="n">
        <f aca="false" ca="false" dt2D="false" dtr="false" t="normal">20*LOG10(AP42)</f>
        <v>20.29187444583897</v>
      </c>
      <c r="AS42" s="79" t="n">
        <f aca="false" ca="false" dt2D="false" dtr="false" t="normal">AI42-AR42</f>
        <v>25.923161683102123</v>
      </c>
      <c r="AU42" s="72" t="n">
        <f aca="false" ca="false" dt2D="false" dtr="false" t="normal">AU41+1</f>
        <v>39</v>
      </c>
      <c r="AV42" s="73" t="n">
        <f aca="false" ca="false" dt2D="false" dtr="false" t="normal">AV41+27</f>
        <v>1076</v>
      </c>
      <c r="AW42" s="72" t="n"/>
      <c r="AX42" s="72" t="n">
        <f aca="false" ca="false" dt2D="false" dtr="false" t="normal">20*LOG(AV42)</f>
        <v>60.6362454266074</v>
      </c>
      <c r="AY42" s="72" t="n">
        <f aca="false" ca="false" dt2D="false" dtr="false" t="normal">2*$J$6*(AV42/1000)</f>
        <v>37.71729201652673</v>
      </c>
      <c r="AZ42" s="72" t="n">
        <f aca="false" ca="false" dt2D="false" dtr="false" t="normal">AX42+AY42</f>
        <v>98.35353744313413</v>
      </c>
      <c r="BA42" s="80" t="n">
        <f aca="false" ca="false" dt2D="false" dtr="false" t="normal">$AW$4-(AX42+AY42)+$Q$8+$Q$10</f>
        <v>84.82660351448779</v>
      </c>
      <c r="BB42" s="81" t="n">
        <f aca="false" ca="false" dt2D="false" dtr="false" t="normal">POWER(10, (BA42+$D$16)*0.05)*1000</f>
        <v>0.013945052791867661</v>
      </c>
      <c r="BC42" s="82" t="n">
        <f aca="false" ca="false" dt2D="false" dtr="false" t="normal">POWER(10, 0.05*AZ42)</f>
        <v>82732.63795473638</v>
      </c>
      <c r="BD42" s="72" t="n">
        <f aca="false" ca="false" dt2D="false" dtr="false" t="normal">BB42*POWER(2, 0.5)*BC42</f>
        <v>1631.5937487592885</v>
      </c>
      <c r="BE42" s="71" t="n">
        <f aca="false" ca="false" dt2D="false" dtr="false" t="normal">BC42*($X$4/$BD$4)</f>
        <v>5014.099269984014</v>
      </c>
      <c r="BF42" s="71" t="n">
        <f aca="false" ca="false" dt2D="false" dtr="false" t="normal">BB42*POWER(2, 0.5)*BE42</f>
        <v>98.88446962177488</v>
      </c>
      <c r="BG42" s="71" t="n">
        <f aca="false" ca="false" dt2D="false" dtr="false" t="normal">BC42*(50/BD42)</f>
        <v>2535.332034020377</v>
      </c>
      <c r="BH42" s="71" t="n">
        <f aca="false" ca="false" dt2D="false" dtr="false" t="normal">BB42*POWER(2, 0.5)*BG42</f>
        <v>49.99999999999999</v>
      </c>
      <c r="BI42" s="0" t="n">
        <f aca="false" ca="false" dt2D="false" dtr="false" t="normal">20*LOG10(BG42)</f>
        <v>68.0806968757539</v>
      </c>
      <c r="BJ42" s="0" t="n">
        <f aca="false" ca="false" dt2D="false" dtr="false" t="normal">AZ42-BI42</f>
        <v>30.27284056738023</v>
      </c>
      <c r="BL42" s="75" t="n"/>
    </row>
    <row outlineLevel="0" r="43">
      <c r="G43" s="105" t="s">
        <v>121</v>
      </c>
      <c r="H43" s="107" t="s"/>
      <c r="I43" s="106" t="s"/>
      <c r="J43" s="137" t="n">
        <f aca="false" ca="false" dt2D="false" dtr="false" t="normal">J42-J9</f>
        <v>91.12910224259602</v>
      </c>
      <c r="K43" s="85" t="s">
        <v>65</v>
      </c>
      <c r="O43" s="1" t="n">
        <f aca="false" ca="false" dt2D="false" dtr="false" t="normal">1+O42</f>
        <v>40</v>
      </c>
      <c r="P43" s="65" t="n">
        <f aca="false" ca="false" dt2D="false" dtr="false" t="normal">P42+$J$45</f>
        <v>15.125</v>
      </c>
      <c r="Q43" s="104" t="n"/>
      <c r="R43" s="67" t="n">
        <f aca="false" ca="false" dt2D="false" dtr="false" t="normal">20*LOG(P43)</f>
        <v>23.593907666490125</v>
      </c>
      <c r="S43" s="67" t="n">
        <f aca="false" ca="false" dt2D="false" dtr="false" t="normal">2*$J$6*(P43/1000)</f>
        <v>0.5301803361988539</v>
      </c>
      <c r="T43" s="67" t="n">
        <f aca="false" ca="false" dt2D="false" dtr="false" t="normal">R43+S43</f>
        <v>24.12408800268898</v>
      </c>
      <c r="U43" s="68" t="n">
        <f aca="false" ca="false" dt2D="false" dtr="false" t="normal">$Q$4-(R43+S43)+$Q$8+$Q$10</f>
        <v>134.70637407065482</v>
      </c>
      <c r="V43" s="69" t="n">
        <f aca="false" ca="false" dt2D="false" dtr="false" t="normal">POWER(10, (U43+$D$16)*0.05)*1000</f>
        <v>4.34919310173296</v>
      </c>
      <c r="W43" s="70" t="n">
        <f aca="false" ca="false" dt2D="false" dtr="false" t="normal">POWER(10, 0.05*T43)</f>
        <v>16.076977358336084</v>
      </c>
      <c r="X43" s="71" t="n">
        <f aca="false" ca="false" dt2D="false" dtr="false" t="normal">V43*POWER(2, 0.5)*W43</f>
        <v>98.88446962177504</v>
      </c>
      <c r="Y43" s="71" t="n">
        <f aca="false" ca="false" dt2D="false" dtr="false" t="normal">W43*(50/$X$4)</f>
        <v>8.129172063029326</v>
      </c>
      <c r="Z43" s="71" t="n">
        <f aca="false" ca="false" dt2D="false" dtr="false" t="normal">V43*POWER(2, 0.5)*Y43</f>
        <v>50.0000000000001</v>
      </c>
      <c r="AA43" s="71" t="n">
        <f aca="false" ca="false" dt2D="false" dtr="false" t="normal">20*LOG10(Y43)</f>
        <v>18.200926319586888</v>
      </c>
      <c r="AB43" s="71" t="n">
        <f aca="false" ca="false" dt2D="false" dtr="false" t="normal">T43-AA43</f>
        <v>5.923161683102091</v>
      </c>
      <c r="AD43" s="1" t="n">
        <f aca="false" ca="false" dt2D="false" dtr="false" t="normal">AD42+1</f>
        <v>40</v>
      </c>
      <c r="AE43" s="73" t="n">
        <f aca="false" ca="false" dt2D="false" dtr="false" t="normal">AE42+3</f>
        <v>127</v>
      </c>
      <c r="AG43" s="0" t="n">
        <f aca="false" ca="false" dt2D="false" dtr="false" t="normal">20*LOG(AE43)</f>
        <v>42.07607441911914</v>
      </c>
      <c r="AH43" s="0" t="n">
        <f aca="false" ca="false" dt2D="false" dtr="false" t="normal">2*$J$6*(AE43/1000)</f>
        <v>4.4517621618019465</v>
      </c>
      <c r="AI43" s="75" t="n">
        <f aca="false" ca="false" dt2D="false" dtr="false" t="normal">AG43+AH43</f>
        <v>46.52783658092108</v>
      </c>
      <c r="AJ43" s="74" t="n">
        <f aca="false" ca="false" dt2D="false" dtr="false" t="normal">$AF$4-(AG43+AH43)+$Q$8+$Q$10</f>
        <v>132.30262549242272</v>
      </c>
      <c r="AK43" s="76" t="n">
        <f aca="false" ca="false" dt2D="false" dtr="false" t="normal">POWER(10, (AJ43+$D$16)*0.05)*1000</f>
        <v>3.297776824389979</v>
      </c>
      <c r="AL43" s="77" t="n">
        <f aca="false" ca="false" dt2D="false" dtr="false" t="normal">POWER(10, 0.05*AI43)</f>
        <v>212.02732248725297</v>
      </c>
      <c r="AM43" s="0" t="n">
        <f aca="false" ca="false" dt2D="false" dtr="false" t="normal">AK43*POWER(2, 0.5)*AL43</f>
        <v>988.8446962177508</v>
      </c>
      <c r="AN43" s="78" t="n">
        <f aca="false" ca="false" dt2D="false" dtr="false" t="normal">AL43*($X$4/$AM$4)</f>
        <v>21.202732248725262</v>
      </c>
      <c r="AO43" s="79" t="n">
        <f aca="false" ca="false" dt2D="false" dtr="false" t="normal">AK43*POWER(2, 0.5)*AN43</f>
        <v>98.88446962177491</v>
      </c>
      <c r="AP43" s="79" t="n">
        <f aca="false" ca="false" dt2D="false" dtr="false" t="normal">AL43*(50/AM43)</f>
        <v>10.720961709065131</v>
      </c>
      <c r="AQ43" s="79" t="n">
        <f aca="false" ca="false" dt2D="false" dtr="false" t="normal">AK43*POWER(2, 0.5)*AP43</f>
        <v>49.99999999999999</v>
      </c>
      <c r="AR43" s="79" t="n">
        <f aca="false" ca="false" dt2D="false" dtr="false" t="normal">20*LOG10(AP43)</f>
        <v>20.604674897818967</v>
      </c>
      <c r="AS43" s="79" t="n">
        <f aca="false" ca="false" dt2D="false" dtr="false" t="normal">AI43-AR43</f>
        <v>25.923161683102116</v>
      </c>
      <c r="AU43" s="72" t="n">
        <f aca="false" ca="false" dt2D="false" dtr="false" t="normal">AU42+1</f>
        <v>40</v>
      </c>
      <c r="AV43" s="73" t="n">
        <f aca="false" ca="false" dt2D="false" dtr="false" t="normal">AV42+27</f>
        <v>1103</v>
      </c>
      <c r="AW43" s="72" t="n"/>
      <c r="AX43" s="72" t="n">
        <f aca="false" ca="false" dt2D="false" dtr="false" t="normal">20*LOG(AV43)</f>
        <v>60.85151024880381</v>
      </c>
      <c r="AY43" s="72" t="n">
        <f aca="false" ca="false" dt2D="false" dtr="false" t="normal">2*$J$6*(AV43/1000)</f>
        <v>38.66372964147675</v>
      </c>
      <c r="AZ43" s="72" t="n">
        <f aca="false" ca="false" dt2D="false" dtr="false" t="normal">AX43+AY43</f>
        <v>99.51523989028055</v>
      </c>
      <c r="BA43" s="80" t="n">
        <f aca="false" ca="false" dt2D="false" dtr="false" t="normal">$AW$4-(AX43+AY43)+$Q$8+$Q$10</f>
        <v>83.66490106734136</v>
      </c>
      <c r="BB43" s="81" t="n">
        <f aca="false" ca="false" dt2D="false" dtr="false" t="normal">POWER(10, (BA43+$D$16)*0.05)*1000</f>
        <v>0.012199303621775563</v>
      </c>
      <c r="BC43" s="82" t="n">
        <f aca="false" ca="false" dt2D="false" dtr="false" t="normal">POWER(10, 0.05*AZ43)</f>
        <v>94571.8739084348</v>
      </c>
      <c r="BD43" s="72" t="n">
        <f aca="false" ca="false" dt2D="false" dtr="false" t="normal">BB43*POWER(2, 0.5)*BC43</f>
        <v>1631.5937487592853</v>
      </c>
      <c r="BE43" s="71" t="n">
        <f aca="false" ca="false" dt2D="false" dtr="false" t="normal">BC43*($X$4/$BD$4)</f>
        <v>5731.628721723312</v>
      </c>
      <c r="BF43" s="71" t="n">
        <f aca="false" ca="false" dt2D="false" dtr="false" t="normal">BB43*POWER(2, 0.5)*BE43</f>
        <v>98.8844696217747</v>
      </c>
      <c r="BG43" s="71" t="n">
        <f aca="false" ca="false" dt2D="false" dtr="false" t="normal">BC43*(50/BD43)</f>
        <v>2898.1440380103872</v>
      </c>
      <c r="BH43" s="71" t="n">
        <f aca="false" ca="false" dt2D="false" dtr="false" t="normal">BB43*POWER(2, 0.5)*BG43</f>
        <v>50</v>
      </c>
      <c r="BI43" s="0" t="n">
        <f aca="false" ca="false" dt2D="false" dtr="false" t="normal">20*LOG10(BG43)</f>
        <v>69.24239932290034</v>
      </c>
      <c r="BJ43" s="0" t="n">
        <f aca="false" ca="false" dt2D="false" dtr="false" t="normal">AZ43-BI43</f>
        <v>30.272840567380214</v>
      </c>
      <c r="BL43" s="75" t="n"/>
    </row>
    <row outlineLevel="0" r="44">
      <c r="G44" s="87" t="s">
        <v>122</v>
      </c>
      <c r="H44" s="123" t="s"/>
      <c r="I44" s="123" t="s"/>
      <c r="J44" s="123" t="s"/>
      <c r="K44" s="88" t="s"/>
      <c r="O44" s="1" t="n">
        <f aca="false" ca="false" dt2D="false" dtr="false" t="normal">1+O43</f>
        <v>41</v>
      </c>
      <c r="P44" s="65" t="n">
        <f aca="false" ca="false" dt2D="false" dtr="false" t="normal">P43+$J$45</f>
        <v>15.5</v>
      </c>
      <c r="Q44" s="104" t="n"/>
      <c r="R44" s="67" t="n">
        <f aca="false" ca="false" dt2D="false" dtr="false" t="normal">20*LOG(P44)</f>
        <v>23.80663396340583</v>
      </c>
      <c r="S44" s="67" t="n">
        <f aca="false" ca="false" dt2D="false" dtr="false" t="normal">2*$J$6*(P44/1000)</f>
        <v>0.5433253032120485</v>
      </c>
      <c r="T44" s="67" t="n">
        <f aca="false" ca="false" dt2D="false" dtr="false" t="normal">R44+S44</f>
        <v>24.349959266617876</v>
      </c>
      <c r="U44" s="68" t="n">
        <f aca="false" ca="false" dt2D="false" dtr="false" t="normal">$Q$4-(R44+S44)+$Q$8+$Q$10</f>
        <v>134.48050280672592</v>
      </c>
      <c r="V44" s="69" t="n">
        <f aca="false" ca="false" dt2D="false" dtr="false" t="normal">POWER(10, (U44+$D$16)*0.05)*1000</f>
        <v>4.2375528464907655</v>
      </c>
      <c r="W44" s="70" t="n">
        <f aca="false" ca="false" dt2D="false" dtr="false" t="normal">POWER(10, 0.05*T44)</f>
        <v>16.500532632058274</v>
      </c>
      <c r="X44" s="71" t="n">
        <f aca="false" ca="false" dt2D="false" dtr="false" t="normal">V44*POWER(2, 0.5)*W44</f>
        <v>98.88446962177507</v>
      </c>
      <c r="Y44" s="71" t="n">
        <f aca="false" ca="false" dt2D="false" dtr="false" t="normal">W44*(50/$X$4)</f>
        <v>8.343338794843865</v>
      </c>
      <c r="Z44" s="71" t="n">
        <f aca="false" ca="false" dt2D="false" dtr="false" t="normal">V44*POWER(2, 0.5)*Y44</f>
        <v>50.00000000000011</v>
      </c>
      <c r="AA44" s="71" t="n">
        <f aca="false" ca="false" dt2D="false" dtr="false" t="normal">20*LOG10(Y44)</f>
        <v>18.42679758351579</v>
      </c>
      <c r="AB44" s="71" t="n">
        <f aca="false" ca="false" dt2D="false" dtr="false" t="normal">T44-AA44</f>
        <v>5.923161683102087</v>
      </c>
      <c r="AD44" s="1" t="n">
        <f aca="false" ca="false" dt2D="false" dtr="false" t="normal">AD43+1</f>
        <v>41</v>
      </c>
      <c r="AE44" s="73" t="n">
        <f aca="false" ca="false" dt2D="false" dtr="false" t="normal">AE43+3</f>
        <v>130</v>
      </c>
      <c r="AG44" s="0" t="n">
        <f aca="false" ca="false" dt2D="false" dtr="false" t="normal">20*LOG(AE44)</f>
        <v>42.27886704613673</v>
      </c>
      <c r="AH44" s="0" t="n">
        <f aca="false" ca="false" dt2D="false" dtr="false" t="normal">2*$J$6*(AE44/1000)</f>
        <v>4.556921897907505</v>
      </c>
      <c r="AI44" s="75" t="n">
        <f aca="false" ca="false" dt2D="false" dtr="false" t="normal">AG44+AH44</f>
        <v>46.83578894404424</v>
      </c>
      <c r="AJ44" s="74" t="n">
        <f aca="false" ca="false" dt2D="false" dtr="false" t="normal">$AF$4-(AG44+AH44)+$Q$8+$Q$10</f>
        <v>131.99467312929954</v>
      </c>
      <c r="AK44" s="76" t="n">
        <f aca="false" ca="false" dt2D="false" dtr="false" t="normal">POWER(10, (AJ44+$D$16)*0.05)*1000</f>
        <v>3.182904758199441</v>
      </c>
      <c r="AL44" s="77" t="n">
        <f aca="false" ca="false" dt2D="false" dtr="false" t="normal">POWER(10, 0.05*AI44)</f>
        <v>219.6794573996199</v>
      </c>
      <c r="AM44" s="0" t="n">
        <f aca="false" ca="false" dt2D="false" dtr="false" t="normal">AK44*POWER(2, 0.5)*AL44</f>
        <v>988.8446962177487</v>
      </c>
      <c r="AN44" s="78" t="n">
        <f aca="false" ca="false" dt2D="false" dtr="false" t="normal">AL44*($X$4/$AM$4)</f>
        <v>21.967945739961955</v>
      </c>
      <c r="AO44" s="79" t="n">
        <f aca="false" ca="false" dt2D="false" dtr="false" t="normal">AK44*POWER(2, 0.5)*AN44</f>
        <v>98.88446962177471</v>
      </c>
      <c r="AP44" s="79" t="n">
        <f aca="false" ca="false" dt2D="false" dtr="false" t="normal">AL44*(50/AM44)</f>
        <v>11.107884698167272</v>
      </c>
      <c r="AQ44" s="79" t="n">
        <f aca="false" ca="false" dt2D="false" dtr="false" t="normal">AK44*POWER(2, 0.5)*AP44</f>
        <v>50</v>
      </c>
      <c r="AR44" s="79" t="n">
        <f aca="false" ca="false" dt2D="false" dtr="false" t="normal">20*LOG10(AP44)</f>
        <v>20.912627260942145</v>
      </c>
      <c r="AS44" s="79" t="n">
        <f aca="false" ca="false" dt2D="false" dtr="false" t="normal">AI44-AR44</f>
        <v>25.923161683102094</v>
      </c>
      <c r="AU44" s="72" t="n">
        <f aca="false" ca="false" dt2D="false" dtr="false" t="normal">AU43+1</f>
        <v>41</v>
      </c>
      <c r="AV44" s="73" t="n">
        <f aca="false" ca="false" dt2D="false" dtr="false" t="normal">AV43+27</f>
        <v>1130</v>
      </c>
      <c r="AW44" s="72" t="n"/>
      <c r="AX44" s="72" t="n">
        <f aca="false" ca="false" dt2D="false" dtr="false" t="normal">20*LOG(AV44)</f>
        <v>61.06156886966838</v>
      </c>
      <c r="AY44" s="72" t="n">
        <f aca="false" ca="false" dt2D="false" dtr="false" t="normal">2*$J$6*(AV44/1000)</f>
        <v>39.610167266426764</v>
      </c>
      <c r="AZ44" s="72" t="n">
        <f aca="false" ca="false" dt2D="false" dtr="false" t="normal">AX44+AY44</f>
        <v>100.67173613609515</v>
      </c>
      <c r="BA44" s="80" t="n">
        <f aca="false" ca="false" dt2D="false" dtr="false" t="normal">$AW$4-(AX44+AY44)+$Q$8+$Q$10</f>
        <v>82.50840482152677</v>
      </c>
      <c r="BB44" s="81" t="n">
        <f aca="false" ca="false" dt2D="false" dtr="false" t="normal">POWER(10, (BA44+$D$16)*0.05)*1000</f>
        <v>0.010678499411743132</v>
      </c>
      <c r="BC44" s="82" t="n">
        <f aca="false" ca="false" dt2D="false" dtr="false" t="normal">POWER(10, 0.05*AZ44)</f>
        <v>108040.55508216222</v>
      </c>
      <c r="BD44" s="72" t="n">
        <f aca="false" ca="false" dt2D="false" dtr="false" t="normal">BB44*POWER(2, 0.5)*BC44</f>
        <v>1631.5937487592853</v>
      </c>
      <c r="BE44" s="71" t="n">
        <f aca="false" ca="false" dt2D="false" dtr="false" t="normal">BC44*($X$4/$BD$4)</f>
        <v>6547.912429221941</v>
      </c>
      <c r="BF44" s="71" t="n">
        <f aca="false" ca="false" dt2D="false" dtr="false" t="normal">BB44*POWER(2, 0.5)*BE44</f>
        <v>98.8844696217747</v>
      </c>
      <c r="BG44" s="71" t="n">
        <f aca="false" ca="false" dt2D="false" dtr="false" t="normal">BC44*(50/BD44)</f>
        <v>3310.890200588217</v>
      </c>
      <c r="BH44" s="71" t="n">
        <f aca="false" ca="false" dt2D="false" dtr="false" t="normal">BB44*POWER(2, 0.5)*BG44</f>
        <v>50</v>
      </c>
      <c r="BI44" s="0" t="n">
        <f aca="false" ca="false" dt2D="false" dtr="false" t="normal">20*LOG10(BG44)</f>
        <v>70.39889556871493</v>
      </c>
      <c r="BJ44" s="0" t="n">
        <f aca="false" ca="false" dt2D="false" dtr="false" t="normal">AZ44-BI44</f>
        <v>30.272840567380214</v>
      </c>
      <c r="BL44" s="75" t="n"/>
    </row>
    <row outlineLevel="0" r="45">
      <c r="G45" s="126" t="n">
        <v>1</v>
      </c>
      <c r="H45" s="145" t="s"/>
      <c r="I45" s="127" t="s"/>
      <c r="J45" s="129" t="n">
        <f aca="false" ca="false" dt2D="false" dtr="false" t="normal">D29*(D37/1000000)/2</f>
        <v>0.375</v>
      </c>
      <c r="K45" s="84" t="s">
        <v>6</v>
      </c>
      <c r="O45" s="1" t="n">
        <f aca="false" ca="false" dt2D="false" dtr="false" t="normal">1+O44</f>
        <v>42</v>
      </c>
      <c r="P45" s="65" t="n">
        <f aca="false" ca="false" dt2D="false" dtr="false" t="normal">P44+$J$45</f>
        <v>15.875</v>
      </c>
      <c r="Q45" s="104" t="n"/>
      <c r="R45" s="67" t="n">
        <f aca="false" ca="false" dt2D="false" dtr="false" t="normal">20*LOG(P45)</f>
        <v>24.014274679280266</v>
      </c>
      <c r="S45" s="67" t="n">
        <f aca="false" ca="false" dt2D="false" dtr="false" t="normal">2*$J$6*(P45/1000)</f>
        <v>0.5564702702252433</v>
      </c>
      <c r="T45" s="67" t="n">
        <f aca="false" ca="false" dt2D="false" dtr="false" t="normal">R45+S45</f>
        <v>24.57074494950551</v>
      </c>
      <c r="U45" s="68" t="n">
        <f aca="false" ca="false" dt2D="false" dtr="false" t="normal">$Q$4-(R45+S45)+$Q$8+$Q$10</f>
        <v>134.2597171238383</v>
      </c>
      <c r="V45" s="69" t="n">
        <f aca="false" ca="false" dt2D="false" dtr="false" t="normal">POWER(10, (U45+$D$16)*0.05)*1000</f>
        <v>4.1311964099834055</v>
      </c>
      <c r="W45" s="70" t="n">
        <f aca="false" ca="false" dt2D="false" dtr="false" t="normal">POWER(10, 0.05*T45)</f>
        <v>16.925333991533275</v>
      </c>
      <c r="X45" s="71" t="n">
        <f aca="false" ca="false" dt2D="false" dtr="false" t="normal">V45*POWER(2, 0.5)*W45</f>
        <v>98.88446962177517</v>
      </c>
      <c r="Y45" s="71" t="n">
        <f aca="false" ca="false" dt2D="false" dtr="false" t="normal">W45*(50/$X$4)</f>
        <v>8.558135598173969</v>
      </c>
      <c r="Z45" s="71" t="n">
        <f aca="false" ca="false" dt2D="false" dtr="false" t="normal">V45*POWER(2, 0.5)*Y45</f>
        <v>50.00000000000016</v>
      </c>
      <c r="AA45" s="71" t="n">
        <f aca="false" ca="false" dt2D="false" dtr="false" t="normal">20*LOG10(Y45)</f>
        <v>18.64758326640342</v>
      </c>
      <c r="AB45" s="71" t="n">
        <f aca="false" ca="false" dt2D="false" dtr="false" t="normal">T45-AA45</f>
        <v>5.923161683102091</v>
      </c>
      <c r="AD45" s="1" t="n">
        <f aca="false" ca="false" dt2D="false" dtr="false" t="normal">AD44+1</f>
        <v>42</v>
      </c>
      <c r="AE45" s="73" t="n">
        <f aca="false" ca="false" dt2D="false" dtr="false" t="normal">AE44+3</f>
        <v>133</v>
      </c>
      <c r="AG45" s="0" t="n">
        <f aca="false" ca="false" dt2D="false" dtr="false" t="normal">20*LOG(AE45)</f>
        <v>42.477032819341716</v>
      </c>
      <c r="AH45" s="0" t="n">
        <f aca="false" ca="false" dt2D="false" dtr="false" t="normal">2*$J$6*(AE45/1000)</f>
        <v>4.662081634013062</v>
      </c>
      <c r="AI45" s="75" t="n">
        <f aca="false" ca="false" dt2D="false" dtr="false" t="normal">AG45+AH45</f>
        <v>47.13911445335478</v>
      </c>
      <c r="AJ45" s="74" t="n">
        <f aca="false" ca="false" dt2D="false" dtr="false" t="normal">$AF$4-(AG45+AH45)+$Q$8+$Q$10</f>
        <v>131.69134761998902</v>
      </c>
      <c r="AK45" s="76" t="n">
        <f aca="false" ca="false" dt2D="false" dtr="false" t="normal">POWER(10, (AJ45+$D$16)*0.05)*1000</f>
        <v>3.073670917971089</v>
      </c>
      <c r="AL45" s="77" t="n">
        <f aca="false" ca="false" dt2D="false" dtr="false" t="normal">POWER(10, 0.05*AI45)</f>
        <v>227.48654911224924</v>
      </c>
      <c r="AM45" s="0" t="n">
        <f aca="false" ca="false" dt2D="false" dtr="false" t="normal">AK45*POWER(2, 0.5)*AL45</f>
        <v>988.8446962177496</v>
      </c>
      <c r="AN45" s="78" t="n">
        <f aca="false" ca="false" dt2D="false" dtr="false" t="normal">AL45*($X$4/$AM$4)</f>
        <v>22.748654911224886</v>
      </c>
      <c r="AO45" s="79" t="n">
        <f aca="false" ca="false" dt2D="false" dtr="false" t="normal">AK45*POWER(2, 0.5)*AN45</f>
        <v>98.8844696217748</v>
      </c>
      <c r="AP45" s="79" t="n">
        <f aca="false" ca="false" dt2D="false" dtr="false" t="normal">AL45*(50/AM45)</f>
        <v>11.50264293181562</v>
      </c>
      <c r="AQ45" s="79" t="n">
        <f aca="false" ca="false" dt2D="false" dtr="false" t="normal">AK45*POWER(2, 0.5)*AP45</f>
        <v>50</v>
      </c>
      <c r="AR45" s="79" t="n">
        <f aca="false" ca="false" dt2D="false" dtr="false" t="normal">20*LOG10(AP45)</f>
        <v>21.215952770252677</v>
      </c>
      <c r="AS45" s="79" t="n">
        <f aca="false" ca="false" dt2D="false" dtr="false" t="normal">AI45-AR45</f>
        <v>25.9231616831021</v>
      </c>
      <c r="AU45" s="72" t="n">
        <f aca="false" ca="false" dt2D="false" dtr="false" t="normal">AU44+1</f>
        <v>42</v>
      </c>
      <c r="AV45" s="73" t="n">
        <f aca="false" ca="false" dt2D="false" dtr="false" t="normal">AV44+27</f>
        <v>1157</v>
      </c>
      <c r="AW45" s="72" t="n"/>
      <c r="AX45" s="72" t="n">
        <f aca="false" ca="false" dt2D="false" dtr="false" t="normal">20*LOG(AV45)</f>
        <v>61.26666717903498</v>
      </c>
      <c r="AY45" s="72" t="n">
        <f aca="false" ca="false" dt2D="false" dtr="false" t="normal">2*$J$6*(AV45/1000)</f>
        <v>40.556604891376786</v>
      </c>
      <c r="AZ45" s="72" t="n">
        <f aca="false" ca="false" dt2D="false" dtr="false" t="normal">AX45+AY45</f>
        <v>101.82327207041178</v>
      </c>
      <c r="BA45" s="80" t="n">
        <f aca="false" ca="false" dt2D="false" dtr="false" t="normal">$AW$4-(AX45+AY45)+$Q$8+$Q$10</f>
        <v>81.35686888721014</v>
      </c>
      <c r="BB45" s="81" t="n">
        <f aca="false" ca="false" dt2D="false" dtr="false" t="normal">POWER(10, (BA45+$D$16)*0.05)*1000</f>
        <v>0.00935262306176728</v>
      </c>
      <c r="BC45" s="82" t="n">
        <f aca="false" ca="false" dt2D="false" dtr="false" t="normal">POWER(10, 0.05*AZ45)</f>
        <v>123356.94449245391</v>
      </c>
      <c r="BD45" s="72" t="n">
        <f aca="false" ca="false" dt2D="false" dtr="false" t="normal">BB45*POWER(2, 0.5)*BC45</f>
        <v>1631.5937487592853</v>
      </c>
      <c r="BE45" s="71" t="n">
        <f aca="false" ca="false" dt2D="false" dtr="false" t="normal">BC45*($X$4/$BD$4)</f>
        <v>7476.1784540881035</v>
      </c>
      <c r="BF45" s="71" t="n">
        <f aca="false" ca="false" dt2D="false" dtr="false" t="normal">BB45*POWER(2, 0.5)*BE45</f>
        <v>98.8844696217747</v>
      </c>
      <c r="BG45" s="71" t="n">
        <f aca="false" ca="false" dt2D="false" dtr="false" t="normal">BC45*(50/BD45)</f>
        <v>3780.259166421126</v>
      </c>
      <c r="BH45" s="71" t="n">
        <f aca="false" ca="false" dt2D="false" dtr="false" t="normal">BB45*POWER(2, 0.5)*BG45</f>
        <v>50</v>
      </c>
      <c r="BI45" s="0" t="n">
        <f aca="false" ca="false" dt2D="false" dtr="false" t="normal">20*LOG10(BG45)</f>
        <v>71.55043150303156</v>
      </c>
      <c r="BJ45" s="0" t="n">
        <f aca="false" ca="false" dt2D="false" dtr="false" t="normal">AZ45-BI45</f>
        <v>30.272840567380214</v>
      </c>
      <c r="BL45" s="75" t="n"/>
    </row>
    <row outlineLevel="0" r="46">
      <c r="G46" s="126" t="n">
        <v>2</v>
      </c>
      <c r="H46" s="145" t="s"/>
      <c r="I46" s="127" t="s"/>
      <c r="J46" s="129" t="n">
        <f aca="false" ca="false" dt2D="false" dtr="false" t="normal">$D$29*(D38/1000000)/2</f>
        <v>3</v>
      </c>
      <c r="K46" s="84" t="s">
        <v>6</v>
      </c>
      <c r="O46" s="1" t="n">
        <f aca="false" ca="false" dt2D="false" dtr="false" t="normal">1+O45</f>
        <v>43</v>
      </c>
      <c r="P46" s="65" t="n">
        <f aca="false" ca="false" dt2D="false" dtr="false" t="normal">P45+$J$45</f>
        <v>16.25</v>
      </c>
      <c r="Q46" s="104" t="n"/>
      <c r="R46" s="67" t="n">
        <f aca="false" ca="false" dt2D="false" dtr="false" t="normal">20*LOG(P46)</f>
        <v>24.21706730629786</v>
      </c>
      <c r="S46" s="67" t="n">
        <f aca="false" ca="false" dt2D="false" dtr="false" t="normal">2*$J$6*(P46/1000)</f>
        <v>0.5696152372384381</v>
      </c>
      <c r="T46" s="67" t="n">
        <f aca="false" ca="false" dt2D="false" dtr="false" t="normal">R46+S46</f>
        <v>24.786682543536298</v>
      </c>
      <c r="U46" s="68" t="n">
        <f aca="false" ca="false" dt2D="false" dtr="false" t="normal">$Q$4-(R46+S46)+$Q$8+$Q$10</f>
        <v>134.0437795298075</v>
      </c>
      <c r="V46" s="69" t="n">
        <f aca="false" ca="false" dt2D="false" dtr="false" t="normal">POWER(10, (U46+$D$16)*0.05)*1000</f>
        <v>4.029757975376265</v>
      </c>
      <c r="W46" s="70" t="n">
        <f aca="false" ca="false" dt2D="false" dtr="false" t="normal">POWER(10, 0.05*T46)</f>
        <v>17.35138423966108</v>
      </c>
      <c r="X46" s="71" t="n">
        <f aca="false" ca="false" dt2D="false" dtr="false" t="normal">V46*POWER(2, 0.5)*W46</f>
        <v>98.88446962177503</v>
      </c>
      <c r="Y46" s="71" t="n">
        <f aca="false" ca="false" dt2D="false" dtr="false" t="normal">W46*(50/$X$4)</f>
        <v>8.7735638902796</v>
      </c>
      <c r="Z46" s="71" t="n">
        <f aca="false" ca="false" dt2D="false" dtr="false" t="normal">V46*POWER(2, 0.5)*Y46</f>
        <v>50.000000000000085</v>
      </c>
      <c r="AA46" s="71" t="n">
        <f aca="false" ca="false" dt2D="false" dtr="false" t="normal">20*LOG10(Y46)</f>
        <v>18.863520860434207</v>
      </c>
      <c r="AB46" s="71" t="n">
        <f aca="false" ca="false" dt2D="false" dtr="false" t="normal">T46-AA46</f>
        <v>5.923161683102091</v>
      </c>
      <c r="AD46" s="1" t="n">
        <f aca="false" ca="false" dt2D="false" dtr="false" t="normal">AD45+1</f>
        <v>43</v>
      </c>
      <c r="AE46" s="73" t="n">
        <f aca="false" ca="false" dt2D="false" dtr="false" t="normal">AE45+3</f>
        <v>136</v>
      </c>
      <c r="AG46" s="0" t="n">
        <f aca="false" ca="false" dt2D="false" dtr="false" t="normal">20*LOG(AE46)</f>
        <v>42.67077816740435</v>
      </c>
      <c r="AH46" s="0" t="n">
        <f aca="false" ca="false" dt2D="false" dtr="false" t="normal">2*$J$6*(AE46/1000)</f>
        <v>4.7672413701186205</v>
      </c>
      <c r="AI46" s="75" t="n">
        <f aca="false" ca="false" dt2D="false" dtr="false" t="normal">AG46+AH46</f>
        <v>47.43801953752297</v>
      </c>
      <c r="AJ46" s="74" t="n">
        <f aca="false" ca="false" dt2D="false" dtr="false" t="normal">$AF$4-(AG46+AH46)+$Q$8+$Q$10</f>
        <v>131.39244253582083</v>
      </c>
      <c r="AK46" s="76" t="n">
        <f aca="false" ca="false" dt2D="false" dtr="false" t="normal">POWER(10, (AJ46+$D$16)*0.05)*1000</f>
        <v>2.9696968190451827</v>
      </c>
      <c r="AL46" s="77" t="n">
        <f aca="false" ca="false" dt2D="false" dtr="false" t="normal">POWER(10, 0.05*AI46)</f>
        <v>235.45123722789182</v>
      </c>
      <c r="AM46" s="0" t="n">
        <f aca="false" ca="false" dt2D="false" dtr="false" t="normal">AK46*POWER(2, 0.5)*AL46</f>
        <v>988.8446962177507</v>
      </c>
      <c r="AN46" s="78" t="n">
        <f aca="false" ca="false" dt2D="false" dtr="false" t="normal">AL46*($X$4/$AM$4)</f>
        <v>23.545123722789146</v>
      </c>
      <c r="AO46" s="79" t="n">
        <f aca="false" ca="false" dt2D="false" dtr="false" t="normal">AK46*POWER(2, 0.5)*AN46</f>
        <v>98.88446962177491</v>
      </c>
      <c r="AP46" s="79" t="n">
        <f aca="false" ca="false" dt2D="false" dtr="false" t="normal">AL46*(50/AM46)</f>
        <v>11.905369879035272</v>
      </c>
      <c r="AQ46" s="79" t="n">
        <f aca="false" ca="false" dt2D="false" dtr="false" t="normal">AK46*POWER(2, 0.5)*AP46</f>
        <v>50</v>
      </c>
      <c r="AR46" s="79" t="n">
        <f aca="false" ca="false" dt2D="false" dtr="false" t="normal">20*LOG10(AP46)</f>
        <v>21.51485785442086</v>
      </c>
      <c r="AS46" s="79" t="n">
        <f aca="false" ca="false" dt2D="false" dtr="false" t="normal">AI46-AR46</f>
        <v>25.92316168310211</v>
      </c>
      <c r="AU46" s="72" t="n">
        <f aca="false" ca="false" dt2D="false" dtr="false" t="normal">AU45+1</f>
        <v>43</v>
      </c>
      <c r="AV46" s="73" t="n">
        <f aca="false" ca="false" dt2D="false" dtr="false" t="normal">AV45+27</f>
        <v>1184</v>
      </c>
      <c r="AW46" s="72" t="n"/>
      <c r="AX46" s="72" t="n">
        <f aca="false" ca="false" dt2D="false" dtr="false" t="normal">20*LOG(AV46)</f>
        <v>61.46703404773802</v>
      </c>
      <c r="AY46" s="72" t="n">
        <f aca="false" ca="false" dt2D="false" dtr="false" t="normal">2*$J$6*(AV46/1000)</f>
        <v>41.50304251632681</v>
      </c>
      <c r="AZ46" s="72" t="n">
        <f aca="false" ca="false" dt2D="false" dtr="false" t="normal">AX46+AY46</f>
        <v>102.97007656406483</v>
      </c>
      <c r="BA46" s="80" t="n">
        <f aca="false" ca="false" dt2D="false" dtr="false" t="normal">$AW$4-(AX46+AY46)+$Q$8+$Q$10</f>
        <v>80.21006439355709</v>
      </c>
      <c r="BB46" s="81" t="n">
        <f aca="false" ca="false" dt2D="false" dtr="false" t="normal">POWER(10, (BA46+$D$16)*0.05)*1000</f>
        <v>0.008195835002754582</v>
      </c>
      <c r="BC46" s="82" t="n">
        <f aca="false" ca="false" dt2D="false" dtr="false" t="normal">POWER(10, 0.05*AZ46)</f>
        <v>140767.9636670963</v>
      </c>
      <c r="BD46" s="72" t="n">
        <f aca="false" ca="false" dt2D="false" dtr="false" t="normal">BB46*POWER(2, 0.5)*BC46</f>
        <v>1631.593748759289</v>
      </c>
      <c r="BE46" s="71" t="n">
        <f aca="false" ca="false" dt2D="false" dtr="false" t="normal">BC46*($X$4/$BD$4)</f>
        <v>8531.391737399761</v>
      </c>
      <c r="BF46" s="71" t="n">
        <f aca="false" ca="false" dt2D="false" dtr="false" t="normal">BB46*POWER(2, 0.5)*BE46</f>
        <v>98.8844696217749</v>
      </c>
      <c r="BG46" s="71" t="n">
        <f aca="false" ca="false" dt2D="false" dtr="false" t="normal">BC46*(50/BD46)</f>
        <v>4313.817816908784</v>
      </c>
      <c r="BH46" s="71" t="n">
        <f aca="false" ca="false" dt2D="false" dtr="false" t="normal">BB46*POWER(2, 0.5)*BG46</f>
        <v>49.99999999999999</v>
      </c>
      <c r="BI46" s="0" t="n">
        <f aca="false" ca="false" dt2D="false" dtr="false" t="normal">20*LOG10(BG46)</f>
        <v>72.6972359966846</v>
      </c>
      <c r="BJ46" s="0" t="n">
        <f aca="false" ca="false" dt2D="false" dtr="false" t="normal">AZ46-BI46</f>
        <v>30.27284056738023</v>
      </c>
      <c r="BL46" s="75" t="n"/>
    </row>
    <row outlineLevel="0" r="47">
      <c r="G47" s="126" t="n">
        <v>3</v>
      </c>
      <c r="H47" s="145" t="s"/>
      <c r="I47" s="127" t="s"/>
      <c r="J47" s="129" t="n">
        <f aca="false" ca="false" dt2D="false" dtr="false" t="normal">$D$29*(D39/1000000)/2</f>
        <v>26.999999999999996</v>
      </c>
      <c r="K47" s="84" t="s">
        <v>6</v>
      </c>
      <c r="O47" s="1" t="n">
        <f aca="false" ca="false" dt2D="false" dtr="false" t="normal">1+O46</f>
        <v>44</v>
      </c>
      <c r="P47" s="65" t="n">
        <f aca="false" ca="false" dt2D="false" dtr="false" t="normal">P46+$J$45</f>
        <v>16.625</v>
      </c>
      <c r="Q47" s="104" t="n"/>
      <c r="R47" s="67" t="n">
        <f aca="false" ca="false" dt2D="false" dtr="false" t="normal">20*LOG(P47)</f>
        <v>24.415233079502844</v>
      </c>
      <c r="S47" s="67" t="n">
        <f aca="false" ca="false" dt2D="false" dtr="false" t="normal">2*$J$6*(P47/1000)</f>
        <v>0.5827602042516328</v>
      </c>
      <c r="T47" s="67" t="n">
        <f aca="false" ca="false" dt2D="false" dtr="false" t="normal">R47+S47</f>
        <v>24.997993283754475</v>
      </c>
      <c r="U47" s="68" t="n">
        <f aca="false" ca="false" dt2D="false" dtr="false" t="normal">$Q$4-(R47+S47)+$Q$8+$Q$10</f>
        <v>133.8324687895893</v>
      </c>
      <c r="V47" s="69" t="n">
        <f aca="false" ca="false" dt2D="false" dtr="false" t="normal">POWER(10, (U47+$D$16)*0.05)*1000</f>
        <v>3.932904731885632</v>
      </c>
      <c r="W47" s="70" t="n">
        <f aca="false" ca="false" dt2D="false" dtr="false" t="normal">POWER(10, 0.05*T47)</f>
        <v>17.778686184973555</v>
      </c>
      <c r="X47" s="71" t="n">
        <f aca="false" ca="false" dt2D="false" dtr="false" t="normal">V47*POWER(2, 0.5)*W47</f>
        <v>98.88446962177494</v>
      </c>
      <c r="Y47" s="71" t="n">
        <f aca="false" ca="false" dt2D="false" dtr="false" t="normal">W47*(50/$X$4)</f>
        <v>8.989625091268428</v>
      </c>
      <c r="Z47" s="71" t="n">
        <f aca="false" ca="false" dt2D="false" dtr="false" t="normal">V47*POWER(2, 0.5)*Y47</f>
        <v>50.00000000000005</v>
      </c>
      <c r="AA47" s="71" t="n">
        <f aca="false" ca="false" dt2D="false" dtr="false" t="normal">20*LOG10(Y47)</f>
        <v>19.074831600652384</v>
      </c>
      <c r="AB47" s="71" t="n">
        <f aca="false" ca="false" dt2D="false" dtr="false" t="normal">T47-AA47</f>
        <v>5.923161683102091</v>
      </c>
      <c r="AD47" s="1" t="n">
        <f aca="false" ca="false" dt2D="false" dtr="false" t="normal">AD46+1</f>
        <v>44</v>
      </c>
      <c r="AE47" s="73" t="n">
        <f aca="false" ca="false" dt2D="false" dtr="false" t="normal">AE46+3</f>
        <v>139</v>
      </c>
      <c r="AG47" s="0" t="n">
        <f aca="false" ca="false" dt2D="false" dtr="false" t="normal">20*LOG(AE47)</f>
        <v>42.8602960050819</v>
      </c>
      <c r="AH47" s="0" t="n">
        <f aca="false" ca="false" dt2D="false" dtr="false" t="normal">2*$J$6*(AE47/1000)</f>
        <v>4.872401106224178</v>
      </c>
      <c r="AI47" s="75" t="n">
        <f aca="false" ca="false" dt2D="false" dtr="false" t="normal">AG47+AH47</f>
        <v>47.73269711130608</v>
      </c>
      <c r="AJ47" s="74" t="n">
        <f aca="false" ca="false" dt2D="false" dtr="false" t="normal">$AF$4-(AG47+AH47)+$Q$8+$Q$10</f>
        <v>131.09776496203773</v>
      </c>
      <c r="AK47" s="76" t="n">
        <f aca="false" ca="false" dt2D="false" dtr="false" t="normal">POWER(10, (AJ47+$D$16)*0.05)*1000</f>
        <v>2.870636714886227</v>
      </c>
      <c r="AL47" s="77" t="n">
        <f aca="false" ca="false" dt2D="false" dtr="false" t="normal">POWER(10, 0.05*AI47)</f>
        <v>243.5762026626334</v>
      </c>
      <c r="AM47" s="0" t="n">
        <f aca="false" ca="false" dt2D="false" dtr="false" t="normal">AK47*POWER(2, 0.5)*AL47</f>
        <v>988.8446962177516</v>
      </c>
      <c r="AN47" s="78" t="n">
        <f aca="false" ca="false" dt2D="false" dtr="false" t="normal">AL47*($X$4/$AM$4)</f>
        <v>24.3576202662633</v>
      </c>
      <c r="AO47" s="79" t="n">
        <f aca="false" ca="false" dt2D="false" dtr="false" t="normal">AK47*POWER(2, 0.5)*AN47</f>
        <v>98.884469621775</v>
      </c>
      <c r="AP47" s="79" t="n">
        <f aca="false" ca="false" dt2D="false" dtr="false" t="normal">AL47*(50/AM47)</f>
        <v>12.316201097821125</v>
      </c>
      <c r="AQ47" s="79" t="n">
        <f aca="false" ca="false" dt2D="false" dtr="false" t="normal">AK47*POWER(2, 0.5)*AP47</f>
        <v>50</v>
      </c>
      <c r="AR47" s="79" t="n">
        <f aca="false" ca="false" dt2D="false" dtr="false" t="normal">20*LOG10(AP47)</f>
        <v>21.809535428203965</v>
      </c>
      <c r="AS47" s="79" t="n">
        <f aca="false" ca="false" dt2D="false" dtr="false" t="normal">AI47-AR47</f>
        <v>25.923161683102116</v>
      </c>
      <c r="AU47" s="72" t="n">
        <f aca="false" ca="false" dt2D="false" dtr="false" t="normal">AU46+1</f>
        <v>44</v>
      </c>
      <c r="AV47" s="73" t="n">
        <f aca="false" ca="false" dt2D="false" dtr="false" t="normal">AV46+27</f>
        <v>1211</v>
      </c>
      <c r="AW47" s="72" t="n"/>
      <c r="AX47" s="72" t="n">
        <f aca="false" ca="false" dt2D="false" dtr="false" t="normal">20*LOG(AV47)</f>
        <v>61.66288286286104</v>
      </c>
      <c r="AY47" s="72" t="n">
        <f aca="false" ca="false" dt2D="false" dtr="false" t="normal">2*$J$6*(AV47/1000)</f>
        <v>42.44948014127683</v>
      </c>
      <c r="AZ47" s="72" t="n">
        <f aca="false" ca="false" dt2D="false" dtr="false" t="normal">AX47+AY47</f>
        <v>104.11236300413788</v>
      </c>
      <c r="BA47" s="80" t="n">
        <f aca="false" ca="false" dt2D="false" dtr="false" t="normal">$AW$4-(AX47+AY47)+$Q$8+$Q$10</f>
        <v>79.06777795348404</v>
      </c>
      <c r="BB47" s="81" t="n">
        <f aca="false" ca="false" dt2D="false" dtr="false" t="normal">POWER(10, (BA47+$D$16)*0.05)*1000</f>
        <v>0.007185862199747557</v>
      </c>
      <c r="BC47" s="82" t="n">
        <f aca="false" ca="false" dt2D="false" dtr="false" t="normal">POWER(10, 0.05*AZ47)</f>
        <v>160552.89843017075</v>
      </c>
      <c r="BD47" s="72" t="n">
        <f aca="false" ca="false" dt2D="false" dtr="false" t="normal">BB47*POWER(2, 0.5)*BC47</f>
        <v>1631.5937487592887</v>
      </c>
      <c r="BE47" s="71" t="n">
        <f aca="false" ca="false" dt2D="false" dtr="false" t="normal">BC47*($X$4/$BD$4)</f>
        <v>9730.478692737604</v>
      </c>
      <c r="BF47" s="71" t="n">
        <f aca="false" ca="false" dt2D="false" dtr="false" t="normal">BB47*POWER(2, 0.5)*BE47</f>
        <v>98.8844696217749</v>
      </c>
      <c r="BG47" s="71" t="n">
        <f aca="false" ca="false" dt2D="false" dtr="false" t="normal">BC47*(50/BD47)</f>
        <v>4920.124833533465</v>
      </c>
      <c r="BH47" s="71" t="n">
        <f aca="false" ca="false" dt2D="false" dtr="false" t="normal">BB47*POWER(2, 0.5)*BG47</f>
        <v>49.99999999999999</v>
      </c>
      <c r="BI47" s="0" t="n">
        <f aca="false" ca="false" dt2D="false" dtr="false" t="normal">20*LOG10(BG47)</f>
        <v>73.83952243675765</v>
      </c>
      <c r="BJ47" s="0" t="n">
        <f aca="false" ca="false" dt2D="false" dtr="false" t="normal">AZ47-BI47</f>
        <v>30.27284056738023</v>
      </c>
      <c r="BL47" s="75" t="n"/>
    </row>
    <row outlineLevel="0" r="48">
      <c r="O48" s="1" t="n">
        <f aca="false" ca="false" dt2D="false" dtr="false" t="normal">1+O47</f>
        <v>45</v>
      </c>
      <c r="P48" s="65" t="n">
        <f aca="false" ca="false" dt2D="false" dtr="false" t="normal">P47+$J$45</f>
        <v>17</v>
      </c>
      <c r="Q48" s="104" t="n"/>
      <c r="R48" s="67" t="n">
        <f aca="false" ca="false" dt2D="false" dtr="false" t="normal">20*LOG(P48)</f>
        <v>24.60897842756548</v>
      </c>
      <c r="S48" s="67" t="n">
        <f aca="false" ca="false" dt2D="false" dtr="false" t="normal">2*$J$6*(P48/1000)</f>
        <v>0.5959051712648276</v>
      </c>
      <c r="T48" s="67" t="n">
        <f aca="false" ca="false" dt2D="false" dtr="false" t="normal">R48+S48</f>
        <v>25.204883598830307</v>
      </c>
      <c r="U48" s="68" t="n">
        <f aca="false" ca="false" dt2D="false" dtr="false" t="normal">$Q$4-(R48+S48)+$Q$8+$Q$10</f>
        <v>133.62557847451347</v>
      </c>
      <c r="V48" s="69" t="n">
        <f aca="false" ca="false" dt2D="false" dtr="false" t="normal">POWER(10, (U48+$D$16)*0.05)*1000</f>
        <v>3.840333234405377</v>
      </c>
      <c r="W48" s="70" t="n">
        <f aca="false" ca="false" dt2D="false" dtr="false" t="normal">POWER(10, 0.05*T48)</f>
        <v>18.20724264164502</v>
      </c>
      <c r="X48" s="71" t="n">
        <f aca="false" ca="false" dt2D="false" dtr="false" t="normal">V48*POWER(2, 0.5)*W48</f>
        <v>98.88446962177483</v>
      </c>
      <c r="Y48" s="71" t="n">
        <f aca="false" ca="false" dt2D="false" dtr="false" t="normal">W48*(50/$X$4)</f>
        <v>9.206320624101167</v>
      </c>
      <c r="Z48" s="71" t="n">
        <f aca="false" ca="false" dt2D="false" dtr="false" t="normal">V48*POWER(2, 0.5)*Y48</f>
        <v>49.99999999999999</v>
      </c>
      <c r="AA48" s="71" t="n">
        <f aca="false" ca="false" dt2D="false" dtr="false" t="normal">20*LOG10(Y48)</f>
        <v>19.281721915728216</v>
      </c>
      <c r="AB48" s="71" t="n">
        <f aca="false" ca="false" dt2D="false" dtr="false" t="normal">T48-AA48</f>
        <v>5.923161683102091</v>
      </c>
      <c r="AD48" s="1" t="n">
        <f aca="false" ca="false" dt2D="false" dtr="false" t="normal">AD47+1</f>
        <v>45</v>
      </c>
      <c r="AE48" s="73" t="n">
        <f aca="false" ca="false" dt2D="false" dtr="false" t="normal">AE47+3</f>
        <v>142</v>
      </c>
      <c r="AG48" s="0" t="n">
        <f aca="false" ca="false" dt2D="false" dtr="false" t="normal">20*LOG(AE48)</f>
        <v>43.045766887661124</v>
      </c>
      <c r="AH48" s="0" t="n">
        <f aca="false" ca="false" dt2D="false" dtr="false" t="normal">2*$J$6*(AE48/1000)</f>
        <v>4.977560842329735</v>
      </c>
      <c r="AI48" s="75" t="n">
        <f aca="false" ca="false" dt2D="false" dtr="false" t="normal">AG48+AH48</f>
        <v>48.02332772999086</v>
      </c>
      <c r="AJ48" s="74" t="n">
        <f aca="false" ca="false" dt2D="false" dtr="false" t="normal">$AF$4-(AG48+AH48)+$Q$8+$Q$10</f>
        <v>130.80713434335294</v>
      </c>
      <c r="AK48" s="76" t="n">
        <f aca="false" ca="false" dt2D="false" dtr="false" t="normal">POWER(10, (AJ48+$D$16)*0.05)*1000</f>
        <v>2.7761741380860627</v>
      </c>
      <c r="AL48" s="77" t="n">
        <f aca="false" ca="false" dt2D="false" dtr="false" t="normal">POWER(10, 0.05*AI48)</f>
        <v>251.86416826070428</v>
      </c>
      <c r="AM48" s="0" t="n">
        <f aca="false" ca="false" dt2D="false" dtr="false" t="normal">AK48*POWER(2, 0.5)*AL48</f>
        <v>988.8446962177517</v>
      </c>
      <c r="AN48" s="78" t="n">
        <f aca="false" ca="false" dt2D="false" dtr="false" t="normal">AL48*($X$4/$AM$4)</f>
        <v>25.18641682607039</v>
      </c>
      <c r="AO48" s="79" t="n">
        <f aca="false" ca="false" dt2D="false" dtr="false" t="normal">AK48*POWER(2, 0.5)*AN48</f>
        <v>98.88446962177501</v>
      </c>
      <c r="AP48" s="79" t="n">
        <f aca="false" ca="false" dt2D="false" dtr="false" t="normal">AL48*(50/AM48)</f>
        <v>12.735274266225204</v>
      </c>
      <c r="AQ48" s="79" t="n">
        <f aca="false" ca="false" dt2D="false" dtr="false" t="normal">AK48*POWER(2, 0.5)*AP48</f>
        <v>49.99999999999999</v>
      </c>
      <c r="AR48" s="79" t="n">
        <f aca="false" ca="false" dt2D="false" dtr="false" t="normal">20*LOG10(AP48)</f>
        <v>22.100166046888745</v>
      </c>
      <c r="AS48" s="79" t="n">
        <f aca="false" ca="false" dt2D="false" dtr="false" t="normal">AI48-AR48</f>
        <v>25.923161683102116</v>
      </c>
      <c r="AU48" s="72" t="n">
        <f aca="false" ca="false" dt2D="false" dtr="false" t="normal">AU47+1</f>
        <v>45</v>
      </c>
      <c r="AV48" s="73" t="n">
        <f aca="false" ca="false" dt2D="false" dtr="false" t="normal">AV47+27</f>
        <v>1238</v>
      </c>
      <c r="AW48" s="72" t="n"/>
      <c r="AX48" s="72" t="n">
        <f aca="false" ca="false" dt2D="false" dtr="false" t="normal">20*LOG(AV48)</f>
        <v>61.85441289368198</v>
      </c>
      <c r="AY48" s="72" t="n">
        <f aca="false" ca="false" dt2D="false" dtr="false" t="normal">2*$J$6*(AV48/1000)</f>
        <v>43.395917766226844</v>
      </c>
      <c r="AZ48" s="72" t="n">
        <f aca="false" ca="false" dt2D="false" dtr="false" t="normal">AX48+AY48</f>
        <v>105.25033065990883</v>
      </c>
      <c r="BA48" s="80" t="n">
        <f aca="false" ca="false" dt2D="false" dtr="false" t="normal">$AW$4-(AX48+AY48)+$Q$8+$Q$10</f>
        <v>77.92981029771309</v>
      </c>
      <c r="BB48" s="81" t="n">
        <f aca="false" ca="false" dt2D="false" dtr="false" t="normal">POWER(10, (BA48+$D$16)*0.05)*1000</f>
        <v>0.006303481780281936</v>
      </c>
      <c r="BC48" s="82" t="n">
        <f aca="false" ca="false" dt2D="false" dtr="false" t="normal">POWER(10, 0.05*AZ48)</f>
        <v>183027.57810742312</v>
      </c>
      <c r="BD48" s="72" t="n">
        <f aca="false" ca="false" dt2D="false" dtr="false" t="normal">BB48*POWER(2, 0.5)*BC48</f>
        <v>1631.593748759285</v>
      </c>
      <c r="BE48" s="71" t="n">
        <f aca="false" ca="false" dt2D="false" dtr="false" t="normal">BC48*($X$4/$BD$4)</f>
        <v>11092.580491358958</v>
      </c>
      <c r="BF48" s="71" t="n">
        <f aca="false" ca="false" dt2D="false" dtr="false" t="normal">BB48*POWER(2, 0.5)*BE48</f>
        <v>98.88446962177468</v>
      </c>
      <c r="BG48" s="71" t="n">
        <f aca="false" ca="false" dt2D="false" dtr="false" t="normal">BC48*(50/BD48)</f>
        <v>5608.858769120776</v>
      </c>
      <c r="BH48" s="71" t="n">
        <f aca="false" ca="false" dt2D="false" dtr="false" t="normal">BB48*POWER(2, 0.5)*BG48</f>
        <v>50</v>
      </c>
      <c r="BI48" s="0" t="n">
        <f aca="false" ca="false" dt2D="false" dtr="false" t="normal">20*LOG10(BG48)</f>
        <v>74.9774900925286</v>
      </c>
      <c r="BJ48" s="0" t="n">
        <f aca="false" ca="false" dt2D="false" dtr="false" t="normal">AZ48-BI48</f>
        <v>30.27284056738023</v>
      </c>
      <c r="BL48" s="75" t="n"/>
    </row>
    <row outlineLevel="0" r="49">
      <c r="O49" s="1" t="n">
        <f aca="false" ca="false" dt2D="false" dtr="false" t="normal">1+O48</f>
        <v>46</v>
      </c>
      <c r="P49" s="65" t="n">
        <f aca="false" ca="false" dt2D="false" dtr="false" t="normal">P48+$J$45</f>
        <v>17.375</v>
      </c>
      <c r="Q49" s="104" t="n"/>
      <c r="R49" s="67" t="n">
        <f aca="false" ca="false" dt2D="false" dtr="false" t="normal">20*LOG(P49)</f>
        <v>24.798496265243028</v>
      </c>
      <c r="S49" s="67" t="n">
        <f aca="false" ca="false" dt2D="false" dtr="false" t="normal">2*$J$6*(P49/1000)</f>
        <v>0.6090501382780222</v>
      </c>
      <c r="T49" s="67" t="n">
        <f aca="false" ca="false" dt2D="false" dtr="false" t="normal">R49+S49</f>
        <v>25.40754640352105</v>
      </c>
      <c r="U49" s="68" t="n">
        <f aca="false" ca="false" dt2D="false" dtr="false" t="normal">$Q$4-(R49+S49)+$Q$8+$Q$10</f>
        <v>133.42291566982274</v>
      </c>
      <c r="V49" s="69" t="n">
        <f aca="false" ca="false" dt2D="false" dtr="false" t="normal">POWER(10, (U49+$D$16)*0.05)*1000</f>
        <v>3.751766234548935</v>
      </c>
      <c r="W49" s="70" t="n">
        <f aca="false" ca="false" dt2D="false" dtr="false" t="normal">POWER(10, 0.05*T49)</f>
        <v>18.637056429502934</v>
      </c>
      <c r="X49" s="71" t="n">
        <f aca="false" ca="false" dt2D="false" dtr="false" t="normal">V49*POWER(2, 0.5)*W49</f>
        <v>98.88446962177498</v>
      </c>
      <c r="Y49" s="71" t="n">
        <f aca="false" ca="false" dt2D="false" dtr="false" t="normal">W49*(50/$X$4)</f>
        <v>9.423651914596993</v>
      </c>
      <c r="Z49" s="71" t="n">
        <f aca="false" ca="false" dt2D="false" dtr="false" t="normal">V49*POWER(2, 0.5)*Y49</f>
        <v>50.00000000000007</v>
      </c>
      <c r="AA49" s="71" t="n">
        <f aca="false" ca="false" dt2D="false" dtr="false" t="normal">20*LOG10(Y49)</f>
        <v>19.484384720418962</v>
      </c>
      <c r="AB49" s="71" t="n">
        <f aca="false" ca="false" dt2D="false" dtr="false" t="normal">T49-AA49</f>
        <v>5.923161683102087</v>
      </c>
      <c r="AD49" s="1" t="n">
        <f aca="false" ca="false" dt2D="false" dtr="false" t="normal">AD48+1</f>
        <v>46</v>
      </c>
      <c r="AE49" s="73" t="n">
        <f aca="false" ca="false" dt2D="false" dtr="false" t="normal">AE48+3</f>
        <v>145</v>
      </c>
      <c r="AG49" s="0" t="n">
        <f aca="false" ca="false" dt2D="false" dtr="false" t="normal">20*LOG(AE49)</f>
        <v>43.22736004469949</v>
      </c>
      <c r="AH49" s="0" t="n">
        <f aca="false" ca="false" dt2D="false" dtr="false" t="normal">2*$J$6*(AE49/1000)</f>
        <v>5.082720578435293</v>
      </c>
      <c r="AI49" s="75" t="n">
        <f aca="false" ca="false" dt2D="false" dtr="false" t="normal">AG49+AH49</f>
        <v>48.31008062313478</v>
      </c>
      <c r="AJ49" s="74" t="n">
        <f aca="false" ca="false" dt2D="false" dtr="false" t="normal">$AF$4-(AG49+AH49)+$Q$8+$Q$10</f>
        <v>130.52038145020902</v>
      </c>
      <c r="AK49" s="76" t="n">
        <f aca="false" ca="false" dt2D="false" dtr="false" t="normal">POWER(10, (AJ49+$D$16)*0.05)*1000</f>
        <v>2.6860188707684283</v>
      </c>
      <c r="AL49" s="77" t="n">
        <f aca="false" ca="false" dt2D="false" dtr="false" t="normal">POWER(10, 0.05*AI49)</f>
        <v>260.3178994181405</v>
      </c>
      <c r="AM49" s="0" t="n">
        <f aca="false" ca="false" dt2D="false" dtr="false" t="normal">AK49*POWER(2, 0.5)*AL49</f>
        <v>988.8446962177507</v>
      </c>
      <c r="AN49" s="78" t="n">
        <f aca="false" ca="false" dt2D="false" dtr="false" t="normal">AL49*($X$4/$AM$4)</f>
        <v>26.031789941814008</v>
      </c>
      <c r="AO49" s="79" t="n">
        <f aca="false" ca="false" dt2D="false" dtr="false" t="normal">AK49*POWER(2, 0.5)*AN49</f>
        <v>98.88446962177491</v>
      </c>
      <c r="AP49" s="79" t="n">
        <f aca="false" ca="false" dt2D="false" dtr="false" t="normal">AL49*(50/AM49)</f>
        <v>13.162729213891472</v>
      </c>
      <c r="AQ49" s="79" t="n">
        <f aca="false" ca="false" dt2D="false" dtr="false" t="normal">AK49*POWER(2, 0.5)*AP49</f>
        <v>50</v>
      </c>
      <c r="AR49" s="79" t="n">
        <f aca="false" ca="false" dt2D="false" dtr="false" t="normal">20*LOG10(AP49)</f>
        <v>22.386918940032672</v>
      </c>
      <c r="AS49" s="79" t="n">
        <f aca="false" ca="false" dt2D="false" dtr="false" t="normal">AI49-AR49</f>
        <v>25.92316168310211</v>
      </c>
      <c r="AU49" s="72" t="n">
        <f aca="false" ca="false" dt2D="false" dtr="false" t="normal">AU48+1</f>
        <v>46</v>
      </c>
      <c r="AV49" s="73" t="n">
        <f aca="false" ca="false" dt2D="false" dtr="false" t="normal">AV48+27</f>
        <v>1265</v>
      </c>
      <c r="AW49" s="72" t="n"/>
      <c r="AX49" s="72" t="n">
        <f aca="false" ca="false" dt2D="false" dtr="false" t="normal">20*LOG(AV49)</f>
        <v>62.041810510236736</v>
      </c>
      <c r="AY49" s="72" t="n">
        <f aca="false" ca="false" dt2D="false" dtr="false" t="normal">2*$J$6*(AV49/1000)</f>
        <v>44.342355391176866</v>
      </c>
      <c r="AZ49" s="72" t="n">
        <f aca="false" ca="false" dt2D="false" dtr="false" t="normal">AX49+AY49</f>
        <v>106.38416590141361</v>
      </c>
      <c r="BA49" s="80" t="n">
        <f aca="false" ca="false" dt2D="false" dtr="false" t="normal">$AW$4-(AX49+AY49)+$Q$8+$Q$10</f>
        <v>76.7959750562083</v>
      </c>
      <c r="BB49" s="81" t="n">
        <f aca="false" ca="false" dt2D="false" dtr="false" t="normal">POWER(10, (BA49+$D$16)*0.05)*1000</f>
        <v>0.005532083667815153</v>
      </c>
      <c r="BC49" s="82" t="n">
        <f aca="false" ca="false" dt2D="false" dtr="false" t="normal">POWER(10, 0.05*AZ49)</f>
        <v>208549.08804098374</v>
      </c>
      <c r="BD49" s="72" t="n">
        <f aca="false" ca="false" dt2D="false" dtr="false" t="normal">BB49*POWER(2, 0.5)*BC49</f>
        <v>1631.5937487592853</v>
      </c>
      <c r="BE49" s="71" t="n">
        <f aca="false" ca="false" dt2D="false" dtr="false" t="normal">BC49*($X$4/$BD$4)</f>
        <v>12639.33866915051</v>
      </c>
      <c r="BF49" s="71" t="n">
        <f aca="false" ca="false" dt2D="false" dtr="false" t="normal">BB49*POWER(2, 0.5)*BE49</f>
        <v>98.88446962177471</v>
      </c>
      <c r="BG49" s="71" t="n">
        <f aca="false" ca="false" dt2D="false" dtr="false" t="normal">BC49*(50/BD49)</f>
        <v>6390.962462303222</v>
      </c>
      <c r="BH49" s="71" t="n">
        <f aca="false" ca="false" dt2D="false" dtr="false" t="normal">BB49*POWER(2, 0.5)*BG49</f>
        <v>50</v>
      </c>
      <c r="BI49" s="0" t="n">
        <f aca="false" ca="false" dt2D="false" dtr="false" t="normal">20*LOG10(BG49)</f>
        <v>76.11132533403338</v>
      </c>
      <c r="BJ49" s="0" t="n">
        <f aca="false" ca="false" dt2D="false" dtr="false" t="normal">AZ49-BI49</f>
        <v>30.27284056738023</v>
      </c>
      <c r="BL49" s="75" t="n"/>
    </row>
    <row outlineLevel="0" r="50">
      <c r="O50" s="1" t="n">
        <f aca="false" ca="false" dt2D="false" dtr="false" t="normal">1+O49</f>
        <v>47</v>
      </c>
      <c r="P50" s="65" t="n">
        <f aca="false" ca="false" dt2D="false" dtr="false" t="normal">P49+$J$45</f>
        <v>17.75</v>
      </c>
      <c r="Q50" s="104" t="n"/>
      <c r="R50" s="67" t="n">
        <f aca="false" ca="false" dt2D="false" dtr="false" t="normal">20*LOG(P50)</f>
        <v>24.983967147822256</v>
      </c>
      <c r="S50" s="67" t="n">
        <f aca="false" ca="false" dt2D="false" dtr="false" t="normal">2*$J$6*(P50/1000)</f>
        <v>0.6221951052912169</v>
      </c>
      <c r="T50" s="67" t="n">
        <f aca="false" ca="false" dt2D="false" dtr="false" t="normal">R50+S50</f>
        <v>25.60616225311347</v>
      </c>
      <c r="U50" s="68" t="n">
        <f aca="false" ca="false" dt2D="false" dtr="false" t="normal">$Q$4-(R50+S50)+$Q$8+$Q$10</f>
        <v>133.22429982023033</v>
      </c>
      <c r="V50" s="69" t="n">
        <f aca="false" ca="false" dt2D="false" dtr="false" t="normal">POWER(10, (U50+$D$16)*0.05)*1000</f>
        <v>3.6669499133901238</v>
      </c>
      <c r="W50" s="70" t="n">
        <f aca="false" ca="false" dt2D="false" dtr="false" t="normal">POWER(10, 0.05*T50)</f>
        <v>19.068130374038557</v>
      </c>
      <c r="X50" s="71" t="n">
        <f aca="false" ca="false" dt2D="false" dtr="false" t="normal">V50*POWER(2, 0.5)*W50</f>
        <v>98.88446962177503</v>
      </c>
      <c r="Y50" s="71" t="n">
        <f aca="false" ca="false" dt2D="false" dtr="false" t="normal">W50*(50/$X$4)</f>
        <v>9.64162039143893</v>
      </c>
      <c r="Z50" s="71" t="n">
        <f aca="false" ca="false" dt2D="false" dtr="false" t="normal">V50*POWER(2, 0.5)*Y50</f>
        <v>50.00000000000009</v>
      </c>
      <c r="AA50" s="71" t="n">
        <f aca="false" ca="false" dt2D="false" dtr="false" t="normal">20*LOG10(Y50)</f>
        <v>19.68300057001138</v>
      </c>
      <c r="AB50" s="71" t="n">
        <f aca="false" ca="false" dt2D="false" dtr="false" t="normal">T50-AA50</f>
        <v>5.923161683102091</v>
      </c>
      <c r="AD50" s="1" t="n">
        <f aca="false" ca="false" dt2D="false" dtr="false" t="normal">AD49+1</f>
        <v>47</v>
      </c>
      <c r="AE50" s="73" t="n">
        <f aca="false" ca="false" dt2D="false" dtr="false" t="normal">AE49+3</f>
        <v>148</v>
      </c>
      <c r="AG50" s="0" t="n">
        <f aca="false" ca="false" dt2D="false" dtr="false" t="normal">20*LOG(AE50)</f>
        <v>43.40523430789914</v>
      </c>
      <c r="AH50" s="0" t="n">
        <f aca="false" ca="false" dt2D="false" dtr="false" t="normal">2*$J$6*(AE50/1000)</f>
        <v>5.187880314540851</v>
      </c>
      <c r="AI50" s="75" t="n">
        <f aca="false" ca="false" dt2D="false" dtr="false" t="normal">AG50+AH50</f>
        <v>48.59311462243999</v>
      </c>
      <c r="AJ50" s="74" t="n">
        <f aca="false" ca="false" dt2D="false" dtr="false" t="normal">$AF$4-(AG50+AH50)+$Q$8+$Q$10</f>
        <v>130.2373474509038</v>
      </c>
      <c r="AK50" s="76" t="n">
        <f aca="false" ca="false" dt2D="false" dtr="false" t="normal">POWER(10, (AJ50+$D$16)*0.05)*1000</f>
        <v>2.599904283466339</v>
      </c>
      <c r="AL50" s="77" t="n">
        <f aca="false" ca="false" dt2D="false" dtr="false" t="normal">POWER(10, 0.05*AI50)</f>
        <v>268.9402047154153</v>
      </c>
      <c r="AM50" s="0" t="n">
        <f aca="false" ca="false" dt2D="false" dtr="false" t="normal">AK50*POWER(2, 0.5)*AL50</f>
        <v>988.8446962177495</v>
      </c>
      <c r="AN50" s="78" t="n">
        <f aca="false" ca="false" dt2D="false" dtr="false" t="normal">AL50*($X$4/$AM$4)</f>
        <v>26.894020471541484</v>
      </c>
      <c r="AO50" s="79" t="n">
        <f aca="false" ca="false" dt2D="false" dtr="false" t="normal">AK50*POWER(2, 0.5)*AN50</f>
        <v>98.88446962177478</v>
      </c>
      <c r="AP50" s="79" t="n">
        <f aca="false" ca="false" dt2D="false" dtr="false" t="normal">AL50*(50/AM50)</f>
        <v>13.598707954044233</v>
      </c>
      <c r="AQ50" s="79" t="n">
        <f aca="false" ca="false" dt2D="false" dtr="false" t="normal">AK50*POWER(2, 0.5)*AP50</f>
        <v>50</v>
      </c>
      <c r="AR50" s="79" t="n">
        <f aca="false" ca="false" dt2D="false" dtr="false" t="normal">20*LOG10(AP50)</f>
        <v>22.669952939337893</v>
      </c>
      <c r="AS50" s="79" t="n">
        <f aca="false" ca="false" dt2D="false" dtr="false" t="normal">AI50-AR50</f>
        <v>25.923161683102098</v>
      </c>
      <c r="AU50" s="72" t="n">
        <f aca="false" ca="false" dt2D="false" dtr="false" t="normal">AU49+1</f>
        <v>47</v>
      </c>
      <c r="AV50" s="73" t="n">
        <f aca="false" ca="false" dt2D="false" dtr="false" t="normal">AV49+27</f>
        <v>1292</v>
      </c>
      <c r="AW50" s="72" t="n"/>
      <c r="AX50" s="72" t="n">
        <f aca="false" ca="false" dt2D="false" dtr="false" t="normal">20*LOG(AV50)</f>
        <v>62.2252502731813</v>
      </c>
      <c r="AY50" s="72" t="n">
        <f aca="false" ca="false" dt2D="false" dtr="false" t="normal">2*$J$6*(AV50/1000)</f>
        <v>45.28879301612689</v>
      </c>
      <c r="AZ50" s="72" t="n">
        <f aca="false" ca="false" dt2D="false" dtr="false" t="normal">AX50+AY50</f>
        <v>107.51404328930819</v>
      </c>
      <c r="BA50" s="80" t="n">
        <f aca="false" ca="false" dt2D="false" dtr="false" t="normal">$AW$4-(AX50+AY50)+$Q$8+$Q$10</f>
        <v>75.66609766831372</v>
      </c>
      <c r="BB50" s="81" t="n">
        <f aca="false" ca="false" dt2D="false" dtr="false" t="normal">POWER(10, (BA50+$D$16)*0.05)*1000</f>
        <v>0.004857299361408421</v>
      </c>
      <c r="BC50" s="82" t="n">
        <f aca="false" ca="false" dt2D="false" dtr="false" t="normal">POWER(10, 0.05*AZ50)</f>
        <v>237521.08281725112</v>
      </c>
      <c r="BD50" s="72" t="n">
        <f aca="false" ca="false" dt2D="false" dtr="false" t="normal">BB50*POWER(2, 0.5)*BC50</f>
        <v>1631.5937487592853</v>
      </c>
      <c r="BE50" s="71" t="n">
        <f aca="false" ca="false" dt2D="false" dtr="false" t="normal">BC50*($X$4/$BD$4)</f>
        <v>14395.217140439438</v>
      </c>
      <c r="BF50" s="71" t="n">
        <f aca="false" ca="false" dt2D="false" dtr="false" t="normal">BB50*POWER(2, 0.5)*BE50</f>
        <v>98.8844696217747</v>
      </c>
      <c r="BG50" s="71" t="n">
        <f aca="false" ca="false" dt2D="false" dtr="false" t="normal">BC50*(50/BD50)</f>
        <v>7278.805860768636</v>
      </c>
      <c r="BH50" s="71" t="n">
        <f aca="false" ca="false" dt2D="false" dtr="false" t="normal">BB50*POWER(2, 0.5)*BG50</f>
        <v>50</v>
      </c>
      <c r="BI50" s="0" t="n">
        <f aca="false" ca="false" dt2D="false" dtr="false" t="normal">20*LOG10(BG50)</f>
        <v>77.24120272192798</v>
      </c>
      <c r="BJ50" s="0" t="n">
        <f aca="false" ca="false" dt2D="false" dtr="false" t="normal">AZ50-BI50</f>
        <v>30.272840567380214</v>
      </c>
      <c r="BL50" s="75" t="n"/>
    </row>
    <row outlineLevel="0" r="51">
      <c r="O51" s="1" t="n">
        <f aca="false" ca="false" dt2D="false" dtr="false" t="normal">1+O50</f>
        <v>48</v>
      </c>
      <c r="P51" s="65" t="n">
        <f aca="false" ca="false" dt2D="false" dtr="false" t="normal">P50+$J$45</f>
        <v>18.125</v>
      </c>
      <c r="Q51" s="104" t="n"/>
      <c r="R51" s="67" t="n">
        <f aca="false" ca="false" dt2D="false" dtr="false" t="normal">20*LOG(P51)</f>
        <v>25.165560304860627</v>
      </c>
      <c r="S51" s="67" t="n">
        <f aca="false" ca="false" dt2D="false" dtr="false" t="normal">2*$J$6*(P51/1000)</f>
        <v>0.6353400723044116</v>
      </c>
      <c r="T51" s="67" t="n">
        <f aca="false" ca="false" dt2D="false" dtr="false" t="normal">R51+S51</f>
        <v>25.80090037716504</v>
      </c>
      <c r="U51" s="68" t="n">
        <f aca="false" ca="false" dt2D="false" dtr="false" t="normal">$Q$4-(R51+S51)+$Q$8+$Q$10</f>
        <v>133.02956169617875</v>
      </c>
      <c r="V51" s="69" t="n">
        <f aca="false" ca="false" dt2D="false" dtr="false" t="normal">POWER(10, (U51+$D$16)*0.05)*1000</f>
        <v>3.585651457725871</v>
      </c>
      <c r="W51" s="70" t="n">
        <f aca="false" ca="false" dt2D="false" dtr="false" t="normal">POWER(10, 0.05*T51)</f>
        <v>19.500467306417658</v>
      </c>
      <c r="X51" s="71" t="n">
        <f aca="false" ca="false" dt2D="false" dtr="false" t="normal">V51*POWER(2, 0.5)*W51</f>
        <v>98.88446962177487</v>
      </c>
      <c r="Y51" s="71" t="n">
        <f aca="false" ca="false" dt2D="false" dtr="false" t="normal">W51*(50/$X$4)</f>
        <v>9.860227486179264</v>
      </c>
      <c r="Z51" s="71" t="n">
        <f aca="false" ca="false" dt2D="false" dtr="false" t="normal">V51*POWER(2, 0.5)*Y51</f>
        <v>50.00000000000001</v>
      </c>
      <c r="AA51" s="71" t="n">
        <f aca="false" ca="false" dt2D="false" dtr="false" t="normal">20*LOG10(Y51)</f>
        <v>19.877738694062945</v>
      </c>
      <c r="AB51" s="71" t="n">
        <f aca="false" ca="false" dt2D="false" dtr="false" t="normal">T51-AA51</f>
        <v>5.923161683102094</v>
      </c>
      <c r="AD51" s="1" t="n">
        <f aca="false" ca="false" dt2D="false" dtr="false" t="normal">AD50+1</f>
        <v>48</v>
      </c>
      <c r="AE51" s="73" t="n">
        <f aca="false" ca="false" dt2D="false" dtr="false" t="normal">AE50+3</f>
        <v>151</v>
      </c>
      <c r="AG51" s="0" t="n">
        <f aca="false" ca="false" dt2D="false" dtr="false" t="normal">20*LOG(AE51)</f>
        <v>43.57953894586338</v>
      </c>
      <c r="AH51" s="0" t="n">
        <f aca="false" ca="false" dt2D="false" dtr="false" t="normal">2*$J$6*(AE51/1000)</f>
        <v>5.293040050646408</v>
      </c>
      <c r="AI51" s="75" t="n">
        <f aca="false" ca="false" dt2D="false" dtr="false" t="normal">AG51+AH51</f>
        <v>48.872578996509795</v>
      </c>
      <c r="AJ51" s="74" t="n">
        <f aca="false" ca="false" dt2D="false" dtr="false" t="normal">$AF$4-(AG51+AH51)+$Q$8+$Q$10</f>
        <v>129.957883076834</v>
      </c>
      <c r="AK51" s="76" t="n">
        <f aca="false" ca="false" dt2D="false" dtr="false" t="normal">POWER(10, (AJ51+$D$16)*0.05)*1000</f>
        <v>2.5175849912276105</v>
      </c>
      <c r="AL51" s="77" t="n">
        <f aca="false" ca="false" dt2D="false" dtr="false" t="normal">POWER(10, 0.05*AI51)</f>
        <v>277.7339365591681</v>
      </c>
      <c r="AM51" s="0" t="n">
        <f aca="false" ca="false" dt2D="false" dtr="false" t="normal">AK51*POWER(2, 0.5)*AL51</f>
        <v>988.8446962177505</v>
      </c>
      <c r="AN51" s="78" t="n">
        <f aca="false" ca="false" dt2D="false" dtr="false" t="normal">AL51*($X$4/$AM$4)</f>
        <v>27.773393655916767</v>
      </c>
      <c r="AO51" s="79" t="n">
        <f aca="false" ca="false" dt2D="false" dtr="false" t="normal">AK51*POWER(2, 0.5)*AN51</f>
        <v>98.8844696217749</v>
      </c>
      <c r="AP51" s="79" t="n">
        <f aca="false" ca="false" dt2D="false" dtr="false" t="normal">AL51*(50/AM51)</f>
        <v>14.043354715936564</v>
      </c>
      <c r="AQ51" s="79" t="n">
        <f aca="false" ca="false" dt2D="false" dtr="false" t="normal">AK51*POWER(2, 0.5)*AP51</f>
        <v>50.00000000000001</v>
      </c>
      <c r="AR51" s="79" t="n">
        <f aca="false" ca="false" dt2D="false" dtr="false" t="normal">20*LOG10(AP51)</f>
        <v>22.949417313407686</v>
      </c>
      <c r="AS51" s="79" t="n">
        <f aca="false" ca="false" dt2D="false" dtr="false" t="normal">AI51-AR51</f>
        <v>25.92316168310211</v>
      </c>
      <c r="AU51" s="72" t="n">
        <f aca="false" ca="false" dt2D="false" dtr="false" t="normal">AU50+1</f>
        <v>48</v>
      </c>
      <c r="AV51" s="73" t="n">
        <f aca="false" ca="false" dt2D="false" dtr="false" t="normal">AV50+27</f>
        <v>1319</v>
      </c>
      <c r="AW51" s="72" t="n"/>
      <c r="AX51" s="72" t="n">
        <f aca="false" ca="false" dt2D="false" dtr="false" t="normal">20*LOG(AV51)</f>
        <v>62.404895910927294</v>
      </c>
      <c r="AY51" s="72" t="n">
        <f aca="false" ca="false" dt2D="false" dtr="false" t="normal">2*$J$6*(AV51/1000)</f>
        <v>46.23523064107691</v>
      </c>
      <c r="AZ51" s="72" t="n">
        <f aca="false" ca="false" dt2D="false" dtr="false" t="normal">AX51+AY51</f>
        <v>108.6401265520042</v>
      </c>
      <c r="BA51" s="80" t="n">
        <f aca="false" ca="false" dt2D="false" dtr="false" t="normal">$AW$4-(AX51+AY51)+$Q$8+$Q$10</f>
        <v>74.54001440561771</v>
      </c>
      <c r="BB51" s="81" t="n">
        <f aca="false" ca="false" dt2D="false" dtr="false" t="normal">POWER(10, (BA51+$D$16)*0.05)*1000</f>
        <v>0.004266686240228487</v>
      </c>
      <c r="BC51" s="82" t="n">
        <f aca="false" ca="false" dt2D="false" dtr="false" t="normal">POWER(10, 0.05*AZ51)</f>
        <v>270399.7760630948</v>
      </c>
      <c r="BD51" s="72" t="n">
        <f aca="false" ca="false" dt2D="false" dtr="false" t="normal">BB51*POWER(2, 0.5)*BC51</f>
        <v>1631.5937487592853</v>
      </c>
      <c r="BE51" s="71" t="n">
        <f aca="false" ca="false" dt2D="false" dtr="false" t="normal">BC51*($X$4/$BD$4)</f>
        <v>16387.865215945112</v>
      </c>
      <c r="BF51" s="71" t="n">
        <f aca="false" ca="false" dt2D="false" dtr="false" t="normal">BB51*POWER(2, 0.5)*BE51</f>
        <v>98.8844696217747</v>
      </c>
      <c r="BG51" s="71" t="n">
        <f aca="false" ca="false" dt2D="false" dtr="false" t="normal">BC51*(50/BD51)</f>
        <v>8286.369577865666</v>
      </c>
      <c r="BH51" s="71" t="n">
        <f aca="false" ca="false" dt2D="false" dtr="false" t="normal">BB51*POWER(2, 0.5)*BG51</f>
        <v>49.99999999999999</v>
      </c>
      <c r="BI51" s="0" t="n">
        <f aca="false" ca="false" dt2D="false" dtr="false" t="normal">20*LOG10(BG51)</f>
        <v>78.36728598462399</v>
      </c>
      <c r="BJ51" s="0" t="n">
        <f aca="false" ca="false" dt2D="false" dtr="false" t="normal">AZ51-BI51</f>
        <v>30.272840567380214</v>
      </c>
      <c r="BL51" s="75" t="n"/>
    </row>
    <row outlineLevel="0" r="52">
      <c r="O52" s="1" t="n">
        <f aca="false" ca="false" dt2D="false" dtr="false" t="normal">1+O51</f>
        <v>49</v>
      </c>
      <c r="P52" s="65" t="n">
        <f aca="false" ca="false" dt2D="false" dtr="false" t="normal">P51+$J$45</f>
        <v>18.5</v>
      </c>
      <c r="Q52" s="104" t="n"/>
      <c r="R52" s="67" t="n">
        <f aca="false" ca="false" dt2D="false" dtr="false" t="normal">20*LOG(P52)</f>
        <v>25.34343456806027</v>
      </c>
      <c r="S52" s="67" t="n">
        <f aca="false" ca="false" dt2D="false" dtr="false" t="normal">2*$J$6*(P52/1000)</f>
        <v>0.6484850393176064</v>
      </c>
      <c r="T52" s="67" t="n">
        <f aca="false" ca="false" dt2D="false" dtr="false" t="normal">R52+S52</f>
        <v>25.991919607377877</v>
      </c>
      <c r="U52" s="68" t="n">
        <f aca="false" ca="false" dt2D="false" dtr="false" t="normal">$Q$4-(R52+S52)+$Q$8+$Q$10</f>
        <v>132.83854246596593</v>
      </c>
      <c r="V52" s="69" t="n">
        <f aca="false" ca="false" dt2D="false" dtr="false" t="normal">POWER(10, (U52+$D$16)*0.05)*1000</f>
        <v>3.5076569311177868</v>
      </c>
      <c r="W52" s="70" t="n">
        <f aca="false" ca="false" dt2D="false" dtr="false" t="normal">POWER(10, 0.05*T52)</f>
        <v>19.93407006349116</v>
      </c>
      <c r="X52" s="71" t="n">
        <f aca="false" ca="false" dt2D="false" dtr="false" t="normal">V52*POWER(2, 0.5)*W52</f>
        <v>98.88446962177512</v>
      </c>
      <c r="Y52" s="71" t="n">
        <f aca="false" ca="false" dt2D="false" dtr="false" t="normal">W52*(50/$X$4)</f>
        <v>10.079474633244924</v>
      </c>
      <c r="Z52" s="71" t="n">
        <f aca="false" ca="false" dt2D="false" dtr="false" t="normal">V52*POWER(2, 0.5)*Y52</f>
        <v>50.000000000000135</v>
      </c>
      <c r="AA52" s="71" t="n">
        <f aca="false" ca="false" dt2D="false" dtr="false" t="normal">20*LOG10(Y52)</f>
        <v>20.068757924275786</v>
      </c>
      <c r="AB52" s="71" t="n">
        <f aca="false" ca="false" dt2D="false" dtr="false" t="normal">T52-AA52</f>
        <v>5.923161683102091</v>
      </c>
      <c r="AD52" s="1" t="n">
        <f aca="false" ca="false" dt2D="false" dtr="false" t="normal">AD51+1</f>
        <v>49</v>
      </c>
      <c r="AE52" s="73" t="n">
        <f aca="false" ca="false" dt2D="false" dtr="false" t="normal">AE51+3</f>
        <v>154</v>
      </c>
      <c r="AG52" s="0" t="n">
        <f aca="false" ca="false" dt2D="false" dtr="false" t="normal">20*LOG(AE52)</f>
        <v>43.750414416729264</v>
      </c>
      <c r="AH52" s="0" t="n">
        <f aca="false" ca="false" dt2D="false" dtr="false" t="normal">2*$J$6*(AE52/1000)</f>
        <v>5.398199786751967</v>
      </c>
      <c r="AI52" s="75" t="n">
        <f aca="false" ca="false" dt2D="false" dtr="false" t="normal">AG52+AH52</f>
        <v>49.14861420348123</v>
      </c>
      <c r="AJ52" s="74" t="n">
        <f aca="false" ca="false" dt2D="false" dtr="false" t="normal">$AF$4-(AG52+AH52)+$Q$8+$Q$10</f>
        <v>129.68184786986257</v>
      </c>
      <c r="AK52" s="76" t="n">
        <f aca="false" ca="false" dt2D="false" dtr="false" t="normal">POWER(10, (AJ52+$D$16)*0.05)*1000</f>
        <v>2.438834783690001</v>
      </c>
      <c r="AL52" s="77" t="n">
        <f aca="false" ca="false" dt2D="false" dtr="false" t="normal">POWER(10, 0.05*AI52)</f>
        <v>286.7019918331624</v>
      </c>
      <c r="AM52" s="0" t="n">
        <f aca="false" ca="false" dt2D="false" dtr="false" t="normal">AK52*POWER(2, 0.5)*AL52</f>
        <v>988.8446962177508</v>
      </c>
      <c r="AN52" s="78" t="n">
        <f aca="false" ca="false" dt2D="false" dtr="false" t="normal">AL52*($X$4/$AM$4)</f>
        <v>28.670199183316196</v>
      </c>
      <c r="AO52" s="79" t="n">
        <f aca="false" ca="false" dt2D="false" dtr="false" t="normal">AK52*POWER(2, 0.5)*AN52</f>
        <v>98.88446962177491</v>
      </c>
      <c r="AP52" s="79" t="n">
        <f aca="false" ca="false" dt2D="false" dtr="false" t="normal">AL52*(50/AM52)</f>
        <v>14.49681597776546</v>
      </c>
      <c r="AQ52" s="79" t="n">
        <f aca="false" ca="false" dt2D="false" dtr="false" t="normal">AK52*POWER(2, 0.5)*AP52</f>
        <v>50</v>
      </c>
      <c r="AR52" s="79" t="n">
        <f aca="false" ca="false" dt2D="false" dtr="false" t="normal">20*LOG10(AP52)</f>
        <v>23.225452520379122</v>
      </c>
      <c r="AS52" s="79" t="n">
        <f aca="false" ca="false" dt2D="false" dtr="false" t="normal">AI52-AR52</f>
        <v>25.92316168310211</v>
      </c>
      <c r="AU52" s="72" t="n">
        <f aca="false" ca="false" dt2D="false" dtr="false" t="normal">AU51+1</f>
        <v>49</v>
      </c>
      <c r="AV52" s="73" t="n">
        <f aca="false" ca="false" dt2D="false" dtr="false" t="normal">AV51+27</f>
        <v>1346</v>
      </c>
      <c r="AW52" s="72" t="n"/>
      <c r="AX52" s="72" t="n">
        <f aca="false" ca="false" dt2D="false" dtr="false" t="normal">20*LOG(AV52)</f>
        <v>62.580901197759154</v>
      </c>
      <c r="AY52" s="72" t="n">
        <f aca="false" ca="false" dt2D="false" dtr="false" t="normal">2*$J$6*(AV52/1000)</f>
        <v>47.18166826602693</v>
      </c>
      <c r="AZ52" s="72" t="n">
        <f aca="false" ca="false" dt2D="false" dtr="false" t="normal">AX52+AY52</f>
        <v>109.7625694637861</v>
      </c>
      <c r="BA52" s="80" t="n">
        <f aca="false" ca="false" dt2D="false" dtr="false" t="normal">$AW$4-(AX52+AY52)+$Q$8+$Q$10</f>
        <v>73.41757149383582</v>
      </c>
      <c r="BB52" s="81" t="n">
        <f aca="false" ca="false" dt2D="false" dtr="false" t="normal">POWER(10, (BA52+$D$16)*0.05)*1000</f>
        <v>0.0037494585915788963</v>
      </c>
      <c r="BC52" s="82" t="n">
        <f aca="false" ca="false" dt2D="false" dtr="false" t="normal">POWER(10, 0.05*AZ52)</f>
        <v>307700.6921693848</v>
      </c>
      <c r="BD52" s="72" t="n">
        <f aca="false" ca="false" dt2D="false" dtr="false" t="normal">BB52*POWER(2, 0.5)*BC52</f>
        <v>1631.5937487592887</v>
      </c>
      <c r="BE52" s="71" t="n">
        <f aca="false" ca="false" dt2D="false" dtr="false" t="normal">BC52*($X$4/$BD$4)</f>
        <v>18648.526798144503</v>
      </c>
      <c r="BF52" s="71" t="n">
        <f aca="false" ca="false" dt2D="false" dtr="false" t="normal">BB52*POWER(2, 0.5)*BE52</f>
        <v>98.88446962177491</v>
      </c>
      <c r="BG52" s="71" t="n">
        <f aca="false" ca="false" dt2D="false" dtr="false" t="normal">BC52*(50/BD52)</f>
        <v>9429.45179838331</v>
      </c>
      <c r="BH52" s="71" t="n">
        <f aca="false" ca="false" dt2D="false" dtr="false" t="normal">BB52*POWER(2, 0.5)*BG52</f>
        <v>50.00000000000001</v>
      </c>
      <c r="BI52" s="0" t="n">
        <f aca="false" ca="false" dt2D="false" dtr="false" t="normal">20*LOG10(BG52)</f>
        <v>79.48972889640586</v>
      </c>
      <c r="BJ52" s="0" t="n">
        <f aca="false" ca="false" dt2D="false" dtr="false" t="normal">AZ52-BI52</f>
        <v>30.27284056738023</v>
      </c>
      <c r="BL52" s="75" t="n"/>
    </row>
    <row outlineLevel="0" r="53">
      <c r="O53" s="1" t="n">
        <f aca="false" ca="false" dt2D="false" dtr="false" t="normal">1+O52</f>
        <v>50</v>
      </c>
      <c r="P53" s="65" t="n">
        <f aca="false" ca="false" dt2D="false" dtr="false" t="normal">P52+$J$45</f>
        <v>18.875</v>
      </c>
      <c r="Q53" s="104" t="n"/>
      <c r="R53" s="67" t="n">
        <f aca="false" ca="false" dt2D="false" dtr="false" t="normal">20*LOG(P53)</f>
        <v>25.517739206024515</v>
      </c>
      <c r="S53" s="67" t="n">
        <f aca="false" ca="false" dt2D="false" dtr="false" t="normal">2*$J$6*(P53/1000)</f>
        <v>0.661630006330801</v>
      </c>
      <c r="T53" s="67" t="n">
        <f aca="false" ca="false" dt2D="false" dtr="false" t="normal">R53+S53</f>
        <v>26.179369212355315</v>
      </c>
      <c r="U53" s="68" t="n">
        <f aca="false" ca="false" dt2D="false" dtr="false" t="normal">$Q$4-(R53+S53)+$Q$8+$Q$10</f>
        <v>132.65109286098848</v>
      </c>
      <c r="V53" s="69" t="n">
        <f aca="false" ca="false" dt2D="false" dtr="false" t="normal">POWER(10, (U53+$D$16)*0.05)*1000</f>
        <v>3.4327693987167476</v>
      </c>
      <c r="W53" s="70" t="n">
        <f aca="false" ca="false" dt2D="false" dtr="false" t="normal">POWER(10, 0.05*T53)</f>
        <v>20.36894148780597</v>
      </c>
      <c r="X53" s="71" t="n">
        <f aca="false" ca="false" dt2D="false" dtr="false" t="normal">V53*POWER(2, 0.5)*W53</f>
        <v>98.88446962177507</v>
      </c>
      <c r="Y53" s="71" t="n">
        <f aca="false" ca="false" dt2D="false" dtr="false" t="normal">W53*(50/$X$4)</f>
        <v>10.299363269942962</v>
      </c>
      <c r="Z53" s="71" t="n">
        <f aca="false" ca="false" dt2D="false" dtr="false" t="normal">V53*POWER(2, 0.5)*Y53</f>
        <v>50.000000000000114</v>
      </c>
      <c r="AA53" s="71" t="n">
        <f aca="false" ca="false" dt2D="false" dtr="false" t="normal">20*LOG10(Y53)</f>
        <v>20.256207529253224</v>
      </c>
      <c r="AB53" s="71" t="n">
        <f aca="false" ca="false" dt2D="false" dtr="false" t="normal">T53-AA53</f>
        <v>5.923161683102091</v>
      </c>
      <c r="AD53" s="1" t="n">
        <f aca="false" ca="false" dt2D="false" dtr="false" t="normal">AD52+1</f>
        <v>50</v>
      </c>
      <c r="AE53" s="73" t="n">
        <f aca="false" ca="false" dt2D="false" dtr="false" t="normal">AE52+3</f>
        <v>157</v>
      </c>
      <c r="AG53" s="0" t="n">
        <f aca="false" ca="false" dt2D="false" dtr="false" t="normal">20*LOG(AE53)</f>
        <v>43.91799304818467</v>
      </c>
      <c r="AH53" s="0" t="n">
        <f aca="false" ca="false" dt2D="false" dtr="false" t="normal">2*$J$6*(AE53/1000)</f>
        <v>5.503359522857524</v>
      </c>
      <c r="AI53" s="75" t="n">
        <f aca="false" ca="false" dt2D="false" dtr="false" t="normal">AG53+AH53</f>
        <v>49.42135257104219</v>
      </c>
      <c r="AJ53" s="74" t="n">
        <f aca="false" ca="false" dt2D="false" dtr="false" t="normal">$AF$4-(AG53+AH53)+$Q$8+$Q$10</f>
        <v>129.4091095023016</v>
      </c>
      <c r="AK53" s="76" t="n">
        <f aca="false" ca="false" dt2D="false" dtr="false" t="normal">POWER(10, (AJ53+$D$16)*0.05)*1000</f>
        <v>2.363444792480357</v>
      </c>
      <c r="AL53" s="77" t="n">
        <f aca="false" ca="false" dt2D="false" dtr="false" t="normal">POWER(10, 0.05*AI53)</f>
        <v>295.84731255859543</v>
      </c>
      <c r="AM53" s="0" t="n">
        <f aca="false" ca="false" dt2D="false" dtr="false" t="normal">AK53*POWER(2, 0.5)*AL53</f>
        <v>988.8446962177478</v>
      </c>
      <c r="AN53" s="78" t="n">
        <f aca="false" ca="false" dt2D="false" dtr="false" t="normal">AL53*($X$4/$AM$4)</f>
        <v>29.584731255859495</v>
      </c>
      <c r="AO53" s="79" t="n">
        <f aca="false" ca="false" dt2D="false" dtr="false" t="normal">AK53*POWER(2, 0.5)*AN53</f>
        <v>98.88446962177461</v>
      </c>
      <c r="AP53" s="79" t="n">
        <f aca="false" ca="false" dt2D="false" dtr="false" t="normal">AL53*(50/AM53)</f>
        <v>14.959240500059709</v>
      </c>
      <c r="AQ53" s="79" t="n">
        <f aca="false" ca="false" dt2D="false" dtr="false" t="normal">AK53*POWER(2, 0.5)*AP53</f>
        <v>50</v>
      </c>
      <c r="AR53" s="79" t="n">
        <f aca="false" ca="false" dt2D="false" dtr="false" t="normal">20*LOG10(AP53)</f>
        <v>23.498190887940105</v>
      </c>
      <c r="AS53" s="79" t="n">
        <f aca="false" ca="false" dt2D="false" dtr="false" t="normal">AI53-AR53</f>
        <v>25.923161683102087</v>
      </c>
      <c r="AU53" s="72" t="n">
        <f aca="false" ca="false" dt2D="false" dtr="false" t="normal">AU52+1</f>
        <v>50</v>
      </c>
      <c r="AV53" s="73" t="n">
        <f aca="false" ca="false" dt2D="false" dtr="false" t="normal">AV52+27</f>
        <v>1373</v>
      </c>
      <c r="AW53" s="72" t="n"/>
      <c r="AX53" s="72" t="n">
        <f aca="false" ca="false" dt2D="false" dtr="false" t="normal">20*LOG(AV53)</f>
        <v>62.75341074473509</v>
      </c>
      <c r="AY53" s="72" t="n">
        <f aca="false" ca="false" dt2D="false" dtr="false" t="normal">2*$J$6*(AV53/1000)</f>
        <v>48.12810589097695</v>
      </c>
      <c r="AZ53" s="72" t="n">
        <f aca="false" ca="false" dt2D="false" dtr="false" t="normal">AX53+AY53</f>
        <v>110.88151663571205</v>
      </c>
      <c r="BA53" s="80" t="n">
        <f aca="false" ca="false" dt2D="false" dtr="false" t="normal">$AW$4-(AX53+AY53)+$Q$8+$Q$10</f>
        <v>72.29862432190987</v>
      </c>
      <c r="BB53" s="81" t="n">
        <f aca="false" ca="false" dt2D="false" dtr="false" t="normal">POWER(10, (BA53+$D$16)*0.05)*1000</f>
        <v>0.0032962580474700034</v>
      </c>
      <c r="BC53" s="82" t="n">
        <f aca="false" ca="false" dt2D="false" dtr="false" t="normal">POWER(10, 0.05*AZ53)</f>
        <v>350006.2759876416</v>
      </c>
      <c r="BD53" s="72" t="n">
        <f aca="false" ca="false" dt2D="false" dtr="false" t="normal">BB53*POWER(2, 0.5)*BC53</f>
        <v>1631.593748759285</v>
      </c>
      <c r="BE53" s="71" t="n">
        <f aca="false" ca="false" dt2D="false" dtr="false" t="normal">BC53*($X$4/$BD$4)</f>
        <v>21212.501575008544</v>
      </c>
      <c r="BF53" s="71" t="n">
        <f aca="false" ca="false" dt2D="false" dtr="false" t="normal">BB53*POWER(2, 0.5)*BE53</f>
        <v>98.88446962177468</v>
      </c>
      <c r="BG53" s="71" t="n">
        <f aca="false" ca="false" dt2D="false" dtr="false" t="normal">BC53*(50/BD53)</f>
        <v>10725.90147681668</v>
      </c>
      <c r="BH53" s="71" t="n">
        <f aca="false" ca="false" dt2D="false" dtr="false" t="normal">BB53*POWER(2, 0.5)*BG53</f>
        <v>50</v>
      </c>
      <c r="BI53" s="0" t="n">
        <f aca="false" ca="false" dt2D="false" dtr="false" t="normal">20*LOG10(BG53)</f>
        <v>80.60867606833183</v>
      </c>
      <c r="BJ53" s="0" t="n">
        <f aca="false" ca="false" dt2D="false" dtr="false" t="normal">AZ53-BI53</f>
        <v>30.272840567380214</v>
      </c>
      <c r="BL53" s="75" t="n"/>
    </row>
    <row outlineLevel="0" r="54">
      <c r="O54" s="1" t="n">
        <f aca="false" ca="false" dt2D="false" dtr="false" t="normal">1+O53</f>
        <v>51</v>
      </c>
      <c r="P54" s="65" t="n">
        <f aca="false" ca="false" dt2D="false" dtr="false" t="normal">P53+$J$45</f>
        <v>19.25</v>
      </c>
      <c r="Q54" s="104" t="n"/>
      <c r="R54" s="67" t="n">
        <f aca="false" ca="false" dt2D="false" dtr="false" t="normal">20*LOG(P54)</f>
        <v>25.68861467689039</v>
      </c>
      <c r="S54" s="67" t="n">
        <f aca="false" ca="false" dt2D="false" dtr="false" t="normal">2*$J$6*(P54/1000)</f>
        <v>0.6747749733439958</v>
      </c>
      <c r="T54" s="67" t="n">
        <f aca="false" ca="false" dt2D="false" dtr="false" t="normal">R54+S54</f>
        <v>26.363389650234385</v>
      </c>
      <c r="U54" s="68" t="n">
        <f aca="false" ca="false" dt2D="false" dtr="false" t="normal">$Q$4-(R54+S54)+$Q$8+$Q$10</f>
        <v>132.4670724231094</v>
      </c>
      <c r="V54" s="69" t="n">
        <f aca="false" ca="false" dt2D="false" dtr="false" t="normal">POWER(10, (U54+$D$16)*0.05)*1000</f>
        <v>3.360807271264015</v>
      </c>
      <c r="W54" s="70" t="n">
        <f aca="false" ca="false" dt2D="false" dtr="false" t="normal">POWER(10, 0.05*T54)</f>
        <v>20.805084427615608</v>
      </c>
      <c r="X54" s="71" t="n">
        <f aca="false" ca="false" dt2D="false" dtr="false" t="normal">V54*POWER(2, 0.5)*W54</f>
        <v>98.88446962177501</v>
      </c>
      <c r="Y54" s="71" t="n">
        <f aca="false" ca="false" dt2D="false" dtr="false" t="normal">W54*(50/$X$4)</f>
        <v>10.51989483646592</v>
      </c>
      <c r="Z54" s="71" t="n">
        <f aca="false" ca="false" dt2D="false" dtr="false" t="normal">V54*POWER(2, 0.5)*Y54</f>
        <v>50.00000000000008</v>
      </c>
      <c r="AA54" s="71" t="n">
        <f aca="false" ca="false" dt2D="false" dtr="false" t="normal">20*LOG10(Y54)</f>
        <v>20.44022796713229</v>
      </c>
      <c r="AB54" s="71" t="n">
        <f aca="false" ca="false" dt2D="false" dtr="false" t="normal">T54-AA54</f>
        <v>5.923161683102094</v>
      </c>
      <c r="AD54" s="1" t="n">
        <f aca="false" ca="false" dt2D="false" dtr="false" t="normal">AD53+1</f>
        <v>51</v>
      </c>
      <c r="AE54" s="73" t="n">
        <f aca="false" ca="false" dt2D="false" dtr="false" t="normal">AE53+3</f>
        <v>160</v>
      </c>
      <c r="AG54" s="0" t="n">
        <f aca="false" ca="false" dt2D="false" dtr="false" t="normal">20*LOG(AE54)</f>
        <v>44.08239965311849</v>
      </c>
      <c r="AH54" s="0" t="n">
        <f aca="false" ca="false" dt2D="false" dtr="false" t="normal">2*$J$6*(AE54/1000)</f>
        <v>5.608519258963082</v>
      </c>
      <c r="AI54" s="75" t="n">
        <f aca="false" ca="false" dt2D="false" dtr="false" t="normal">AG54+AH54</f>
        <v>49.69091891208158</v>
      </c>
      <c r="AJ54" s="74" t="n">
        <f aca="false" ca="false" dt2D="false" dtr="false" t="normal">$AF$4-(AG54+AH54)+$Q$8+$Q$10</f>
        <v>129.13954316126222</v>
      </c>
      <c r="AK54" s="76" t="n">
        <f aca="false" ca="false" dt2D="false" dtr="false" t="normal">POWER(10, (AJ54+$D$16)*0.05)*1000</f>
        <v>2.2912218647887985</v>
      </c>
      <c r="AL54" s="77" t="n">
        <f aca="false" ca="false" dt2D="false" dtr="false" t="normal">POWER(10, 0.05*AI54)</f>
        <v>305.1728865639019</v>
      </c>
      <c r="AM54" s="0" t="n">
        <f aca="false" ca="false" dt2D="false" dtr="false" t="normal">AK54*POWER(2, 0.5)*AL54</f>
        <v>988.8446962177518</v>
      </c>
      <c r="AN54" s="78" t="n">
        <f aca="false" ca="false" dt2D="false" dtr="false" t="normal">AL54*($X$4/$AM$4)</f>
        <v>30.51728865639014</v>
      </c>
      <c r="AO54" s="79" t="n">
        <f aca="false" ca="false" dt2D="false" dtr="false" t="normal">AK54*POWER(2, 0.5)*AN54</f>
        <v>98.88446962177501</v>
      </c>
      <c r="AP54" s="79" t="n">
        <f aca="false" ca="false" dt2D="false" dtr="false" t="normal">AL54*(50/AM54)</f>
        <v>15.430779359547696</v>
      </c>
      <c r="AQ54" s="79" t="n">
        <f aca="false" ca="false" dt2D="false" dtr="false" t="normal">AK54*POWER(2, 0.5)*AP54</f>
        <v>50</v>
      </c>
      <c r="AR54" s="79" t="n">
        <f aca="false" ca="false" dt2D="false" dtr="false" t="normal">20*LOG10(AP54)</f>
        <v>23.767757228979463</v>
      </c>
      <c r="AS54" s="79" t="n">
        <f aca="false" ca="false" dt2D="false" dtr="false" t="normal">AI54-AR54</f>
        <v>25.923161683102116</v>
      </c>
      <c r="AU54" s="72" t="n">
        <f aca="false" ca="false" dt2D="false" dtr="false" t="normal">AU53+1</f>
        <v>51</v>
      </c>
      <c r="AV54" s="73" t="n">
        <f aca="false" ca="false" dt2D="false" dtr="false" t="normal">AV53+27</f>
        <v>1400</v>
      </c>
      <c r="AW54" s="72" t="n"/>
      <c r="AX54" s="72" t="n">
        <f aca="false" ca="false" dt2D="false" dtr="false" t="normal">20*LOG(AV54)</f>
        <v>62.922560713564756</v>
      </c>
      <c r="AY54" s="72" t="n">
        <f aca="false" ca="false" dt2D="false" dtr="false" t="normal">2*$J$6*(AV54/1000)</f>
        <v>49.07454351592697</v>
      </c>
      <c r="AZ54" s="72" t="n">
        <f aca="false" ca="false" dt2D="false" dtr="false" t="normal">AX54+AY54</f>
        <v>111.99710422949173</v>
      </c>
      <c r="BA54" s="80" t="n">
        <f aca="false" ca="false" dt2D="false" dtr="false" t="normal">$AW$4-(AX54+AY54)+$Q$8+$Q$10</f>
        <v>71.18303672813019</v>
      </c>
      <c r="BB54" s="81" t="n">
        <f aca="false" ca="false" dt2D="false" dtr="false" t="normal">POWER(10, (BA54+$D$16)*0.05)*1000</f>
        <v>0.0028989573327628366</v>
      </c>
      <c r="BC54" s="82" t="n">
        <f aca="false" ca="false" dt2D="false" dtr="false" t="normal">POWER(10, 0.05*AZ54)</f>
        <v>397974.46856167924</v>
      </c>
      <c r="BD54" s="72" t="n">
        <f aca="false" ca="false" dt2D="false" dtr="false" t="normal">BB54*POWER(2, 0.5)*BC54</f>
        <v>1631.5937487592887</v>
      </c>
      <c r="BE54" s="71" t="n">
        <f aca="false" ca="false" dt2D="false" dtr="false" t="normal">BC54*($X$4/$BD$4)</f>
        <v>24119.664761313852</v>
      </c>
      <c r="BF54" s="71" t="n">
        <f aca="false" ca="false" dt2D="false" dtr="false" t="normal">BB54*POWER(2, 0.5)*BE54</f>
        <v>98.88446962177491</v>
      </c>
      <c r="BG54" s="71" t="n">
        <f aca="false" ca="false" dt2D="false" dtr="false" t="normal">BC54*(50/BD54)</f>
        <v>12195.881139662082</v>
      </c>
      <c r="BH54" s="71" t="n">
        <f aca="false" ca="false" dt2D="false" dtr="false" t="normal">BB54*POWER(2, 0.5)*BG54</f>
        <v>50.00000000000001</v>
      </c>
      <c r="BI54" s="0" t="n">
        <f aca="false" ca="false" dt2D="false" dtr="false" t="normal">20*LOG10(BG54)</f>
        <v>81.7242636621115</v>
      </c>
      <c r="BJ54" s="0" t="n">
        <f aca="false" ca="false" dt2D="false" dtr="false" t="normal">AZ54-BI54</f>
        <v>30.27284056738023</v>
      </c>
      <c r="BL54" s="75" t="n"/>
    </row>
    <row outlineLevel="0" r="55">
      <c r="O55" s="1" t="n">
        <f aca="false" ca="false" dt2D="false" dtr="false" t="normal">1+O54</f>
        <v>52</v>
      </c>
      <c r="P55" s="65" t="n">
        <f aca="false" ca="false" dt2D="false" dtr="false" t="normal">P54+$J$45</f>
        <v>19.625</v>
      </c>
      <c r="Q55" s="104" t="n"/>
      <c r="R55" s="67" t="n">
        <f aca="false" ca="false" dt2D="false" dtr="false" t="normal">20*LOG(P55)</f>
        <v>25.8561933083458</v>
      </c>
      <c r="S55" s="67" t="n">
        <f aca="false" ca="false" dt2D="false" dtr="false" t="normal">2*$J$6*(P55/1000)</f>
        <v>0.6879199403571905</v>
      </c>
      <c r="T55" s="67" t="n">
        <f aca="false" ca="false" dt2D="false" dtr="false" t="normal">R55+S55</f>
        <v>26.544113248702992</v>
      </c>
      <c r="U55" s="68" t="n">
        <f aca="false" ca="false" dt2D="false" dtr="false" t="normal">$Q$4-(R55+S55)+$Q$8+$Q$10</f>
        <v>132.2863488246408</v>
      </c>
      <c r="V55" s="69" t="n">
        <f aca="false" ca="false" dt2D="false" dtr="false" t="normal">POWER(10, (U55+$D$16)*0.05)*1000</f>
        <v>3.291602838951952</v>
      </c>
      <c r="W55" s="70" t="n">
        <f aca="false" ca="false" dt2D="false" dtr="false" t="normal">POWER(10, 0.05*T55)</f>
        <v>21.242501736891036</v>
      </c>
      <c r="X55" s="71" t="n">
        <f aca="false" ca="false" dt2D="false" dtr="false" t="normal">V55*POWER(2, 0.5)*W55</f>
        <v>98.88446962177507</v>
      </c>
      <c r="Y55" s="71" t="n">
        <f aca="false" ca="false" dt2D="false" dtr="false" t="normal">W55*(50/$X$4)</f>
        <v>10.741070775897317</v>
      </c>
      <c r="Z55" s="71" t="n">
        <f aca="false" ca="false" dt2D="false" dtr="false" t="normal">V55*POWER(2, 0.5)*Y55</f>
        <v>50.000000000000114</v>
      </c>
      <c r="AA55" s="71" t="n">
        <f aca="false" ca="false" dt2D="false" dtr="false" t="normal">20*LOG10(Y55)</f>
        <v>20.6209515656009</v>
      </c>
      <c r="AB55" s="71" t="n">
        <f aca="false" ca="false" dt2D="false" dtr="false" t="normal">T55-AA55</f>
        <v>5.923161683102091</v>
      </c>
      <c r="AD55" s="1" t="n">
        <f aca="false" ca="false" dt2D="false" dtr="false" t="normal">AD54+1</f>
        <v>52</v>
      </c>
      <c r="AE55" s="73" t="n">
        <f aca="false" ca="false" dt2D="false" dtr="false" t="normal">AE54+3</f>
        <v>163</v>
      </c>
      <c r="AG55" s="0" t="n">
        <f aca="false" ca="false" dt2D="false" dtr="false" t="normal">20*LOG(AE55)</f>
        <v>44.243752088079155</v>
      </c>
      <c r="AH55" s="0" t="n">
        <f aca="false" ca="false" dt2D="false" dtr="false" t="normal">2*$J$6*(AE55/1000)</f>
        <v>5.71367899506864</v>
      </c>
      <c r="AI55" s="75" t="n">
        <f aca="false" ca="false" dt2D="false" dtr="false" t="normal">AG55+AH55</f>
        <v>49.957431083147796</v>
      </c>
      <c r="AJ55" s="74" t="n">
        <f aca="false" ca="false" dt2D="false" dtr="false" t="normal">$AF$4-(AG55+AH55)+$Q$8+$Q$10</f>
        <v>128.873030990196</v>
      </c>
      <c r="AK55" s="76" t="n">
        <f aca="false" ca="false" dt2D="false" dtr="false" t="normal">POWER(10, (AJ55+$D$16)*0.05)*1000</f>
        <v>2.221987116555446</v>
      </c>
      <c r="AL55" s="77" t="n">
        <f aca="false" ca="false" dt2D="false" dtr="false" t="normal">POWER(10, 0.05*AI55)</f>
        <v>314.6817481641667</v>
      </c>
      <c r="AM55" s="0" t="n">
        <f aca="false" ca="false" dt2D="false" dtr="false" t="normal">AK55*POWER(2, 0.5)*AL55</f>
        <v>988.8446962177519</v>
      </c>
      <c r="AN55" s="78" t="n">
        <f aca="false" ca="false" dt2D="false" dtr="false" t="normal">AL55*($X$4/$AM$4)</f>
        <v>31.46817481641662</v>
      </c>
      <c r="AO55" s="79" t="n">
        <f aca="false" ca="false" dt2D="false" dtr="false" t="normal">AK55*POWER(2, 0.5)*AN55</f>
        <v>98.88446962177503</v>
      </c>
      <c r="AP55" s="79" t="n">
        <f aca="false" ca="false" dt2D="false" dtr="false" t="normal">AL55*(50/AM55)</f>
        <v>15.91158598351177</v>
      </c>
      <c r="AQ55" s="79" t="n">
        <f aca="false" ca="false" dt2D="false" dtr="false" t="normal">AK55*POWER(2, 0.5)*AP55</f>
        <v>49.99999999999999</v>
      </c>
      <c r="AR55" s="79" t="n">
        <f aca="false" ca="false" dt2D="false" dtr="false" t="normal">20*LOG10(AP55)</f>
        <v>24.03426940004568</v>
      </c>
      <c r="AS55" s="79" t="n">
        <f aca="false" ca="false" dt2D="false" dtr="false" t="normal">AI55-AR55</f>
        <v>25.923161683102116</v>
      </c>
      <c r="AU55" s="72" t="n">
        <f aca="false" ca="false" dt2D="false" dtr="false" t="normal">AU54+1</f>
        <v>52</v>
      </c>
      <c r="AV55" s="73" t="n">
        <f aca="false" ca="false" dt2D="false" dtr="false" t="normal">AV54+27</f>
        <v>1427</v>
      </c>
      <c r="AW55" s="72" t="n"/>
      <c r="AX55" s="72" t="n">
        <f aca="false" ca="false" dt2D="false" dtr="false" t="normal">20*LOG(AV55)</f>
        <v>63.08847946229293</v>
      </c>
      <c r="AY55" s="72" t="n">
        <f aca="false" ca="false" dt2D="false" dtr="false" t="normal">2*$J$6*(AV55/1000)</f>
        <v>50.02098114087699</v>
      </c>
      <c r="AZ55" s="72" t="n">
        <f aca="false" ca="false" dt2D="false" dtr="false" t="normal">AX55+AY55</f>
        <v>113.10946060316992</v>
      </c>
      <c r="BA55" s="80" t="n">
        <f aca="false" ca="false" dt2D="false" dtr="false" t="normal">$AW$4-(AX55+AY55)+$Q$8+$Q$10</f>
        <v>70.070680354452</v>
      </c>
      <c r="BB55" s="81" t="n">
        <f aca="false" ca="false" dt2D="false" dtr="false" t="normal">POWER(10, (BA55+$D$16)*0.05)*1000</f>
        <v>0.002550492229475931</v>
      </c>
      <c r="BC55" s="82" t="n">
        <f aca="false" ca="false" dt2D="false" dtr="false" t="normal">POWER(10, 0.05*AZ55)</f>
        <v>452348.37046585896</v>
      </c>
      <c r="BD55" s="72" t="n">
        <f aca="false" ca="false" dt2D="false" dtr="false" t="normal">BB55*POWER(2, 0.5)*BC55</f>
        <v>1631.5937487592885</v>
      </c>
      <c r="BE55" s="71" t="n">
        <f aca="false" ca="false" dt2D="false" dtr="false" t="normal">BC55*($X$4/$BD$4)</f>
        <v>27415.052755506556</v>
      </c>
      <c r="BF55" s="71" t="n">
        <f aca="false" ca="false" dt2D="false" dtr="false" t="normal">BB55*POWER(2, 0.5)*BE55</f>
        <v>98.8844696217749</v>
      </c>
      <c r="BG55" s="71" t="n">
        <f aca="false" ca="false" dt2D="false" dtr="false" t="normal">BC55*(50/BD55)</f>
        <v>13862.163017290237</v>
      </c>
      <c r="BH55" s="71" t="n">
        <f aca="false" ca="false" dt2D="false" dtr="false" t="normal">BB55*POWER(2, 0.5)*BG55</f>
        <v>50</v>
      </c>
      <c r="BI55" s="0" t="n">
        <f aca="false" ca="false" dt2D="false" dtr="false" t="normal">20*LOG10(BG55)</f>
        <v>82.8366200357897</v>
      </c>
      <c r="BJ55" s="0" t="n">
        <f aca="false" ca="false" dt2D="false" dtr="false" t="normal">AZ55-BI55</f>
        <v>30.27284056738023</v>
      </c>
      <c r="BL55" s="75" t="n"/>
    </row>
    <row outlineLevel="0" r="56">
      <c r="O56" s="103" t="n">
        <f aca="false" ca="false" dt2D="false" dtr="false" t="normal">1+O55</f>
        <v>53</v>
      </c>
      <c r="P56" s="65" t="n">
        <f aca="false" ca="false" dt2D="false" dtr="false" t="normal">P55+$J$45</f>
        <v>20</v>
      </c>
      <c r="Q56" s="104" t="n"/>
      <c r="R56" s="146" t="n">
        <f aca="false" ca="false" dt2D="false" dtr="false" t="normal">20*LOG(P56)</f>
        <v>26.02059991327962</v>
      </c>
      <c r="S56" s="146" t="n">
        <f aca="false" ca="false" dt2D="false" dtr="false" t="normal">2*$J$6*(P56/1000)</f>
        <v>0.7010649073703853</v>
      </c>
      <c r="T56" s="146" t="n">
        <f aca="false" ca="false" dt2D="false" dtr="false" t="normal">R56+S56</f>
        <v>26.721664820650005</v>
      </c>
      <c r="U56" s="68" t="n">
        <f aca="false" ca="false" dt2D="false" dtr="false" t="normal">$Q$4-(R56+S56)+$Q$8+$Q$10</f>
        <v>132.1087972526938</v>
      </c>
      <c r="V56" s="147" t="n">
        <f aca="false" ca="false" dt2D="false" dtr="false" t="normal">POWER(10, (U56+$D$16)*0.05)*1000</f>
        <v>3.2250009702254436</v>
      </c>
      <c r="W56" s="70" t="n">
        <f aca="false" ca="false" dt2D="false" dtr="false" t="normal">POWER(10, 0.05*T56)</f>
        <v>21.68119627533147</v>
      </c>
      <c r="X56" s="29" t="n">
        <f aca="false" ca="false" dt2D="false" dtr="false" t="normal">V56*POWER(2, 0.5)*W56</f>
        <v>98.88446962177503</v>
      </c>
      <c r="Y56" s="71" t="n">
        <f aca="false" ca="false" dt2D="false" dtr="false" t="normal">W56*(50/$X$4)</f>
        <v>10.962892534217104</v>
      </c>
      <c r="Z56" s="71" t="n">
        <f aca="false" ca="false" dt2D="false" dtr="false" t="normal">V56*POWER(2, 0.5)*Y56</f>
        <v>50.00000000000009</v>
      </c>
      <c r="AA56" s="71" t="n">
        <f aca="false" ca="false" dt2D="false" dtr="false" t="normal">20*LOG10(Y56)</f>
        <v>20.798503137547915</v>
      </c>
      <c r="AB56" s="71" t="n">
        <f aca="false" ca="false" dt2D="false" dtr="false" t="normal">T56-AA56</f>
        <v>5.923161683102091</v>
      </c>
      <c r="AC56" s="13" t="n"/>
      <c r="AD56" s="1" t="n">
        <f aca="false" ca="false" dt2D="false" dtr="false" t="normal">AD55+1</f>
        <v>53</v>
      </c>
      <c r="AE56" s="73" t="n">
        <f aca="false" ca="false" dt2D="false" dtr="false" t="normal">AE55+3</f>
        <v>166</v>
      </c>
      <c r="AF56" s="13" t="n"/>
      <c r="AG56" s="0" t="n">
        <f aca="false" ca="false" dt2D="false" dtr="false" t="normal">20*LOG(AE56)</f>
        <v>44.4021617608011</v>
      </c>
      <c r="AH56" s="0" t="n">
        <f aca="false" ca="false" dt2D="false" dtr="false" t="normal">2*$J$6*(AE56/1000)</f>
        <v>5.818838731174198</v>
      </c>
      <c r="AI56" s="75" t="n">
        <f aca="false" ca="false" dt2D="false" dtr="false" t="normal">AG56+AH56</f>
        <v>50.221000491975296</v>
      </c>
      <c r="AJ56" s="74" t="n">
        <f aca="false" ca="false" dt2D="false" dtr="false" t="normal">$AF$4-(AG56+AH56)+$Q$8+$Q$10</f>
        <v>128.6094615813685</v>
      </c>
      <c r="AK56" s="76" t="n">
        <f aca="false" ca="false" dt2D="false" dtr="false" t="normal">POWER(10, (AJ56+$D$16)*0.05)*1000</f>
        <v>2.155574642547618</v>
      </c>
      <c r="AL56" s="77" t="n">
        <f aca="false" ca="false" dt2D="false" dtr="false" t="normal">POWER(10, 0.05*AI56)</f>
        <v>324.3769788503046</v>
      </c>
      <c r="AM56" s="0" t="n">
        <f aca="false" ca="false" dt2D="false" dtr="false" t="normal">AK56*POWER(2, 0.5)*AL56</f>
        <v>988.8446962177486</v>
      </c>
      <c r="AN56" s="78" t="n">
        <f aca="false" ca="false" dt2D="false" dtr="false" t="normal">AL56*($X$4/$AM$4)</f>
        <v>32.43769788503041</v>
      </c>
      <c r="AO56" s="79" t="n">
        <f aca="false" ca="false" dt2D="false" dtr="false" t="normal">AK56*POWER(2, 0.5)*AN56</f>
        <v>98.8844696217747</v>
      </c>
      <c r="AP56" s="79" t="n">
        <f aca="false" ca="false" dt2D="false" dtr="false" t="normal">AL56*(50/AM56)</f>
        <v>16.401816184635486</v>
      </c>
      <c r="AQ56" s="79" t="n">
        <f aca="false" ca="false" dt2D="false" dtr="false" t="normal">AK56*POWER(2, 0.5)*AP56</f>
        <v>49.99999999999999</v>
      </c>
      <c r="AR56" s="79" t="n">
        <f aca="false" ca="false" dt2D="false" dtr="false" t="normal">20*LOG10(AP56)</f>
        <v>24.297838808873202</v>
      </c>
      <c r="AS56" s="79" t="n">
        <f aca="false" ca="false" dt2D="false" dtr="false" t="normal">AI56-AR56</f>
        <v>25.923161683102094</v>
      </c>
      <c r="AT56" s="13" t="n"/>
      <c r="AU56" s="72" t="n">
        <f aca="false" ca="false" dt2D="false" dtr="false" t="normal">AU55+1</f>
        <v>53</v>
      </c>
      <c r="AV56" s="73" t="n">
        <f aca="false" ca="false" dt2D="false" dtr="false" t="normal">AV55+27</f>
        <v>1454</v>
      </c>
      <c r="AW56" s="121" t="n"/>
      <c r="AX56" s="72" t="n">
        <f aca="false" ca="false" dt2D="false" dtr="false" t="normal">20*LOG(AV56)</f>
        <v>63.25128813046037</v>
      </c>
      <c r="AY56" s="72" t="n">
        <f aca="false" ca="false" dt2D="false" dtr="false" t="normal">2*$J$6*(AV56/1000)</f>
        <v>50.967418765827006</v>
      </c>
      <c r="AZ56" s="72" t="n">
        <f aca="false" ca="false" dt2D="false" dtr="false" t="normal">AX56+AY56</f>
        <v>114.21870689628737</v>
      </c>
      <c r="BA56" s="80" t="n">
        <f aca="false" ca="false" dt2D="false" dtr="false" t="normal">$AW$4-(AX56+AY56)+$Q$8+$Q$10</f>
        <v>68.96143406133454</v>
      </c>
      <c r="BB56" s="81" t="n">
        <f aca="false" ca="false" dt2D="false" dtr="false" t="normal">POWER(10, (BA56+$D$16)*0.05)*1000</f>
        <v>0.0022447174880417045</v>
      </c>
      <c r="BC56" s="82" t="n">
        <f aca="false" ca="false" dt2D="false" dtr="false" t="normal">POWER(10, 0.05*AZ56)</f>
        <v>513967.12950981304</v>
      </c>
      <c r="BD56" s="72" t="n">
        <f aca="false" ca="false" dt2D="false" dtr="false" t="normal">BB56*POWER(2, 0.5)*BC56</f>
        <v>1631.5937487592885</v>
      </c>
      <c r="BE56" s="71" t="n">
        <f aca="false" ca="false" dt2D="false" dtr="false" t="normal">BC56*($X$4/$BD$4)</f>
        <v>31149.523000594676</v>
      </c>
      <c r="BF56" s="71" t="n">
        <f aca="false" ca="false" dt2D="false" dtr="false" t="normal">BB56*POWER(2, 0.5)*BE56</f>
        <v>98.88446962177488</v>
      </c>
      <c r="BG56" s="71" t="n">
        <f aca="false" ca="false" dt2D="false" dtr="false" t="normal">BC56*(50/BD56)</f>
        <v>15750.462696386545</v>
      </c>
      <c r="BH56" s="71" t="n">
        <f aca="false" ca="false" dt2D="false" dtr="false" t="normal">BB56*POWER(2, 0.5)*BG56</f>
        <v>50</v>
      </c>
      <c r="BI56" s="0" t="n">
        <f aca="false" ca="false" dt2D="false" dtr="false" t="normal">20*LOG10(BG56)</f>
        <v>83.94586632890714</v>
      </c>
      <c r="BJ56" s="0" t="n">
        <f aca="false" ca="false" dt2D="false" dtr="false" t="normal">AZ56-BI56</f>
        <v>30.27284056738023</v>
      </c>
      <c r="BK56" s="13" t="n"/>
      <c r="BL56" s="75" t="n"/>
    </row>
    <row outlineLevel="0" r="57">
      <c r="O57" s="1" t="n">
        <f aca="false" ca="false" dt2D="false" dtr="false" t="normal">1+O56</f>
        <v>54</v>
      </c>
      <c r="P57" s="65" t="n">
        <f aca="false" ca="false" dt2D="false" dtr="false" t="normal">P56+$J$45</f>
        <v>20.375</v>
      </c>
      <c r="Q57" s="104" t="n"/>
      <c r="R57" s="67" t="n">
        <f aca="false" ca="false" dt2D="false" dtr="false" t="normal">20*LOG(P57)</f>
        <v>26.181952348240284</v>
      </c>
      <c r="S57" s="67" t="n">
        <f aca="false" ca="false" dt2D="false" dtr="false" t="normal">2*$J$6*(P57/1000)</f>
        <v>0.71420987438358</v>
      </c>
      <c r="T57" s="67" t="n">
        <f aca="false" ca="false" dt2D="false" dtr="false" t="normal">R57+S57</f>
        <v>26.896162222623865</v>
      </c>
      <c r="U57" s="68" t="n">
        <f aca="false" ca="false" dt2D="false" dtr="false" t="normal">$Q$4-(R57+S57)+$Q$8+$Q$10</f>
        <v>131.93429985071992</v>
      </c>
      <c r="V57" s="69" t="n">
        <f aca="false" ca="false" dt2D="false" dtr="false" t="normal">POWER(10, (U57+$D$16)*0.05)*1000</f>
        <v>3.160857954274001</v>
      </c>
      <c r="W57" s="70" t="n">
        <f aca="false" ca="false" dt2D="false" dtr="false" t="normal">POWER(10, 0.05*T57)</f>
        <v>22.12117090837514</v>
      </c>
      <c r="X57" s="71" t="n">
        <f aca="false" ca="false" dt2D="false" dtr="false" t="normal">V57*POWER(2, 0.5)*W57</f>
        <v>98.88446962177491</v>
      </c>
      <c r="Y57" s="71" t="n">
        <f aca="false" ca="false" dt2D="false" dtr="false" t="normal">W57*(50/$X$4)</f>
        <v>11.185361560307115</v>
      </c>
      <c r="Z57" s="71" t="n">
        <f aca="false" ca="false" dt2D="false" dtr="false" t="normal">V57*POWER(2, 0.5)*Y57</f>
        <v>50.00000000000003</v>
      </c>
      <c r="AA57" s="71" t="n">
        <f aca="false" ca="false" dt2D="false" dtr="false" t="normal">20*LOG10(Y57)</f>
        <v>20.973000539521777</v>
      </c>
      <c r="AB57" s="71" t="n">
        <f aca="false" ca="false" dt2D="false" dtr="false" t="normal">T57-AA57</f>
        <v>5.923161683102087</v>
      </c>
      <c r="AD57" s="1" t="n">
        <f aca="false" ca="false" dt2D="false" dtr="false" t="normal">AD56+1</f>
        <v>54</v>
      </c>
      <c r="AE57" s="73" t="n">
        <f aca="false" ca="false" dt2D="false" dtr="false" t="normal">AE56+3</f>
        <v>169</v>
      </c>
      <c r="AG57" s="0" t="n">
        <f aca="false" ca="false" dt2D="false" dtr="false" t="normal">20*LOG(AE57)</f>
        <v>44.55773409227347</v>
      </c>
      <c r="AH57" s="0" t="n">
        <f aca="false" ca="false" dt2D="false" dtr="false" t="normal">2*$J$6*(AE57/1000)</f>
        <v>5.923998467279756</v>
      </c>
      <c r="AI57" s="75" t="n">
        <f aca="false" ca="false" dt2D="false" dtr="false" t="normal">AG57+AH57</f>
        <v>50.48173255955323</v>
      </c>
      <c r="AJ57" s="74" t="n">
        <f aca="false" ca="false" dt2D="false" dtr="false" t="normal">$AF$4-(AG57+AH57)+$Q$8+$Q$10</f>
        <v>128.34872951379057</v>
      </c>
      <c r="AK57" s="76" t="n">
        <f aca="false" ca="false" dt2D="false" dtr="false" t="normal">POWER(10, (AJ57+$D$16)*0.05)*1000</f>
        <v>2.0918303638320483</v>
      </c>
      <c r="AL57" s="77" t="n">
        <f aca="false" ca="false" dt2D="false" dtr="false" t="normal">POWER(10, 0.05*AI57)</f>
        <v>334.26170798812575</v>
      </c>
      <c r="AM57" s="0" t="n">
        <f aca="false" ca="false" dt2D="false" dtr="false" t="normal">AK57*POWER(2, 0.5)*AL57</f>
        <v>988.8446962177507</v>
      </c>
      <c r="AN57" s="78" t="n">
        <f aca="false" ca="false" dt2D="false" dtr="false" t="normal">AL57*($X$4/$AM$4)</f>
        <v>33.42617079881252</v>
      </c>
      <c r="AO57" s="79" t="n">
        <f aca="false" ca="false" dt2D="false" dtr="false" t="normal">AK57*POWER(2, 0.5)*AN57</f>
        <v>98.8844696217749</v>
      </c>
      <c r="AP57" s="79" t="n">
        <f aca="false" ca="false" dt2D="false" dtr="false" t="normal">AL57*(50/AM57)</f>
        <v>16.901628196351215</v>
      </c>
      <c r="AQ57" s="79" t="n">
        <f aca="false" ca="false" dt2D="false" dtr="false" t="normal">AK57*POWER(2, 0.5)*AP57</f>
        <v>49.99999999999999</v>
      </c>
      <c r="AR57" s="79" t="n">
        <f aca="false" ca="false" dt2D="false" dtr="false" t="normal">20*LOG10(AP57)</f>
        <v>24.558570876451114</v>
      </c>
      <c r="AS57" s="79" t="n">
        <f aca="false" ca="false" dt2D="false" dtr="false" t="normal">AI57-AR57</f>
        <v>25.923161683102116</v>
      </c>
      <c r="AU57" s="72" t="n">
        <f aca="false" ca="false" dt2D="false" dtr="false" t="normal">AU56+1</f>
        <v>54</v>
      </c>
      <c r="AV57" s="73" t="n">
        <f aca="false" ca="false" dt2D="false" dtr="false" t="normal">AV56+27</f>
        <v>1481</v>
      </c>
      <c r="AW57" s="72" t="n"/>
      <c r="AX57" s="72" t="n">
        <f aca="false" ca="false" dt2D="false" dtr="false" t="normal">20*LOG(AV57)</f>
        <v>63.41110117042416</v>
      </c>
      <c r="AY57" s="72" t="n">
        <f aca="false" ca="false" dt2D="false" dtr="false" t="normal">2*$J$6*(AV57/1000)</f>
        <v>51.913856390777035</v>
      </c>
      <c r="AZ57" s="72" t="n">
        <f aca="false" ca="false" dt2D="false" dtr="false" t="normal">AX57+AY57</f>
        <v>115.32495756120119</v>
      </c>
      <c r="BA57" s="80" t="n">
        <f aca="false" ca="false" dt2D="false" dtr="false" t="normal">$AW$4-(AX57+AY57)+$Q$8+$Q$10</f>
        <v>67.85518339642073</v>
      </c>
      <c r="BB57" s="81" t="n">
        <f aca="false" ca="false" dt2D="false" dtr="false" t="normal">POWER(10, (BA57+$D$16)*0.05)*1000</f>
        <v>0.001976283099917068</v>
      </c>
      <c r="BC57" s="82" t="n">
        <f aca="false" ca="false" dt2D="false" dtr="false" t="normal">POWER(10, 0.05*AZ57)</f>
        <v>583778.2066434141</v>
      </c>
      <c r="BD57" s="72" t="n">
        <f aca="false" ca="false" dt2D="false" dtr="false" t="normal">BB57*POWER(2, 0.5)*BC57</f>
        <v>1631.5937487592887</v>
      </c>
      <c r="BE57" s="71" t="n">
        <f aca="false" ca="false" dt2D="false" dtr="false" t="normal">BC57*($X$4/$BD$4)</f>
        <v>35380.49737232807</v>
      </c>
      <c r="BF57" s="71" t="n">
        <f aca="false" ca="false" dt2D="false" dtr="false" t="normal">BB57*POWER(2, 0.5)*BE57</f>
        <v>98.88446962177491</v>
      </c>
      <c r="BG57" s="71" t="n">
        <f aca="false" ca="false" dt2D="false" dtr="false" t="normal">BC57*(50/BD57)</f>
        <v>17889.81500717737</v>
      </c>
      <c r="BH57" s="71" t="n">
        <f aca="false" ca="false" dt2D="false" dtr="false" t="normal">BB57*POWER(2, 0.5)*BG57</f>
        <v>50.00000000000001</v>
      </c>
      <c r="BI57" s="0" t="n">
        <f aca="false" ca="false" dt2D="false" dtr="false" t="normal">20*LOG10(BG57)</f>
        <v>85.05211699382096</v>
      </c>
      <c r="BJ57" s="0" t="n">
        <f aca="false" ca="false" dt2D="false" dtr="false" t="normal">AZ57-BI57</f>
        <v>30.27284056738023</v>
      </c>
      <c r="BL57" s="75" t="n"/>
    </row>
    <row outlineLevel="0" r="58">
      <c r="O58" s="1" t="n">
        <f aca="false" ca="false" dt2D="false" dtr="false" t="normal">1+O57</f>
        <v>55</v>
      </c>
      <c r="P58" s="65" t="n">
        <f aca="false" ca="false" dt2D="false" dtr="false" t="normal">P57+$J$45</f>
        <v>20.75</v>
      </c>
      <c r="Q58" s="104" t="n"/>
      <c r="R58" s="67" t="n">
        <f aca="false" ca="false" dt2D="false" dtr="false" t="normal">20*LOG(P58)</f>
        <v>26.34036202096223</v>
      </c>
      <c r="S58" s="67" t="n">
        <f aca="false" ca="false" dt2D="false" dtr="false" t="normal">2*$J$6*(P58/1000)</f>
        <v>0.7273548413967748</v>
      </c>
      <c r="T58" s="67" t="n">
        <f aca="false" ca="false" dt2D="false" dtr="false" t="normal">R58+S58</f>
        <v>27.067716862359003</v>
      </c>
      <c r="U58" s="68" t="n">
        <f aca="false" ca="false" dt2D="false" dtr="false" t="normal">$Q$4-(R58+S58)+$Q$8+$Q$10</f>
        <v>131.7627452109848</v>
      </c>
      <c r="V58" s="69" t="n">
        <f aca="false" ca="false" dt2D="false" dtr="false" t="normal">POWER(10, (U58+$D$16)*0.05)*1000</f>
        <v>3.0990404690367455</v>
      </c>
      <c r="W58" s="70" t="n">
        <f aca="false" ca="false" dt2D="false" dtr="false" t="normal">POWER(10, 0.05*T58)</f>
        <v>22.562428507210072</v>
      </c>
      <c r="X58" s="71" t="n">
        <f aca="false" ca="false" dt2D="false" dtr="false" t="normal">V58*POWER(2, 0.5)*W58</f>
        <v>98.88446962177511</v>
      </c>
      <c r="Y58" s="71" t="n">
        <f aca="false" ca="false" dt2D="false" dtr="false" t="normal">W58*(50/$X$4)</f>
        <v>11.408479305956511</v>
      </c>
      <c r="Z58" s="71" t="n">
        <f aca="false" ca="false" dt2D="false" dtr="false" t="normal">V58*POWER(2, 0.5)*Y58</f>
        <v>50.00000000000014</v>
      </c>
      <c r="AA58" s="71" t="n">
        <f aca="false" ca="false" dt2D="false" dtr="false" t="normal">20*LOG10(Y58)</f>
        <v>21.144555179256912</v>
      </c>
      <c r="AB58" s="71" t="n">
        <f aca="false" ca="false" dt2D="false" dtr="false" t="normal">T58-AA58</f>
        <v>5.923161683102091</v>
      </c>
      <c r="AD58" s="1" t="n">
        <f aca="false" ca="false" dt2D="false" dtr="false" t="normal">AD57+1</f>
        <v>55</v>
      </c>
      <c r="AE58" s="73" t="n">
        <f aca="false" ca="false" dt2D="false" dtr="false" t="normal">AE57+3</f>
        <v>172</v>
      </c>
      <c r="AG58" s="0" t="n">
        <f aca="false" ca="false" dt2D="false" dtr="false" t="normal">20*LOG(AE58)</f>
        <v>44.71056893815097</v>
      </c>
      <c r="AH58" s="0" t="n">
        <f aca="false" ca="false" dt2D="false" dtr="false" t="normal">2*$J$6*(AE58/1000)</f>
        <v>6.029158203385313</v>
      </c>
      <c r="AI58" s="75" t="n">
        <f aca="false" ca="false" dt2D="false" dtr="false" t="normal">AG58+AH58</f>
        <v>50.739727141536285</v>
      </c>
      <c r="AJ58" s="74" t="n">
        <f aca="false" ca="false" dt2D="false" dtr="false" t="normal">$AF$4-(AG58+AH58)+$Q$8+$Q$10</f>
        <v>128.0907349318075</v>
      </c>
      <c r="AK58" s="76" t="n">
        <f aca="false" ca="false" dt2D="false" dtr="false" t="normal">POWER(10, (AJ58+$D$16)*0.05)*1000</f>
        <v>2.0306109958670815</v>
      </c>
      <c r="AL58" s="77" t="n">
        <f aca="false" ca="false" dt2D="false" dtr="false" t="normal">POWER(10, 0.05*AI58)</f>
        <v>344.3391135274298</v>
      </c>
      <c r="AM58" s="0" t="n">
        <f aca="false" ca="false" dt2D="false" dtr="false" t="normal">AK58*POWER(2, 0.5)*AL58</f>
        <v>988.8446962177495</v>
      </c>
      <c r="AN58" s="78" t="n">
        <f aca="false" ca="false" dt2D="false" dtr="false" t="normal">AL58*($X$4/$AM$4)</f>
        <v>34.433911352742925</v>
      </c>
      <c r="AO58" s="79" t="n">
        <f aca="false" ca="false" dt2D="false" dtr="false" t="normal">AK58*POWER(2, 0.5)*AN58</f>
        <v>98.8844696217748</v>
      </c>
      <c r="AP58" s="79" t="n">
        <f aca="false" ca="false" dt2D="false" dtr="false" t="normal">AL58*(50/AM58)</f>
        <v>17.41118270869525</v>
      </c>
      <c r="AQ58" s="79" t="n">
        <f aca="false" ca="false" dt2D="false" dtr="false" t="normal">AK58*POWER(2, 0.5)*AP58</f>
        <v>49.99999999999999</v>
      </c>
      <c r="AR58" s="79" t="n">
        <f aca="false" ca="false" dt2D="false" dtr="false" t="normal">20*LOG10(AP58)</f>
        <v>24.816565458434184</v>
      </c>
      <c r="AS58" s="79" t="n">
        <f aca="false" ca="false" dt2D="false" dtr="false" t="normal">AI58-AR58</f>
        <v>25.9231616831021</v>
      </c>
      <c r="AU58" s="72" t="n">
        <f aca="false" ca="false" dt2D="false" dtr="false" t="normal">AU57+1</f>
        <v>55</v>
      </c>
      <c r="AV58" s="73" t="n">
        <f aca="false" ca="false" dt2D="false" dtr="false" t="normal">AV57+27</f>
        <v>1508</v>
      </c>
      <c r="AX58" s="72" t="n">
        <f aca="false" ca="false" dt2D="false" dtr="false" t="normal">20*LOG(AV58)</f>
        <v>63.5680268306751</v>
      </c>
      <c r="AY58" s="72" t="n">
        <f aca="false" ca="false" dt2D="false" dtr="false" t="normal">2*$J$6*(AV58/1000)</f>
        <v>52.86029401572705</v>
      </c>
      <c r="AZ58" s="72" t="n">
        <f aca="false" ca="false" dt2D="false" dtr="false" t="normal">AX58+AY58</f>
        <v>116.42832084640216</v>
      </c>
      <c r="BA58" s="80" t="n">
        <f aca="false" ca="false" dt2D="false" dtr="false" t="normal">$AW$4-(AX58+AY58)+$Q$8+$Q$10</f>
        <v>66.75182011121976</v>
      </c>
      <c r="BB58" s="81" t="n">
        <f aca="false" ca="false" dt2D="false" dtr="false" t="normal">POWER(10, (BA58+$D$16)*0.05)*1000</f>
        <v>0.0017405279132315622</v>
      </c>
      <c r="BC58" s="82" t="n">
        <f aca="false" ca="false" dt2D="false" dtr="false" t="normal">POWER(10, 0.05*AZ58)</f>
        <v>662851.1930884396</v>
      </c>
      <c r="BD58" s="72" t="n">
        <f aca="false" ca="false" dt2D="false" dtr="false" t="normal">BB58*POWER(2, 0.5)*BC58</f>
        <v>1631.593748759289</v>
      </c>
      <c r="BE58" s="71" t="n">
        <f aca="false" ca="false" dt2D="false" dtr="false" t="normal">BC58*($X$4/$BD$4)</f>
        <v>40172.799581117484</v>
      </c>
      <c r="BF58" s="71" t="n">
        <f aca="false" ca="false" dt2D="false" dtr="false" t="normal">BB58*POWER(2, 0.5)*BE58</f>
        <v>98.88446962177491</v>
      </c>
      <c r="BG58" s="71" t="n">
        <f aca="false" ca="false" dt2D="false" dtr="false" t="normal">BC58*(50/BD58)</f>
        <v>20312.99744781723</v>
      </c>
      <c r="BH58" s="71" t="n">
        <f aca="false" ca="false" dt2D="false" dtr="false" t="normal">BB58*POWER(2, 0.5)*BG58</f>
        <v>50</v>
      </c>
      <c r="BI58" s="0" t="n">
        <f aca="false" ca="false" dt2D="false" dtr="false" t="normal">20*LOG10(BG58)</f>
        <v>86.15548027902193</v>
      </c>
      <c r="BJ58" s="0" t="n">
        <f aca="false" ca="false" dt2D="false" dtr="false" t="normal">AZ58-BI58</f>
        <v>30.27284056738023</v>
      </c>
      <c r="BL58" s="75" t="n"/>
    </row>
    <row outlineLevel="0" r="59">
      <c r="O59" s="1" t="n">
        <f aca="false" ca="false" dt2D="false" dtr="false" t="normal">1+O58</f>
        <v>56</v>
      </c>
      <c r="P59" s="65" t="n">
        <f aca="false" ca="false" dt2D="false" dtr="false" t="normal">P58+$J$45</f>
        <v>21.125</v>
      </c>
      <c r="Q59" s="104" t="n"/>
      <c r="R59" s="67" t="n">
        <f aca="false" ca="false" dt2D="false" dtr="false" t="normal">20*LOG(P59)</f>
        <v>26.4959343524346</v>
      </c>
      <c r="S59" s="67" t="n">
        <f aca="false" ca="false" dt2D="false" dtr="false" t="normal">2*$J$6*(P59/1000)</f>
        <v>0.7404998084099695</v>
      </c>
      <c r="T59" s="67" t="n">
        <f aca="false" ca="false" dt2D="false" dtr="false" t="normal">R59+S59</f>
        <v>27.236434160844567</v>
      </c>
      <c r="U59" s="68" t="n">
        <f aca="false" ca="false" dt2D="false" dtr="false" t="normal">$Q$4-(R59+S59)+$Q$8+$Q$10</f>
        <v>131.59402791249923</v>
      </c>
      <c r="V59" s="69" t="n">
        <f aca="false" ca="false" dt2D="false" dtr="false" t="normal">POWER(10, (U59+$D$16)*0.05)*1000</f>
        <v>3.039424659123957</v>
      </c>
      <c r="W59" s="70" t="n">
        <f aca="false" ca="false" dt2D="false" dtr="false" t="normal">POWER(10, 0.05*T59)</f>
        <v>23.004971948785062</v>
      </c>
      <c r="X59" s="71" t="n">
        <f aca="false" ca="false" dt2D="false" dtr="false" t="normal">V59*POWER(2, 0.5)*W59</f>
        <v>98.88446962177497</v>
      </c>
      <c r="Y59" s="71" t="n">
        <f aca="false" ca="false" dt2D="false" dtr="false" t="normal">W59*(50/$X$4)</f>
        <v>11.632247225867333</v>
      </c>
      <c r="Z59" s="71" t="n">
        <f aca="false" ca="false" dt2D="false" dtr="false" t="normal">V59*POWER(2, 0.5)*Y59</f>
        <v>50.00000000000006</v>
      </c>
      <c r="AA59" s="71" t="n">
        <f aca="false" ca="false" dt2D="false" dtr="false" t="normal">20*LOG10(Y59)</f>
        <v>21.313272477742476</v>
      </c>
      <c r="AB59" s="71" t="n">
        <f aca="false" ca="false" dt2D="false" dtr="false" t="normal">T59-AA59</f>
        <v>5.923161683102091</v>
      </c>
      <c r="AD59" s="1" t="n">
        <f aca="false" ca="false" dt2D="false" dtr="false" t="normal">AD58+1</f>
        <v>56</v>
      </c>
      <c r="AE59" s="73" t="n">
        <f aca="false" ca="false" dt2D="false" dtr="false" t="normal">AE58+3</f>
        <v>175</v>
      </c>
      <c r="AG59" s="0" t="n">
        <f aca="false" ca="false" dt2D="false" dtr="false" t="normal">20*LOG(AE59)</f>
        <v>44.86076097372589</v>
      </c>
      <c r="AH59" s="0" t="n">
        <f aca="false" ca="false" dt2D="false" dtr="false" t="normal">2*$J$6*(AE59/1000)</f>
        <v>6.134317939490871</v>
      </c>
      <c r="AI59" s="75" t="n">
        <f aca="false" ca="false" dt2D="false" dtr="false" t="normal">AG59+AH59</f>
        <v>50.99507891321676</v>
      </c>
      <c r="AJ59" s="74" t="n">
        <f aca="false" ca="false" dt2D="false" dtr="false" t="normal">$AF$4-(AG59+AH59)+$Q$8+$Q$10</f>
        <v>127.83538316012704</v>
      </c>
      <c r="AK59" s="76" t="n">
        <f aca="false" ca="false" dt2D="false" dtr="false" t="normal">POWER(10, (AJ59+$D$16)*0.05)*1000</f>
        <v>1.9717831227404587</v>
      </c>
      <c r="AL59" s="77" t="n">
        <f aca="false" ca="false" dt2D="false" dtr="false" t="normal">POWER(10, 0.05*AI59)</f>
        <v>354.6124227212786</v>
      </c>
      <c r="AM59" s="0" t="n">
        <f aca="false" ca="false" dt2D="false" dtr="false" t="normal">AK59*POWER(2, 0.5)*AL59</f>
        <v>988.8446962177497</v>
      </c>
      <c r="AN59" s="78" t="n">
        <f aca="false" ca="false" dt2D="false" dtr="false" t="normal">AL59*($X$4/$AM$4)</f>
        <v>35.461242272127805</v>
      </c>
      <c r="AO59" s="79" t="n">
        <f aca="false" ca="false" dt2D="false" dtr="false" t="normal">AK59*POWER(2, 0.5)*AN59</f>
        <v>98.88446962177481</v>
      </c>
      <c r="AP59" s="79" t="n">
        <f aca="false" ca="false" dt2D="false" dtr="false" t="normal">AL59*(50/AM59)</f>
        <v>17.93064290467665</v>
      </c>
      <c r="AQ59" s="79" t="n">
        <f aca="false" ca="false" dt2D="false" dtr="false" t="normal">AK59*POWER(2, 0.5)*AP59</f>
        <v>50</v>
      </c>
      <c r="AR59" s="79" t="n">
        <f aca="false" ca="false" dt2D="false" dtr="false" t="normal">20*LOG10(AP59)</f>
        <v>25.071917230114657</v>
      </c>
      <c r="AS59" s="79" t="n">
        <f aca="false" ca="false" dt2D="false" dtr="false" t="normal">AI59-AR59</f>
        <v>25.9231616831021</v>
      </c>
      <c r="AU59" s="72" t="n">
        <f aca="false" ca="false" dt2D="false" dtr="false" t="normal">AU58+1</f>
        <v>56</v>
      </c>
      <c r="AV59" s="73" t="n">
        <f aca="false" ca="false" dt2D="false" dtr="false" t="normal">AV58+27</f>
        <v>1535</v>
      </c>
      <c r="AX59" s="72" t="n">
        <f aca="false" ca="false" dt2D="false" dtr="false" t="normal">20*LOG(AV59)</f>
        <v>63.7221675962641</v>
      </c>
      <c r="AY59" s="72" t="n">
        <f aca="false" ca="false" dt2D="false" dtr="false" t="normal">2*$J$6*(AV59/1000)</f>
        <v>53.806731640677064</v>
      </c>
      <c r="AZ59" s="72" t="n">
        <f aca="false" ca="false" dt2D="false" dtr="false" t="normal">AX59+AY59</f>
        <v>117.52889923694116</v>
      </c>
      <c r="BA59" s="80" t="n">
        <f aca="false" ca="false" dt2D="false" dtr="false" t="normal">$AW$4-(AX59+AY59)+$Q$8+$Q$10</f>
        <v>65.65124172068076</v>
      </c>
      <c r="BB59" s="81" t="n">
        <f aca="false" ca="false" dt2D="false" dtr="false" t="normal">POWER(10, (BA59+$D$16)*0.05)*1000</f>
        <v>0.0015333880451854746</v>
      </c>
      <c r="BC59" s="82" t="n">
        <f aca="false" ca="false" dt2D="false" dtr="false" t="normal">POWER(10, 0.05*AZ59)</f>
        <v>752393.3732962687</v>
      </c>
      <c r="BD59" s="72" t="n">
        <f aca="false" ca="false" dt2D="false" dtr="false" t="normal">BB59*POWER(2, 0.5)*BC59</f>
        <v>1631.593748759285</v>
      </c>
      <c r="BE59" s="71" t="n">
        <f aca="false" ca="false" dt2D="false" dtr="false" t="normal">BC59*($X$4/$BD$4)</f>
        <v>45599.59838159197</v>
      </c>
      <c r="BF59" s="71" t="n">
        <f aca="false" ca="false" dt2D="false" dtr="false" t="normal">BB59*POWER(2, 0.5)*BE59</f>
        <v>98.88446962177468</v>
      </c>
      <c r="BG59" s="71" t="n">
        <f aca="false" ca="false" dt2D="false" dtr="false" t="normal">BC59*(50/BD59)</f>
        <v>23057.007109411035</v>
      </c>
      <c r="BH59" s="71" t="n">
        <f aca="false" ca="false" dt2D="false" dtr="false" t="normal">BB59*POWER(2, 0.5)*BG59</f>
        <v>50.00000000000001</v>
      </c>
      <c r="BI59" s="0" t="n">
        <f aca="false" ca="false" dt2D="false" dtr="false" t="normal">20*LOG10(BG59)</f>
        <v>87.25605866956094</v>
      </c>
      <c r="BJ59" s="0" t="n">
        <f aca="false" ca="false" dt2D="false" dtr="false" t="normal">AZ59-BI59</f>
        <v>30.272840567380214</v>
      </c>
      <c r="BL59" s="75" t="n"/>
    </row>
    <row outlineLevel="0" r="60">
      <c r="O60" s="1" t="n">
        <f aca="false" ca="false" dt2D="false" dtr="false" t="normal">1+O59</f>
        <v>57</v>
      </c>
      <c r="P60" s="65" t="n">
        <f aca="false" ca="false" dt2D="false" dtr="false" t="normal">P59+$J$45</f>
        <v>21.5</v>
      </c>
      <c r="Q60" s="104" t="n"/>
      <c r="R60" s="67" t="n">
        <f aca="false" ca="false" dt2D="false" dtr="false" t="normal">20*LOG(P60)</f>
        <v>26.648769198312102</v>
      </c>
      <c r="S60" s="67" t="n">
        <f aca="false" ca="false" dt2D="false" dtr="false" t="normal">2*$J$6*(P60/1000)</f>
        <v>0.7536447754231641</v>
      </c>
      <c r="T60" s="67" t="n">
        <f aca="false" ca="false" dt2D="false" dtr="false" t="normal">R60+S60</f>
        <v>27.402413973735268</v>
      </c>
      <c r="U60" s="68" t="n">
        <f aca="false" ca="false" dt2D="false" dtr="false" t="normal">$Q$4-(R60+S60)+$Q$8+$Q$10</f>
        <v>131.42804809960853</v>
      </c>
      <c r="V60" s="69" t="n">
        <f aca="false" ca="false" dt2D="false" dtr="false" t="normal">POWER(10, (U60+$D$16)*0.05)*1000</f>
        <v>2.981895310235351</v>
      </c>
      <c r="W60" s="70" t="n">
        <f aca="false" ca="false" dt2D="false" dtr="false" t="normal">POWER(10, 0.05*T60)</f>
        <v>23.448804115820423</v>
      </c>
      <c r="X60" s="71" t="n">
        <f aca="false" ca="false" dt2D="false" dtr="false" t="normal">V60*POWER(2, 0.5)*W60</f>
        <v>98.88446962177508</v>
      </c>
      <c r="Y60" s="71" t="n">
        <f aca="false" ca="false" dt2D="false" dtr="false" t="normal">W60*(50/$X$4)</f>
        <v>11.856666777659937</v>
      </c>
      <c r="Z60" s="71" t="n">
        <f aca="false" ca="false" dt2D="false" dtr="false" t="normal">V60*POWER(2, 0.5)*Y60</f>
        <v>50.000000000000114</v>
      </c>
      <c r="AA60" s="71" t="n">
        <f aca="false" ca="false" dt2D="false" dtr="false" t="normal">20*LOG10(Y60)</f>
        <v>21.47925229063318</v>
      </c>
      <c r="AB60" s="71" t="n">
        <f aca="false" ca="false" dt2D="false" dtr="false" t="normal">T60-AA60</f>
        <v>5.923161683102087</v>
      </c>
      <c r="AD60" s="1" t="n">
        <f aca="false" ca="false" dt2D="false" dtr="false" t="normal">AD59+1</f>
        <v>57</v>
      </c>
      <c r="AE60" s="73" t="n">
        <f aca="false" ca="false" dt2D="false" dtr="false" t="normal">AE59+3</f>
        <v>178</v>
      </c>
      <c r="AG60" s="0" t="n">
        <f aca="false" ca="false" dt2D="false" dtr="false" t="normal">20*LOG(AE60)</f>
        <v>45.00840004617787</v>
      </c>
      <c r="AH60" s="0" t="n">
        <f aca="false" ca="false" dt2D="false" dtr="false" t="normal">2*$J$6*(AE60/1000)</f>
        <v>6.2394776755964285</v>
      </c>
      <c r="AI60" s="75" t="n">
        <f aca="false" ca="false" dt2D="false" dtr="false" t="normal">AG60+AH60</f>
        <v>51.247877721774294</v>
      </c>
      <c r="AJ60" s="74" t="n">
        <f aca="false" ca="false" dt2D="false" dtr="false" t="normal">$AF$4-(AG60+AH60)+$Q$8+$Q$10</f>
        <v>127.5825843515695</v>
      </c>
      <c r="AK60" s="76" t="n">
        <f aca="false" ca="false" dt2D="false" dtr="false" t="normal">POWER(10, (AJ60+$D$16)*0.05)*1000</f>
        <v>1.9152223650297144</v>
      </c>
      <c r="AL60" s="77" t="n">
        <f aca="false" ca="false" dt2D="false" dtr="false" t="normal">POWER(10, 0.05*AI60)</f>
        <v>365.08491285557545</v>
      </c>
      <c r="AM60" s="0" t="n">
        <f aca="false" ca="false" dt2D="false" dtr="false" t="normal">AK60*POWER(2, 0.5)*AL60</f>
        <v>988.8446962177499</v>
      </c>
      <c r="AN60" s="78" t="n">
        <f aca="false" ca="false" dt2D="false" dtr="false" t="normal">AL60*($X$4/$AM$4)</f>
        <v>36.50849128555749</v>
      </c>
      <c r="AO60" s="79" t="n">
        <f aca="false" ca="false" dt2D="false" dtr="false" t="normal">AK60*POWER(2, 0.5)*AN60</f>
        <v>98.88446962177484</v>
      </c>
      <c r="AP60" s="79" t="n">
        <f aca="false" ca="false" dt2D="false" dtr="false" t="normal">AL60*(50/AM60)</f>
        <v>18.46017449716803</v>
      </c>
      <c r="AQ60" s="79" t="n">
        <f aca="false" ca="false" dt2D="false" dtr="false" t="normal">AK60*POWER(2, 0.5)*AP60</f>
        <v>50</v>
      </c>
      <c r="AR60" s="79" t="n">
        <f aca="false" ca="false" dt2D="false" dtr="false" t="normal">20*LOG10(AP60)</f>
        <v>25.324716038672193</v>
      </c>
      <c r="AS60" s="79" t="n">
        <f aca="false" ca="false" dt2D="false" dtr="false" t="normal">AI60-AR60</f>
        <v>25.9231616831021</v>
      </c>
      <c r="AU60" s="72" t="n">
        <f aca="false" ca="false" dt2D="false" dtr="false" t="normal">AU59+1</f>
        <v>57</v>
      </c>
      <c r="AV60" s="73" t="n">
        <f aca="false" ca="false" dt2D="false" dtr="false" t="normal">AV59+27</f>
        <v>1562</v>
      </c>
      <c r="AX60" s="72" t="n">
        <f aca="false" ca="false" dt2D="false" dtr="false" t="normal">20*LOG(AV60)</f>
        <v>63.873620590825624</v>
      </c>
      <c r="AY60" s="72" t="n">
        <f aca="false" ca="false" dt2D="false" dtr="false" t="normal">2*$J$6*(AV60/1000)</f>
        <v>54.75316926562709</v>
      </c>
      <c r="AZ60" s="72" t="n">
        <f aca="false" ca="false" dt2D="false" dtr="false" t="normal">AX60+AY60</f>
        <v>118.62678985645272</v>
      </c>
      <c r="BA60" s="80" t="n">
        <f aca="false" ca="false" dt2D="false" dtr="false" t="normal">$AW$4-(AX60+AY60)+$Q$8+$Q$10</f>
        <v>64.5533511011692</v>
      </c>
      <c r="BB60" s="81" t="n">
        <f aca="false" ca="false" dt2D="false" dtr="false" t="normal">POWER(10, (BA60+$D$16)*0.05)*1000</f>
        <v>0.001351317938707509</v>
      </c>
      <c r="BC60" s="82" t="n">
        <f aca="false" ca="false" dt2D="false" dtr="false" t="normal">POWER(10, 0.05*AZ60)</f>
        <v>853767.2525777017</v>
      </c>
      <c r="BD60" s="72" t="n">
        <f aca="false" ca="false" dt2D="false" dtr="false" t="normal">BB60*POWER(2, 0.5)*BC60</f>
        <v>1631.5937487592885</v>
      </c>
      <c r="BE60" s="71" t="n">
        <f aca="false" ca="false" dt2D="false" dtr="false" t="normal">BC60*($X$4/$BD$4)</f>
        <v>51743.46985319396</v>
      </c>
      <c r="BF60" s="71" t="n">
        <f aca="false" ca="false" dt2D="false" dtr="false" t="normal">BB60*POWER(2, 0.5)*BE60</f>
        <v>98.8844696217749</v>
      </c>
      <c r="BG60" s="71" t="n">
        <f aca="false" ca="false" dt2D="false" dtr="false" t="normal">BC60*(50/BD60)</f>
        <v>26163.59780818391</v>
      </c>
      <c r="BH60" s="71" t="n">
        <f aca="false" ca="false" dt2D="false" dtr="false" t="normal">BB60*POWER(2, 0.5)*BG60</f>
        <v>50.00000000000001</v>
      </c>
      <c r="BI60" s="0" t="n">
        <f aca="false" ca="false" dt2D="false" dtr="false" t="normal">20*LOG10(BG60)</f>
        <v>88.35394928907249</v>
      </c>
      <c r="BJ60" s="0" t="n">
        <f aca="false" ca="false" dt2D="false" dtr="false" t="normal">AZ60-BI60</f>
        <v>30.27284056738023</v>
      </c>
      <c r="BL60" s="75" t="n"/>
    </row>
    <row outlineLevel="0" r="61">
      <c r="O61" s="1" t="n">
        <f aca="false" ca="false" dt2D="false" dtr="false" t="normal">1+O60</f>
        <v>58</v>
      </c>
      <c r="P61" s="65" t="n">
        <f aca="false" ca="false" dt2D="false" dtr="false" t="normal">P60+$J$45</f>
        <v>21.875</v>
      </c>
      <c r="Q61" s="104" t="n"/>
      <c r="R61" s="67" t="n">
        <f aca="false" ca="false" dt2D="false" dtr="false" t="normal">20*LOG(P61)</f>
        <v>26.798961233887017</v>
      </c>
      <c r="S61" s="67" t="n">
        <f aca="false" ca="false" dt2D="false" dtr="false" t="normal">2*$J$6*(P61/1000)</f>
        <v>0.7667897424363589</v>
      </c>
      <c r="T61" s="67" t="n">
        <f aca="false" ca="false" dt2D="false" dtr="false" t="normal">R61+S61</f>
        <v>27.565750976323375</v>
      </c>
      <c r="U61" s="68" t="n">
        <f aca="false" ca="false" dt2D="false" dtr="false" t="normal">$Q$4-(R61+S61)+$Q$8+$Q$10</f>
        <v>131.2647110970204</v>
      </c>
      <c r="V61" s="69" t="n">
        <f aca="false" ca="false" dt2D="false" dtr="false" t="normal">POWER(10, (U61+$D$16)*0.05)*1000</f>
        <v>2.926345108495166</v>
      </c>
      <c r="W61" s="70" t="n">
        <f aca="false" ca="false" dt2D="false" dtr="false" t="normal">POWER(10, 0.05*T61)</f>
        <v>23.89392789681889</v>
      </c>
      <c r="X61" s="71" t="n">
        <f aca="false" ca="false" dt2D="false" dtr="false" t="normal">V61*POWER(2, 0.5)*W61</f>
        <v>98.88446962177485</v>
      </c>
      <c r="Y61" s="71" t="n">
        <f aca="false" ca="false" dt2D="false" dtr="false" t="normal">W61*(50/$X$4)</f>
        <v>12.081739421878504</v>
      </c>
      <c r="Z61" s="71" t="n">
        <f aca="false" ca="false" dt2D="false" dtr="false" t="normal">V61*POWER(2, 0.5)*Y61</f>
        <v>50.00000000000001</v>
      </c>
      <c r="AA61" s="71" t="n">
        <f aca="false" ca="false" dt2D="false" dtr="false" t="normal">20*LOG10(Y61)</f>
        <v>21.642589293221285</v>
      </c>
      <c r="AB61" s="71" t="n">
        <f aca="false" ca="false" dt2D="false" dtr="false" t="normal">T61-AA61</f>
        <v>5.923161683102091</v>
      </c>
      <c r="AD61" s="1" t="n">
        <f aca="false" ca="false" dt2D="false" dtr="false" t="normal">AD60+1</f>
        <v>58</v>
      </c>
      <c r="AE61" s="73" t="n">
        <f aca="false" ca="false" dt2D="false" dtr="false" t="normal">AE60+3</f>
        <v>181</v>
      </c>
      <c r="AG61" s="0" t="n">
        <f aca="false" ca="false" dt2D="false" dtr="false" t="normal">20*LOG(AE61)</f>
        <v>45.153571497383695</v>
      </c>
      <c r="AH61" s="0" t="n">
        <f aca="false" ca="false" dt2D="false" dtr="false" t="normal">2*$J$6*(AE61/1000)</f>
        <v>6.344637411701987</v>
      </c>
      <c r="AI61" s="75" t="n">
        <f aca="false" ca="false" dt2D="false" dtr="false" t="normal">AG61+AH61</f>
        <v>51.49820890908568</v>
      </c>
      <c r="AJ61" s="74" t="n">
        <f aca="false" ca="false" dt2D="false" dtr="false" t="normal">$AF$4-(AG61+AH61)+$Q$8+$Q$10</f>
        <v>127.3322531642581</v>
      </c>
      <c r="AK61" s="76" t="n">
        <f aca="false" ca="false" dt2D="false" dtr="false" t="normal">POWER(10, (AJ61+$D$16)*0.05)*1000</f>
        <v>1.8608126304228712</v>
      </c>
      <c r="AL61" s="77" t="n">
        <f aca="false" ca="false" dt2D="false" dtr="false" t="normal">POWER(10, 0.05*AI61)</f>
        <v>375.75991198910964</v>
      </c>
      <c r="AM61" s="0" t="n">
        <f aca="false" ca="false" dt2D="false" dtr="false" t="normal">AK61*POWER(2, 0.5)*AL61</f>
        <v>988.8446962177487</v>
      </c>
      <c r="AN61" s="78" t="n">
        <f aca="false" ca="false" dt2D="false" dtr="false" t="normal">AL61*($X$4/$AM$4)</f>
        <v>37.575991198910906</v>
      </c>
      <c r="AO61" s="79" t="n">
        <f aca="false" ca="false" dt2D="false" dtr="false" t="normal">AK61*POWER(2, 0.5)*AN61</f>
        <v>98.88446962177471</v>
      </c>
      <c r="AP61" s="79" t="n">
        <f aca="false" ca="false" dt2D="false" dtr="false" t="normal">AL61*(50/AM61)</f>
        <v>18.999945766325137</v>
      </c>
      <c r="AQ61" s="79" t="n">
        <f aca="false" ca="false" dt2D="false" dtr="false" t="normal">AK61*POWER(2, 0.5)*AP61</f>
        <v>49.99999999999999</v>
      </c>
      <c r="AR61" s="79" t="n">
        <f aca="false" ca="false" dt2D="false" dtr="false" t="normal">20*LOG10(AP61)</f>
        <v>25.57504722598359</v>
      </c>
      <c r="AS61" s="79" t="n">
        <f aca="false" ca="false" dt2D="false" dtr="false" t="normal">AI61-AR61</f>
        <v>25.923161683102094</v>
      </c>
      <c r="AU61" s="72" t="n">
        <f aca="false" ca="false" dt2D="false" dtr="false" t="normal">AU60+1</f>
        <v>58</v>
      </c>
      <c r="AV61" s="73" t="n">
        <f aca="false" ca="false" dt2D="false" dtr="false" t="normal">AV60+27</f>
        <v>1589</v>
      </c>
      <c r="AX61" s="72" t="n">
        <f aca="false" ca="false" dt2D="false" dtr="false" t="normal">20*LOG(AV61)</f>
        <v>64.0224779441476</v>
      </c>
      <c r="AY61" s="72" t="n">
        <f aca="false" ca="false" dt2D="false" dtr="false" t="normal">2*$J$6*(AV61/1000)</f>
        <v>55.69960689057711</v>
      </c>
      <c r="AZ61" s="72" t="n">
        <f aca="false" ca="false" dt2D="false" dtr="false" t="normal">AX61+AY61</f>
        <v>119.72208483472471</v>
      </c>
      <c r="BA61" s="80" t="n">
        <f aca="false" ca="false" dt2D="false" dtr="false" t="normal">$AW$4-(AX61+AY61)+$Q$8+$Q$10</f>
        <v>63.45805612289721</v>
      </c>
      <c r="BB61" s="81" t="n">
        <f aca="false" ca="false" dt2D="false" dtr="false" t="normal">POWER(10, (BA61+$D$16)*0.05)*1000</f>
        <v>0.0011912222402262372</v>
      </c>
      <c r="BC61" s="82" t="n">
        <f aca="false" ca="false" dt2D="false" dtr="false" t="normal">POWER(10, 0.05*AZ61)</f>
        <v>968510.2955013312</v>
      </c>
      <c r="BD61" s="72" t="n">
        <f aca="false" ca="false" dt2D="false" dtr="false" t="normal">BB61*POWER(2, 0.5)*BC61</f>
        <v>1631.5937487592853</v>
      </c>
      <c r="BE61" s="71" t="n">
        <f aca="false" ca="false" dt2D="false" dtr="false" t="normal">BC61*($X$4/$BD$4)</f>
        <v>58697.59366674725</v>
      </c>
      <c r="BF61" s="71" t="n">
        <f aca="false" ca="false" dt2D="false" dtr="false" t="normal">BB61*POWER(2, 0.5)*BE61</f>
        <v>98.8844696217747</v>
      </c>
      <c r="BG61" s="71" t="n">
        <f aca="false" ca="false" dt2D="false" dtr="false" t="normal">BC61*(50/BD61)</f>
        <v>29679.884966396097</v>
      </c>
      <c r="BH61" s="71" t="n">
        <f aca="false" ca="false" dt2D="false" dtr="false" t="normal">BB61*POWER(2, 0.5)*BG61</f>
        <v>50</v>
      </c>
      <c r="BI61" s="0" t="n">
        <f aca="false" ca="false" dt2D="false" dtr="false" t="normal">20*LOG10(BG61)</f>
        <v>89.44924426734448</v>
      </c>
      <c r="BJ61" s="0" t="n">
        <f aca="false" ca="false" dt2D="false" dtr="false" t="normal">AZ61-BI61</f>
        <v>30.27284056738023</v>
      </c>
      <c r="BL61" s="75" t="n"/>
    </row>
    <row outlineLevel="0" r="62">
      <c r="O62" s="1" t="n">
        <f aca="false" ca="false" dt2D="false" dtr="false" t="normal">1+O61</f>
        <v>59</v>
      </c>
      <c r="P62" s="65" t="n">
        <f aca="false" ca="false" dt2D="false" dtr="false" t="normal">P61+$J$45</f>
        <v>22.25</v>
      </c>
      <c r="Q62" s="104" t="n"/>
      <c r="R62" s="67" t="n">
        <f aca="false" ca="false" dt2D="false" dtr="false" t="normal">20*LOG(P62)</f>
        <v>26.946600306339008</v>
      </c>
      <c r="S62" s="67" t="n">
        <f aca="false" ca="false" dt2D="false" dtr="false" t="normal">2*$J$6*(P62/1000)</f>
        <v>0.7799347094495536</v>
      </c>
      <c r="T62" s="67" t="n">
        <f aca="false" ca="false" dt2D="false" dtr="false" t="normal">R62+S62</f>
        <v>27.72653501578856</v>
      </c>
      <c r="U62" s="68" t="n">
        <f aca="false" ca="false" dt2D="false" dtr="false" t="normal">$Q$4-(R62+S62)+$Q$8+$Q$10</f>
        <v>131.10392705755524</v>
      </c>
      <c r="V62" s="69" t="n">
        <f aca="false" ca="false" dt2D="false" dtr="false" t="normal">POWER(10, (U62+$D$16)*0.05)*1000</f>
        <v>2.8726739746861</v>
      </c>
      <c r="W62" s="70" t="n">
        <f aca="false" ca="false" dt2D="false" dtr="false" t="normal">POWER(10, 0.05*T62)</f>
        <v>24.340346186076584</v>
      </c>
      <c r="X62" s="71" t="n">
        <f aca="false" ca="false" dt2D="false" dtr="false" t="normal">V62*POWER(2, 0.5)*W62</f>
        <v>98.88446962177503</v>
      </c>
      <c r="Y62" s="71" t="n">
        <f aca="false" ca="false" dt2D="false" dtr="false" t="normal">W62*(50/$X$4)</f>
        <v>12.307466621996584</v>
      </c>
      <c r="Z62" s="71" t="n">
        <f aca="false" ca="false" dt2D="false" dtr="false" t="normal">V62*POWER(2, 0.5)*Y62</f>
        <v>50.000000000000085</v>
      </c>
      <c r="AA62" s="71" t="n">
        <f aca="false" ca="false" dt2D="false" dtr="false" t="normal">20*LOG10(Y62)</f>
        <v>21.80337333268647</v>
      </c>
      <c r="AB62" s="71" t="n">
        <f aca="false" ca="false" dt2D="false" dtr="false" t="normal">T62-AA62</f>
        <v>5.923161683102091</v>
      </c>
      <c r="AD62" s="1" t="n">
        <f aca="false" ca="false" dt2D="false" dtr="false" t="normal">AD61+1</f>
        <v>59</v>
      </c>
      <c r="AE62" s="73" t="n">
        <f aca="false" ca="false" dt2D="false" dtr="false" t="normal">AE61+3</f>
        <v>184</v>
      </c>
      <c r="AG62" s="0" t="n">
        <f aca="false" ca="false" dt2D="false" dtr="false" t="normal">20*LOG(AE62)</f>
        <v>45.29635646019073</v>
      </c>
      <c r="AH62" s="0" t="n">
        <f aca="false" ca="false" dt2D="false" dtr="false" t="normal">2*$J$6*(AE62/1000)</f>
        <v>6.449797147807544</v>
      </c>
      <c r="AI62" s="75" t="n">
        <f aca="false" ca="false" dt2D="false" dtr="false" t="normal">AG62+AH62</f>
        <v>51.746153607998274</v>
      </c>
      <c r="AJ62" s="74" t="n">
        <f aca="false" ca="false" dt2D="false" dtr="false" t="normal">$AF$4-(AG62+AH62)+$Q$8+$Q$10</f>
        <v>127.08430846534552</v>
      </c>
      <c r="AK62" s="76" t="n">
        <f aca="false" ca="false" dt2D="false" dtr="false" t="normal">POWER(10, (AJ62+$D$16)*0.05)*1000</f>
        <v>1.8084454376539278</v>
      </c>
      <c r="AL62" s="77" t="n">
        <f aca="false" ca="false" dt2D="false" dtr="false" t="normal">POWER(10, 0.05*AI62)</f>
        <v>386.64079970419726</v>
      </c>
      <c r="AM62" s="0" t="n">
        <f aca="false" ca="false" dt2D="false" dtr="false" t="normal">AK62*POWER(2, 0.5)*AL62</f>
        <v>988.8446962177487</v>
      </c>
      <c r="AN62" s="78" t="n">
        <f aca="false" ca="false" dt2D="false" dtr="false" t="normal">AL62*($X$4/$AM$4)</f>
        <v>38.664079970419664</v>
      </c>
      <c r="AO62" s="79" t="n">
        <f aca="false" ca="false" dt2D="false" dtr="false" t="normal">AK62*POWER(2, 0.5)*AN62</f>
        <v>98.88446962177471</v>
      </c>
      <c r="AP62" s="79" t="n">
        <f aca="false" ca="false" dt2D="false" dtr="false" t="normal">AL62*(50/AM62)</f>
        <v>19.55012759754222</v>
      </c>
      <c r="AQ62" s="79" t="n">
        <f aca="false" ca="false" dt2D="false" dtr="false" t="normal">AK62*POWER(2, 0.5)*AP62</f>
        <v>50</v>
      </c>
      <c r="AR62" s="79" t="n">
        <f aca="false" ca="false" dt2D="false" dtr="false" t="normal">20*LOG10(AP62)</f>
        <v>25.82299192489618</v>
      </c>
      <c r="AS62" s="79" t="n">
        <f aca="false" ca="false" dt2D="false" dtr="false" t="normal">AI62-AR62</f>
        <v>25.923161683102094</v>
      </c>
      <c r="AU62" s="72" t="n">
        <f aca="false" ca="false" dt2D="false" dtr="false" t="normal">AU61+1</f>
        <v>59</v>
      </c>
      <c r="AV62" s="73" t="n">
        <f aca="false" ca="false" dt2D="false" dtr="false" t="normal">AV61+27</f>
        <v>1616</v>
      </c>
      <c r="AX62" s="72" t="n">
        <f aca="false" ca="false" dt2D="false" dtr="false" t="normal">20*LOG(AV62)</f>
        <v>64.16882712877134</v>
      </c>
      <c r="AY62" s="72" t="n">
        <f aca="false" ca="false" dt2D="false" dtr="false" t="normal">2*$J$6*(AV62/1000)</f>
        <v>56.64604451552713</v>
      </c>
      <c r="AZ62" s="72" t="n">
        <f aca="false" ca="false" dt2D="false" dtr="false" t="normal">AX62+AY62</f>
        <v>120.81487164429848</v>
      </c>
      <c r="BA62" s="80" t="n">
        <f aca="false" ca="false" dt2D="false" dtr="false" t="normal">$AW$4-(AX62+AY62)+$Q$8+$Q$10</f>
        <v>62.365269313323445</v>
      </c>
      <c r="BB62" s="81" t="n">
        <f aca="false" ca="false" dt2D="false" dtr="false" t="normal">POWER(10, (BA62+$D$16)*0.05)*1000</f>
        <v>0.0010503969515000152</v>
      </c>
      <c r="BC62" s="82" t="n">
        <f aca="false" ca="false" dt2D="false" dtr="false" t="normal">POWER(10, 0.05*AZ62)</f>
        <v>1098357.1517812558</v>
      </c>
      <c r="BD62" s="72" t="n">
        <f aca="false" ca="false" dt2D="false" dtr="false" t="normal">BB62*POWER(2, 0.5)*BC62</f>
        <v>1631.593748759285</v>
      </c>
      <c r="BE62" s="71" t="n">
        <f aca="false" ca="false" dt2D="false" dtr="false" t="normal">BC62*($X$4/$BD$4)</f>
        <v>66567.10010795479</v>
      </c>
      <c r="BF62" s="71" t="n">
        <f aca="false" ca="false" dt2D="false" dtr="false" t="normal">BB62*POWER(2, 0.5)*BE62</f>
        <v>98.88446962177468</v>
      </c>
      <c r="BG62" s="71" t="n">
        <f aca="false" ca="false" dt2D="false" dtr="false" t="normal">BC62*(50/BD62)</f>
        <v>33659.02672207714</v>
      </c>
      <c r="BH62" s="71" t="n">
        <f aca="false" ca="false" dt2D="false" dtr="false" t="normal">BB62*POWER(2, 0.5)*BG62</f>
        <v>50.00000000000001</v>
      </c>
      <c r="BI62" s="0" t="n">
        <f aca="false" ca="false" dt2D="false" dtr="false" t="normal">20*LOG10(BG62)</f>
        <v>90.54203107691826</v>
      </c>
      <c r="BJ62" s="0" t="n">
        <f aca="false" ca="false" dt2D="false" dtr="false" t="normal">AZ62-BI62</f>
        <v>30.272840567380214</v>
      </c>
      <c r="BL62" s="75" t="n"/>
    </row>
    <row outlineLevel="0" r="63">
      <c r="O63" s="1" t="n">
        <f aca="false" ca="false" dt2D="false" dtr="false" t="normal">1+O62</f>
        <v>60</v>
      </c>
      <c r="P63" s="65" t="n">
        <f aca="false" ca="false" dt2D="false" dtr="false" t="normal">P62+$J$45</f>
        <v>22.625</v>
      </c>
      <c r="Q63" s="104" t="n"/>
      <c r="R63" s="67" t="n">
        <f aca="false" ca="false" dt2D="false" dtr="false" t="normal">20*LOG(P63)</f>
        <v>27.091771757544816</v>
      </c>
      <c r="S63" s="67" t="n">
        <f aca="false" ca="false" dt2D="false" dtr="false" t="normal">2*$J$6*(P63/1000)</f>
        <v>0.7930796764627484</v>
      </c>
      <c r="T63" s="67" t="n">
        <f aca="false" ca="false" dt2D="false" dtr="false" t="normal">R63+S63</f>
        <v>27.884851434007565</v>
      </c>
      <c r="U63" s="68" t="n">
        <f aca="false" ca="false" dt2D="false" dtr="false" t="normal">$Q$4-(R63+S63)+$Q$8+$Q$10</f>
        <v>130.94561063933622</v>
      </c>
      <c r="V63" s="69" t="n">
        <f aca="false" ca="false" dt2D="false" dtr="false" t="normal">POWER(10, (U63+$D$16)*0.05)*1000</f>
        <v>2.820788464691884</v>
      </c>
      <c r="W63" s="70" t="n">
        <f aca="false" ca="false" dt2D="false" dtr="false" t="normal">POWER(10, 0.05*T63)</f>
        <v>24.788061883693842</v>
      </c>
      <c r="X63" s="71" t="n">
        <f aca="false" ca="false" dt2D="false" dtr="false" t="normal">V63*POWER(2, 0.5)*W63</f>
        <v>98.88446962177487</v>
      </c>
      <c r="Y63" s="71" t="n">
        <f aca="false" ca="false" dt2D="false" dtr="false" t="normal">W63*(50/$X$4)</f>
        <v>12.533849844422582</v>
      </c>
      <c r="Z63" s="71" t="n">
        <f aca="false" ca="false" dt2D="false" dtr="false" t="normal">V63*POWER(2, 0.5)*Y63</f>
        <v>50.00000000000001</v>
      </c>
      <c r="AA63" s="71" t="n">
        <f aca="false" ca="false" dt2D="false" dtr="false" t="normal">20*LOG10(Y63)</f>
        <v>21.961689750905474</v>
      </c>
      <c r="AB63" s="71" t="n">
        <f aca="false" ca="false" dt2D="false" dtr="false" t="normal">T63-AA63</f>
        <v>5.923161683102091</v>
      </c>
      <c r="AD63" s="1" t="n">
        <f aca="false" ca="false" dt2D="false" dtr="false" t="normal">AD62+1</f>
        <v>60</v>
      </c>
      <c r="AE63" s="73" t="n">
        <f aca="false" ca="false" dt2D="false" dtr="false" t="normal">AE62+3</f>
        <v>187</v>
      </c>
      <c r="AG63" s="0" t="n">
        <f aca="false" ca="false" dt2D="false" dtr="false" t="normal">20*LOG(AE63)</f>
        <v>45.43683213072998</v>
      </c>
      <c r="AH63" s="0" t="n">
        <f aca="false" ca="false" dt2D="false" dtr="false" t="normal">2*$J$6*(AE63/1000)</f>
        <v>6.5549568839131025</v>
      </c>
      <c r="AI63" s="75" t="n">
        <f aca="false" ca="false" dt2D="false" dtr="false" t="normal">AG63+AH63</f>
        <v>51.99178901464308</v>
      </c>
      <c r="AJ63" s="74" t="n">
        <f aca="false" ca="false" dt2D="false" dtr="false" t="normal">$AF$4-(AG63+AH63)+$Q$8+$Q$10</f>
        <v>126.83867305870072</v>
      </c>
      <c r="AK63" s="76" t="n">
        <f aca="false" ca="false" dt2D="false" dtr="false" t="normal">POWER(10, (AJ63+$D$16)*0.05)*1000</f>
        <v>1.758019305519746</v>
      </c>
      <c r="AL63" s="77" t="n">
        <f aca="false" ca="false" dt2D="false" dtr="false" t="normal">POWER(10, 0.05*AI63)</f>
        <v>397.73100786808703</v>
      </c>
      <c r="AM63" s="0" t="n">
        <f aca="false" ca="false" dt2D="false" dtr="false" t="normal">AK63*POWER(2, 0.5)*AL63</f>
        <v>988.8446962177507</v>
      </c>
      <c r="AN63" s="78" t="n">
        <f aca="false" ca="false" dt2D="false" dtr="false" t="normal">AL63*($X$4/$AM$4)</f>
        <v>39.77310078680864</v>
      </c>
      <c r="AO63" s="79" t="n">
        <f aca="false" ca="false" dt2D="false" dtr="false" t="normal">AK63*POWER(2, 0.5)*AN63</f>
        <v>98.88446962177491</v>
      </c>
      <c r="AP63" s="79" t="n">
        <f aca="false" ca="false" dt2D="false" dtr="false" t="normal">AL63*(50/AM63)</f>
        <v>20.110893519951883</v>
      </c>
      <c r="AQ63" s="79" t="n">
        <f aca="false" ca="false" dt2D="false" dtr="false" t="normal">AK63*POWER(2, 0.5)*AP63</f>
        <v>49.99999999999999</v>
      </c>
      <c r="AR63" s="79" t="n">
        <f aca="false" ca="false" dt2D="false" dtr="false" t="normal">20*LOG10(AP63)</f>
        <v>26.06862733154097</v>
      </c>
      <c r="AS63" s="79" t="n">
        <f aca="false" ca="false" dt2D="false" dtr="false" t="normal">AI63-AR63</f>
        <v>25.923161683102112</v>
      </c>
      <c r="AU63" s="72" t="n">
        <f aca="false" ca="false" dt2D="false" dtr="false" t="normal">AU62+1</f>
        <v>60</v>
      </c>
      <c r="AV63" s="73" t="n">
        <f aca="false" ca="false" dt2D="false" dtr="false" t="normal">AV62+27</f>
        <v>1643</v>
      </c>
      <c r="AX63" s="72" t="n">
        <f aca="false" ca="false" dt2D="false" dtr="false" t="normal">20*LOG(AV63)</f>
        <v>64.31275126870122</v>
      </c>
      <c r="AY63" s="72" t="n">
        <f aca="false" ca="false" dt2D="false" dtr="false" t="normal">2*$J$6*(AV63/1000)</f>
        <v>57.59248214047715</v>
      </c>
      <c r="AZ63" s="72" t="n">
        <f aca="false" ca="false" dt2D="false" dtr="false" t="normal">AX63+AY63</f>
        <v>121.90523340917838</v>
      </c>
      <c r="BA63" s="80" t="n">
        <f aca="false" ca="false" dt2D="false" dtr="false" t="normal">$AW$4-(AX63+AY63)+$Q$8+$Q$10</f>
        <v>61.274907548443544</v>
      </c>
      <c r="BB63" s="81" t="n">
        <f aca="false" ca="false" dt2D="false" dtr="false" t="normal">POWER(10, (BA63+$D$16)*0.05)*1000</f>
        <v>0.0009264785404165784</v>
      </c>
      <c r="BC63" s="82" t="n">
        <f aca="false" ca="false" dt2D="false" dtr="false" t="normal">POWER(10, 0.05*AZ63)</f>
        <v>1245264.6807885268</v>
      </c>
      <c r="BD63" s="72" t="n">
        <f aca="false" ca="false" dt2D="false" dtr="false" t="normal">BB63*POWER(2, 0.5)*BC63</f>
        <v>1631.5937487592853</v>
      </c>
      <c r="BE63" s="71" t="n">
        <f aca="false" ca="false" dt2D="false" dtr="false" t="normal">BC63*($X$4/$BD$4)</f>
        <v>75470.58671445605</v>
      </c>
      <c r="BF63" s="71" t="n">
        <f aca="false" ca="false" dt2D="false" dtr="false" t="normal">BB63*POWER(2, 0.5)*BE63</f>
        <v>98.8844696217747</v>
      </c>
      <c r="BG63" s="71" t="n">
        <f aca="false" ca="false" dt2D="false" dtr="false" t="normal">BC63*(50/BD63)</f>
        <v>38160.99080225898</v>
      </c>
      <c r="BH63" s="71" t="n">
        <f aca="false" ca="false" dt2D="false" dtr="false" t="normal">BB63*POWER(2, 0.5)*BG63</f>
        <v>50</v>
      </c>
      <c r="BI63" s="0" t="n">
        <f aca="false" ca="false" dt2D="false" dtr="false" t="normal">20*LOG10(BG63)</f>
        <v>91.63239284179816</v>
      </c>
      <c r="BJ63" s="0" t="n">
        <f aca="false" ca="false" dt2D="false" dtr="false" t="normal">AZ63-BI63</f>
        <v>30.272840567380214</v>
      </c>
      <c r="BL63" s="75" t="n"/>
    </row>
    <row outlineLevel="0" r="64">
      <c r="O64" s="1" t="n">
        <f aca="false" ca="false" dt2D="false" dtr="false" t="normal">1+O63</f>
        <v>61</v>
      </c>
      <c r="P64" s="65" t="n">
        <f aca="false" ca="false" dt2D="false" dtr="false" t="normal">P63+$J$45</f>
        <v>23</v>
      </c>
      <c r="Q64" s="104" t="n"/>
      <c r="R64" s="67" t="n">
        <f aca="false" ca="false" dt2D="false" dtr="false" t="normal">20*LOG(P64)</f>
        <v>27.234556720351858</v>
      </c>
      <c r="S64" s="67" t="n">
        <f aca="false" ca="false" dt2D="false" dtr="false" t="normal">2*$J$6*(P64/1000)</f>
        <v>0.806224643475943</v>
      </c>
      <c r="T64" s="67" t="n">
        <f aca="false" ca="false" dt2D="false" dtr="false" t="normal">R64+S64</f>
        <v>28.0407813638278</v>
      </c>
      <c r="U64" s="68" t="n">
        <f aca="false" ca="false" dt2D="false" dtr="false" t="normal">$Q$4-(R64+S64)+$Q$8+$Q$10</f>
        <v>130.789680709516</v>
      </c>
      <c r="V64" s="69" t="n">
        <f aca="false" ca="false" dt2D="false" dtr="false" t="normal">POWER(10, (U64+$D$16)*0.05)*1000</f>
        <v>2.770601228592357</v>
      </c>
      <c r="W64" s="70" t="n">
        <f aca="false" ca="false" dt2D="false" dtr="false" t="normal">POWER(10, 0.05*T64)</f>
        <v>25.237077895586257</v>
      </c>
      <c r="X64" s="71" t="n">
        <f aca="false" ca="false" dt2D="false" dtr="false" t="normal">V64*POWER(2, 0.5)*W64</f>
        <v>98.88446962177507</v>
      </c>
      <c r="Y64" s="71" t="n">
        <f aca="false" ca="false" dt2D="false" dtr="false" t="normal">W64*(50/$X$4)</f>
        <v>12.76089055850532</v>
      </c>
      <c r="Z64" s="71" t="n">
        <f aca="false" ca="false" dt2D="false" dtr="false" t="normal">V64*POWER(2, 0.5)*Y64</f>
        <v>50.00000000000011</v>
      </c>
      <c r="AA64" s="71" t="n">
        <f aca="false" ca="false" dt2D="false" dtr="false" t="normal">20*LOG10(Y64)</f>
        <v>22.117619680725706</v>
      </c>
      <c r="AB64" s="71" t="n">
        <f aca="false" ca="false" dt2D="false" dtr="false" t="normal">T64-AA64</f>
        <v>5.923161683102094</v>
      </c>
      <c r="AD64" s="1" t="n">
        <f aca="false" ca="false" dt2D="false" dtr="false" t="normal">AD63+1</f>
        <v>61</v>
      </c>
      <c r="AE64" s="73" t="n">
        <f aca="false" ca="false" dt2D="false" dtr="false" t="normal">AE63+3</f>
        <v>190</v>
      </c>
      <c r="AG64" s="0" t="n">
        <f aca="false" ca="false" dt2D="false" dtr="false" t="normal">20*LOG(AE64)</f>
        <v>45.57507201905658</v>
      </c>
      <c r="AH64" s="0" t="n">
        <f aca="false" ca="false" dt2D="false" dtr="false" t="normal">2*$J$6*(AE64/1000)</f>
        <v>6.66011662001866</v>
      </c>
      <c r="AI64" s="75" t="n">
        <f aca="false" ca="false" dt2D="false" dtr="false" t="normal">AG64+AH64</f>
        <v>52.23518863907524</v>
      </c>
      <c r="AJ64" s="74" t="n">
        <f aca="false" ca="false" dt2D="false" dtr="false" t="normal">$AF$4-(AG64+AH64)+$Q$8+$Q$10</f>
        <v>126.59527343426856</v>
      </c>
      <c r="AK64" s="76" t="n">
        <f aca="false" ca="false" dt2D="false" dtr="false" t="normal">POWER(10, (AJ64+$D$16)*0.05)*1000</f>
        <v>1.7094391997851814</v>
      </c>
      <c r="AL64" s="77" t="n">
        <f aca="false" ca="false" dt2D="false" dtr="false" t="normal">POWER(10, 0.05*AI64)</f>
        <v>409.0340214052603</v>
      </c>
      <c r="AM64" s="0" t="n">
        <f aca="false" ca="false" dt2D="false" dtr="false" t="normal">AK64*POWER(2, 0.5)*AL64</f>
        <v>988.8446962177505</v>
      </c>
      <c r="AN64" s="78" t="n">
        <f aca="false" ca="false" dt2D="false" dtr="false" t="normal">AL64*($X$4/$AM$4)</f>
        <v>40.90340214052597</v>
      </c>
      <c r="AO64" s="79" t="n">
        <f aca="false" ca="false" dt2D="false" dtr="false" t="normal">AK64*POWER(2, 0.5)*AN64</f>
        <v>98.8844696217749</v>
      </c>
      <c r="AP64" s="79" t="n">
        <f aca="false" ca="false" dt2D="false" dtr="false" t="normal">AL64*(50/AM64)</f>
        <v>20.682419745475794</v>
      </c>
      <c r="AQ64" s="79" t="n">
        <f aca="false" ca="false" dt2D="false" dtr="false" t="normal">AK64*POWER(2, 0.5)*AP64</f>
        <v>50</v>
      </c>
      <c r="AR64" s="79" t="n">
        <f aca="false" ca="false" dt2D="false" dtr="false" t="normal">20*LOG10(AP64)</f>
        <v>26.312026955973135</v>
      </c>
      <c r="AS64" s="79" t="n">
        <f aca="false" ca="false" dt2D="false" dtr="false" t="normal">AI64-AR64</f>
        <v>25.923161683102105</v>
      </c>
      <c r="AU64" s="72" t="n">
        <f aca="false" ca="false" dt2D="false" dtr="false" t="normal">AU63+1</f>
        <v>61</v>
      </c>
      <c r="AV64" s="73" t="n">
        <f aca="false" ca="false" dt2D="false" dtr="false" t="normal">AV63+27</f>
        <v>1670</v>
      </c>
      <c r="AX64" s="72" t="n">
        <f aca="false" ca="false" dt2D="false" dtr="false" t="normal">20*LOG(AV64)</f>
        <v>64.45432942295166</v>
      </c>
      <c r="AY64" s="72" t="n">
        <f aca="false" ca="false" dt2D="false" dtr="false" t="normal">2*$J$6*(AV64/1000)</f>
        <v>58.53891976542717</v>
      </c>
      <c r="AZ64" s="72" t="n">
        <f aca="false" ca="false" dt2D="false" dtr="false" t="normal">AX64+AY64</f>
        <v>122.99324918837883</v>
      </c>
      <c r="BA64" s="80" t="n">
        <f aca="false" ca="false" dt2D="false" dtr="false" t="normal">$AW$4-(AX64+AY64)+$Q$8+$Q$10</f>
        <v>60.1868917692431</v>
      </c>
      <c r="BB64" s="81" t="n">
        <f aca="false" ca="false" dt2D="false" dtr="false" t="normal">POWER(10, (BA64+$D$16)*0.05)*1000</f>
        <v>0.0008173998909840812</v>
      </c>
      <c r="BC64" s="82" t="n">
        <f aca="false" ca="false" dt2D="false" dtr="false" t="normal">POWER(10, 0.05*AZ64)</f>
        <v>1411440.1244907177</v>
      </c>
      <c r="BD64" s="72" t="n">
        <f aca="false" ca="false" dt2D="false" dtr="false" t="normal">BB64*POWER(2, 0.5)*BC64</f>
        <v>1631.5937487592853</v>
      </c>
      <c r="BE64" s="71" t="n">
        <f aca="false" ca="false" dt2D="false" dtr="false" t="normal">BC64*($X$4/$BD$4)</f>
        <v>85541.82572671001</v>
      </c>
      <c r="BF64" s="71" t="n">
        <f aca="false" ca="false" dt2D="false" dtr="false" t="normal">BB64*POWER(2, 0.5)*BE64</f>
        <v>98.88446962177468</v>
      </c>
      <c r="BG64" s="71" t="n">
        <f aca="false" ca="false" dt2D="false" dtr="false" t="normal">BC64*(50/BD64)</f>
        <v>43253.41787942068</v>
      </c>
      <c r="BH64" s="71" t="n">
        <f aca="false" ca="false" dt2D="false" dtr="false" t="normal">BB64*POWER(2, 0.5)*BG64</f>
        <v>50</v>
      </c>
      <c r="BI64" s="0" t="n">
        <f aca="false" ca="false" dt2D="false" dtr="false" t="normal">20*LOG10(BG64)</f>
        <v>92.7204086209986</v>
      </c>
      <c r="BJ64" s="0" t="n">
        <f aca="false" ca="false" dt2D="false" dtr="false" t="normal">AZ64-BI64</f>
        <v>30.27284056738023</v>
      </c>
      <c r="BL64" s="75" t="n"/>
    </row>
    <row outlineLevel="0" r="65">
      <c r="O65" s="1" t="n">
        <f aca="false" ca="false" dt2D="false" dtr="false" t="normal">1+O64</f>
        <v>62</v>
      </c>
      <c r="P65" s="65" t="n">
        <f aca="false" ca="false" dt2D="false" dtr="false" t="normal">P64+$J$45</f>
        <v>23.375</v>
      </c>
      <c r="Q65" s="104" t="n"/>
      <c r="R65" s="67" t="n">
        <f aca="false" ca="false" dt2D="false" dtr="false" t="normal">20*LOG(P65)</f>
        <v>27.375032390891107</v>
      </c>
      <c r="S65" s="67" t="n">
        <f aca="false" ca="false" dt2D="false" dtr="false" t="normal">2*$J$6*(P65/1000)</f>
        <v>0.8193696104891378</v>
      </c>
      <c r="T65" s="67" t="n">
        <f aca="false" ca="false" dt2D="false" dtr="false" t="normal">R65+S65</f>
        <v>28.194402001380244</v>
      </c>
      <c r="U65" s="68" t="n">
        <f aca="false" ca="false" dt2D="false" dtr="false" t="normal">$Q$4-(R65+S65)+$Q$8+$Q$10</f>
        <v>130.63606007196356</v>
      </c>
      <c r="V65" s="69" t="n">
        <f aca="false" ca="false" dt2D="false" dtr="false" t="normal">POWER(10, (U65+$D$16)*0.05)*1000</f>
        <v>2.7220305218241205</v>
      </c>
      <c r="W65" s="70" t="n">
        <f aca="false" ca="false" dt2D="false" dtr="false" t="normal">POWER(10, 0.05*T65)</f>
        <v>25.687397133495548</v>
      </c>
      <c r="X65" s="71" t="n">
        <f aca="false" ca="false" dt2D="false" dtr="false" t="normal">V65*POWER(2, 0.5)*W65</f>
        <v>98.88446962177507</v>
      </c>
      <c r="Y65" s="71" t="n">
        <f aca="false" ca="false" dt2D="false" dtr="false" t="normal">W65*(50/$X$4)</f>
        <v>12.988590236539558</v>
      </c>
      <c r="Z65" s="71" t="n">
        <f aca="false" ca="false" dt2D="false" dtr="false" t="normal">V65*POWER(2, 0.5)*Y65</f>
        <v>50.00000000000011</v>
      </c>
      <c r="AA65" s="71" t="n">
        <f aca="false" ca="false" dt2D="false" dtr="false" t="normal">20*LOG10(Y65)</f>
        <v>22.271240318278153</v>
      </c>
      <c r="AB65" s="71" t="n">
        <f aca="false" ca="false" dt2D="false" dtr="false" t="normal">T65-AA65</f>
        <v>5.923161683102091</v>
      </c>
      <c r="AD65" s="1" t="n">
        <f aca="false" ca="false" dt2D="false" dtr="false" t="normal">AD64+1</f>
        <v>62</v>
      </c>
      <c r="AE65" s="73" t="n">
        <f aca="false" ca="false" dt2D="false" dtr="false" t="normal">AE64+3</f>
        <v>193</v>
      </c>
      <c r="AG65" s="0" t="n">
        <f aca="false" ca="false" dt2D="false" dtr="false" t="normal">20*LOG(AE65)</f>
        <v>45.71114618015547</v>
      </c>
      <c r="AH65" s="0" t="n">
        <f aca="false" ca="false" dt2D="false" dtr="false" t="normal">2*$J$6*(AE65/1000)</f>
        <v>6.765276356124218</v>
      </c>
      <c r="AI65" s="75" t="n">
        <f aca="false" ca="false" dt2D="false" dtr="false" t="normal">AG65+AH65</f>
        <v>52.476422536279685</v>
      </c>
      <c r="AJ65" s="74" t="n">
        <f aca="false" ca="false" dt2D="false" dtr="false" t="normal">$AF$4-(AG65+AH65)+$Q$8+$Q$10</f>
        <v>126.35403953706412</v>
      </c>
      <c r="AK65" s="76" t="n">
        <f aca="false" ca="false" dt2D="false" dtr="false" t="normal">POWER(10, (AJ65+$D$16)*0.05)*1000</f>
        <v>1.662616031677627</v>
      </c>
      <c r="AL65" s="77" t="n">
        <f aca="false" ca="false" dt2D="false" dtr="false" t="normal">POWER(10, 0.05*AI65)</f>
        <v>420.55337908079235</v>
      </c>
      <c r="AM65" s="0" t="n">
        <f aca="false" ca="false" dt2D="false" dtr="false" t="normal">AK65*POWER(2, 0.5)*AL65</f>
        <v>988.8446962177517</v>
      </c>
      <c r="AN65" s="78" t="n">
        <f aca="false" ca="false" dt2D="false" dtr="false" t="normal">AL65*($X$4/$AM$4)</f>
        <v>42.05533790807917</v>
      </c>
      <c r="AO65" s="79" t="n">
        <f aca="false" ca="false" dt2D="false" dtr="false" t="normal">AK65*POWER(2, 0.5)*AN65</f>
        <v>98.88446962177501</v>
      </c>
      <c r="AP65" s="79" t="n">
        <f aca="false" ca="false" dt2D="false" dtr="false" t="normal">AL65*(50/AM65)</f>
        <v>21.26488520843434</v>
      </c>
      <c r="AQ65" s="79" t="n">
        <f aca="false" ca="false" dt2D="false" dtr="false" t="normal">AK65*POWER(2, 0.5)*AP65</f>
        <v>49.99999999999999</v>
      </c>
      <c r="AR65" s="79" t="n">
        <f aca="false" ca="false" dt2D="false" dtr="false" t="normal">20*LOG10(AP65)</f>
        <v>26.55326085317757</v>
      </c>
      <c r="AS65" s="79" t="n">
        <f aca="false" ca="false" dt2D="false" dtr="false" t="normal">AI65-AR65</f>
        <v>25.923161683102116</v>
      </c>
      <c r="AU65" s="72" t="n">
        <f aca="false" ca="false" dt2D="false" dtr="false" t="normal">AU64+1</f>
        <v>62</v>
      </c>
      <c r="AV65" s="73" t="n">
        <f aca="false" ca="false" dt2D="false" dtr="false" t="normal">AV64+27</f>
        <v>1697</v>
      </c>
      <c r="AX65" s="72" t="n">
        <f aca="false" ca="false" dt2D="false" dtr="false" t="normal">20*LOG(AV65)</f>
        <v>64.5936368463535</v>
      </c>
      <c r="AY65" s="72" t="n">
        <f aca="false" ca="false" dt2D="false" dtr="false" t="normal">2*$J$6*(AV65/1000)</f>
        <v>59.485357390377196</v>
      </c>
      <c r="AZ65" s="72" t="n">
        <f aca="false" ca="false" dt2D="false" dtr="false" t="normal">AX65+AY65</f>
        <v>124.0789942367307</v>
      </c>
      <c r="BA65" s="80" t="n">
        <f aca="false" ca="false" dt2D="false" dtr="false" t="normal">$AW$4-(AX65+AY65)+$Q$8+$Q$10</f>
        <v>59.10114672089123</v>
      </c>
      <c r="BB65" s="81" t="n">
        <f aca="false" ca="false" dt2D="false" dtr="false" t="normal">POWER(10, (BA65+$D$16)*0.05)*1000</f>
        <v>0.000721352137516801</v>
      </c>
      <c r="BC65" s="82" t="n">
        <f aca="false" ca="false" dt2D="false" dtr="false" t="normal">POWER(10, 0.05*AZ65)</f>
        <v>1599372.822073882</v>
      </c>
      <c r="BD65" s="72" t="n">
        <f aca="false" ca="false" dt2D="false" dtr="false" t="normal">BB65*POWER(2, 0.5)*BC65</f>
        <v>1631.5937487592887</v>
      </c>
      <c r="BE65" s="71" t="n">
        <f aca="false" ca="false" dt2D="false" dtr="false" t="normal">BC65*($X$4/$BD$4)</f>
        <v>96931.68618629572</v>
      </c>
      <c r="BF65" s="71" t="n">
        <f aca="false" ca="false" dt2D="false" dtr="false" t="normal">BB65*POWER(2, 0.5)*BE65</f>
        <v>98.8844696217749</v>
      </c>
      <c r="BG65" s="71" t="n">
        <f aca="false" ca="false" dt2D="false" dtr="false" t="normal">BC65*(50/BD65)</f>
        <v>49012.59346237664</v>
      </c>
      <c r="BH65" s="71" t="n">
        <f aca="false" ca="false" dt2D="false" dtr="false" t="normal">BB65*POWER(2, 0.5)*BG65</f>
        <v>50</v>
      </c>
      <c r="BI65" s="0" t="n">
        <f aca="false" ca="false" dt2D="false" dtr="false" t="normal">20*LOG10(BG65)</f>
        <v>93.80615366935046</v>
      </c>
      <c r="BJ65" s="0" t="n">
        <f aca="false" ca="false" dt2D="false" dtr="false" t="normal">AZ65-BI65</f>
        <v>30.27284056738023</v>
      </c>
      <c r="BL65" s="75" t="n"/>
    </row>
    <row outlineLevel="0" r="66">
      <c r="O66" s="1" t="n">
        <f aca="false" ca="false" dt2D="false" dtr="false" t="normal">1+O65</f>
        <v>63</v>
      </c>
      <c r="P66" s="65" t="n">
        <f aca="false" ca="false" dt2D="false" dtr="false" t="normal">P65+$J$45</f>
        <v>23.75</v>
      </c>
      <c r="Q66" s="104" t="n"/>
      <c r="R66" s="67" t="n">
        <f aca="false" ca="false" dt2D="false" dtr="false" t="normal">20*LOG(P66)</f>
        <v>27.513272279217706</v>
      </c>
      <c r="S66" s="67" t="n">
        <f aca="false" ca="false" dt2D="false" dtr="false" t="normal">2*$J$6*(P66/1000)</f>
        <v>0.8325145775023325</v>
      </c>
      <c r="T66" s="67" t="n">
        <f aca="false" ca="false" dt2D="false" dtr="false" t="normal">R66+S66</f>
        <v>28.34578685672004</v>
      </c>
      <c r="U66" s="68" t="n">
        <f aca="false" ca="false" dt2D="false" dtr="false" t="normal">$Q$4-(R66+S66)+$Q$8+$Q$10</f>
        <v>130.48467521662377</v>
      </c>
      <c r="V66" s="69" t="n">
        <f aca="false" ca="false" dt2D="false" dtr="false" t="normal">POWER(10, (U66+$D$16)*0.05)*1000</f>
        <v>2.6749997626523996</v>
      </c>
      <c r="W66" s="70" t="n">
        <f aca="false" ca="false" dt2D="false" dtr="false" t="normal">POWER(10, 0.05*T66)</f>
        <v>26.139022515000615</v>
      </c>
      <c r="X66" s="71" t="n">
        <f aca="false" ca="false" dt2D="false" dtr="false" t="normal">V66*POWER(2, 0.5)*W66</f>
        <v>98.88446962177517</v>
      </c>
      <c r="Y66" s="71" t="n">
        <f aca="false" ca="false" dt2D="false" dtr="false" t="normal">W66*(50/$X$4)</f>
        <v>13.216950353771566</v>
      </c>
      <c r="Z66" s="71" t="n">
        <f aca="false" ca="false" dt2D="false" dtr="false" t="normal">V66*POWER(2, 0.5)*Y66</f>
        <v>50.00000000000016</v>
      </c>
      <c r="AA66" s="71" t="n">
        <f aca="false" ca="false" dt2D="false" dtr="false" t="normal">20*LOG10(Y66)</f>
        <v>22.422625173617945</v>
      </c>
      <c r="AB66" s="71" t="n">
        <f aca="false" ca="false" dt2D="false" dtr="false" t="normal">T66-AA66</f>
        <v>5.923161683102094</v>
      </c>
      <c r="AD66" s="1" t="n">
        <f aca="false" ca="false" dt2D="false" dtr="false" t="normal">AD65+1</f>
        <v>63</v>
      </c>
      <c r="AE66" s="73" t="n">
        <f aca="false" ca="false" dt2D="false" dtr="false" t="normal">AE65+3</f>
        <v>196</v>
      </c>
      <c r="AG66" s="0" t="n">
        <f aca="false" ca="false" dt2D="false" dtr="false" t="normal">20*LOG(AE66)</f>
        <v>45.84512142712951</v>
      </c>
      <c r="AH66" s="0" t="n">
        <f aca="false" ca="false" dt2D="false" dtr="false" t="normal">2*$J$6*(AE66/1000)</f>
        <v>6.870436092229776</v>
      </c>
      <c r="AI66" s="75" t="n">
        <f aca="false" ca="false" dt2D="false" dtr="false" t="normal">AG66+AH66</f>
        <v>52.71555751935929</v>
      </c>
      <c r="AJ66" s="74" t="n">
        <f aca="false" ca="false" dt2D="false" dtr="false" t="normal">$AF$4-(AG66+AH66)+$Q$8+$Q$10</f>
        <v>126.1149045539845</v>
      </c>
      <c r="AK66" s="76" t="n">
        <f aca="false" ca="false" dt2D="false" dtr="false" t="normal">POWER(10, (AJ66+$D$16)*0.05)*1000</f>
        <v>1.6174662024434128</v>
      </c>
      <c r="AL66" s="77" t="n">
        <f aca="false" ca="false" dt2D="false" dtr="false" t="normal">POWER(10, 0.05*AI66)</f>
        <v>432.2926742949263</v>
      </c>
      <c r="AM66" s="0" t="n">
        <f aca="false" ca="false" dt2D="false" dtr="false" t="normal">AK66*POWER(2, 0.5)*AL66</f>
        <v>988.8446962177486</v>
      </c>
      <c r="AN66" s="78" t="n">
        <f aca="false" ca="false" dt2D="false" dtr="false" t="normal">AL66*($X$4/$AM$4)</f>
        <v>43.22926742949256</v>
      </c>
      <c r="AO66" s="79" t="n">
        <f aca="false" ca="false" dt2D="false" dtr="false" t="normal">AK66*POWER(2, 0.5)*AN66</f>
        <v>98.88446962177468</v>
      </c>
      <c r="AP66" s="79" t="n">
        <f aca="false" ca="false" dt2D="false" dtr="false" t="normal">AL66*(50/AM66)</f>
        <v>21.85847160572388</v>
      </c>
      <c r="AQ66" s="79" t="n">
        <f aca="false" ca="false" dt2D="false" dtr="false" t="normal">AK66*POWER(2, 0.5)*AP66</f>
        <v>49.99999999999999</v>
      </c>
      <c r="AR66" s="79" t="n">
        <f aca="false" ca="false" dt2D="false" dtr="false" t="normal">20*LOG10(AP66)</f>
        <v>26.792395836257192</v>
      </c>
      <c r="AS66" s="79" t="n">
        <f aca="false" ca="false" dt2D="false" dtr="false" t="normal">AI66-AR66</f>
        <v>25.923161683102094</v>
      </c>
      <c r="AU66" s="72" t="n">
        <f aca="false" ca="false" dt2D="false" dtr="false" t="normal">AU65+1</f>
        <v>63</v>
      </c>
      <c r="AV66" s="73" t="n">
        <f aca="false" ca="false" dt2D="false" dtr="false" t="normal">AV65+27</f>
        <v>1724</v>
      </c>
      <c r="AX66" s="72" t="n">
        <f aca="false" ca="false" dt2D="false" dtr="false" t="normal">20*LOG(AV66)</f>
        <v>64.73074522977387</v>
      </c>
      <c r="AY66" s="72" t="n">
        <f aca="false" ca="false" dt2D="false" dtr="false" t="normal">2*$J$6*(AV66/1000)</f>
        <v>60.43179501532721</v>
      </c>
      <c r="AZ66" s="72" t="n">
        <f aca="false" ca="false" dt2D="false" dtr="false" t="normal">AX66+AY66</f>
        <v>125.16254024510108</v>
      </c>
      <c r="BA66" s="80" t="n">
        <f aca="false" ca="false" dt2D="false" dtr="false" t="normal">$AW$4-(AX66+AY66)+$Q$8+$Q$10</f>
        <v>58.01760071252084</v>
      </c>
      <c r="BB66" s="81" t="n">
        <f aca="false" ca="false" dt2D="false" dtr="false" t="normal">POWER(10, (BA66+$D$16)*0.05)*1000</f>
        <v>0.0006367515673128865</v>
      </c>
      <c r="BC66" s="82" t="n">
        <f aca="false" ca="false" dt2D="false" dtr="false" t="normal">POWER(10, 0.05*AZ66)</f>
        <v>1811869.9083191473</v>
      </c>
      <c r="BD66" s="72" t="n">
        <f aca="false" ca="false" dt2D="false" dtr="false" t="normal">BB66*POWER(2, 0.5)*BC66</f>
        <v>1631.5937487592887</v>
      </c>
      <c r="BE66" s="71" t="n">
        <f aca="false" ca="false" dt2D="false" dtr="false" t="normal">BC66*($X$4/$BD$4)</f>
        <v>109810.29747388753</v>
      </c>
      <c r="BF66" s="71" t="n">
        <f aca="false" ca="false" dt2D="false" dtr="false" t="normal">BB66*POWER(2, 0.5)*BE66</f>
        <v>98.88446962177491</v>
      </c>
      <c r="BG66" s="71" t="n">
        <f aca="false" ca="false" dt2D="false" dtr="false" t="normal">BC66*(50/BD66)</f>
        <v>55524.541868861226</v>
      </c>
      <c r="BH66" s="71" t="n">
        <f aca="false" ca="false" dt2D="false" dtr="false" t="normal">BB66*POWER(2, 0.5)*BG66</f>
        <v>50</v>
      </c>
      <c r="BI66" s="0" t="n">
        <f aca="false" ca="false" dt2D="false" dtr="false" t="normal">20*LOG10(BG66)</f>
        <v>94.88969967772086</v>
      </c>
      <c r="BJ66" s="0" t="n">
        <f aca="false" ca="false" dt2D="false" dtr="false" t="normal">AZ66-BI66</f>
        <v>30.27284056738023</v>
      </c>
      <c r="BL66" s="75" t="n"/>
    </row>
    <row outlineLevel="0" r="67">
      <c r="O67" s="1" t="n">
        <f aca="false" ca="false" dt2D="false" dtr="false" t="normal">1+O66</f>
        <v>64</v>
      </c>
      <c r="P67" s="65" t="n">
        <f aca="false" ca="false" dt2D="false" dtr="false" t="normal">P66+$J$45</f>
        <v>24.125</v>
      </c>
      <c r="Q67" s="104" t="n"/>
      <c r="R67" s="67" t="n">
        <f aca="false" ca="false" dt2D="false" dtr="false" t="normal">20*LOG(P67)</f>
        <v>27.6493464403166</v>
      </c>
      <c r="S67" s="67" t="n">
        <f aca="false" ca="false" dt2D="false" dtr="false" t="normal">2*$J$6*(P67/1000)</f>
        <v>0.8456595445155273</v>
      </c>
      <c r="T67" s="67" t="n">
        <f aca="false" ca="false" dt2D="false" dtr="false" t="normal">R67+S67</f>
        <v>28.495005984832126</v>
      </c>
      <c r="U67" s="68" t="n">
        <f aca="false" ca="false" dt2D="false" dtr="false" t="normal">$Q$4-(R67+S67)+$Q$8+$Q$10</f>
        <v>130.33545608851168</v>
      </c>
      <c r="V67" s="69" t="n">
        <f aca="false" ca="false" dt2D="false" dtr="false" t="normal">POWER(10, (U67+$D$16)*0.05)*1000</f>
        <v>2.6294371309148783</v>
      </c>
      <c r="W67" s="70" t="n">
        <f aca="false" ca="false" dt2D="false" dtr="false" t="normal">POWER(10, 0.05*T67)</f>
        <v>26.591956963528485</v>
      </c>
      <c r="X67" s="71" t="n">
        <f aca="false" ca="false" dt2D="false" dtr="false" t="normal">V67*POWER(2, 0.5)*W67</f>
        <v>98.88446962177501</v>
      </c>
      <c r="Y67" s="71" t="n">
        <f aca="false" ca="false" dt2D="false" dtr="false" t="normal">W67*(50/$X$4)</f>
        <v>13.445972388404662</v>
      </c>
      <c r="Z67" s="71" t="n">
        <f aca="false" ca="false" dt2D="false" dtr="false" t="normal">V67*POWER(2, 0.5)*Y67</f>
        <v>50.00000000000008</v>
      </c>
      <c r="AA67" s="71" t="n">
        <f aca="false" ca="false" dt2D="false" dtr="false" t="normal">20*LOG10(Y67)</f>
        <v>22.571844301730035</v>
      </c>
      <c r="AB67" s="71" t="n">
        <f aca="false" ca="false" dt2D="false" dtr="false" t="normal">T67-AA67</f>
        <v>5.923161683102091</v>
      </c>
      <c r="AD67" s="1" t="n">
        <f aca="false" ca="false" dt2D="false" dtr="false" t="normal">AD66+1</f>
        <v>64</v>
      </c>
      <c r="AE67" s="73" t="n">
        <f aca="false" ca="false" dt2D="false" dtr="false" t="normal">AE66+3</f>
        <v>199</v>
      </c>
      <c r="AG67" s="0" t="n">
        <f aca="false" ca="false" dt2D="false" dtr="false" t="normal">20*LOG(AE67)</f>
        <v>45.97706152819413</v>
      </c>
      <c r="AH67" s="0" t="n">
        <f aca="false" ca="false" dt2D="false" dtr="false" t="normal">2*$J$6*(AE67/1000)</f>
        <v>6.975595828335334</v>
      </c>
      <c r="AI67" s="75" t="n">
        <f aca="false" ca="false" dt2D="false" dtr="false" t="normal">AG67+AH67</f>
        <v>52.952657356529464</v>
      </c>
      <c r="AJ67" s="74" t="n">
        <f aca="false" ca="false" dt2D="false" dtr="false" t="normal">$AF$4-(AG67+AH67)+$Q$8+$Q$10</f>
        <v>125.87780471681432</v>
      </c>
      <c r="AK67" s="76" t="n">
        <f aca="false" ca="false" dt2D="false" dtr="false" t="normal">POWER(10, (AJ67+$D$16)*0.05)*1000</f>
        <v>1.573911189105318</v>
      </c>
      <c r="AL67" s="77" t="n">
        <f aca="false" ca="false" dt2D="false" dtr="false" t="normal">POWER(10, 0.05*AI67)</f>
        <v>444.25555588901415</v>
      </c>
      <c r="AM67" s="0" t="n">
        <f aca="false" ca="false" dt2D="false" dtr="false" t="normal">AK67*POWER(2, 0.5)*AL67</f>
        <v>988.8446962177496</v>
      </c>
      <c r="AN67" s="78" t="n">
        <f aca="false" ca="false" dt2D="false" dtr="false" t="normal">AL67*($X$4/$AM$4)</f>
        <v>44.42555558890135</v>
      </c>
      <c r="AO67" s="79" t="n">
        <f aca="false" ca="false" dt2D="false" dtr="false" t="normal">AK67*POWER(2, 0.5)*AN67</f>
        <v>98.88446962177481</v>
      </c>
      <c r="AP67" s="79" t="n">
        <f aca="false" ca="false" dt2D="false" dtr="false" t="normal">AL67*(50/AM67)</f>
        <v>22.463363437567875</v>
      </c>
      <c r="AQ67" s="79" t="n">
        <f aca="false" ca="false" dt2D="false" dtr="false" t="normal">AK67*POWER(2, 0.5)*AP67</f>
        <v>50.00000000000001</v>
      </c>
      <c r="AR67" s="79" t="n">
        <f aca="false" ca="false" dt2D="false" dtr="false" t="normal">20*LOG10(AP67)</f>
        <v>27.029495673427366</v>
      </c>
      <c r="AS67" s="79" t="n">
        <f aca="false" ca="false" dt2D="false" dtr="false" t="normal">AI67-AR67</f>
        <v>25.923161683102098</v>
      </c>
      <c r="AU67" s="72" t="n">
        <f aca="false" ca="false" dt2D="false" dtr="false" t="normal">AU66+1</f>
        <v>64</v>
      </c>
      <c r="AV67" s="73" t="n">
        <f aca="false" ca="false" dt2D="false" dtr="false" t="normal">AV66+27</f>
        <v>1751</v>
      </c>
      <c r="AX67" s="72" t="n">
        <f aca="false" ca="false" dt2D="false" dtr="false" t="normal">20*LOG(AV67)</f>
        <v>64.86572292166892</v>
      </c>
      <c r="AY67" s="72" t="n">
        <f aca="false" ca="false" dt2D="false" dtr="false" t="normal">2*$J$6*(AV67/1000)</f>
        <v>61.378232640277226</v>
      </c>
      <c r="AZ67" s="72" t="n">
        <f aca="false" ca="false" dt2D="false" dtr="false" t="normal">AX67+AY67</f>
        <v>126.24395556194614</v>
      </c>
      <c r="BA67" s="80" t="n">
        <f aca="false" ca="false" dt2D="false" dtr="false" t="normal">$AW$4-(AX67+AY67)+$Q$8+$Q$10</f>
        <v>56.936185395675786</v>
      </c>
      <c r="BB67" s="81" t="n">
        <f aca="false" ca="false" dt2D="false" dtr="false" t="normal">POWER(10, (BA67+$D$16)*0.05)*1000</f>
        <v>0.0005622108940881359</v>
      </c>
      <c r="BC67" s="82" t="n">
        <f aca="false" ca="false" dt2D="false" dtr="false" t="normal">POWER(10, 0.05*AZ67)</f>
        <v>2052096.4926524658</v>
      </c>
      <c r="BD67" s="72" t="n">
        <f aca="false" ca="false" dt2D="false" dtr="false" t="normal">BB67*POWER(2, 0.5)*BC67</f>
        <v>1631.5937487592853</v>
      </c>
      <c r="BE67" s="71" t="n">
        <f aca="false" ca="false" dt2D="false" dtr="false" t="normal">BC67*($X$4/$BD$4)</f>
        <v>124369.48440317954</v>
      </c>
      <c r="BF67" s="71" t="n">
        <f aca="false" ca="false" dt2D="false" dtr="false" t="normal">BB67*POWER(2, 0.5)*BE67</f>
        <v>98.8844696217747</v>
      </c>
      <c r="BG67" s="71" t="n">
        <f aca="false" ca="false" dt2D="false" dtr="false" t="normal">BC67*(50/BD67)</f>
        <v>62886.257507818475</v>
      </c>
      <c r="BH67" s="71" t="n">
        <f aca="false" ca="false" dt2D="false" dtr="false" t="normal">BB67*POWER(2, 0.5)*BG67</f>
        <v>50</v>
      </c>
      <c r="BI67" s="0" t="n">
        <f aca="false" ca="false" dt2D="false" dtr="false" t="normal">20*LOG10(BG67)</f>
        <v>95.97111499456591</v>
      </c>
      <c r="BJ67" s="0" t="n">
        <f aca="false" ca="false" dt2D="false" dtr="false" t="normal">AZ67-BI67</f>
        <v>30.27284056738023</v>
      </c>
      <c r="BL67" s="75" t="n"/>
    </row>
    <row outlineLevel="0" r="68">
      <c r="O68" s="1" t="n">
        <f aca="false" ca="false" dt2D="false" dtr="false" t="normal">1+O67</f>
        <v>65</v>
      </c>
      <c r="P68" s="65" t="n">
        <f aca="false" ca="false" dt2D="false" dtr="false" t="normal">P67+$J$45</f>
        <v>24.5</v>
      </c>
      <c r="Q68" s="104" t="n"/>
      <c r="R68" s="67" t="n">
        <f aca="false" ca="false" dt2D="false" dtr="false" t="normal">20*LOG(P68)</f>
        <v>27.78332168729065</v>
      </c>
      <c r="S68" s="67" t="n">
        <f aca="false" ca="false" dt2D="false" dtr="false" t="normal">2*$J$6*(P68/1000)</f>
        <v>0.858804511528722</v>
      </c>
      <c r="T68" s="67" t="n">
        <f aca="false" ca="false" dt2D="false" dtr="false" t="normal">R68+S68</f>
        <v>28.64212619881937</v>
      </c>
      <c r="U68" s="68" t="n">
        <f aca="false" ca="false" dt2D="false" dtr="false" t="normal">$Q$4-(R68+S68)+$Q$8+$Q$10</f>
        <v>130.18833587452443</v>
      </c>
      <c r="V68" s="69" t="n">
        <f aca="false" ca="false" dt2D="false" dtr="false" t="normal">POWER(10, (U68+$D$16)*0.05)*1000</f>
        <v>2.585275203615651</v>
      </c>
      <c r="W68" s="70" t="n">
        <f aca="false" ca="false" dt2D="false" dtr="false" t="normal">POWER(10, 0.05*T68)</f>
        <v>27.046203408365418</v>
      </c>
      <c r="X68" s="71" t="n">
        <f aca="false" ca="false" dt2D="false" dtr="false" t="normal">V68*POWER(2, 0.5)*W68</f>
        <v>98.88446962177495</v>
      </c>
      <c r="Y68" s="71" t="n">
        <f aca="false" ca="false" dt2D="false" dtr="false" t="normal">W68*(50/$X$4)</f>
        <v>13.675657821604835</v>
      </c>
      <c r="Z68" s="71" t="n">
        <f aca="false" ca="false" dt2D="false" dtr="false" t="normal">V68*POWER(2, 0.5)*Y68</f>
        <v>50.00000000000006</v>
      </c>
      <c r="AA68" s="71" t="n">
        <f aca="false" ca="false" dt2D="false" dtr="false" t="normal">20*LOG10(Y68)</f>
        <v>22.71896451571728</v>
      </c>
      <c r="AB68" s="71" t="n">
        <f aca="false" ca="false" dt2D="false" dtr="false" t="normal">T68-AA68</f>
        <v>5.923161683102091</v>
      </c>
      <c r="AD68" s="1" t="n">
        <f aca="false" ca="false" dt2D="false" dtr="false" t="normal">AD67+1</f>
        <v>65</v>
      </c>
      <c r="AE68" s="73" t="n">
        <f aca="false" ca="false" dt2D="false" dtr="false" t="normal">AE67+3</f>
        <v>202</v>
      </c>
      <c r="AG68" s="0" t="n">
        <f aca="false" ca="false" dt2D="false" dtr="false" t="normal">20*LOG(AE68)</f>
        <v>46.10702738893248</v>
      </c>
      <c r="AH68" s="0" t="n">
        <f aca="false" ca="false" dt2D="false" dtr="false" t="normal">2*$J$6*(AE68/1000)</f>
        <v>7.080755564440891</v>
      </c>
      <c r="AI68" s="75" t="n">
        <f aca="false" ca="false" dt2D="false" dtr="false" t="normal">AG68+AH68</f>
        <v>53.18778295337337</v>
      </c>
      <c r="AJ68" s="74" t="n">
        <f aca="false" ca="false" dt2D="false" dtr="false" t="normal">$AF$4-(AG68+AH68)+$Q$8+$Q$10</f>
        <v>125.64267911997041</v>
      </c>
      <c r="AK68" s="76" t="n">
        <f aca="false" ca="false" dt2D="false" dtr="false" t="normal">POWER(10, (AJ68+$D$16)*0.05)*1000</f>
        <v>1.531877167137714</v>
      </c>
      <c r="AL68" s="77" t="n">
        <f aca="false" ca="false" dt2D="false" dtr="false" t="normal">POWER(10, 0.05*AI68)</f>
        <v>456.4457289629819</v>
      </c>
      <c r="AM68" s="0" t="n">
        <f aca="false" ca="false" dt2D="false" dtr="false" t="normal">AK68*POWER(2, 0.5)*AL68</f>
        <v>988.8446962177485</v>
      </c>
      <c r="AN68" s="78" t="n">
        <f aca="false" ca="false" dt2D="false" dtr="false" t="normal">AL68*($X$4/$AM$4)</f>
        <v>45.644572896298115</v>
      </c>
      <c r="AO68" s="79" t="n">
        <f aca="false" ca="false" dt2D="false" dtr="false" t="normal">AK68*POWER(2, 0.5)*AN68</f>
        <v>98.88446962177468</v>
      </c>
      <c r="AP68" s="79" t="n">
        <f aca="false" ca="false" dt2D="false" dtr="false" t="normal">AL68*(50/AM68)</f>
        <v>23.079748048851865</v>
      </c>
      <c r="AQ68" s="79" t="n">
        <f aca="false" ca="false" dt2D="false" dtr="false" t="normal">AK68*POWER(2, 0.5)*AP68</f>
        <v>50</v>
      </c>
      <c r="AR68" s="79" t="n">
        <f aca="false" ca="false" dt2D="false" dtr="false" t="normal">20*LOG10(AP68)</f>
        <v>27.264621270271284</v>
      </c>
      <c r="AS68" s="79" t="n">
        <f aca="false" ca="false" dt2D="false" dtr="false" t="normal">AI68-AR68</f>
        <v>25.923161683102087</v>
      </c>
      <c r="AU68" s="72" t="n">
        <f aca="false" ca="false" dt2D="false" dtr="false" t="normal">AU67+1</f>
        <v>65</v>
      </c>
      <c r="AV68" s="73" t="n">
        <f aca="false" ca="false" dt2D="false" dtr="false" t="normal">AV67+27</f>
        <v>1778</v>
      </c>
      <c r="AX68" s="72" t="n">
        <f aca="false" ca="false" dt2D="false" dtr="false" t="normal">20*LOG(AV68)</f>
        <v>64.99863513268389</v>
      </c>
      <c r="AY68" s="72" t="n">
        <f aca="false" ca="false" dt2D="false" dtr="false" t="normal">2*$J$6*(AV68/1000)</f>
        <v>62.324670265227255</v>
      </c>
      <c r="AZ68" s="72" t="n">
        <f aca="false" ca="false" dt2D="false" dtr="false" t="normal">AX68+AY68</f>
        <v>127.32330539791114</v>
      </c>
      <c r="BA68" s="80" t="n">
        <f aca="false" ca="false" dt2D="false" dtr="false" t="normal">$AW$4-(AX68+AY68)+$Q$8+$Q$10</f>
        <v>55.85683555971078</v>
      </c>
      <c r="BB68" s="81" t="n">
        <f aca="false" ca="false" dt2D="false" dtr="false" t="normal">POWER(10, (BA68+$D$16)*0.05)*1000</f>
        <v>0.0004965143045105999</v>
      </c>
      <c r="BC68" s="82" t="n">
        <f aca="false" ca="false" dt2D="false" dtr="false" t="normal">POWER(10, 0.05*AZ68)</f>
        <v>2323620.8774014143</v>
      </c>
      <c r="BD68" s="72" t="n">
        <f aca="false" ca="false" dt2D="false" dtr="false" t="normal">BB68*POWER(2, 0.5)*BC68</f>
        <v>1631.5937487592887</v>
      </c>
      <c r="BE68" s="71" t="n">
        <f aca="false" ca="false" dt2D="false" dtr="false" t="normal">BC68*($X$4/$BD$4)</f>
        <v>140825.5077212976</v>
      </c>
      <c r="BF68" s="71" t="n">
        <f aca="false" ca="false" dt2D="false" dtr="false" t="normal">BB68*POWER(2, 0.5)*BE68</f>
        <v>98.8844696217749</v>
      </c>
      <c r="BG68" s="71" t="n">
        <f aca="false" ca="false" dt2D="false" dtr="false" t="normal">BC68*(50/BD68)</f>
        <v>71207.09058760379</v>
      </c>
      <c r="BH68" s="71" t="n">
        <f aca="false" ca="false" dt2D="false" dtr="false" t="normal">BB68*POWER(2, 0.5)*BG68</f>
        <v>50</v>
      </c>
      <c r="BI68" s="0" t="n">
        <f aca="false" ca="false" dt2D="false" dtr="false" t="normal">20*LOG10(BG68)</f>
        <v>97.0504648305309</v>
      </c>
      <c r="BJ68" s="0" t="n">
        <f aca="false" ca="false" dt2D="false" dtr="false" t="normal">AZ68-BI68</f>
        <v>30.272840567380243</v>
      </c>
      <c r="BL68" s="75" t="n"/>
    </row>
    <row outlineLevel="0" r="69">
      <c r="O69" s="1" t="n">
        <f aca="false" ca="false" dt2D="false" dtr="false" t="normal">1+O68</f>
        <v>66</v>
      </c>
      <c r="P69" s="65" t="n">
        <f aca="false" ca="false" dt2D="false" dtr="false" t="normal">P68+$J$45</f>
        <v>24.875</v>
      </c>
      <c r="Q69" s="104" t="n"/>
      <c r="R69" s="67" t="n">
        <f aca="false" ca="false" dt2D="false" dtr="false" t="normal">20*LOG(P69)</f>
        <v>27.91526178835526</v>
      </c>
      <c r="S69" s="67" t="n">
        <f aca="false" ca="false" dt2D="false" dtr="false" t="normal">2*$J$6*(P69/1000)</f>
        <v>0.8719494785419167</v>
      </c>
      <c r="T69" s="67" t="n">
        <f aca="false" ca="false" dt2D="false" dtr="false" t="normal">R69+S69</f>
        <v>28.787211266897177</v>
      </c>
      <c r="U69" s="68" t="n">
        <f aca="false" ca="false" dt2D="false" dtr="false" t="normal">$Q$4-(R69+S69)+$Q$8+$Q$10</f>
        <v>130.04325080644662</v>
      </c>
      <c r="V69" s="69" t="n">
        <f aca="false" ca="false" dt2D="false" dtr="false" t="normal">POWER(10, (U69+$D$16)*0.05)*1000</f>
        <v>2.542450623480484</v>
      </c>
      <c r="W69" s="70" t="n">
        <f aca="false" ca="false" dt2D="false" dtr="false" t="normal">POWER(10, 0.05*T69)</f>
        <v>27.50176478466782</v>
      </c>
      <c r="X69" s="71" t="n">
        <f aca="false" ca="false" dt2D="false" dtr="false" t="normal">V69*POWER(2, 0.5)*W69</f>
        <v>98.88446962177508</v>
      </c>
      <c r="Y69" s="71" t="n">
        <f aca="false" ca="false" dt2D="false" dtr="false" t="normal">W69*(50/$X$4)</f>
        <v>13.906008137506253</v>
      </c>
      <c r="Z69" s="71" t="n">
        <f aca="false" ca="false" dt2D="false" dtr="false" t="normal">V69*POWER(2, 0.5)*Y69</f>
        <v>50.000000000000114</v>
      </c>
      <c r="AA69" s="71" t="n">
        <f aca="false" ca="false" dt2D="false" dtr="false" t="normal">20*LOG10(Y69)</f>
        <v>22.864049583795087</v>
      </c>
      <c r="AB69" s="71" t="n">
        <f aca="false" ca="false" dt2D="false" dtr="false" t="normal">T69-AA69</f>
        <v>5.923161683102091</v>
      </c>
      <c r="AD69" s="1" t="n">
        <f aca="false" ca="false" dt2D="false" dtr="false" t="normal">AD68+1</f>
        <v>66</v>
      </c>
      <c r="AE69" s="73" t="n">
        <f aca="false" ca="false" dt2D="false" dtr="false" t="normal">AE68+3</f>
        <v>205</v>
      </c>
      <c r="AG69" s="0" t="n">
        <f aca="false" ca="false" dt2D="false" dtr="false" t="normal">20*LOG(AE69)</f>
        <v>46.235077221115084</v>
      </c>
      <c r="AH69" s="0" t="n">
        <f aca="false" ca="false" dt2D="false" dtr="false" t="normal">2*$J$6*(AE69/1000)</f>
        <v>7.185915300546449</v>
      </c>
      <c r="AI69" s="75" t="n">
        <f aca="false" ca="false" dt2D="false" dtr="false" t="normal">AG69+AH69</f>
        <v>53.42099252166153</v>
      </c>
      <c r="AJ69" s="74" t="n">
        <f aca="false" ca="false" dt2D="false" dtr="false" t="normal">$AF$4-(AG69+AH69)+$Q$8+$Q$10</f>
        <v>125.40946955168226</v>
      </c>
      <c r="AK69" s="76" t="n">
        <f aca="false" ca="false" dt2D="false" dtr="false" t="normal">POWER(10, (AJ69+$D$16)*0.05)*1000</f>
        <v>1.4912946662776005</v>
      </c>
      <c r="AL69" s="77" t="n">
        <f aca="false" ca="false" dt2D="false" dtr="false" t="normal">POWER(10, 0.05*AI69)</f>
        <v>468.86695570449075</v>
      </c>
      <c r="AM69" s="0" t="n">
        <f aca="false" ca="false" dt2D="false" dtr="false" t="normal">AK69*POWER(2, 0.5)*AL69</f>
        <v>988.8446962177507</v>
      </c>
      <c r="AN69" s="78" t="n">
        <f aca="false" ca="false" dt2D="false" dtr="false" t="normal">AL69*($X$4/$AM$4)</f>
        <v>46.886695570449</v>
      </c>
      <c r="AO69" s="79" t="n">
        <f aca="false" ca="false" dt2D="false" dtr="false" t="normal">AK69*POWER(2, 0.5)*AN69</f>
        <v>98.88446962177491</v>
      </c>
      <c r="AP69" s="79" t="n">
        <f aca="false" ca="false" dt2D="false" dtr="false" t="normal">AL69*(50/AM69)</f>
        <v>23.707815671048657</v>
      </c>
      <c r="AQ69" s="79" t="n">
        <f aca="false" ca="false" dt2D="false" dtr="false" t="normal">AK69*POWER(2, 0.5)*AP69</f>
        <v>50</v>
      </c>
      <c r="AR69" s="79" t="n">
        <f aca="false" ca="false" dt2D="false" dtr="false" t="normal">20*LOG10(AP69)</f>
        <v>27.497830838559423</v>
      </c>
      <c r="AS69" s="79" t="n">
        <f aca="false" ca="false" dt2D="false" dtr="false" t="normal">AI69-AR69</f>
        <v>25.92316168310211</v>
      </c>
      <c r="AU69" s="72" t="n">
        <f aca="false" ca="false" dt2D="false" dtr="false" t="normal">AU68+1</f>
        <v>66</v>
      </c>
      <c r="AV69" s="73" t="n">
        <f aca="false" ca="false" dt2D="false" dtr="false" t="normal">AV68+27</f>
        <v>1805</v>
      </c>
      <c r="AX69" s="72" t="n">
        <f aca="false" ca="false" dt2D="false" dtr="false" t="normal">20*LOG(AV69)</f>
        <v>65.12954412483353</v>
      </c>
      <c r="AY69" s="72" t="n">
        <f aca="false" ca="false" dt2D="false" dtr="false" t="normal">2*$J$6*(AV69/1000)</f>
        <v>63.27110789017727</v>
      </c>
      <c r="AZ69" s="72" t="n">
        <f aca="false" ca="false" dt2D="false" dtr="false" t="normal">AX69+AY69</f>
        <v>128.4006520150108</v>
      </c>
      <c r="BA69" s="80" t="n">
        <f aca="false" ca="false" dt2D="false" dtr="false" t="normal">$AW$4-(AX69+AY69)+$Q$8+$Q$10</f>
        <v>54.77948894261113</v>
      </c>
      <c r="BB69" s="81" t="n">
        <f aca="false" ca="false" dt2D="false" dtr="false" t="normal">POWER(10, (BA69+$D$16)*0.05)*1000</f>
        <v>0.00043859576523061315</v>
      </c>
      <c r="BC69" s="82" t="n">
        <f aca="false" ca="false" dt2D="false" dtr="false" t="normal">POWER(10, 0.05*AZ69)</f>
        <v>2630465.443009124</v>
      </c>
      <c r="BD69" s="72" t="n">
        <f aca="false" ca="false" dt2D="false" dtr="false" t="normal">BB69*POWER(2, 0.5)*BC69</f>
        <v>1631.593748759285</v>
      </c>
      <c r="BE69" s="71" t="n">
        <f aca="false" ca="false" dt2D="false" dtr="false" t="normal">BC69*($X$4/$BD$4)</f>
        <v>159422.14806115878</v>
      </c>
      <c r="BF69" s="71" t="n">
        <f aca="false" ca="false" dt2D="false" dtr="false" t="normal">BB69*POWER(2, 0.5)*BE69</f>
        <v>98.8844696217747</v>
      </c>
      <c r="BG69" s="71" t="n">
        <f aca="false" ca="false" dt2D="false" dtr="false" t="normal">BC69*(50/BD69)</f>
        <v>80610.30648742717</v>
      </c>
      <c r="BH69" s="71" t="n">
        <f aca="false" ca="false" dt2D="false" dtr="false" t="normal">BB69*POWER(2, 0.5)*BG69</f>
        <v>50</v>
      </c>
      <c r="BI69" s="0" t="n">
        <f aca="false" ca="false" dt2D="false" dtr="false" t="normal">20*LOG10(BG69)</f>
        <v>98.12781144763058</v>
      </c>
      <c r="BJ69" s="0" t="n">
        <f aca="false" ca="false" dt2D="false" dtr="false" t="normal">AZ69-BI69</f>
        <v>30.272840567380214</v>
      </c>
      <c r="BL69" s="75" t="n"/>
    </row>
    <row outlineLevel="0" r="70">
      <c r="O70" s="1" t="n">
        <f aca="false" ca="false" dt2D="false" dtr="false" t="normal">1+O69</f>
        <v>67</v>
      </c>
      <c r="P70" s="65" t="n">
        <f aca="false" ca="false" dt2D="false" dtr="false" t="normal">P69+$J$45</f>
        <v>25.25</v>
      </c>
      <c r="Q70" s="104" t="n"/>
      <c r="R70" s="67" t="n">
        <f aca="false" ca="false" dt2D="false" dtr="false" t="normal">20*LOG(P70)</f>
        <v>28.045227649093604</v>
      </c>
      <c r="S70" s="67" t="n">
        <f aca="false" ca="false" dt2D="false" dtr="false" t="normal">2*$J$6*(P70/1000)</f>
        <v>0.8850944455551114</v>
      </c>
      <c r="T70" s="67" t="n">
        <f aca="false" ca="false" dt2D="false" dtr="false" t="normal">R70+S70</f>
        <v>28.930322094648716</v>
      </c>
      <c r="U70" s="68" t="n">
        <f aca="false" ca="false" dt2D="false" dtr="false" t="normal">$Q$4-(R70+S70)+$Q$8+$Q$10</f>
        <v>129.90013997869508</v>
      </c>
      <c r="V70" s="69" t="n">
        <f aca="false" ca="false" dt2D="false" dtr="false" t="normal">POWER(10, (U70+$D$16)*0.05)*1000</f>
        <v>2.5009037970467536</v>
      </c>
      <c r="W70" s="70" t="n">
        <f aca="false" ca="false" dt2D="false" dtr="false" t="normal">POWER(10, 0.05*T70)</f>
        <v>27.958644033473416</v>
      </c>
      <c r="X70" s="71" t="n">
        <f aca="false" ca="false" dt2D="false" dtr="false" t="normal">V70*POWER(2, 0.5)*W70</f>
        <v>98.88446962177495</v>
      </c>
      <c r="Y70" s="71" t="n">
        <f aca="false" ca="false" dt2D="false" dtr="false" t="normal">W70*(50/$X$4)</f>
        <v>14.137024823216922</v>
      </c>
      <c r="Z70" s="71" t="n">
        <f aca="false" ca="false" dt2D="false" dtr="false" t="normal">V70*POWER(2, 0.5)*Y70</f>
        <v>50.00000000000005</v>
      </c>
      <c r="AA70" s="71" t="n">
        <f aca="false" ca="false" dt2D="false" dtr="false" t="normal">20*LOG10(Y70)</f>
        <v>23.00716041154662</v>
      </c>
      <c r="AB70" s="71" t="n">
        <f aca="false" ca="false" dt2D="false" dtr="false" t="normal">T70-AA70</f>
        <v>5.923161683102094</v>
      </c>
      <c r="AD70" s="1" t="n">
        <f aca="false" ca="false" dt2D="false" dtr="false" t="normal">AD69+1</f>
        <v>67</v>
      </c>
      <c r="AE70" s="73" t="n">
        <f aca="false" ca="false" dt2D="false" dtr="false" t="normal">AE69+3</f>
        <v>208</v>
      </c>
      <c r="AG70" s="0" t="n">
        <f aca="false" ca="false" dt2D="false" dtr="false" t="normal">20*LOG(AE70)</f>
        <v>46.36126669925523</v>
      </c>
      <c r="AH70" s="0" t="n">
        <f aca="false" ca="false" dt2D="false" dtr="false" t="normal">2*$J$6*(AE70/1000)</f>
        <v>7.291075036652006</v>
      </c>
      <c r="AI70" s="75" t="n">
        <f aca="false" ca="false" dt2D="false" dtr="false" t="normal">AG70+AH70</f>
        <v>53.652341735907235</v>
      </c>
      <c r="AJ70" s="74" t="n">
        <f aca="false" ca="false" dt2D="false" dtr="false" t="normal">$AF$4-(AG70+AH70)+$Q$8+$Q$10</f>
        <v>125.17812033743655</v>
      </c>
      <c r="AK70" s="76" t="n">
        <f aca="false" ca="false" dt2D="false" dtr="false" t="normal">POWER(10, (AJ70+$D$16)*0.05)*1000</f>
        <v>1.4520982561259055</v>
      </c>
      <c r="AL70" s="77" t="n">
        <f aca="false" ca="false" dt2D="false" dtr="false" t="normal">POWER(10, 0.05*AI70)</f>
        <v>481.52305622994703</v>
      </c>
      <c r="AM70" s="0" t="n">
        <f aca="false" ca="false" dt2D="false" dtr="false" t="normal">AK70*POWER(2, 0.5)*AL70</f>
        <v>988.8446962177497</v>
      </c>
      <c r="AN70" s="78" t="n">
        <f aca="false" ca="false" dt2D="false" dtr="false" t="normal">AL70*($X$4/$AM$4)</f>
        <v>48.152305622994625</v>
      </c>
      <c r="AO70" s="79" t="n">
        <f aca="false" ca="false" dt2D="false" dtr="false" t="normal">AK70*POWER(2, 0.5)*AN70</f>
        <v>98.88446962177481</v>
      </c>
      <c r="AP70" s="79" t="n">
        <f aca="false" ca="false" dt2D="false" dtr="false" t="normal">AL70*(50/AM70)</f>
        <v>24.347759464743728</v>
      </c>
      <c r="AQ70" s="79" t="n">
        <f aca="false" ca="false" dt2D="false" dtr="false" t="normal">AK70*POWER(2, 0.5)*AP70</f>
        <v>50</v>
      </c>
      <c r="AR70" s="79" t="n">
        <f aca="false" ca="false" dt2D="false" dtr="false" t="normal">20*LOG10(AP70)</f>
        <v>27.729180052805134</v>
      </c>
      <c r="AS70" s="79" t="n">
        <f aca="false" ca="false" dt2D="false" dtr="false" t="normal">AI70-AR70</f>
        <v>25.9231616831021</v>
      </c>
      <c r="AU70" s="72" t="n">
        <f aca="false" ca="false" dt2D="false" dtr="false" t="normal">AU69+1</f>
        <v>67</v>
      </c>
      <c r="AV70" s="73" t="n">
        <f aca="false" ca="false" dt2D="false" dtr="false" t="normal">AV69+27</f>
        <v>1832</v>
      </c>
      <c r="AX70" s="72" t="n">
        <f aca="false" ca="false" dt2D="false" dtr="false" t="normal">20*LOG(AV70)</f>
        <v>65.25850938663663</v>
      </c>
      <c r="AY70" s="72" t="n">
        <f aca="false" ca="false" dt2D="false" dtr="false" t="normal">2*$J$6*(AV70/1000)</f>
        <v>64.2175455151273</v>
      </c>
      <c r="AZ70" s="72" t="n">
        <f aca="false" ca="false" dt2D="false" dtr="false" t="normal">AX70+AY70</f>
        <v>129.47605490176392</v>
      </c>
      <c r="BA70" s="80" t="n">
        <f aca="false" ca="false" dt2D="false" dtr="false" t="normal">$AW$4-(AX70+AY70)+$Q$8+$Q$10</f>
        <v>53.704086055858006</v>
      </c>
      <c r="BB70" s="81" t="n">
        <f aca="false" ca="false" dt2D="false" dtr="false" t="normal">POWER(10, (BA70+$D$16)*0.05)*1000</f>
        <v>0.0003875201501932729</v>
      </c>
      <c r="BC70" s="82" t="n">
        <f aca="false" ca="false" dt2D="false" dtr="false" t="normal">POWER(10, 0.05*AZ70)</f>
        <v>2977163.90570624</v>
      </c>
      <c r="BD70" s="72" t="n">
        <f aca="false" ca="false" dt2D="false" dtr="false" t="normal">BB70*POWER(2, 0.5)*BC70</f>
        <v>1631.5937487592885</v>
      </c>
      <c r="BE70" s="71" t="n">
        <f aca="false" ca="false" dt2D="false" dtr="false" t="normal">BC70*($X$4/$BD$4)</f>
        <v>180434.17610340816</v>
      </c>
      <c r="BF70" s="71" t="n">
        <f aca="false" ca="false" dt2D="false" dtr="false" t="normal">BB70*POWER(2, 0.5)*BE70</f>
        <v>98.88446962177488</v>
      </c>
      <c r="BG70" s="71" t="n">
        <f aca="false" ca="false" dt2D="false" dtr="false" t="normal">BC70*(50/BD70)</f>
        <v>91234.84041202543</v>
      </c>
      <c r="BH70" s="71" t="n">
        <f aca="false" ca="false" dt2D="false" dtr="false" t="normal">BB70*POWER(2, 0.5)*BG70</f>
        <v>50</v>
      </c>
      <c r="BI70" s="0" t="n">
        <f aca="false" ca="false" dt2D="false" dtr="false" t="normal">20*LOG10(BG70)</f>
        <v>99.20321433438369</v>
      </c>
      <c r="BJ70" s="0" t="n">
        <f aca="false" ca="false" dt2D="false" dtr="false" t="normal">AZ70-BI70</f>
        <v>30.27284056738023</v>
      </c>
      <c r="BL70" s="75" t="n"/>
    </row>
    <row outlineLevel="0" r="71">
      <c r="O71" s="1" t="n">
        <f aca="false" ca="false" dt2D="false" dtr="false" t="normal">1+O70</f>
        <v>68</v>
      </c>
      <c r="P71" s="65" t="n">
        <f aca="false" ca="false" dt2D="false" dtr="false" t="normal">P70+$J$45</f>
        <v>25.625</v>
      </c>
      <c r="Q71" s="104" t="n"/>
      <c r="R71" s="67" t="n">
        <f aca="false" ca="false" dt2D="false" dtr="false" t="normal">20*LOG(P71)</f>
        <v>28.173277481276212</v>
      </c>
      <c r="S71" s="67" t="n">
        <f aca="false" ca="false" dt2D="false" dtr="false" t="normal">2*$J$6*(P71/1000)</f>
        <v>0.8982394125683061</v>
      </c>
      <c r="T71" s="67" t="n">
        <f aca="false" ca="false" dt2D="false" dtr="false" t="normal">R71+S71</f>
        <v>29.071516893844517</v>
      </c>
      <c r="U71" s="68" t="n">
        <f aca="false" ca="false" dt2D="false" dtr="false" t="normal">$Q$4-(R71+S71)+$Q$8+$Q$10</f>
        <v>129.75894517949928</v>
      </c>
      <c r="V71" s="69" t="n">
        <f aca="false" ca="false" dt2D="false" dtr="false" t="normal">POWER(10, (U71+$D$16)*0.05)*1000</f>
        <v>2.46057861926262</v>
      </c>
      <c r="W71" s="70" t="n">
        <f aca="false" ca="false" dt2D="false" dtr="false" t="normal">POWER(10, 0.05*T71)</f>
        <v>28.416844101712257</v>
      </c>
      <c r="X71" s="71" t="n">
        <f aca="false" ca="false" dt2D="false" dtr="false" t="normal">V71*POWER(2, 0.5)*W71</f>
        <v>98.88446962177501</v>
      </c>
      <c r="Y71" s="71" t="n">
        <f aca="false" ca="false" dt2D="false" dtr="false" t="normal">W71*(50/$X$4)</f>
        <v>14.368709368824247</v>
      </c>
      <c r="Z71" s="71" t="n">
        <f aca="false" ca="false" dt2D="false" dtr="false" t="normal">V71*POWER(2, 0.5)*Y71</f>
        <v>50.000000000000085</v>
      </c>
      <c r="AA71" s="71" t="n">
        <f aca="false" ca="false" dt2D="false" dtr="false" t="normal">20*LOG10(Y71)</f>
        <v>23.14835521074243</v>
      </c>
      <c r="AB71" s="71" t="n">
        <f aca="false" ca="false" dt2D="false" dtr="false" t="normal">T71-AA71</f>
        <v>5.923161683102087</v>
      </c>
      <c r="AD71" s="1" t="n">
        <f aca="false" ca="false" dt2D="false" dtr="false" t="normal">AD70+1</f>
        <v>68</v>
      </c>
      <c r="AE71" s="73" t="n">
        <f aca="false" ca="false" dt2D="false" dtr="false" t="normal">AE70+3</f>
        <v>211</v>
      </c>
      <c r="AG71" s="0" t="n">
        <f aca="false" ca="false" dt2D="false" dtr="false" t="normal">20*LOG(AE71)</f>
        <v>46.485649105953854</v>
      </c>
      <c r="AH71" s="0" t="n">
        <f aca="false" ca="false" dt2D="false" dtr="false" t="normal">2*$J$6*(AE71/1000)</f>
        <v>7.396234772757564</v>
      </c>
      <c r="AI71" s="75" t="n">
        <f aca="false" ca="false" dt2D="false" dtr="false" t="normal">AG71+AH71</f>
        <v>53.88188387871142</v>
      </c>
      <c r="AJ71" s="74" t="n">
        <f aca="false" ca="false" dt2D="false" dtr="false" t="normal">$AF$4-(AG71+AH71)+$Q$8+$Q$10</f>
        <v>124.94857819463238</v>
      </c>
      <c r="AK71" s="76" t="n">
        <f aca="false" ca="false" dt2D="false" dtr="false" t="normal">POWER(10, (AJ71+$D$16)*0.05)*1000</f>
        <v>1.41422625857422</v>
      </c>
      <c r="AL71" s="77" t="n">
        <f aca="false" ca="false" dt2D="false" dtr="false" t="normal">POWER(10, 0.05*AI71)</f>
        <v>494.41790943752824</v>
      </c>
      <c r="AM71" s="0" t="n">
        <f aca="false" ca="false" dt2D="false" dtr="false" t="normal">AK71*POWER(2, 0.5)*AL71</f>
        <v>988.8446962177508</v>
      </c>
      <c r="AN71" s="78" t="n">
        <f aca="false" ca="false" dt2D="false" dtr="false" t="normal">AL71*($X$4/$AM$4)</f>
        <v>49.44179094375274</v>
      </c>
      <c r="AO71" s="79" t="n">
        <f aca="false" ca="false" dt2D="false" dtr="false" t="normal">AK71*POWER(2, 0.5)*AN71</f>
        <v>98.88446962177491</v>
      </c>
      <c r="AP71" s="79" t="n">
        <f aca="false" ca="false" dt2D="false" dtr="false" t="normal">AL71*(50/AM71)</f>
        <v>24.99977556276713</v>
      </c>
      <c r="AQ71" s="79" t="n">
        <f aca="false" ca="false" dt2D="false" dtr="false" t="normal">AK71*POWER(2, 0.5)*AP71</f>
        <v>50</v>
      </c>
      <c r="AR71" s="79" t="n">
        <f aca="false" ca="false" dt2D="false" dtr="false" t="normal">20*LOG10(AP71)</f>
        <v>27.95872219560931</v>
      </c>
      <c r="AS71" s="79" t="n">
        <f aca="false" ca="false" dt2D="false" dtr="false" t="normal">AI71-AR71</f>
        <v>25.92316168310211</v>
      </c>
      <c r="AU71" s="72" t="n">
        <f aca="false" ca="false" dt2D="false" dtr="false" t="normal">AU70+1</f>
        <v>68</v>
      </c>
      <c r="AV71" s="73" t="n">
        <f aca="false" ca="false" dt2D="false" dtr="false" t="normal">AV70+27</f>
        <v>1859</v>
      </c>
      <c r="AX71" s="72" t="n">
        <f aca="false" ca="false" dt2D="false" dtr="false" t="normal">20*LOG(AV71)</f>
        <v>65.38558779543797</v>
      </c>
      <c r="AY71" s="72" t="n">
        <f aca="false" ca="false" dt2D="false" dtr="false" t="normal">2*$J$6*(AV71/1000)</f>
        <v>65.1639831400773</v>
      </c>
      <c r="AZ71" s="72" t="n">
        <f aca="false" ca="false" dt2D="false" dtr="false" t="normal">AX71+AY71</f>
        <v>130.54957093551528</v>
      </c>
      <c r="BA71" s="80" t="n">
        <f aca="false" ca="false" dt2D="false" dtr="false" t="normal">$AW$4-(AX71+AY71)+$Q$8+$Q$10</f>
        <v>52.630570022106646</v>
      </c>
      <c r="BB71" s="81" t="n">
        <f aca="false" ca="false" dt2D="false" dtr="false" t="normal">POWER(10, (BA71+$D$16)*0.05)*1000</f>
        <v>0.0003424668097338023</v>
      </c>
      <c r="BC71" s="82" t="n">
        <f aca="false" ca="false" dt2D="false" dtr="false" t="normal">POWER(10, 0.05*AZ71)</f>
        <v>3368825.7404740816</v>
      </c>
      <c r="BD71" s="72" t="n">
        <f aca="false" ca="false" dt2D="false" dtr="false" t="normal">BB71*POWER(2, 0.5)*BC71</f>
        <v>1631.5937487592885</v>
      </c>
      <c r="BE71" s="71" t="n">
        <f aca="false" ca="false" dt2D="false" dtr="false" t="normal">BC71*($X$4/$BD$4)</f>
        <v>204171.25699842884</v>
      </c>
      <c r="BF71" s="71" t="n">
        <f aca="false" ca="false" dt2D="false" dtr="false" t="normal">BB71*POWER(2, 0.5)*BE71</f>
        <v>98.8844696217749</v>
      </c>
      <c r="BG71" s="71" t="n">
        <f aca="false" ca="false" dt2D="false" dtr="false" t="normal">BC71*(50/BD71)</f>
        <v>103237.27162585157</v>
      </c>
      <c r="BH71" s="71" t="n">
        <f aca="false" ca="false" dt2D="false" dtr="false" t="normal">BB71*POWER(2, 0.5)*BG71</f>
        <v>50</v>
      </c>
      <c r="BI71" s="0" t="n">
        <f aca="false" ca="false" dt2D="false" dtr="false" t="normal">20*LOG10(BG71)</f>
        <v>100.27673036813505</v>
      </c>
      <c r="BJ71" s="0" t="n">
        <f aca="false" ca="false" dt2D="false" dtr="false" t="normal">AZ71-BI71</f>
        <v>30.27284056738023</v>
      </c>
      <c r="BL71" s="75" t="n"/>
    </row>
    <row outlineLevel="0" r="72">
      <c r="O72" s="1" t="n">
        <f aca="false" ca="false" dt2D="false" dtr="false" t="normal">1+O71</f>
        <v>69</v>
      </c>
      <c r="P72" s="65" t="n">
        <f aca="false" ca="false" dt2D="false" dtr="false" t="normal">P71+$J$45</f>
        <v>26</v>
      </c>
      <c r="Q72" s="104" t="n"/>
      <c r="R72" s="67" t="n">
        <f aca="false" ca="false" dt2D="false" dtr="false" t="normal">20*LOG(P72)</f>
        <v>28.29946695941636</v>
      </c>
      <c r="S72" s="67" t="n">
        <f aca="false" ca="false" dt2D="false" dtr="false" t="normal">2*$J$6*(P72/1000)</f>
        <v>0.9113843795815008</v>
      </c>
      <c r="T72" s="67" t="n">
        <f aca="false" ca="false" dt2D="false" dtr="false" t="normal">R72+S72</f>
        <v>29.210851338997863</v>
      </c>
      <c r="U72" s="68" t="n">
        <f aca="false" ca="false" dt2D="false" dtr="false" t="normal">$Q$4-(R72+S72)+$Q$8+$Q$10</f>
        <v>129.61961073434594</v>
      </c>
      <c r="V72" s="69" t="n">
        <f aca="false" ca="false" dt2D="false" dtr="false" t="normal">POWER(10, (U72+$D$16)*0.05)*1000</f>
        <v>2.4214222219188746</v>
      </c>
      <c r="W72" s="70" t="n">
        <f aca="false" ca="false" dt2D="false" dtr="false" t="normal">POWER(10, 0.05*T72)</f>
        <v>28.876367942217946</v>
      </c>
      <c r="X72" s="71" t="n">
        <f aca="false" ca="false" dt2D="false" dtr="false" t="normal">V72*POWER(2, 0.5)*W72</f>
        <v>98.88446962177512</v>
      </c>
      <c r="Y72" s="71" t="n">
        <f aca="false" ca="false" dt2D="false" dtr="false" t="normal">W72*(50/$X$4)</f>
        <v>14.601063267400702</v>
      </c>
      <c r="Z72" s="71" t="n">
        <f aca="false" ca="false" dt2D="false" dtr="false" t="normal">V72*POWER(2, 0.5)*Y72</f>
        <v>50.00000000000014</v>
      </c>
      <c r="AA72" s="71" t="n">
        <f aca="false" ca="false" dt2D="false" dtr="false" t="normal">20*LOG10(Y72)</f>
        <v>23.287689655895775</v>
      </c>
      <c r="AB72" s="71" t="n">
        <f aca="false" ca="false" dt2D="false" dtr="false" t="normal">T72-AA72</f>
        <v>5.923161683102087</v>
      </c>
      <c r="AD72" s="1" t="n">
        <f aca="false" ca="false" dt2D="false" dtr="false" t="normal">AD71+1</f>
        <v>69</v>
      </c>
      <c r="AE72" s="73" t="n">
        <f aca="false" ca="false" dt2D="false" dtr="false" t="normal">AE71+3</f>
        <v>214</v>
      </c>
      <c r="AG72" s="0" t="n">
        <f aca="false" ca="false" dt2D="false" dtr="false" t="normal">20*LOG(AE72)</f>
        <v>46.60827546698381</v>
      </c>
      <c r="AH72" s="0" t="n">
        <f aca="false" ca="false" dt2D="false" dtr="false" t="normal">2*$J$6*(AE72/1000)</f>
        <v>7.501394508863123</v>
      </c>
      <c r="AI72" s="75" t="n">
        <f aca="false" ca="false" dt2D="false" dtr="false" t="normal">AG72+AH72</f>
        <v>54.109669975846934</v>
      </c>
      <c r="AJ72" s="74" t="n">
        <f aca="false" ca="false" dt2D="false" dtr="false" t="normal">$AF$4-(AG72+AH72)+$Q$8+$Q$10</f>
        <v>124.72079209749685</v>
      </c>
      <c r="AK72" s="76" t="n">
        <f aca="false" ca="false" dt2D="false" dtr="false" t="normal">POWER(10, (AJ72+$D$16)*0.05)*1000</f>
        <v>1.3776204844243716</v>
      </c>
      <c r="AL72" s="77" t="n">
        <f aca="false" ca="false" dt2D="false" dtr="false" t="normal">POWER(10, 0.05*AI72)</f>
        <v>507.55545387239624</v>
      </c>
      <c r="AM72" s="0" t="n">
        <f aca="false" ca="false" dt2D="false" dtr="false" t="normal">AK72*POWER(2, 0.5)*AL72</f>
        <v>988.8446962177496</v>
      </c>
      <c r="AN72" s="78" t="n">
        <f aca="false" ca="false" dt2D="false" dtr="false" t="normal">AL72*($X$4/$AM$4)</f>
        <v>50.75554538723954</v>
      </c>
      <c r="AO72" s="79" t="n">
        <f aca="false" ca="false" dt2D="false" dtr="false" t="normal">AK72*POWER(2, 0.5)*AN72</f>
        <v>98.8844696217748</v>
      </c>
      <c r="AP72" s="79" t="n">
        <f aca="false" ca="false" dt2D="false" dtr="false" t="normal">AL72*(50/AM72)</f>
        <v>25.664063113942692</v>
      </c>
      <c r="AQ72" s="79" t="n">
        <f aca="false" ca="false" dt2D="false" dtr="false" t="normal">AK72*POWER(2, 0.5)*AP72</f>
        <v>50</v>
      </c>
      <c r="AR72" s="79" t="n">
        <f aca="false" ca="false" dt2D="false" dtr="false" t="normal">20*LOG10(AP72)</f>
        <v>28.18650829274484</v>
      </c>
      <c r="AS72" s="79" t="n">
        <f aca="false" ca="false" dt2D="false" dtr="false" t="normal">AI72-AR72</f>
        <v>25.923161683102094</v>
      </c>
      <c r="AU72" s="72" t="n">
        <f aca="false" ca="false" dt2D="false" dtr="false" t="normal">AU71+1</f>
        <v>69</v>
      </c>
      <c r="AV72" s="73" t="n">
        <f aca="false" ca="false" dt2D="false" dtr="false" t="normal">AV71+27</f>
        <v>1886</v>
      </c>
      <c r="AX72" s="72" t="n">
        <f aca="false" ca="false" dt2D="false" dtr="false" t="normal">20*LOG(AV72)</f>
        <v>65.51083376802619</v>
      </c>
      <c r="AY72" s="72" t="n">
        <f aca="false" ca="false" dt2D="false" dtr="false" t="normal">2*$J$6*(AV72/1000)</f>
        <v>66.11042076502733</v>
      </c>
      <c r="AZ72" s="72" t="n">
        <f aca="false" ca="false" dt2D="false" dtr="false" t="normal">AX72+AY72</f>
        <v>131.6212545330535</v>
      </c>
      <c r="BA72" s="80" t="n">
        <f aca="false" ca="false" dt2D="false" dtr="false" t="normal">$AW$4-(AX72+AY72)+$Q$8+$Q$10</f>
        <v>51.55888642456842</v>
      </c>
      <c r="BB72" s="81" t="n">
        <f aca="false" ca="false" dt2D="false" dtr="false" t="normal">POWER(10, (BA72+$D$16)*0.05)*1000</f>
        <v>0.00030271525564329365</v>
      </c>
      <c r="BC72" s="82" t="n">
        <f aca="false" ca="false" dt2D="false" dtr="false" t="normal">POWER(10, 0.05*AZ72)</f>
        <v>3811208.6602227706</v>
      </c>
      <c r="BD72" s="72" t="n">
        <f aca="false" ca="false" dt2D="false" dtr="false" t="normal">BB72*POWER(2, 0.5)*BC72</f>
        <v>1631.5937487592853</v>
      </c>
      <c r="BE72" s="71" t="n">
        <f aca="false" ca="false" dt2D="false" dtr="false" t="normal">BC72*($X$4/$BD$4)</f>
        <v>230982.34304380388</v>
      </c>
      <c r="BF72" s="71" t="n">
        <f aca="false" ca="false" dt2D="false" dtr="false" t="normal">BB72*POWER(2, 0.5)*BE72</f>
        <v>98.8844696217747</v>
      </c>
      <c r="BG72" s="71" t="n">
        <f aca="false" ca="false" dt2D="false" dtr="false" t="normal">BC72*(50/BD72)</f>
        <v>116794.04456902744</v>
      </c>
      <c r="BH72" s="71" t="n">
        <f aca="false" ca="false" dt2D="false" dtr="false" t="normal">BB72*POWER(2, 0.5)*BG72</f>
        <v>50</v>
      </c>
      <c r="BI72" s="0" t="n">
        <f aca="false" ca="false" dt2D="false" dtr="false" t="normal">20*LOG10(BG72)</f>
        <v>101.34841396567327</v>
      </c>
      <c r="BJ72" s="0" t="n">
        <f aca="false" ca="false" dt2D="false" dtr="false" t="normal">AZ72-BI72</f>
        <v>30.27284056738023</v>
      </c>
      <c r="BL72" s="75" t="n"/>
    </row>
    <row outlineLevel="0" r="73">
      <c r="O73" s="1" t="n">
        <f aca="false" ca="false" dt2D="false" dtr="false" t="normal">1+O72</f>
        <v>70</v>
      </c>
      <c r="P73" s="65" t="n">
        <f aca="false" ca="false" dt2D="false" dtr="false" t="normal">P72+$J$45</f>
        <v>26.375</v>
      </c>
      <c r="Q73" s="104" t="n"/>
      <c r="R73" s="67" t="n">
        <f aca="false" ca="false" dt2D="false" dtr="false" t="normal">20*LOG(P73)</f>
        <v>28.42384936611498</v>
      </c>
      <c r="S73" s="67" t="n">
        <f aca="false" ca="false" dt2D="false" dtr="false" t="normal">2*$J$6*(P73/1000)</f>
        <v>0.9245293465946955</v>
      </c>
      <c r="T73" s="67" t="n">
        <f aca="false" ca="false" dt2D="false" dtr="false" t="normal">R73+S73</f>
        <v>29.348378712709675</v>
      </c>
      <c r="U73" s="68" t="n">
        <f aca="false" ca="false" dt2D="false" dtr="false" t="normal">$Q$4-(R73+S73)+$Q$8+$Q$10</f>
        <v>129.48208336063414</v>
      </c>
      <c r="V73" s="69" t="n">
        <f aca="false" ca="false" dt2D="false" dtr="false" t="normal">POWER(10, (U73+$D$16)*0.05)*1000</f>
        <v>2.383384743541659</v>
      </c>
      <c r="W73" s="70" t="n">
        <f aca="false" ca="false" dt2D="false" dtr="false" t="normal">POWER(10, 0.05*T73)</f>
        <v>29.33721851373854</v>
      </c>
      <c r="X73" s="71" t="n">
        <f aca="false" ca="false" dt2D="false" dtr="false" t="normal">V73*POWER(2, 0.5)*W73</f>
        <v>98.88446962177511</v>
      </c>
      <c r="Y73" s="71" t="n">
        <f aca="false" ca="false" dt2D="false" dtr="false" t="normal">W73*(50/$X$4)</f>
        <v>14.834088015009357</v>
      </c>
      <c r="Z73" s="71" t="n">
        <f aca="false" ca="false" dt2D="false" dtr="false" t="normal">V73*POWER(2, 0.5)*Y73</f>
        <v>50.000000000000135</v>
      </c>
      <c r="AA73" s="71" t="n">
        <f aca="false" ca="false" dt2D="false" dtr="false" t="normal">20*LOG10(Y73)</f>
        <v>23.425217029607587</v>
      </c>
      <c r="AB73" s="71" t="n">
        <f aca="false" ca="false" dt2D="false" dtr="false" t="normal">T73-AA73</f>
        <v>5.923161683102087</v>
      </c>
      <c r="AD73" s="1" t="n">
        <f aca="false" ca="false" dt2D="false" dtr="false" t="normal">AD72+1</f>
        <v>70</v>
      </c>
      <c r="AE73" s="73" t="n">
        <f aca="false" ca="false" dt2D="false" dtr="false" t="normal">AE72+3</f>
        <v>217</v>
      </c>
      <c r="AG73" s="0" t="n">
        <f aca="false" ca="false" dt2D="false" dtr="false" t="normal">20*LOG(AE73)</f>
        <v>46.72919467697059</v>
      </c>
      <c r="AH73" s="0" t="n">
        <f aca="false" ca="false" dt2D="false" dtr="false" t="normal">2*$J$6*(AE73/1000)</f>
        <v>7.60655424496868</v>
      </c>
      <c r="AI73" s="75" t="n">
        <f aca="false" ca="false" dt2D="false" dtr="false" t="normal">AG73+AH73</f>
        <v>54.33574892193927</v>
      </c>
      <c r="AJ73" s="74" t="n">
        <f aca="false" ca="false" dt2D="false" dtr="false" t="normal">$AF$4-(AG73+AH73)+$Q$8+$Q$10</f>
        <v>124.49471315140454</v>
      </c>
      <c r="AK73" s="76" t="n">
        <f aca="false" ca="false" dt2D="false" dtr="false" t="normal">POWER(10, (AJ73+$D$16)*0.05)*1000</f>
        <v>1.3422259918596462</v>
      </c>
      <c r="AL73" s="77" t="n">
        <f aca="false" ca="false" dt2D="false" dtr="false" t="normal">POWER(10, 0.05*AI73)</f>
        <v>520.9396886042717</v>
      </c>
      <c r="AM73" s="0" t="n">
        <f aca="false" ca="false" dt2D="false" dtr="false" t="normal">AK73*POWER(2, 0.5)*AL73</f>
        <v>988.8446962177518</v>
      </c>
      <c r="AN73" s="78" t="n">
        <f aca="false" ca="false" dt2D="false" dtr="false" t="normal">AL73*($X$4/$AM$4)</f>
        <v>52.09396886042709</v>
      </c>
      <c r="AO73" s="79" t="n">
        <f aca="false" ca="false" dt2D="false" dtr="false" t="normal">AK73*POWER(2, 0.5)*AN73</f>
        <v>98.88446962177503</v>
      </c>
      <c r="AP73" s="79" t="n">
        <f aca="false" ca="false" dt2D="false" dtr="false" t="normal">AL73*(50/AM73)</f>
        <v>26.340824327461252</v>
      </c>
      <c r="AQ73" s="79" t="n">
        <f aca="false" ca="false" dt2D="false" dtr="false" t="normal">AK73*POWER(2, 0.5)*AP73</f>
        <v>50.00000000000001</v>
      </c>
      <c r="AR73" s="79" t="n">
        <f aca="false" ca="false" dt2D="false" dtr="false" t="normal">20*LOG10(AP73)</f>
        <v>28.412587238837155</v>
      </c>
      <c r="AS73" s="79" t="n">
        <f aca="false" ca="false" dt2D="false" dtr="false" t="normal">AI73-AR73</f>
        <v>25.923161683102116</v>
      </c>
      <c r="AU73" s="72" t="n">
        <f aca="false" ca="false" dt2D="false" dtr="false" t="normal">AU72+1</f>
        <v>70</v>
      </c>
      <c r="AV73" s="73" t="n">
        <f aca="false" ca="false" dt2D="false" dtr="false" t="normal">AV72+27</f>
        <v>1913</v>
      </c>
      <c r="AX73" s="72" t="n">
        <f aca="false" ca="false" dt2D="false" dtr="false" t="normal">20*LOG(AV73)</f>
        <v>65.63429940054591</v>
      </c>
      <c r="AY73" s="72" t="n">
        <f aca="false" ca="false" dt2D="false" dtr="false" t="normal">2*$J$6*(AV73/1000)</f>
        <v>67.05685838997735</v>
      </c>
      <c r="AZ73" s="72" t="n">
        <f aca="false" ca="false" dt2D="false" dtr="false" t="normal">AX73+AY73</f>
        <v>132.69115779052328</v>
      </c>
      <c r="BA73" s="80" t="n">
        <f aca="false" ca="false" dt2D="false" dtr="false" t="normal">$AW$4-(AX73+AY73)+$Q$8+$Q$10</f>
        <v>50.488983167098645</v>
      </c>
      <c r="BB73" s="81" t="n">
        <f aca="false" ca="false" dt2D="false" dtr="false" t="normal">POWER(10, (BA73+$D$16)*0.05)*1000</f>
        <v>0.00026763268143625087</v>
      </c>
      <c r="BC73" s="82" t="n">
        <f aca="false" ca="false" dt2D="false" dtr="false" t="normal">POWER(10, 0.05*AZ73)</f>
        <v>4310800.152275425</v>
      </c>
      <c r="BD73" s="72" t="n">
        <f aca="false" ca="false" dt2D="false" dtr="false" t="normal">BB73*POWER(2, 0.5)*BC73</f>
        <v>1631.5937487592853</v>
      </c>
      <c r="BE73" s="71" t="n">
        <f aca="false" ca="false" dt2D="false" dtr="false" t="normal">BC73*($X$4/$BD$4)</f>
        <v>261260.61528941928</v>
      </c>
      <c r="BF73" s="71" t="n">
        <f aca="false" ca="false" dt2D="false" dtr="false" t="normal">BB73*POWER(2, 0.5)*BE73</f>
        <v>98.8844696217747</v>
      </c>
      <c r="BG73" s="71" t="n">
        <f aca="false" ca="false" dt2D="false" dtr="false" t="normal">BC73*(50/BD73)</f>
        <v>132103.96753338544</v>
      </c>
      <c r="BH73" s="71" t="n">
        <f aca="false" ca="false" dt2D="false" dtr="false" t="normal">BB73*POWER(2, 0.5)*BG73</f>
        <v>50</v>
      </c>
      <c r="BI73" s="0" t="n">
        <f aca="false" ca="false" dt2D="false" dtr="false" t="normal">20*LOG10(BG73)</f>
        <v>102.41831722314305</v>
      </c>
      <c r="BJ73" s="0" t="n">
        <f aca="false" ca="false" dt2D="false" dtr="false" t="normal">AZ73-BI73</f>
        <v>30.27284056738023</v>
      </c>
      <c r="BL73" s="75" t="n"/>
    </row>
    <row outlineLevel="0" r="74">
      <c r="O74" s="1" t="n">
        <f aca="false" ca="false" dt2D="false" dtr="false" t="normal">1+O73</f>
        <v>71</v>
      </c>
      <c r="P74" s="65" t="n">
        <f aca="false" ca="false" dt2D="false" dtr="false" t="normal">P73+$J$45</f>
        <v>26.75</v>
      </c>
      <c r="Q74" s="104" t="n"/>
      <c r="R74" s="67" t="n">
        <f aca="false" ca="false" dt2D="false" dtr="false" t="normal">20*LOG(P74)</f>
        <v>28.54647572714494</v>
      </c>
      <c r="S74" s="67" t="n">
        <f aca="false" ca="false" dt2D="false" dtr="false" t="normal">2*$J$6*(P74/1000)</f>
        <v>0.9376743136078903</v>
      </c>
      <c r="T74" s="67" t="n">
        <f aca="false" ca="false" dt2D="false" dtr="false" t="normal">R74+S74</f>
        <v>29.48415004075283</v>
      </c>
      <c r="U74" s="68" t="n">
        <f aca="false" ca="false" dt2D="false" dtr="false" t="normal">$Q$4-(R74+S74)+$Q$8+$Q$10</f>
        <v>129.34631203259096</v>
      </c>
      <c r="V74" s="69" t="n">
        <f aca="false" ca="false" dt2D="false" dtr="false" t="normal">POWER(10, (U74+$D$16)*0.05)*1000</f>
        <v>2.3464191186399472</v>
      </c>
      <c r="W74" s="70" t="n">
        <f aca="false" ca="false" dt2D="false" dtr="false" t="normal">POWER(10, 0.05*T74)</f>
        <v>29.799398780947932</v>
      </c>
      <c r="X74" s="71" t="n">
        <f aca="false" ca="false" dt2D="false" dtr="false" t="normal">V74*POWER(2, 0.5)*W74</f>
        <v>98.88446962177487</v>
      </c>
      <c r="Y74" s="71" t="n">
        <f aca="false" ca="false" dt2D="false" dtr="false" t="normal">W74*(50/$X$4)</f>
        <v>15.067785110709618</v>
      </c>
      <c r="Z74" s="71" t="n">
        <f aca="false" ca="false" dt2D="false" dtr="false" t="normal">V74*POWER(2, 0.5)*Y74</f>
        <v>50.000000000000014</v>
      </c>
      <c r="AA74" s="71" t="n">
        <f aca="false" ca="false" dt2D="false" dtr="false" t="normal">20*LOG10(Y74)</f>
        <v>23.56098835765074</v>
      </c>
      <c r="AB74" s="71" t="n">
        <f aca="false" ca="false" dt2D="false" dtr="false" t="normal">T74-AA74</f>
        <v>5.923161683102091</v>
      </c>
      <c r="AD74" s="1" t="n">
        <f aca="false" ca="false" dt2D="false" dtr="false" t="normal">AD73+1</f>
        <v>71</v>
      </c>
      <c r="AE74" s="73" t="n">
        <f aca="false" ca="false" dt2D="false" dtr="false" t="normal">AE73+3</f>
        <v>220</v>
      </c>
      <c r="AG74" s="0" t="n">
        <f aca="false" ca="false" dt2D="false" dtr="false" t="normal">20*LOG(AE74)</f>
        <v>46.848453616444125</v>
      </c>
      <c r="AH74" s="0" t="n">
        <f aca="false" ca="false" dt2D="false" dtr="false" t="normal">2*$J$6*(AE74/1000)</f>
        <v>7.711713981074238</v>
      </c>
      <c r="AI74" s="75" t="n">
        <f aca="false" ca="false" dt2D="false" dtr="false" t="normal">AG74+AH74</f>
        <v>54.560167597518365</v>
      </c>
      <c r="AJ74" s="74" t="n">
        <f aca="false" ca="false" dt2D="false" dtr="false" t="normal">$AF$4-(AG74+AH74)+$Q$8+$Q$10</f>
        <v>124.27029447582544</v>
      </c>
      <c r="AK74" s="76" t="n">
        <f aca="false" ca="false" dt2D="false" dtr="false" t="normal">POWER(10, (AJ74+$D$16)*0.05)*1000</f>
        <v>1.3079908646816996</v>
      </c>
      <c r="AL74" s="77" t="n">
        <f aca="false" ca="false" dt2D="false" dtr="false" t="normal">POWER(10, 0.05*AI74)</f>
        <v>534.5746741175279</v>
      </c>
      <c r="AM74" s="0" t="n">
        <f aca="false" ca="false" dt2D="false" dtr="false" t="normal">AK74*POWER(2, 0.5)*AL74</f>
        <v>988.8446962177509</v>
      </c>
      <c r="AN74" s="78" t="n">
        <f aca="false" ca="false" dt2D="false" dtr="false" t="normal">AL74*($X$4/$AM$4)</f>
        <v>53.45746741175271</v>
      </c>
      <c r="AO74" s="79" t="n">
        <f aca="false" ca="false" dt2D="false" dtr="false" t="normal">AK74*POWER(2, 0.5)*AN74</f>
        <v>98.88446962177493</v>
      </c>
      <c r="AP74" s="79" t="n">
        <f aca="false" ca="false" dt2D="false" dtr="false" t="normal">AL74*(50/AM74)</f>
        <v>27.030264517887986</v>
      </c>
      <c r="AQ74" s="79" t="n">
        <f aca="false" ca="false" dt2D="false" dtr="false" t="normal">AK74*POWER(2, 0.5)*AP74</f>
        <v>49.99999999999999</v>
      </c>
      <c r="AR74" s="79" t="n">
        <f aca="false" ca="false" dt2D="false" dtr="false" t="normal">20*LOG10(AP74)</f>
        <v>28.63700591441625</v>
      </c>
      <c r="AS74" s="79" t="n">
        <f aca="false" ca="false" dt2D="false" dtr="false" t="normal">AI74-AR74</f>
        <v>25.923161683102116</v>
      </c>
      <c r="AU74" s="72" t="n">
        <f aca="false" ca="false" dt2D="false" dtr="false" t="normal">AU73+1</f>
        <v>71</v>
      </c>
      <c r="AV74" s="73" t="n">
        <f aca="false" ca="false" dt2D="false" dtr="false" t="normal">AV73+27</f>
        <v>1940</v>
      </c>
      <c r="AX74" s="72" t="n">
        <f aca="false" ca="false" dt2D="false" dtr="false" t="normal">20*LOG(AV74)</f>
        <v>65.75603459860451</v>
      </c>
      <c r="AY74" s="72" t="n">
        <f aca="false" ca="false" dt2D="false" dtr="false" t="normal">2*$J$6*(AV74/1000)</f>
        <v>68.00329601492737</v>
      </c>
      <c r="AZ74" s="72" t="n">
        <f aca="false" ca="false" dt2D="false" dtr="false" t="normal">AX74+AY74</f>
        <v>133.7593306135319</v>
      </c>
      <c r="BA74" s="80" t="n">
        <f aca="false" ca="false" dt2D="false" dtr="false" t="normal">$AW$4-(AX74+AY74)+$Q$8+$Q$10</f>
        <v>49.420810344090036</v>
      </c>
      <c r="BB74" s="81" t="n">
        <f aca="false" ca="false" dt2D="false" dtr="false" t="normal">POWER(10, (BA74+$D$16)*0.05)*1000</f>
        <v>0.00023666307561281898</v>
      </c>
      <c r="BC74" s="82" t="n">
        <f aca="false" ca="false" dt2D="false" dtr="false" t="normal">POWER(10, 0.05*AZ74)</f>
        <v>4874909.196974787</v>
      </c>
      <c r="BD74" s="72" t="n">
        <f aca="false" ca="false" dt2D="false" dtr="false" t="normal">BB74*POWER(2, 0.5)*BC74</f>
        <v>1631.5937487592853</v>
      </c>
      <c r="BE74" s="71" t="n">
        <f aca="false" ca="false" dt2D="false" dtr="false" t="normal">BC74*($X$4/$BD$4)</f>
        <v>295449.0422408957</v>
      </c>
      <c r="BF74" s="71" t="n">
        <f aca="false" ca="false" dt2D="false" dtr="false" t="normal">BB74*POWER(2, 0.5)*BE74</f>
        <v>98.8844696217747</v>
      </c>
      <c r="BG74" s="71" t="n">
        <f aca="false" ca="false" dt2D="false" dtr="false" t="normal">BC74*(50/BD74)</f>
        <v>149391.02336846472</v>
      </c>
      <c r="BH74" s="71" t="n">
        <f aca="false" ca="false" dt2D="false" dtr="false" t="normal">BB74*POWER(2, 0.5)*BG74</f>
        <v>50</v>
      </c>
      <c r="BI74" s="0" t="n">
        <f aca="false" ca="false" dt2D="false" dtr="false" t="normal">20*LOG10(BG74)</f>
        <v>103.48649004615167</v>
      </c>
      <c r="BJ74" s="0" t="n">
        <f aca="false" ca="false" dt2D="false" dtr="false" t="normal">AZ74-BI74</f>
        <v>30.272840567380214</v>
      </c>
      <c r="BL74" s="75" t="n"/>
    </row>
    <row outlineLevel="0" r="75">
      <c r="O75" s="1" t="n">
        <f aca="false" ca="false" dt2D="false" dtr="false" t="normal">1+O74</f>
        <v>72</v>
      </c>
      <c r="P75" s="65" t="n">
        <f aca="false" ca="false" dt2D="false" dtr="false" t="normal">P74+$J$45</f>
        <v>27.125</v>
      </c>
      <c r="Q75" s="104" t="n"/>
      <c r="R75" s="67" t="n">
        <f aca="false" ca="false" dt2D="false" dtr="false" t="normal">20*LOG(P75)</f>
        <v>28.667394937131718</v>
      </c>
      <c r="S75" s="67" t="n">
        <f aca="false" ca="false" dt2D="false" dtr="false" t="normal">2*$J$6*(P75/1000)</f>
        <v>0.950819280621085</v>
      </c>
      <c r="T75" s="67" t="n">
        <f aca="false" ca="false" dt2D="false" dtr="false" t="normal">R75+S75</f>
        <v>29.618214217752804</v>
      </c>
      <c r="U75" s="68" t="n">
        <f aca="false" ca="false" dt2D="false" dtr="false" t="normal">$Q$4-(R75+S75)+$Q$8+$Q$10</f>
        <v>129.212247855591</v>
      </c>
      <c r="V75" s="69" t="n">
        <f aca="false" ca="false" dt2D="false" dtr="false" t="normal">POWER(10, (U75+$D$16)*0.05)*1000</f>
        <v>2.3104808844348503</v>
      </c>
      <c r="W75" s="70" t="n">
        <f aca="false" ca="false" dt2D="false" dtr="false" t="normal">POWER(10, 0.05*T75)</f>
        <v>30.262911714456912</v>
      </c>
      <c r="X75" s="71" t="n">
        <f aca="false" ca="false" dt2D="false" dtr="false" t="normal">V75*POWER(2, 0.5)*W75</f>
        <v>98.88446962177491</v>
      </c>
      <c r="Y75" s="71" t="n">
        <f aca="false" ca="false" dt2D="false" dtr="false" t="normal">W75*(50/$X$4)</f>
        <v>15.302156056562835</v>
      </c>
      <c r="Z75" s="71" t="n">
        <f aca="false" ca="false" dt2D="false" dtr="false" t="normal">V75*POWER(2, 0.5)*Y75</f>
        <v>50.000000000000036</v>
      </c>
      <c r="AA75" s="71" t="n">
        <f aca="false" ca="false" dt2D="false" dtr="false" t="normal">20*LOG10(Y75)</f>
        <v>23.695052534650713</v>
      </c>
      <c r="AB75" s="71" t="n">
        <f aca="false" ca="false" dt2D="false" dtr="false" t="normal">T75-AA75</f>
        <v>5.923161683102091</v>
      </c>
      <c r="AD75" s="1" t="n">
        <f aca="false" ca="false" dt2D="false" dtr="false" t="normal">AD74+1</f>
        <v>72</v>
      </c>
      <c r="AE75" s="73" t="n">
        <f aca="false" ca="false" dt2D="false" dtr="false" t="normal">AE74+3</f>
        <v>223</v>
      </c>
      <c r="AG75" s="0" t="n">
        <f aca="false" ca="false" dt2D="false" dtr="false" t="normal">20*LOG(AE75)</f>
        <v>46.96609726096321</v>
      </c>
      <c r="AH75" s="0" t="n">
        <f aca="false" ca="false" dt2D="false" dtr="false" t="normal">2*$J$6*(AE75/1000)</f>
        <v>7.816873717179796</v>
      </c>
      <c r="AI75" s="75" t="n">
        <f aca="false" ca="false" dt2D="false" dtr="false" t="normal">AG75+AH75</f>
        <v>54.782970978143005</v>
      </c>
      <c r="AJ75" s="74" t="n">
        <f aca="false" ca="false" dt2D="false" dtr="false" t="normal">$AF$4-(AG75+AH75)+$Q$8+$Q$10</f>
        <v>124.0474910952008</v>
      </c>
      <c r="AK75" s="76" t="n">
        <f aca="false" ca="false" dt2D="false" dtr="false" t="normal">POWER(10, (AJ75+$D$16)*0.05)*1000</f>
        <v>1.2748660084518222</v>
      </c>
      <c r="AL75" s="77" t="n">
        <f aca="false" ca="false" dt2D="false" dtr="false" t="normal">POWER(10, 0.05*AI75)</f>
        <v>548.4645332139992</v>
      </c>
      <c r="AM75" s="0" t="n">
        <f aca="false" ca="false" dt2D="false" dtr="false" t="normal">AK75*POWER(2, 0.5)*AL75</f>
        <v>988.8446962177505</v>
      </c>
      <c r="AN75" s="78" t="n">
        <f aca="false" ca="false" dt2D="false" dtr="false" t="normal">AL75*($X$4/$AM$4)</f>
        <v>54.84645332139983</v>
      </c>
      <c r="AO75" s="79" t="n">
        <f aca="false" ca="false" dt2D="false" dtr="false" t="normal">AK75*POWER(2, 0.5)*AN75</f>
        <v>98.8844696217749</v>
      </c>
      <c r="AP75" s="79" t="n">
        <f aca="false" ca="false" dt2D="false" dtr="false" t="normal">AL75*(50/AM75)</f>
        <v>27.732592150811488</v>
      </c>
      <c r="AQ75" s="79" t="n">
        <f aca="false" ca="false" dt2D="false" dtr="false" t="normal">AK75*POWER(2, 0.5)*AP75</f>
        <v>50</v>
      </c>
      <c r="AR75" s="79" t="n">
        <f aca="false" ca="false" dt2D="false" dtr="false" t="normal">20*LOG10(AP75)</f>
        <v>28.8598092950409</v>
      </c>
      <c r="AS75" s="79" t="n">
        <f aca="false" ca="false" dt2D="false" dtr="false" t="normal">AI75-AR75</f>
        <v>25.923161683102105</v>
      </c>
      <c r="AU75" s="72" t="n">
        <f aca="false" ca="false" dt2D="false" dtr="false" t="normal">AU74+1</f>
        <v>72</v>
      </c>
      <c r="AV75" s="73" t="n">
        <f aca="false" ca="false" dt2D="false" dtr="false" t="normal">AV74+27</f>
        <v>1967</v>
      </c>
      <c r="AX75" s="72" t="n">
        <f aca="false" ca="false" dt2D="false" dtr="false" t="normal">20*LOG(AV75)</f>
        <v>65.87608719838673</v>
      </c>
      <c r="AY75" s="72" t="n">
        <f aca="false" ca="false" dt2D="false" dtr="false" t="normal">2*$J$6*(AV75/1000)</f>
        <v>68.9497336398774</v>
      </c>
      <c r="AZ75" s="72" t="n">
        <f aca="false" ca="false" dt2D="false" dtr="false" t="normal">AX75+AY75</f>
        <v>134.82582083826412</v>
      </c>
      <c r="BA75" s="80" t="n">
        <f aca="false" ca="false" dt2D="false" dtr="false" t="normal">$AW$4-(AX75+AY75)+$Q$8+$Q$10</f>
        <v>48.3543201193578</v>
      </c>
      <c r="BB75" s="81" t="n">
        <f aca="false" ca="false" dt2D="false" dtr="false" t="normal">POWER(10, (BA75+$D$16)*0.05)*1000</f>
        <v>0.0002093177187628071</v>
      </c>
      <c r="BC75" s="82" t="n">
        <f aca="false" ca="false" dt2D="false" dtr="false" t="normal">POWER(10, 0.05*AZ75)</f>
        <v>5511769.432174185</v>
      </c>
      <c r="BD75" s="72" t="n">
        <f aca="false" ca="false" dt2D="false" dtr="false" t="normal">BB75*POWER(2, 0.5)*BC75</f>
        <v>1631.5937487592887</v>
      </c>
      <c r="BE75" s="71" t="n">
        <f aca="false" ca="false" dt2D="false" dtr="false" t="normal">BC75*($X$4/$BD$4)</f>
        <v>334046.6322529804</v>
      </c>
      <c r="BF75" s="71" t="n">
        <f aca="false" ca="false" dt2D="false" dtr="false" t="normal">BB75*POWER(2, 0.5)*BE75</f>
        <v>98.88446962177491</v>
      </c>
      <c r="BG75" s="71" t="n">
        <f aca="false" ca="false" dt2D="false" dtr="false" t="normal">BC75*(50/BD75)</f>
        <v>168907.53094529491</v>
      </c>
      <c r="BH75" s="71" t="n">
        <f aca="false" ca="false" dt2D="false" dtr="false" t="normal">BB75*POWER(2, 0.5)*BG75</f>
        <v>50.00000000000001</v>
      </c>
      <c r="BI75" s="0" t="n">
        <f aca="false" ca="false" dt2D="false" dtr="false" t="normal">20*LOG10(BG75)</f>
        <v>104.5529802708839</v>
      </c>
      <c r="BJ75" s="0" t="n">
        <f aca="false" ca="false" dt2D="false" dtr="false" t="normal">AZ75-BI75</f>
        <v>30.27284056738023</v>
      </c>
      <c r="BL75" s="75" t="n"/>
    </row>
    <row outlineLevel="0" r="76">
      <c r="O76" s="1" t="n">
        <f aca="false" ca="false" dt2D="false" dtr="false" t="normal">1+O75</f>
        <v>73</v>
      </c>
      <c r="P76" s="65" t="n">
        <f aca="false" ca="false" dt2D="false" dtr="false" t="normal">P75+$J$45</f>
        <v>27.5</v>
      </c>
      <c r="Q76" s="104" t="n"/>
      <c r="R76" s="67" t="n">
        <f aca="false" ca="false" dt2D="false" dtr="false" t="normal">20*LOG(P76)</f>
        <v>28.786653876605254</v>
      </c>
      <c r="S76" s="67" t="n">
        <f aca="false" ca="false" dt2D="false" dtr="false" t="normal">2*$J$6*(P76/1000)</f>
        <v>0.9639642476342798</v>
      </c>
      <c r="T76" s="67" t="n">
        <f aca="false" ca="false" dt2D="false" dtr="false" t="normal">R76+S76</f>
        <v>29.750618124239534</v>
      </c>
      <c r="U76" s="68" t="n">
        <f aca="false" ca="false" dt2D="false" dtr="false" t="normal">$Q$4-(R76+S76)+$Q$8+$Q$10</f>
        <v>129.07984394910426</v>
      </c>
      <c r="V76" s="69" t="n">
        <f aca="false" ca="false" dt2D="false" dtr="false" t="normal">POWER(10, (U76+$D$16)*0.05)*1000</f>
        <v>2.275528003401923</v>
      </c>
      <c r="W76" s="70" t="n">
        <f aca="false" ca="false" dt2D="false" dtr="false" t="normal">POWER(10, 0.05*T76)</f>
        <v>30.727760290824246</v>
      </c>
      <c r="X76" s="71" t="n">
        <f aca="false" ca="false" dt2D="false" dtr="false" t="normal">V76*POWER(2, 0.5)*W76</f>
        <v>98.88446962177491</v>
      </c>
      <c r="Y76" s="71" t="n">
        <f aca="false" ca="false" dt2D="false" dtr="false" t="normal">W76*(50/$X$4)</f>
        <v>15.537202357637888</v>
      </c>
      <c r="Z76" s="71" t="n">
        <f aca="false" ca="false" dt2D="false" dtr="false" t="normal">V76*POWER(2, 0.5)*Y76</f>
        <v>50.000000000000036</v>
      </c>
      <c r="AA76" s="71" t="n">
        <f aca="false" ca="false" dt2D="false" dtr="false" t="normal">20*LOG10(Y76)</f>
        <v>23.827456441137443</v>
      </c>
      <c r="AB76" s="71" t="n">
        <f aca="false" ca="false" dt2D="false" dtr="false" t="normal">T76-AA76</f>
        <v>5.923161683102091</v>
      </c>
      <c r="AD76" s="1" t="n">
        <f aca="false" ca="false" dt2D="false" dtr="false" t="normal">AD75+1</f>
        <v>73</v>
      </c>
      <c r="AE76" s="73" t="n">
        <f aca="false" ca="false" dt2D="false" dtr="false" t="normal">AE75+3</f>
        <v>226</v>
      </c>
      <c r="AG76" s="0" t="n">
        <f aca="false" ca="false" dt2D="false" dtr="false" t="normal">20*LOG(AE76)</f>
        <v>47.08216878294802</v>
      </c>
      <c r="AH76" s="0" t="n">
        <f aca="false" ca="false" dt2D="false" dtr="false" t="normal">2*$J$6*(AE76/1000)</f>
        <v>7.922033453285354</v>
      </c>
      <c r="AI76" s="75" t="n">
        <f aca="false" ca="false" dt2D="false" dtr="false" t="normal">AG76+AH76</f>
        <v>55.00420223623337</v>
      </c>
      <c r="AJ76" s="74" t="n">
        <f aca="false" ca="false" dt2D="false" dtr="false" t="normal">$AF$4-(AG76+AH76)+$Q$8+$Q$10</f>
        <v>123.82625983711043</v>
      </c>
      <c r="AK76" s="76" t="n">
        <f aca="false" ca="false" dt2D="false" dtr="false" t="normal">POWER(10, (AJ76+$D$16)*0.05)*1000</f>
        <v>1.2428049628727715</v>
      </c>
      <c r="AL76" s="77" t="n">
        <f aca="false" ca="false" dt2D="false" dtr="false" t="normal">POWER(10, 0.05*AI76)</f>
        <v>562.6134519286619</v>
      </c>
      <c r="AM76" s="0" t="n">
        <f aca="false" ca="false" dt2D="false" dtr="false" t="normal">AK76*POWER(2, 0.5)*AL76</f>
        <v>988.84469621775</v>
      </c>
      <c r="AN76" s="78" t="n">
        <f aca="false" ca="false" dt2D="false" dtr="false" t="normal">AL76*($X$4/$AM$4)</f>
        <v>56.2613451928661</v>
      </c>
      <c r="AO76" s="79" t="n">
        <f aca="false" ca="false" dt2D="false" dtr="false" t="normal">AK76*POWER(2, 0.5)*AN76</f>
        <v>98.88446962177484</v>
      </c>
      <c r="AP76" s="79" t="n">
        <f aca="false" ca="false" dt2D="false" dtr="false" t="normal">AL76*(50/AM76)</f>
        <v>28.44801888914469</v>
      </c>
      <c r="AQ76" s="79" t="n">
        <f aca="false" ca="false" dt2D="false" dtr="false" t="normal">AK76*POWER(2, 0.5)*AP76</f>
        <v>50</v>
      </c>
      <c r="AR76" s="79" t="n">
        <f aca="false" ca="false" dt2D="false" dtr="false" t="normal">20*LOG10(AP76)</f>
        <v>29.081040553131263</v>
      </c>
      <c r="AS76" s="79" t="n">
        <f aca="false" ca="false" dt2D="false" dtr="false" t="normal">AI76-AR76</f>
        <v>25.923161683102105</v>
      </c>
      <c r="AU76" s="72" t="n">
        <f aca="false" ca="false" dt2D="false" dtr="false" t="normal">AU75+1</f>
        <v>73</v>
      </c>
      <c r="AV76" s="73" t="n">
        <f aca="false" ca="false" dt2D="false" dtr="false" t="normal">AV75+27</f>
        <v>1994</v>
      </c>
      <c r="AX76" s="72" t="n">
        <f aca="false" ca="false" dt2D="false" dtr="false" t="normal">20*LOG(AV76)</f>
        <v>65.99450307951274</v>
      </c>
      <c r="AY76" s="72" t="n">
        <f aca="false" ca="false" dt2D="false" dtr="false" t="normal">2*$J$6*(AV76/1000)</f>
        <v>69.89617126482742</v>
      </c>
      <c r="AZ76" s="72" t="n">
        <f aca="false" ca="false" dt2D="false" dtr="false" t="normal">AX76+AY76</f>
        <v>135.89067434434014</v>
      </c>
      <c r="BA76" s="80" t="n">
        <f aca="false" ca="false" dt2D="false" dtr="false" t="normal">$AW$4-(AX76+AY76)+$Q$8+$Q$10</f>
        <v>47.28946661328178</v>
      </c>
      <c r="BB76" s="81" t="n">
        <f aca="false" ca="false" dt2D="false" dtr="false" t="normal">POWER(10, (BA76+$D$16)*0.05)*1000</f>
        <v>0.00018516688372718318</v>
      </c>
      <c r="BC76" s="82" t="n">
        <f aca="false" ca="false" dt2D="false" dtr="false" t="normal">POWER(10, 0.05*AZ76)</f>
        <v>6230655.183402547</v>
      </c>
      <c r="BD76" s="72" t="n">
        <f aca="false" ca="false" dt2D="false" dtr="false" t="normal">BB76*POWER(2, 0.5)*BC76</f>
        <v>1631.5937487592853</v>
      </c>
      <c r="BE76" s="71" t="n">
        <f aca="false" ca="false" dt2D="false" dtr="false" t="normal">BC76*($X$4/$BD$4)</f>
        <v>377615.4656607598</v>
      </c>
      <c r="BF76" s="71" t="n">
        <f aca="false" ca="false" dt2D="false" dtr="false" t="normal">BB76*POWER(2, 0.5)*BE76</f>
        <v>98.8844696217747</v>
      </c>
      <c r="BG76" s="71" t="n">
        <f aca="false" ca="false" dt2D="false" dtr="false" t="normal">BC76*(50/BD76)</f>
        <v>190937.70088726224</v>
      </c>
      <c r="BH76" s="71" t="n">
        <f aca="false" ca="false" dt2D="false" dtr="false" t="normal">BB76*POWER(2, 0.5)*BG76</f>
        <v>49.99999999999999</v>
      </c>
      <c r="BI76" s="0" t="n">
        <f aca="false" ca="false" dt2D="false" dtr="false" t="normal">20*LOG10(BG76)</f>
        <v>105.61783377695991</v>
      </c>
      <c r="BJ76" s="0" t="n">
        <f aca="false" ca="false" dt2D="false" dtr="false" t="normal">AZ76-BI76</f>
        <v>30.27284056738023</v>
      </c>
      <c r="BL76" s="75" t="n"/>
    </row>
    <row outlineLevel="0" r="77">
      <c r="O77" s="1" t="n">
        <f aca="false" ca="false" dt2D="false" dtr="false" t="normal">1+O76</f>
        <v>74</v>
      </c>
      <c r="P77" s="65" t="n">
        <f aca="false" ca="false" dt2D="false" dtr="false" t="normal">P76+$J$45</f>
        <v>27.875</v>
      </c>
      <c r="Q77" s="104" t="n"/>
      <c r="R77" s="67" t="n">
        <f aca="false" ca="false" dt2D="false" dtr="false" t="normal">20*LOG(P77)</f>
        <v>28.904297521124338</v>
      </c>
      <c r="S77" s="67" t="n">
        <f aca="false" ca="false" dt2D="false" dtr="false" t="normal">2*$J$6*(P77/1000)</f>
        <v>0.9771092146474745</v>
      </c>
      <c r="T77" s="67" t="n">
        <f aca="false" ca="false" dt2D="false" dtr="false" t="normal">R77+S77</f>
        <v>29.88140673577181</v>
      </c>
      <c r="U77" s="68" t="n">
        <f aca="false" ca="false" dt2D="false" dtr="false" t="normal">$Q$4-(R77+S77)+$Q$8+$Q$10</f>
        <v>128.949055337572</v>
      </c>
      <c r="V77" s="69" t="n">
        <f aca="false" ca="false" dt2D="false" dtr="false" t="normal">POWER(10, (U77+$D$16)*0.05)*1000</f>
        <v>2.2415207001374626</v>
      </c>
      <c r="W77" s="70" t="n">
        <f aca="false" ca="false" dt2D="false" dtr="false" t="normal">POWER(10, 0.05*T77)</f>
        <v>31.193947492568014</v>
      </c>
      <c r="X77" s="71" t="n">
        <f aca="false" ca="false" dt2D="false" dtr="false" t="normal">V77*POWER(2, 0.5)*W77</f>
        <v>98.88446962177507</v>
      </c>
      <c r="Y77" s="71" t="n">
        <f aca="false" ca="false" dt2D="false" dtr="false" t="normal">W77*(50/$X$4)</f>
        <v>15.772925522016934</v>
      </c>
      <c r="Z77" s="71" t="n">
        <f aca="false" ca="false" dt2D="false" dtr="false" t="normal">V77*POWER(2, 0.5)*Y77</f>
        <v>50.00000000000011</v>
      </c>
      <c r="AA77" s="71" t="n">
        <f aca="false" ca="false" dt2D="false" dtr="false" t="normal">20*LOG10(Y77)</f>
        <v>23.958245052669717</v>
      </c>
      <c r="AB77" s="71" t="n">
        <f aca="false" ca="false" dt2D="false" dtr="false" t="normal">T77-AA77</f>
        <v>5.923161683102094</v>
      </c>
      <c r="AD77" s="1" t="n">
        <f aca="false" ca="false" dt2D="false" dtr="false" t="normal">AD76+1</f>
        <v>74</v>
      </c>
      <c r="AE77" s="73" t="n">
        <f aca="false" ca="false" dt2D="false" dtr="false" t="normal">AE76+3</f>
        <v>229</v>
      </c>
      <c r="AG77" s="0" t="n">
        <f aca="false" ca="false" dt2D="false" dtr="false" t="normal">20*LOG(AE77)</f>
        <v>47.19670964679776</v>
      </c>
      <c r="AH77" s="0" t="n">
        <f aca="false" ca="false" dt2D="false" dtr="false" t="normal">2*$J$6*(AE77/1000)</f>
        <v>8.027193189390912</v>
      </c>
      <c r="AI77" s="75" t="n">
        <f aca="false" ca="false" dt2D="false" dtr="false" t="normal">AG77+AH77</f>
        <v>55.22390283618867</v>
      </c>
      <c r="AJ77" s="74" t="n">
        <f aca="false" ca="false" dt2D="false" dtr="false" t="normal">$AF$4-(AG77+AH77)+$Q$8+$Q$10</f>
        <v>123.60655923715512</v>
      </c>
      <c r="AK77" s="76" t="n">
        <f aca="false" ca="false" dt2D="false" dtr="false" t="normal">POWER(10, (AJ77+$D$16)*0.05)*1000</f>
        <v>1.2117637289218572</v>
      </c>
      <c r="AL77" s="77" t="n">
        <f aca="false" ca="false" dt2D="false" dtr="false" t="normal">POWER(10, 0.05*AI77)</f>
        <v>577.0256804583837</v>
      </c>
      <c r="AM77" s="0" t="n">
        <f aca="false" ca="false" dt2D="false" dtr="false" t="normal">AK77*POWER(2, 0.5)*AL77</f>
        <v>988.8446962177508</v>
      </c>
      <c r="AN77" s="78" t="n">
        <f aca="false" ca="false" dt2D="false" dtr="false" t="normal">AL77*($X$4/$AM$4)</f>
        <v>57.70256804583828</v>
      </c>
      <c r="AO77" s="79" t="n">
        <f aca="false" ca="false" dt2D="false" dtr="false" t="normal">AK77*POWER(2, 0.5)*AN77</f>
        <v>98.88446962177491</v>
      </c>
      <c r="AP77" s="79" t="n">
        <f aca="false" ca="false" dt2D="false" dtr="false" t="normal">AL77*(50/AM77)</f>
        <v>29.17675964008601</v>
      </c>
      <c r="AQ77" s="79" t="n">
        <f aca="false" ca="false" dt2D="false" dtr="false" t="normal">AK77*POWER(2, 0.5)*AP77</f>
        <v>49.99999999999999</v>
      </c>
      <c r="AR77" s="79" t="n">
        <f aca="false" ca="false" dt2D="false" dtr="false" t="normal">20*LOG10(AP77)</f>
        <v>29.300741153086562</v>
      </c>
      <c r="AS77" s="79" t="n">
        <f aca="false" ca="false" dt2D="false" dtr="false" t="normal">AI77-AR77</f>
        <v>25.92316168310211</v>
      </c>
      <c r="AU77" s="72" t="n">
        <f aca="false" ca="false" dt2D="false" dtr="false" t="normal">AU76+1</f>
        <v>74</v>
      </c>
      <c r="AV77" s="73" t="n">
        <f aca="false" ca="false" dt2D="false" dtr="false" t="normal">AV76+27</f>
        <v>2021</v>
      </c>
      <c r="AX77" s="72" t="n">
        <f aca="false" ca="false" dt2D="false" dtr="false" t="normal">20*LOG(AV77)</f>
        <v>66.11132627030608</v>
      </c>
      <c r="AY77" s="72" t="n">
        <f aca="false" ca="false" dt2D="false" dtr="false" t="normal">2*$J$6*(AV77/1000)</f>
        <v>70.84260888977742</v>
      </c>
      <c r="AZ77" s="72" t="n">
        <f aca="false" ca="false" dt2D="false" dtr="false" t="normal">AX77+AY77</f>
        <v>136.95393516008352</v>
      </c>
      <c r="BA77" s="80" t="n">
        <f aca="false" ca="false" dt2D="false" dtr="false" t="normal">$AW$4-(AX77+AY77)+$Q$8+$Q$10</f>
        <v>46.226205797538405</v>
      </c>
      <c r="BB77" s="81" t="n">
        <f aca="false" ca="false" dt2D="false" dtr="false" t="normal">POWER(10, (BA77+$D$16)*0.05)*1000</f>
        <v>0.0001638325824084148</v>
      </c>
      <c r="BC77" s="82" t="n">
        <f aca="false" ca="false" dt2D="false" dtr="false" t="normal">POWER(10, 0.05*AZ77)</f>
        <v>7042011.954699027</v>
      </c>
      <c r="BD77" s="72" t="n">
        <f aca="false" ca="false" dt2D="false" dtr="false" t="normal">BB77*POWER(2, 0.5)*BC77</f>
        <v>1631.5937487592853</v>
      </c>
      <c r="BE77" s="71" t="n">
        <f aca="false" ca="false" dt2D="false" dtr="false" t="normal">BC77*($X$4/$BD$4)</f>
        <v>426788.60331509187</v>
      </c>
      <c r="BF77" s="71" t="n">
        <f aca="false" ca="false" dt2D="false" dtr="false" t="normal">BB77*POWER(2, 0.5)*BE77</f>
        <v>98.8844696217747</v>
      </c>
      <c r="BG77" s="71" t="n">
        <f aca="false" ca="false" dt2D="false" dtr="false" t="normal">BC77*(50/BD77)</f>
        <v>215801.6344465034</v>
      </c>
      <c r="BH77" s="71" t="n">
        <f aca="false" ca="false" dt2D="false" dtr="false" t="normal">BB77*POWER(2, 0.5)*BG77</f>
        <v>50</v>
      </c>
      <c r="BI77" s="0" t="n">
        <f aca="false" ca="false" dt2D="false" dtr="false" t="normal">20*LOG10(BG77)</f>
        <v>106.68109459270329</v>
      </c>
      <c r="BJ77" s="0" t="n">
        <f aca="false" ca="false" dt2D="false" dtr="false" t="normal">AZ77-BI77</f>
        <v>30.27284056738023</v>
      </c>
      <c r="BL77" s="75" t="n"/>
    </row>
    <row outlineLevel="0" r="78">
      <c r="O78" s="1" t="n">
        <f aca="false" ca="false" dt2D="false" dtr="false" t="normal">1+O77</f>
        <v>75</v>
      </c>
      <c r="P78" s="65" t="n">
        <f aca="false" ca="false" dt2D="false" dtr="false" t="normal">P77+$J$45</f>
        <v>28.25</v>
      </c>
      <c r="Q78" s="104" t="n"/>
      <c r="R78" s="67" t="n">
        <f aca="false" ca="false" dt2D="false" dtr="false" t="normal">20*LOG(P78)</f>
        <v>29.020369043109145</v>
      </c>
      <c r="S78" s="67" t="n">
        <f aca="false" ca="false" dt2D="false" dtr="false" t="normal">2*$J$6*(P78/1000)</f>
        <v>0.9902541816606693</v>
      </c>
      <c r="T78" s="67" t="n">
        <f aca="false" ca="false" dt2D="false" dtr="false" t="normal">R78+S78</f>
        <v>30.010623224769816</v>
      </c>
      <c r="U78" s="68" t="n">
        <f aca="false" ca="false" dt2D="false" dtr="false" t="normal">$Q$4-(R78+S78)+$Q$8+$Q$10</f>
        <v>128.81983884857397</v>
      </c>
      <c r="V78" s="69" t="n">
        <f aca="false" ca="false" dt2D="false" dtr="false" t="normal">POWER(10, (U78+$D$16)*0.05)*1000</f>
        <v>2.2084213112176982</v>
      </c>
      <c r="W78" s="70" t="n">
        <f aca="false" ca="false" dt2D="false" dtr="false" t="normal">POWER(10, 0.05*T78)</f>
        <v>31.6614763081769</v>
      </c>
      <c r="X78" s="71" t="n">
        <f aca="false" ca="false" dt2D="false" dtr="false" t="normal">V78*POWER(2, 0.5)*W78</f>
        <v>98.88446962177481</v>
      </c>
      <c r="Y78" s="71" t="n">
        <f aca="false" ca="false" dt2D="false" dtr="false" t="normal">W78*(50/$X$4)</f>
        <v>16.009327060801105</v>
      </c>
      <c r="Z78" s="71" t="n">
        <f aca="false" ca="false" dt2D="false" dtr="false" t="normal">V78*POWER(2, 0.5)*Y78</f>
        <v>49.99999999999998</v>
      </c>
      <c r="AA78" s="71" t="n">
        <f aca="false" ca="false" dt2D="false" dtr="false" t="normal">20*LOG10(Y78)</f>
        <v>24.08746154166772</v>
      </c>
      <c r="AB78" s="71" t="n">
        <f aca="false" ca="false" dt2D="false" dtr="false" t="normal">T78-AA78</f>
        <v>5.923161683102094</v>
      </c>
      <c r="AD78" s="1" t="n">
        <f aca="false" ca="false" dt2D="false" dtr="false" t="normal">AD77+1</f>
        <v>75</v>
      </c>
      <c r="AE78" s="73" t="n">
        <f aca="false" ca="false" dt2D="false" dtr="false" t="normal">AE77+3</f>
        <v>232</v>
      </c>
      <c r="AG78" s="0" t="n">
        <f aca="false" ca="false" dt2D="false" dtr="false" t="normal">20*LOG(AE78)</f>
        <v>47.30975969781799</v>
      </c>
      <c r="AH78" s="0" t="n">
        <f aca="false" ca="false" dt2D="false" dtr="false" t="normal">2*$J$6*(AE78/1000)</f>
        <v>8.13235292549647</v>
      </c>
      <c r="AI78" s="75" t="n">
        <f aca="false" ca="false" dt2D="false" dtr="false" t="normal">AG78+AH78</f>
        <v>55.44211262331446</v>
      </c>
      <c r="AJ78" s="74" t="n">
        <f aca="false" ca="false" dt2D="false" dtr="false" t="normal">$AF$4-(AG78+AH78)+$Q$8+$Q$10</f>
        <v>123.38834945002935</v>
      </c>
      <c r="AK78" s="76" t="n">
        <f aca="false" ca="false" dt2D="false" dtr="false" t="normal">POWER(10, (AJ78+$D$16)*0.05)*1000</f>
        <v>1.18170060939997</v>
      </c>
      <c r="AL78" s="77" t="n">
        <f aca="false" ca="false" dt2D="false" dtr="false" t="normal">POWER(10, 0.05*AI78)</f>
        <v>591.7055341039087</v>
      </c>
      <c r="AM78" s="0" t="n">
        <f aca="false" ca="false" dt2D="false" dtr="false" t="normal">AK78*POWER(2, 0.5)*AL78</f>
        <v>988.8446962177514</v>
      </c>
      <c r="AN78" s="78" t="n">
        <f aca="false" ca="false" dt2D="false" dtr="false" t="normal">AL78*($X$4/$AM$4)</f>
        <v>59.170553410390774</v>
      </c>
      <c r="AO78" s="79" t="n">
        <f aca="false" ca="false" dt2D="false" dtr="false" t="normal">AK78*POWER(2, 0.5)*AN78</f>
        <v>98.884469621775</v>
      </c>
      <c r="AP78" s="79" t="n">
        <f aca="false" ca="false" dt2D="false" dtr="false" t="normal">AL78*(50/AM78)</f>
        <v>29.91903260275011</v>
      </c>
      <c r="AQ78" s="79" t="n">
        <f aca="false" ca="false" dt2D="false" dtr="false" t="normal">AK78*POWER(2, 0.5)*AP78</f>
        <v>50</v>
      </c>
      <c r="AR78" s="79" t="n">
        <f aca="false" ca="false" dt2D="false" dtr="false" t="normal">20*LOG10(AP78)</f>
        <v>29.518950940212342</v>
      </c>
      <c r="AS78" s="79" t="n">
        <f aca="false" ca="false" dt2D="false" dtr="false" t="normal">AI78-AR78</f>
        <v>25.923161683102116</v>
      </c>
      <c r="AU78" s="72" t="n">
        <f aca="false" ca="false" dt2D="false" dtr="false" t="normal">AU77+1</f>
        <v>75</v>
      </c>
      <c r="AV78" s="73" t="n">
        <f aca="false" ca="false" dt2D="false" dtr="false" t="normal">AV77+27</f>
        <v>2048</v>
      </c>
      <c r="AX78" s="72" t="n">
        <f aca="false" ca="false" dt2D="false" dtr="false" t="normal">20*LOG(AV78)</f>
        <v>66.22659904607586</v>
      </c>
      <c r="AY78" s="72" t="n">
        <f aca="false" ca="false" dt2D="false" dtr="false" t="normal">2*$J$6*(AV78/1000)</f>
        <v>71.78904651472746</v>
      </c>
      <c r="AZ78" s="72" t="n">
        <f aca="false" ca="false" dt2D="false" dtr="false" t="normal">AX78+AY78</f>
        <v>138.0156455608033</v>
      </c>
      <c r="BA78" s="80" t="n">
        <f aca="false" ca="false" dt2D="false" dtr="false" t="normal">$AW$4-(AX78+AY78)+$Q$8+$Q$10</f>
        <v>45.164495396818616</v>
      </c>
      <c r="BB78" s="81" t="n">
        <f aca="false" ca="false" dt2D="false" dtr="false" t="normal">POWER(10, (BA78+$D$16)*0.05)*1000</f>
        <v>0.00014498222378969577</v>
      </c>
      <c r="BC78" s="82" t="n">
        <f aca="false" ca="false" dt2D="false" dtr="false" t="normal">POWER(10, 0.05*AZ78)</f>
        <v>7957603.171839799</v>
      </c>
      <c r="BD78" s="72" t="n">
        <f aca="false" ca="false" dt2D="false" dtr="false" t="normal">BB78*POWER(2, 0.5)*BC78</f>
        <v>1631.5937487592853</v>
      </c>
      <c r="BE78" s="71" t="n">
        <f aca="false" ca="false" dt2D="false" dtr="false" t="normal">BC78*($X$4/$BD$4)</f>
        <v>482278.98011150217</v>
      </c>
      <c r="BF78" s="71" t="n">
        <f aca="false" ca="false" dt2D="false" dtr="false" t="normal">BB78*POWER(2, 0.5)*BE78</f>
        <v>98.8844696217747</v>
      </c>
      <c r="BG78" s="71" t="n">
        <f aca="false" ca="false" dt2D="false" dtr="false" t="normal">BC78*(50/BD78)</f>
        <v>243859.8204329665</v>
      </c>
      <c r="BH78" s="71" t="n">
        <f aca="false" ca="false" dt2D="false" dtr="false" t="normal">BB78*POWER(2, 0.5)*BG78</f>
        <v>50</v>
      </c>
      <c r="BI78" s="0" t="n">
        <f aca="false" ca="false" dt2D="false" dtr="false" t="normal">20*LOG10(BG78)</f>
        <v>107.74280499342309</v>
      </c>
      <c r="BJ78" s="0" t="n">
        <f aca="false" ca="false" dt2D="false" dtr="false" t="normal">AZ78-BI78</f>
        <v>30.272840567380214</v>
      </c>
      <c r="BL78" s="75" t="n"/>
    </row>
    <row outlineLevel="0" r="79">
      <c r="O79" s="1" t="n">
        <f aca="false" ca="false" dt2D="false" dtr="false" t="normal">1+O78</f>
        <v>76</v>
      </c>
      <c r="P79" s="65" t="n">
        <f aca="false" ca="false" dt2D="false" dtr="false" t="normal">P78+$J$45</f>
        <v>28.625</v>
      </c>
      <c r="Q79" s="104" t="n"/>
      <c r="R79" s="67" t="n">
        <f aca="false" ca="false" dt2D="false" dtr="false" t="normal">20*LOG(P79)</f>
        <v>29.13490990695889</v>
      </c>
      <c r="S79" s="67" t="n">
        <f aca="false" ca="false" dt2D="false" dtr="false" t="normal">2*$J$6*(P79/1000)</f>
        <v>1.003399148673864</v>
      </c>
      <c r="T79" s="67" t="n">
        <f aca="false" ca="false" dt2D="false" dtr="false" t="normal">R79+S79</f>
        <v>30.138309055632753</v>
      </c>
      <c r="U79" s="68" t="n">
        <f aca="false" ca="false" dt2D="false" dtr="false" t="normal">$Q$4-(R79+S79)+$Q$8+$Q$10</f>
        <v>128.69215301771104</v>
      </c>
      <c r="V79" s="69" t="n">
        <f aca="false" ca="false" dt2D="false" dtr="false" t="normal">POWER(10, (U79+$D$16)*0.05)*1000</f>
        <v>2.1761941468595416</v>
      </c>
      <c r="W79" s="70" t="n">
        <f aca="false" ca="false" dt2D="false" dtr="false" t="normal">POWER(10, 0.05*T79)</f>
        <v>32.13034973212119</v>
      </c>
      <c r="X79" s="71" t="n">
        <f aca="false" ca="false" dt2D="false" dtr="false" t="normal">V79*POWER(2, 0.5)*W79</f>
        <v>98.88446962177488</v>
      </c>
      <c r="Y79" s="71" t="n">
        <f aca="false" ca="false" dt2D="false" dtr="false" t="normal">W79*(50/$X$4)</f>
        <v>16.246408488116078</v>
      </c>
      <c r="Z79" s="71" t="n">
        <f aca="false" ca="false" dt2D="false" dtr="false" t="normal">V79*POWER(2, 0.5)*Y79</f>
        <v>50.000000000000014</v>
      </c>
      <c r="AA79" s="71" t="n">
        <f aca="false" ca="false" dt2D="false" dtr="false" t="normal">20*LOG10(Y79)</f>
        <v>24.215147372530662</v>
      </c>
      <c r="AB79" s="71" t="n">
        <f aca="false" ca="false" dt2D="false" dtr="false" t="normal">T79-AA79</f>
        <v>5.923161683102091</v>
      </c>
      <c r="AD79" s="1" t="n">
        <f aca="false" ca="false" dt2D="false" dtr="false" t="normal">AD78+1</f>
        <v>76</v>
      </c>
      <c r="AE79" s="73" t="n">
        <f aca="false" ca="false" dt2D="false" dtr="false" t="normal">AE78+3</f>
        <v>235</v>
      </c>
      <c r="AG79" s="0" t="n">
        <f aca="false" ca="false" dt2D="false" dtr="false" t="normal">20*LOG(AE79)</f>
        <v>47.42135724543472</v>
      </c>
      <c r="AH79" s="0" t="n">
        <f aca="false" ca="false" dt2D="false" dtr="false" t="normal">2*$J$6*(AE79/1000)</f>
        <v>8.237512661602027</v>
      </c>
      <c r="AI79" s="75" t="n">
        <f aca="false" ca="false" dt2D="false" dtr="false" t="normal">AG79+AH79</f>
        <v>55.658869907036745</v>
      </c>
      <c r="AJ79" s="74" t="n">
        <f aca="false" ca="false" dt2D="false" dtr="false" t="normal">$AF$4-(AG79+AH79)+$Q$8+$Q$10</f>
        <v>123.17159216630705</v>
      </c>
      <c r="AK79" s="76" t="n">
        <f aca="false" ca="false" dt2D="false" dtr="false" t="normal">POWER(10, (AJ79+$D$16)*0.05)*1000</f>
        <v>1.152576061697631</v>
      </c>
      <c r="AL79" s="77" t="n">
        <f aca="false" ca="false" dt2D="false" dtr="false" t="normal">POWER(10, 0.05*AI79)</f>
        <v>606.6573942252816</v>
      </c>
      <c r="AM79" s="0" t="n">
        <f aca="false" ca="false" dt2D="false" dtr="false" t="normal">AK79*POWER(2, 0.5)*AL79</f>
        <v>988.8446962177495</v>
      </c>
      <c r="AN79" s="78" t="n">
        <f aca="false" ca="false" dt2D="false" dtr="false" t="normal">AL79*($X$4/$AM$4)</f>
        <v>60.665739422528056</v>
      </c>
      <c r="AO79" s="79" t="n">
        <f aca="false" ca="false" dt2D="false" dtr="false" t="normal">AK79*POWER(2, 0.5)*AN79</f>
        <v>98.8844696217748</v>
      </c>
      <c r="AP79" s="79" t="n">
        <f aca="false" ca="false" dt2D="false" dtr="false" t="normal">AL79*(50/AM79)</f>
        <v>30.67505931647794</v>
      </c>
      <c r="AQ79" s="79" t="n">
        <f aca="false" ca="false" dt2D="false" dtr="false" t="normal">AK79*POWER(2, 0.5)*AP79</f>
        <v>50</v>
      </c>
      <c r="AR79" s="79" t="n">
        <f aca="false" ca="false" dt2D="false" dtr="false" t="normal">20*LOG10(AP79)</f>
        <v>29.73570822393464</v>
      </c>
      <c r="AS79" s="79" t="n">
        <f aca="false" ca="false" dt2D="false" dtr="false" t="normal">AI79-AR79</f>
        <v>25.923161683102105</v>
      </c>
      <c r="AU79" s="72" t="n">
        <f aca="false" ca="false" dt2D="false" dtr="false" t="normal">AU78+1</f>
        <v>76</v>
      </c>
      <c r="AV79" s="73" t="n">
        <f aca="false" ca="false" dt2D="false" dtr="false" t="normal">AV78+27</f>
        <v>2075</v>
      </c>
      <c r="AX79" s="72" t="n">
        <f aca="false" ca="false" dt2D="false" dtr="false" t="normal">20*LOG(AV79)</f>
        <v>66.34036202096223</v>
      </c>
      <c r="AY79" s="72" t="n">
        <f aca="false" ca="false" dt2D="false" dtr="false" t="normal">2*$J$6*(AV79/1000)</f>
        <v>72.73548413967748</v>
      </c>
      <c r="AZ79" s="72" t="n">
        <f aca="false" ca="false" dt2D="false" dtr="false" t="normal">AX79+AY79</f>
        <v>139.0758461606397</v>
      </c>
      <c r="BA79" s="80" t="n">
        <f aca="false" ca="false" dt2D="false" dtr="false" t="normal">$AW$4-(AX79+AY79)+$Q$8+$Q$10</f>
        <v>44.10429479698221</v>
      </c>
      <c r="BB79" s="81" t="n">
        <f aca="false" ca="false" dt2D="false" dtr="false" t="normal">POWER(10, (BA79+$D$16)*0.05)*1000</f>
        <v>0.0001283230657804149</v>
      </c>
      <c r="BC79" s="82" t="n">
        <f aca="false" ca="false" dt2D="false" dtr="false" t="normal">POWER(10, 0.05*AZ79)</f>
        <v>8990675.19056542</v>
      </c>
      <c r="BD79" s="72" t="n">
        <f aca="false" ca="false" dt2D="false" dtr="false" t="normal">BB79*POWER(2, 0.5)*BC79</f>
        <v>1631.5937487592855</v>
      </c>
      <c r="BE79" s="71" t="n">
        <f aca="false" ca="false" dt2D="false" dtr="false" t="normal">BC79*($X$4/$BD$4)</f>
        <v>544889.4054888125</v>
      </c>
      <c r="BF79" s="71" t="n">
        <f aca="false" ca="false" dt2D="false" dtr="false" t="normal">BB79*POWER(2, 0.5)*BE79</f>
        <v>98.88446962177471</v>
      </c>
      <c r="BG79" s="71" t="n">
        <f aca="false" ca="false" dt2D="false" dtr="false" t="normal">BC79*(50/BD79)</f>
        <v>275518.1918722785</v>
      </c>
      <c r="BH79" s="71" t="n">
        <f aca="false" ca="false" dt2D="false" dtr="false" t="normal">BB79*POWER(2, 0.5)*BG79</f>
        <v>50</v>
      </c>
      <c r="BI79" s="0" t="n">
        <f aca="false" ca="false" dt2D="false" dtr="false" t="normal">20*LOG10(BG79)</f>
        <v>108.80300559325948</v>
      </c>
      <c r="BJ79" s="0" t="n">
        <f aca="false" ca="false" dt2D="false" dtr="false" t="normal">AZ79-BI79</f>
        <v>30.27284056738023</v>
      </c>
      <c r="BL79" s="75" t="n"/>
    </row>
    <row outlineLevel="0" r="80">
      <c r="O80" s="1" t="n">
        <f aca="false" ca="false" dt2D="false" dtr="false" t="normal">1+O79</f>
        <v>77</v>
      </c>
      <c r="P80" s="65" t="n">
        <f aca="false" ca="false" dt2D="false" dtr="false" t="normal">P79+$J$45</f>
        <v>29</v>
      </c>
      <c r="Q80" s="104" t="n"/>
      <c r="R80" s="67" t="n">
        <f aca="false" ca="false" dt2D="false" dtr="false" t="normal">20*LOG(P80)</f>
        <v>29.24795995797912</v>
      </c>
      <c r="S80" s="67" t="n">
        <f aca="false" ca="false" dt2D="false" dtr="false" t="normal">2*$J$6*(P80/1000)</f>
        <v>1.0165441156870587</v>
      </c>
      <c r="T80" s="67" t="n">
        <f aca="false" ca="false" dt2D="false" dtr="false" t="normal">R80+S80</f>
        <v>30.264504073666178</v>
      </c>
      <c r="U80" s="68" t="n">
        <f aca="false" ca="false" dt2D="false" dtr="false" t="normal">$Q$4-(R80+S80)+$Q$8+$Q$10</f>
        <v>128.5659579996776</v>
      </c>
      <c r="V80" s="69" t="n">
        <f aca="false" ca="false" dt2D="false" dtr="false" t="normal">POWER(10, (U80+$D$16)*0.05)*1000</f>
        <v>2.1448053633144224</v>
      </c>
      <c r="W80" s="70" t="n">
        <f aca="false" ca="false" dt2D="false" dtr="false" t="normal">POWER(10, 0.05*T80)</f>
        <v>32.60057076486421</v>
      </c>
      <c r="X80" s="71" t="n">
        <f aca="false" ca="false" dt2D="false" dtr="false" t="normal">V80*POWER(2, 0.5)*W80</f>
        <v>98.8844696217748</v>
      </c>
      <c r="Y80" s="71" t="n">
        <f aca="false" ca="false" dt2D="false" dtr="false" t="normal">W80*(50/$X$4)</f>
        <v>16.484171321117852</v>
      </c>
      <c r="Z80" s="71" t="n">
        <f aca="false" ca="false" dt2D="false" dtr="false" t="normal">V80*POWER(2, 0.5)*Y80</f>
        <v>49.99999999999998</v>
      </c>
      <c r="AA80" s="71" t="n">
        <f aca="false" ca="false" dt2D="false" dtr="false" t="normal">20*LOG10(Y80)</f>
        <v>24.341342390564083</v>
      </c>
      <c r="AB80" s="71" t="n">
        <f aca="false" ca="false" dt2D="false" dtr="false" t="normal">T80-AA80</f>
        <v>5.923161683102094</v>
      </c>
      <c r="AD80" s="1" t="n">
        <f aca="false" ca="false" dt2D="false" dtr="false" t="normal">AD79+1</f>
        <v>77</v>
      </c>
      <c r="AE80" s="73" t="n">
        <f aca="false" ca="false" dt2D="false" dtr="false" t="normal">AE79+3</f>
        <v>238</v>
      </c>
      <c r="AG80" s="0" t="n">
        <f aca="false" ca="false" dt2D="false" dtr="false" t="normal">20*LOG(AE80)</f>
        <v>47.53153914113024</v>
      </c>
      <c r="AH80" s="0" t="n">
        <f aca="false" ca="false" dt2D="false" dtr="false" t="normal">2*$J$6*(AE80/1000)</f>
        <v>8.342672397707585</v>
      </c>
      <c r="AI80" s="75" t="n">
        <f aca="false" ca="false" dt2D="false" dtr="false" t="normal">AG80+AH80</f>
        <v>55.87421153883783</v>
      </c>
      <c r="AJ80" s="74" t="n">
        <f aca="false" ca="false" dt2D="false" dtr="false" t="normal">$AF$4-(AG80+AH80)+$Q$8+$Q$10</f>
        <v>122.95625053450595</v>
      </c>
      <c r="AK80" s="76" t="n">
        <f aca="false" ca="false" dt2D="false" dtr="false" t="normal">POWER(10, (AJ80+$D$16)*0.05)*1000</f>
        <v>1.1243525617000785</v>
      </c>
      <c r="AL80" s="77" t="n">
        <f aca="false" ca="false" dt2D="false" dtr="false" t="normal">POWER(10, 0.05*AI80)</f>
        <v>621.8857092108788</v>
      </c>
      <c r="AM80" s="0" t="n">
        <f aca="false" ca="false" dt2D="false" dtr="false" t="normal">AK80*POWER(2, 0.5)*AL80</f>
        <v>988.8446962177486</v>
      </c>
      <c r="AN80" s="78" t="n">
        <f aca="false" ca="false" dt2D="false" dtr="false" t="normal">AL80*($X$4/$AM$4)</f>
        <v>62.18857092108777</v>
      </c>
      <c r="AO80" s="79" t="n">
        <f aca="false" ca="false" dt2D="false" dtr="false" t="normal">AK80*POWER(2, 0.5)*AN80</f>
        <v>98.8844696217747</v>
      </c>
      <c r="AP80" s="79" t="n">
        <f aca="false" ca="false" dt2D="false" dtr="false" t="normal">AL80*(50/AM80)</f>
        <v>31.445064709834696</v>
      </c>
      <c r="AQ80" s="79" t="n">
        <f aca="false" ca="false" dt2D="false" dtr="false" t="normal">AK80*POWER(2, 0.5)*AP80</f>
        <v>50</v>
      </c>
      <c r="AR80" s="79" t="n">
        <f aca="false" ca="false" dt2D="false" dtr="false" t="normal">20*LOG10(AP80)</f>
        <v>29.951049855735732</v>
      </c>
      <c r="AS80" s="79" t="n">
        <f aca="false" ca="false" dt2D="false" dtr="false" t="normal">AI80-AR80</f>
        <v>25.923161683102094</v>
      </c>
      <c r="AU80" s="72" t="n">
        <f aca="false" ca="false" dt2D="false" dtr="false" t="normal">AU79+1</f>
        <v>77</v>
      </c>
      <c r="AV80" s="73" t="n">
        <f aca="false" ca="false" dt2D="false" dtr="false" t="normal">AV79+27</f>
        <v>2102</v>
      </c>
      <c r="AX80" s="72" t="n">
        <f aca="false" ca="false" dt2D="false" dtr="false" t="normal">20*LOG(AV80)</f>
        <v>66.45265423384447</v>
      </c>
      <c r="AY80" s="72" t="n">
        <f aca="false" ca="false" dt2D="false" dtr="false" t="normal">2*$J$6*(AV80/1000)</f>
        <v>73.68192176462749</v>
      </c>
      <c r="AZ80" s="72" t="n">
        <f aca="false" ca="false" dt2D="false" dtr="false" t="normal">AX80+AY80</f>
        <v>140.13457599847197</v>
      </c>
      <c r="BA80" s="80" t="n">
        <f aca="false" ca="false" dt2D="false" dtr="false" t="normal">$AW$4-(AX80+AY80)+$Q$8+$Q$10</f>
        <v>43.04556495914995</v>
      </c>
      <c r="BB80" s="81" t="n">
        <f aca="false" ca="false" dt2D="false" dtr="false" t="normal">POWER(10, (BA80+$D$16)*0.05)*1000</f>
        <v>0.0001135973590716454</v>
      </c>
      <c r="BC80" s="82" t="n">
        <f aca="false" ca="false" dt2D="false" dtr="false" t="normal">POWER(10, 0.05*AZ80)</f>
        <v>10156142.830412388</v>
      </c>
      <c r="BD80" s="72" t="n">
        <f aca="false" ca="false" dt2D="false" dtr="false" t="normal">BB80*POWER(2, 0.5)*BC80</f>
        <v>1631.5937487592887</v>
      </c>
      <c r="BE80" s="71" t="n">
        <f aca="false" ca="false" dt2D="false" dtr="false" t="normal">BC80*($X$4/$BD$4)</f>
        <v>615523.80790378</v>
      </c>
      <c r="BF80" s="71" t="n">
        <f aca="false" ca="false" dt2D="false" dtr="false" t="normal">BB80*POWER(2, 0.5)*BE80</f>
        <v>98.8844696217749</v>
      </c>
      <c r="BG80" s="71" t="n">
        <f aca="false" ca="false" dt2D="false" dtr="false" t="normal">BC80*(50/BD80)</f>
        <v>311233.81166835845</v>
      </c>
      <c r="BH80" s="71" t="n">
        <f aca="false" ca="false" dt2D="false" dtr="false" t="normal">BB80*POWER(2, 0.5)*BG80</f>
        <v>50</v>
      </c>
      <c r="BI80" s="0" t="n">
        <f aca="false" ca="false" dt2D="false" dtr="false" t="normal">20*LOG10(BG80)</f>
        <v>109.86173543109174</v>
      </c>
      <c r="BJ80" s="0" t="n">
        <f aca="false" ca="false" dt2D="false" dtr="false" t="normal">AZ80-BI80</f>
        <v>30.27284056738023</v>
      </c>
      <c r="BL80" s="75" t="n"/>
    </row>
    <row outlineLevel="0" r="81">
      <c r="O81" s="1" t="n">
        <f aca="false" ca="false" dt2D="false" dtr="false" t="normal">1+O80</f>
        <v>78</v>
      </c>
      <c r="P81" s="65" t="n">
        <f aca="false" ca="false" dt2D="false" dtr="false" t="normal">P80+$J$45</f>
        <v>29.375</v>
      </c>
      <c r="Q81" s="104" t="n"/>
      <c r="R81" s="67" t="n">
        <f aca="false" ca="false" dt2D="false" dtr="false" t="normal">20*LOG(P81)</f>
        <v>29.359557505595852</v>
      </c>
      <c r="S81" s="67" t="n">
        <f aca="false" ca="false" dt2D="false" dtr="false" t="normal">2*$J$6*(P81/1000)</f>
        <v>1.0296890827002534</v>
      </c>
      <c r="T81" s="67" t="n">
        <f aca="false" ca="false" dt2D="false" dtr="false" t="normal">R81+S81</f>
        <v>30.389246588296107</v>
      </c>
      <c r="U81" s="68" t="n">
        <f aca="false" ca="false" dt2D="false" dtr="false" t="normal">$Q$4-(R81+S81)+$Q$8+$Q$10</f>
        <v>128.44121548504768</v>
      </c>
      <c r="V81" s="69" t="n">
        <f aca="false" ca="false" dt2D="false" dtr="false" t="normal">POWER(10, (U81+$D$16)*0.05)*1000</f>
        <v>2.1142228450363207</v>
      </c>
      <c r="W81" s="70" t="n">
        <f aca="false" ca="false" dt2D="false" dtr="false" t="normal">POWER(10, 0.05*T81)</f>
        <v>33.07214241287368</v>
      </c>
      <c r="X81" s="71" t="n">
        <f aca="false" ca="false" dt2D="false" dtr="false" t="normal">V81*POWER(2, 0.5)*W81</f>
        <v>98.88446962177487</v>
      </c>
      <c r="Y81" s="71" t="n">
        <f aca="false" ca="false" dt2D="false" dtr="false" t="normal">W81*(50/$X$4)</f>
        <v>16.722617079998493</v>
      </c>
      <c r="Z81" s="71" t="n">
        <f aca="false" ca="false" dt2D="false" dtr="false" t="normal">V81*POWER(2, 0.5)*Y81</f>
        <v>50.000000000000014</v>
      </c>
      <c r="AA81" s="71" t="n">
        <f aca="false" ca="false" dt2D="false" dtr="false" t="normal">20*LOG10(Y81)</f>
        <v>24.46608490519402</v>
      </c>
      <c r="AB81" s="71" t="n">
        <f aca="false" ca="false" dt2D="false" dtr="false" t="normal">T81-AA81</f>
        <v>5.923161683102087</v>
      </c>
      <c r="AD81" s="1" t="n">
        <f aca="false" ca="false" dt2D="false" dtr="false" t="normal">AD80+1</f>
        <v>78</v>
      </c>
      <c r="AE81" s="73" t="n">
        <f aca="false" ca="false" dt2D="false" dtr="false" t="normal">AE80+3</f>
        <v>241</v>
      </c>
      <c r="AG81" s="0" t="n">
        <f aca="false" ca="false" dt2D="false" dtr="false" t="normal">20*LOG(AE81)</f>
        <v>47.640340851497356</v>
      </c>
      <c r="AH81" s="0" t="n">
        <f aca="false" ca="false" dt2D="false" dtr="false" t="normal">2*$J$6*(AE81/1000)</f>
        <v>8.447832133813142</v>
      </c>
      <c r="AI81" s="75" t="n">
        <f aca="false" ca="false" dt2D="false" dtr="false" t="normal">AG81+AH81</f>
        <v>56.0881729853105</v>
      </c>
      <c r="AJ81" s="74" t="n">
        <f aca="false" ca="false" dt2D="false" dtr="false" t="normal">$AF$4-(AG81+AH81)+$Q$8+$Q$10</f>
        <v>122.74228908803329</v>
      </c>
      <c r="AK81" s="76" t="n">
        <f aca="false" ca="false" dt2D="false" dtr="false" t="normal">POWER(10, (AJ81+$D$16)*0.05)*1000</f>
        <v>1.0969944778606824</v>
      </c>
      <c r="AL81" s="77" t="n">
        <f aca="false" ca="false" dt2D="false" dtr="false" t="normal">POWER(10, 0.05*AI81)</f>
        <v>637.3949954602439</v>
      </c>
      <c r="AM81" s="0" t="n">
        <f aca="false" ca="false" dt2D="false" dtr="false" t="normal">AK81*POWER(2, 0.5)*AL81</f>
        <v>988.8446962177495</v>
      </c>
      <c r="AN81" s="78" t="n">
        <f aca="false" ca="false" dt2D="false" dtr="false" t="normal">AL81*($X$4/$AM$4)</f>
        <v>63.739499546024284</v>
      </c>
      <c r="AO81" s="79" t="n">
        <f aca="false" ca="false" dt2D="false" dtr="false" t="normal">AK81*POWER(2, 0.5)*AN81</f>
        <v>98.8844696217748</v>
      </c>
      <c r="AP81" s="79" t="n">
        <f aca="false" ca="false" dt2D="false" dtr="false" t="normal">AL81*(50/AM81)</f>
        <v>32.2292771503062</v>
      </c>
      <c r="AQ81" s="79" t="n">
        <f aca="false" ca="false" dt2D="false" dtr="false" t="normal">AK81*POWER(2, 0.5)*AP81</f>
        <v>50</v>
      </c>
      <c r="AR81" s="79" t="n">
        <f aca="false" ca="false" dt2D="false" dtr="false" t="normal">20*LOG10(AP81)</f>
        <v>30.165011302208402</v>
      </c>
      <c r="AS81" s="79" t="n">
        <f aca="false" ca="false" dt2D="false" dtr="false" t="normal">AI81-AR81</f>
        <v>25.923161683102098</v>
      </c>
      <c r="AU81" s="72" t="n">
        <f aca="false" ca="false" dt2D="false" dtr="false" t="normal">AU80+1</f>
        <v>78</v>
      </c>
      <c r="AV81" s="73" t="n">
        <f aca="false" ca="false" dt2D="false" dtr="false" t="normal">AV80+27</f>
        <v>2129</v>
      </c>
      <c r="AX81" s="72" t="n">
        <f aca="false" ca="false" dt2D="false" dtr="false" t="normal">20*LOG(AV81)</f>
        <v>66.56351322876644</v>
      </c>
      <c r="AY81" s="72" t="n">
        <f aca="false" ca="false" dt2D="false" dtr="false" t="normal">2*$J$6*(AV81/1000)</f>
        <v>74.62835938957751</v>
      </c>
      <c r="AZ81" s="72" t="n">
        <f aca="false" ca="false" dt2D="false" dtr="false" t="normal">AX81+AY81</f>
        <v>141.19187261834395</v>
      </c>
      <c r="BA81" s="80" t="n">
        <f aca="false" ca="false" dt2D="false" dtr="false" t="normal">$AW$4-(AX81+AY81)+$Q$8+$Q$10</f>
        <v>41.98826833927797</v>
      </c>
      <c r="BB81" s="81" t="n">
        <f aca="false" ca="false" dt2D="false" dtr="false" t="normal">POWER(10, (BA81+$D$16)*0.05)*1000</f>
        <v>0.00010057809461792898</v>
      </c>
      <c r="BC81" s="82" t="n">
        <f aca="false" ca="false" dt2D="false" dtr="false" t="normal">POWER(10, 0.05*AZ81)</f>
        <v>11470797.973176291</v>
      </c>
      <c r="BD81" s="72" t="n">
        <f aca="false" ca="false" dt2D="false" dtr="false" t="normal">BB81*POWER(2, 0.5)*BC81</f>
        <v>1631.5937487592885</v>
      </c>
      <c r="BE81" s="71" t="n">
        <f aca="false" ca="false" dt2D="false" dtr="false" t="normal">BC81*($X$4/$BD$4)</f>
        <v>695199.8771621983</v>
      </c>
      <c r="BF81" s="71" t="n">
        <f aca="false" ca="false" dt2D="false" dtr="false" t="normal">BB81*POWER(2, 0.5)*BE81</f>
        <v>98.8844696217749</v>
      </c>
      <c r="BG81" s="71" t="n">
        <f aca="false" ca="false" dt2D="false" dtr="false" t="normal">BC81*(50/BD81)</f>
        <v>351521.26507897634</v>
      </c>
      <c r="BH81" s="71" t="n">
        <f aca="false" ca="false" dt2D="false" dtr="false" t="normal">BB81*POWER(2, 0.5)*BG81</f>
        <v>50</v>
      </c>
      <c r="BI81" s="0" t="n">
        <f aca="false" ca="false" dt2D="false" dtr="false" t="normal">20*LOG10(BG81)</f>
        <v>110.91903205096372</v>
      </c>
      <c r="BJ81" s="0" t="n">
        <f aca="false" ca="false" dt2D="false" dtr="false" t="normal">AZ81-BI81</f>
        <v>30.27284056738023</v>
      </c>
      <c r="BL81" s="75" t="n"/>
    </row>
    <row outlineLevel="0" r="82">
      <c r="O82" s="1" t="n">
        <f aca="false" ca="false" dt2D="false" dtr="false" t="normal">1+O81</f>
        <v>79</v>
      </c>
      <c r="P82" s="65" t="n">
        <f aca="false" ca="false" dt2D="false" dtr="false" t="normal">P81+$J$45</f>
        <v>29.75</v>
      </c>
      <c r="Q82" s="104" t="n"/>
      <c r="R82" s="67" t="n">
        <f aca="false" ca="false" dt2D="false" dtr="false" t="normal">20*LOG(P82)</f>
        <v>29.469739401291367</v>
      </c>
      <c r="S82" s="67" t="n">
        <f aca="false" ca="false" dt2D="false" dtr="false" t="normal">2*$J$6*(P82/1000)</f>
        <v>1.042834049713448</v>
      </c>
      <c r="T82" s="67" t="n">
        <f aca="false" ca="false" dt2D="false" dtr="false" t="normal">R82+S82</f>
        <v>30.512573451004815</v>
      </c>
      <c r="U82" s="68" t="n">
        <f aca="false" ca="false" dt2D="false" dtr="false" t="normal">$Q$4-(R82+S82)+$Q$8+$Q$10</f>
        <v>128.31788862233898</v>
      </c>
      <c r="V82" s="69" t="n">
        <f aca="false" ca="false" dt2D="false" dtr="false" t="normal">POWER(10, (U82+$D$16)*0.05)*1000</f>
        <v>2.0844160957614135</v>
      </c>
      <c r="W82" s="70" t="n">
        <f aca="false" ca="false" dt2D="false" dtr="false" t="normal">POWER(10, 0.05*T82)</f>
        <v>33.54506768863277</v>
      </c>
      <c r="X82" s="71" t="n">
        <f aca="false" ca="false" dt2D="false" dtr="false" t="normal">V82*POWER(2, 0.5)*W82</f>
        <v>98.88446962177501</v>
      </c>
      <c r="Y82" s="71" t="n">
        <f aca="false" ca="false" dt2D="false" dtr="false" t="normal">W82*(50/$X$4)</f>
        <v>16.961747287991713</v>
      </c>
      <c r="Z82" s="71" t="n">
        <f aca="false" ca="false" dt2D="false" dtr="false" t="normal">V82*POWER(2, 0.5)*Y82</f>
        <v>50.00000000000008</v>
      </c>
      <c r="AA82" s="71" t="n">
        <f aca="false" ca="false" dt2D="false" dtr="false" t="normal">20*LOG10(Y82)</f>
        <v>24.58941176790272</v>
      </c>
      <c r="AB82" s="71" t="n">
        <f aca="false" ca="false" dt2D="false" dtr="false" t="normal">T82-AA82</f>
        <v>5.923161683102094</v>
      </c>
      <c r="AD82" s="1" t="n">
        <f aca="false" ca="false" dt2D="false" dtr="false" t="normal">AD81+1</f>
        <v>79</v>
      </c>
      <c r="AE82" s="73" t="n">
        <f aca="false" ca="false" dt2D="false" dtr="false" t="normal">AE81+3</f>
        <v>244</v>
      </c>
      <c r="AG82" s="0" t="n">
        <f aca="false" ca="false" dt2D="false" dtr="false" t="normal">20*LOG(AE82)</f>
        <v>47.747796526774586</v>
      </c>
      <c r="AH82" s="0" t="n">
        <f aca="false" ca="false" dt2D="false" dtr="false" t="normal">2*$J$6*(AE82/1000)</f>
        <v>8.5529918699187</v>
      </c>
      <c r="AI82" s="75" t="n">
        <f aca="false" ca="false" dt2D="false" dtr="false" t="normal">AG82+AH82</f>
        <v>56.300788396693285</v>
      </c>
      <c r="AJ82" s="74" t="n">
        <f aca="false" ca="false" dt2D="false" dtr="false" t="normal">$AF$4-(AG82+AH82)+$Q$8+$Q$10</f>
        <v>122.5296736766505</v>
      </c>
      <c r="AK82" s="76" t="n">
        <f aca="false" ca="false" dt2D="false" dtr="false" t="normal">POWER(10, (AJ82+$D$16)*0.05)*1000</f>
        <v>1.0704679545675089</v>
      </c>
      <c r="AL82" s="77" t="n">
        <f aca="false" ca="false" dt2D="false" dtr="false" t="normal">POWER(10, 0.05*AI82)</f>
        <v>653.1898383809361</v>
      </c>
      <c r="AM82" s="0" t="n">
        <f aca="false" ca="false" dt2D="false" dtr="false" t="normal">AK82*POWER(2, 0.5)*AL82</f>
        <v>988.8446962177497</v>
      </c>
      <c r="AN82" s="78" t="n">
        <f aca="false" ca="false" dt2D="false" dtr="false" t="normal">AL82*($X$4/$AM$4)</f>
        <v>65.3189838380935</v>
      </c>
      <c r="AO82" s="79" t="n">
        <f aca="false" ca="false" dt2D="false" dtr="false" t="normal">AK82*POWER(2, 0.5)*AN82</f>
        <v>98.88446962177481</v>
      </c>
      <c r="AP82" s="79" t="n">
        <f aca="false" ca="false" dt2D="false" dtr="false" t="normal">AL82*(50/AM82)</f>
        <v>33.027928494703666</v>
      </c>
      <c r="AQ82" s="79" t="n">
        <f aca="false" ca="false" dt2D="false" dtr="false" t="normal">AK82*POWER(2, 0.5)*AP82</f>
        <v>50.00000000000001</v>
      </c>
      <c r="AR82" s="79" t="n">
        <f aca="false" ca="false" dt2D="false" dtr="false" t="normal">20*LOG10(AP82)</f>
        <v>30.377626713591184</v>
      </c>
      <c r="AS82" s="79" t="n">
        <f aca="false" ca="false" dt2D="false" dtr="false" t="normal">AI82-AR82</f>
        <v>25.9231616831021</v>
      </c>
      <c r="AU82" s="72" t="n">
        <f aca="false" ca="false" dt2D="false" dtr="false" t="normal">AU81+1</f>
        <v>79</v>
      </c>
      <c r="AV82" s="73" t="n">
        <f aca="false" ca="false" dt2D="false" dtr="false" t="normal">AV81+27</f>
        <v>2156</v>
      </c>
      <c r="AX82" s="72" t="n">
        <f aca="false" ca="false" dt2D="false" dtr="false" t="normal">20*LOG(AV82)</f>
        <v>66.67297513029402</v>
      </c>
      <c r="AY82" s="72" t="n">
        <f aca="false" ca="false" dt2D="false" dtr="false" t="normal">2*$J$6*(AV82/1000)</f>
        <v>75.57479701452753</v>
      </c>
      <c r="AZ82" s="72" t="n">
        <f aca="false" ca="false" dt2D="false" dtr="false" t="normal">AX82+AY82</f>
        <v>142.24777214482157</v>
      </c>
      <c r="BA82" s="80" t="n">
        <f aca="false" ca="false" dt2D="false" dtr="false" t="normal">$AW$4-(AX82+AY82)+$Q$8+$Q$10</f>
        <v>40.932368812800355</v>
      </c>
      <c r="BB82" s="81" t="n">
        <f aca="false" ca="false" dt2D="false" dtr="false" t="normal">POWER(10, (BA82+$D$16)*0.05)*1000</f>
        <v>0.00008906527796390577</v>
      </c>
      <c r="BC82" s="82" t="n">
        <f aca="false" ca="false" dt2D="false" dtr="false" t="normal">POWER(10, 0.05*AZ82)</f>
        <v>12953544.077601388</v>
      </c>
      <c r="BD82" s="72" t="n">
        <f aca="false" ca="false" dt2D="false" dtr="false" t="normal">BB82*POWER(2, 0.5)*BC82</f>
        <v>1631.5937487592887</v>
      </c>
      <c r="BE82" s="71" t="n">
        <f aca="false" ca="false" dt2D="false" dtr="false" t="normal">BC82*($X$4/$BD$4)</f>
        <v>785063.2774303858</v>
      </c>
      <c r="BF82" s="71" t="n">
        <f aca="false" ca="false" dt2D="false" dtr="false" t="normal">BB82*POWER(2, 0.5)*BE82</f>
        <v>98.8844696217749</v>
      </c>
      <c r="BG82" s="71" t="n">
        <f aca="false" ca="false" dt2D="false" dtr="false" t="normal">BC82*(50/BD82)</f>
        <v>396959.84639104066</v>
      </c>
      <c r="BH82" s="71" t="n">
        <f aca="false" ca="false" dt2D="false" dtr="false" t="normal">BB82*POWER(2, 0.5)*BG82</f>
        <v>50</v>
      </c>
      <c r="BI82" s="0" t="n">
        <f aca="false" ca="false" dt2D="false" dtr="false" t="normal">20*LOG10(BG82)</f>
        <v>111.97493157744134</v>
      </c>
      <c r="BJ82" s="0" t="n">
        <f aca="false" ca="false" dt2D="false" dtr="false" t="normal">AZ82-BI82</f>
        <v>30.27284056738023</v>
      </c>
      <c r="BL82" s="75" t="n"/>
    </row>
    <row outlineLevel="0" r="83">
      <c r="O83" s="1" t="n">
        <f aca="false" ca="false" dt2D="false" dtr="false" t="normal">1+O82</f>
        <v>80</v>
      </c>
      <c r="P83" s="65" t="n">
        <f aca="false" ca="false" dt2D="false" dtr="false" t="normal">P82+$J$45</f>
        <v>30.125</v>
      </c>
      <c r="Q83" s="104" t="n"/>
      <c r="R83" s="67" t="n">
        <f aca="false" ca="false" dt2D="false" dtr="false" t="normal">20*LOG(P83)</f>
        <v>29.57854111165849</v>
      </c>
      <c r="S83" s="67" t="n">
        <f aca="false" ca="false" dt2D="false" dtr="false" t="normal">2*$J$6*(P83/1000)</f>
        <v>1.0559790167266427</v>
      </c>
      <c r="T83" s="67" t="n">
        <f aca="false" ca="false" dt2D="false" dtr="false" t="normal">R83+S83</f>
        <v>30.634520128385134</v>
      </c>
      <c r="U83" s="68" t="n">
        <f aca="false" ca="false" dt2D="false" dtr="false" t="normal">$Q$4-(R83+S83)+$Q$8+$Q$10</f>
        <v>128.19594194495866</v>
      </c>
      <c r="V83" s="69" t="n">
        <f aca="false" ca="false" dt2D="false" dtr="false" t="normal">POWER(10, (U83+$D$16)*0.05)*1000</f>
        <v>2.0553561377228475</v>
      </c>
      <c r="W83" s="70" t="n">
        <f aca="false" ca="false" dt2D="false" dtr="false" t="normal">POWER(10, 0.05*T83)</f>
        <v>34.01934961065167</v>
      </c>
      <c r="X83" s="71" t="n">
        <f aca="false" ca="false" dt2D="false" dtr="false" t="normal">V83*POWER(2, 0.5)*W83</f>
        <v>98.88446962177504</v>
      </c>
      <c r="Y83" s="71" t="n">
        <f aca="false" ca="false" dt2D="false" dtr="false" t="normal">W83*(50/$X$4)</f>
        <v>17.201563471378748</v>
      </c>
      <c r="Z83" s="71" t="n">
        <f aca="false" ca="false" dt2D="false" dtr="false" t="normal">V83*POWER(2, 0.5)*Y83</f>
        <v>50.0000000000001</v>
      </c>
      <c r="AA83" s="71" t="n">
        <f aca="false" ca="false" dt2D="false" dtr="false" t="normal">20*LOG10(Y83)</f>
        <v>24.711358445283047</v>
      </c>
      <c r="AB83" s="71" t="n">
        <f aca="false" ca="false" dt2D="false" dtr="false" t="normal">T83-AA83</f>
        <v>5.923161683102087</v>
      </c>
      <c r="AD83" s="1" t="n">
        <f aca="false" ca="false" dt2D="false" dtr="false" t="normal">AD82+1</f>
        <v>80</v>
      </c>
      <c r="AE83" s="73" t="n">
        <f aca="false" ca="false" dt2D="false" dtr="false" t="normal">AE82+3</f>
        <v>247</v>
      </c>
      <c r="AG83" s="0" t="n">
        <f aca="false" ca="false" dt2D="false" dtr="false" t="normal">20*LOG(AE83)</f>
        <v>47.853939065193316</v>
      </c>
      <c r="AH83" s="0" t="n">
        <f aca="false" ca="false" dt2D="false" dtr="false" t="normal">2*$J$6*(AE83/1000)</f>
        <v>8.658151606024258</v>
      </c>
      <c r="AI83" s="75" t="n">
        <f aca="false" ca="false" dt2D="false" dtr="false" t="normal">AG83+AH83</f>
        <v>56.51209067121758</v>
      </c>
      <c r="AJ83" s="74" t="n">
        <f aca="false" ca="false" dt2D="false" dtr="false" t="normal">$AF$4-(AG83+AH83)+$Q$8+$Q$10</f>
        <v>122.31837140212622</v>
      </c>
      <c r="AK83" s="76" t="n">
        <f aca="false" ca="false" dt2D="false" dtr="false" t="normal">POWER(10, (AJ83+$D$16)*0.05)*1000</f>
        <v>1.0447408040129391</v>
      </c>
      <c r="AL83" s="77" t="n">
        <f aca="false" ca="false" dt2D="false" dtr="false" t="normal">POWER(10, 0.05*AI83)</f>
        <v>669.2748933995529</v>
      </c>
      <c r="AM83" s="0" t="n">
        <f aca="false" ca="false" dt2D="false" dtr="false" t="normal">AK83*POWER(2, 0.5)*AL83</f>
        <v>988.8446962177507</v>
      </c>
      <c r="AN83" s="78" t="n">
        <f aca="false" ca="false" dt2D="false" dtr="false" t="normal">AL83*($X$4/$AM$4)</f>
        <v>66.92748933995517</v>
      </c>
      <c r="AO83" s="79" t="n">
        <f aca="false" ca="false" dt2D="false" dtr="false" t="normal">AK83*POWER(2, 0.5)*AN83</f>
        <v>98.8844696217749</v>
      </c>
      <c r="AP83" s="79" t="n">
        <f aca="false" ca="false" dt2D="false" dtr="false" t="normal">AL83*(50/AM83)</f>
        <v>33.841254140284825</v>
      </c>
      <c r="AQ83" s="79" t="n">
        <f aca="false" ca="false" dt2D="false" dtr="false" t="normal">AK83*POWER(2, 0.5)*AP83</f>
        <v>50</v>
      </c>
      <c r="AR83" s="79" t="n">
        <f aca="false" ca="false" dt2D="false" dtr="false" t="normal">20*LOG10(AP83)</f>
        <v>30.58892898811547</v>
      </c>
      <c r="AS83" s="79" t="n">
        <f aca="false" ca="false" dt2D="false" dtr="false" t="normal">AI83-AR83</f>
        <v>25.92316168310211</v>
      </c>
      <c r="AU83" s="72" t="n">
        <f aca="false" ca="false" dt2D="false" dtr="false" t="normal">AU82+1</f>
        <v>80</v>
      </c>
      <c r="AV83" s="73" t="n">
        <f aca="false" ca="false" dt2D="false" dtr="false" t="normal">AV82+27</f>
        <v>2183</v>
      </c>
      <c r="AX83" s="72" t="n">
        <f aca="false" ca="false" dt2D="false" dtr="false" t="normal">20*LOG(AV83)</f>
        <v>66.78107471418278</v>
      </c>
      <c r="AY83" s="72" t="n">
        <f aca="false" ca="false" dt2D="false" dtr="false" t="normal">2*$J$6*(AV83/1000)</f>
        <v>76.52123463947754</v>
      </c>
      <c r="AZ83" s="72" t="n">
        <f aca="false" ca="false" dt2D="false" dtr="false" t="normal">AX83+AY83</f>
        <v>143.30230935366032</v>
      </c>
      <c r="BA83" s="80" t="n">
        <f aca="false" ca="false" dt2D="false" dtr="false" t="normal">$AW$4-(AX83+AY83)+$Q$8+$Q$10</f>
        <v>39.8778316039616</v>
      </c>
      <c r="BB83" s="81" t="n">
        <f aca="false" ca="false" dt2D="false" dtr="false" t="normal">POWER(10, (BA83+$D$16)*0.05)*1000</f>
        <v>0.000078882663664959</v>
      </c>
      <c r="BC83" s="82" t="n">
        <f aca="false" ca="false" dt2D="false" dtr="false" t="normal">POWER(10, 0.05*AZ83)</f>
        <v>14625659.812775418</v>
      </c>
      <c r="BD83" s="72" t="n">
        <f aca="false" ca="false" dt2D="false" dtr="false" t="normal">BB83*POWER(2, 0.5)*BC83</f>
        <v>1631.593748759285</v>
      </c>
      <c r="BE83" s="71" t="n">
        <f aca="false" ca="false" dt2D="false" dtr="false" t="normal">BC83*($X$4/$BD$4)</f>
        <v>886403.6250166905</v>
      </c>
      <c r="BF83" s="71" t="n">
        <f aca="false" ca="false" dt2D="false" dtr="false" t="normal">BB83*POWER(2, 0.5)*BE83</f>
        <v>98.88446962177468</v>
      </c>
      <c r="BG83" s="71" t="n">
        <f aca="false" ca="false" dt2D="false" dtr="false" t="normal">BC83*(50/BD83)</f>
        <v>448201.637935216</v>
      </c>
      <c r="BH83" s="71" t="n">
        <f aca="false" ca="false" dt2D="false" dtr="false" t="normal">BB83*POWER(2, 0.5)*BG83</f>
        <v>50</v>
      </c>
      <c r="BI83" s="0" t="n">
        <f aca="false" ca="false" dt2D="false" dtr="false" t="normal">20*LOG10(BG83)</f>
        <v>113.02946878628009</v>
      </c>
      <c r="BJ83" s="0" t="n">
        <f aca="false" ca="false" dt2D="false" dtr="false" t="normal">AZ83-BI83</f>
        <v>30.27284056738023</v>
      </c>
      <c r="BL83" s="75" t="n"/>
    </row>
    <row outlineLevel="0" r="84">
      <c r="O84" s="1" t="n">
        <f aca="false" ca="false" dt2D="false" dtr="false" t="normal">1+O83</f>
        <v>81</v>
      </c>
      <c r="P84" s="65" t="n">
        <f aca="false" ca="false" dt2D="false" dtr="false" t="normal">P83+$J$45</f>
        <v>30.5</v>
      </c>
      <c r="Q84" s="104" t="n"/>
      <c r="R84" s="67" t="n">
        <f aca="false" ca="false" dt2D="false" dtr="false" t="normal">20*LOG(P84)</f>
        <v>29.685996786935714</v>
      </c>
      <c r="S84" s="67" t="n">
        <f aca="false" ca="false" dt2D="false" dtr="false" t="normal">2*$J$6*(P84/1000)</f>
        <v>1.0691239837398374</v>
      </c>
      <c r="T84" s="67" t="n">
        <f aca="false" ca="false" dt2D="false" dtr="false" t="normal">R84+S84</f>
        <v>30.755120770675553</v>
      </c>
      <c r="U84" s="68" t="n">
        <f aca="false" ca="false" dt2D="false" dtr="false" t="normal">$Q$4-(R84+S84)+$Q$8+$Q$10</f>
        <v>128.07534130266825</v>
      </c>
      <c r="V84" s="69" t="n">
        <f aca="false" ca="false" dt2D="false" dtr="false" t="normal">POWER(10, (U84+$D$16)*0.05)*1000</f>
        <v>2.0270154183005165</v>
      </c>
      <c r="W84" s="70" t="n">
        <f aca="false" ca="false" dt2D="false" dtr="false" t="normal">POWER(10, 0.05*T84)</f>
        <v>34.49499120347885</v>
      </c>
      <c r="X84" s="71" t="n">
        <f aca="false" ca="false" dt2D="false" dtr="false" t="normal">V84*POWER(2, 0.5)*W84</f>
        <v>98.88446962177508</v>
      </c>
      <c r="Y84" s="71" t="n">
        <f aca="false" ca="false" dt2D="false" dtr="false" t="normal">W84*(50/$X$4)</f>
        <v>17.442067159494012</v>
      </c>
      <c r="Z84" s="71" t="n">
        <f aca="false" ca="false" dt2D="false" dtr="false" t="normal">V84*POWER(2, 0.5)*Y84</f>
        <v>50.00000000000012</v>
      </c>
      <c r="AA84" s="71" t="n">
        <f aca="false" ca="false" dt2D="false" dtr="false" t="normal">20*LOG10(Y84)</f>
        <v>24.831959087573466</v>
      </c>
      <c r="AB84" s="71" t="n">
        <f aca="false" ca="false" dt2D="false" dtr="false" t="normal">T84-AA84</f>
        <v>5.923161683102087</v>
      </c>
      <c r="AD84" s="1" t="n">
        <f aca="false" ca="false" dt2D="false" dtr="false" t="normal">AD83+1</f>
        <v>81</v>
      </c>
      <c r="AE84" s="73" t="n">
        <f aca="false" ca="false" dt2D="false" dtr="false" t="normal">AE83+3</f>
        <v>250</v>
      </c>
      <c r="AG84" s="0" t="n">
        <f aca="false" ca="false" dt2D="false" dtr="false" t="normal">20*LOG(AE84)</f>
        <v>47.95880017344074</v>
      </c>
      <c r="AH84" s="0" t="n">
        <f aca="false" ca="false" dt2D="false" dtr="false" t="normal">2*$J$6*(AE84/1000)</f>
        <v>8.763311342129816</v>
      </c>
      <c r="AI84" s="75" t="n">
        <f aca="false" ca="false" dt2D="false" dtr="false" t="normal">AG84+AH84</f>
        <v>56.72211151557056</v>
      </c>
      <c r="AJ84" s="74" t="n">
        <f aca="false" ca="false" dt2D="false" dtr="false" t="normal">$AF$4-(AG84+AH84)+$Q$8+$Q$10</f>
        <v>122.10835055777324</v>
      </c>
      <c r="AK84" s="76" t="n">
        <f aca="false" ca="false" dt2D="false" dtr="false" t="normal">POWER(10, (AJ84+$D$16)*0.05)*1000</f>
        <v>1.0197824058519738</v>
      </c>
      <c r="AL84" s="77" t="n">
        <f aca="false" ca="false" dt2D="false" dtr="false" t="normal">POWER(10, 0.05*AI84)</f>
        <v>685.654886987154</v>
      </c>
      <c r="AM84" s="0" t="n">
        <f aca="false" ca="false" dt2D="false" dtr="false" t="normal">AK84*POWER(2, 0.5)*AL84</f>
        <v>988.8446962177507</v>
      </c>
      <c r="AN84" s="78" t="n">
        <f aca="false" ca="false" dt2D="false" dtr="false" t="normal">AL84*($X$4/$AM$4)</f>
        <v>68.56548869871528</v>
      </c>
      <c r="AO84" s="79" t="n">
        <f aca="false" ca="false" dt2D="false" dtr="false" t="normal">AK84*POWER(2, 0.5)*AN84</f>
        <v>98.88446962177491</v>
      </c>
      <c r="AP84" s="79" t="n">
        <f aca="false" ca="false" dt2D="false" dtr="false" t="normal">AL84*(50/AM84)</f>
        <v>34.66949307660381</v>
      </c>
      <c r="AQ84" s="79" t="n">
        <f aca="false" ca="false" dt2D="false" dtr="false" t="normal">AK84*POWER(2, 0.5)*AP84</f>
        <v>50.00000000000001</v>
      </c>
      <c r="AR84" s="79" t="n">
        <f aca="false" ca="false" dt2D="false" dtr="false" t="normal">20*LOG10(AP84)</f>
        <v>30.798949832468452</v>
      </c>
      <c r="AS84" s="79" t="n">
        <f aca="false" ca="false" dt2D="false" dtr="false" t="normal">AI84-AR84</f>
        <v>25.92316168310211</v>
      </c>
      <c r="AU84" s="72" t="n">
        <f aca="false" ca="false" dt2D="false" dtr="false" t="normal">AU83+1</f>
        <v>81</v>
      </c>
      <c r="AV84" s="73" t="n">
        <f aca="false" ca="false" dt2D="false" dtr="false" t="normal">AV83+27</f>
        <v>2210</v>
      </c>
      <c r="AX84" s="72" t="n">
        <f aca="false" ca="false" dt2D="false" dtr="false" t="normal">20*LOG(AV84)</f>
        <v>66.8878454737022</v>
      </c>
      <c r="AY84" s="72" t="n">
        <f aca="false" ca="false" dt2D="false" dtr="false" t="normal">2*$J$6*(AV84/1000)</f>
        <v>77.46767226442758</v>
      </c>
      <c r="AZ84" s="72" t="n">
        <f aca="false" ca="false" dt2D="false" dtr="false" t="normal">AX84+AY84</f>
        <v>144.35551773812978</v>
      </c>
      <c r="BA84" s="80" t="n">
        <f aca="false" ca="false" dt2D="false" dtr="false" t="normal">$AW$4-(AX84+AY84)+$Q$8+$Q$10</f>
        <v>38.824623219492146</v>
      </c>
      <c r="BB84" s="81" t="n">
        <f aca="false" ca="false" dt2D="false" dtr="false" t="normal">POWER(10, (BA84+$D$16)*0.05)*1000</f>
        <v>0.00006987489173060074</v>
      </c>
      <c r="BC84" s="82" t="n">
        <f aca="false" ca="false" dt2D="false" dtr="false" t="normal">POWER(10, 0.05*AZ84)</f>
        <v>16511095.406592509</v>
      </c>
      <c r="BD84" s="72" t="n">
        <f aca="false" ca="false" dt2D="false" dtr="false" t="normal">BB84*POWER(2, 0.5)*BC84</f>
        <v>1631.5937487592855</v>
      </c>
      <c r="BE84" s="71" t="n">
        <f aca="false" ca="false" dt2D="false" dtr="false" t="normal">BC84*($X$4/$BD$4)</f>
        <v>1000672.4488843927</v>
      </c>
      <c r="BF84" s="71" t="n">
        <f aca="false" ca="false" dt2D="false" dtr="false" t="normal">BB84*POWER(2, 0.5)*BE84</f>
        <v>98.88446962177471</v>
      </c>
      <c r="BG84" s="71" t="n">
        <f aca="false" ca="false" dt2D="false" dtr="false" t="normal">BC84*(50/BD84)</f>
        <v>505980.5916499759</v>
      </c>
      <c r="BH84" s="71" t="n">
        <f aca="false" ca="false" dt2D="false" dtr="false" t="normal">BB84*POWER(2, 0.5)*BG84</f>
        <v>50</v>
      </c>
      <c r="BI84" s="0" t="n">
        <f aca="false" ca="false" dt2D="false" dtr="false" t="normal">20*LOG10(BG84)</f>
        <v>114.08267717074956</v>
      </c>
      <c r="BJ84" s="0" t="n">
        <f aca="false" ca="false" dt2D="false" dtr="false" t="normal">AZ84-BI84</f>
        <v>30.272840567380214</v>
      </c>
      <c r="BL84" s="75" t="n"/>
    </row>
    <row outlineLevel="0" r="85">
      <c r="O85" s="1" t="n">
        <f aca="false" ca="false" dt2D="false" dtr="false" t="normal">1+O84</f>
        <v>82</v>
      </c>
      <c r="P85" s="65" t="n">
        <f aca="false" ca="false" dt2D="false" dtr="false" t="normal">P84+$J$45</f>
        <v>30.875</v>
      </c>
      <c r="Q85" s="104" t="n"/>
      <c r="R85" s="67" t="n">
        <f aca="false" ca="false" dt2D="false" dtr="false" t="normal">20*LOG(P85)</f>
        <v>29.79213932535444</v>
      </c>
      <c r="S85" s="67" t="n">
        <f aca="false" ca="false" dt2D="false" dtr="false" t="normal">2*$J$6*(P85/1000)</f>
        <v>1.0822689507530323</v>
      </c>
      <c r="T85" s="67" t="n">
        <f aca="false" ca="false" dt2D="false" dtr="false" t="normal">R85+S85</f>
        <v>30.874408276107474</v>
      </c>
      <c r="U85" s="68" t="n">
        <f aca="false" ca="false" dt2D="false" dtr="false" t="normal">$Q$4-(R85+S85)+$Q$8+$Q$10</f>
        <v>127.95605379723634</v>
      </c>
      <c r="V85" s="69" t="n">
        <f aca="false" ca="false" dt2D="false" dtr="false" t="normal">POWER(10, (U85+$D$16)*0.05)*1000</f>
        <v>1.9993677234736658</v>
      </c>
      <c r="W85" s="70" t="n">
        <f aca="false" ca="false" dt2D="false" dtr="false" t="normal">POWER(10, 0.05*T85)</f>
        <v>34.97199549771231</v>
      </c>
      <c r="X85" s="71" t="n">
        <f aca="false" ca="false" dt2D="false" dtr="false" t="normal">V85*POWER(2, 0.5)*W85</f>
        <v>98.88446962177512</v>
      </c>
      <c r="Y85" s="71" t="n">
        <f aca="false" ca="false" dt2D="false" dtr="false" t="normal">W85*(50/$X$4)</f>
        <v>17.683259884730827</v>
      </c>
      <c r="Z85" s="71" t="n">
        <f aca="false" ca="false" dt2D="false" dtr="false" t="normal">V85*POWER(2, 0.5)*Y85</f>
        <v>50.000000000000135</v>
      </c>
      <c r="AA85" s="71" t="n">
        <f aca="false" ca="false" dt2D="false" dtr="false" t="normal">20*LOG10(Y85)</f>
        <v>24.951246593005383</v>
      </c>
      <c r="AB85" s="71" t="n">
        <f aca="false" ca="false" dt2D="false" dtr="false" t="normal">T85-AA85</f>
        <v>5.923161683102091</v>
      </c>
      <c r="AD85" s="1" t="n">
        <f aca="false" ca="false" dt2D="false" dtr="false" t="normal">AD84+1</f>
        <v>82</v>
      </c>
      <c r="AE85" s="73" t="n">
        <f aca="false" ca="false" dt2D="false" dtr="false" t="normal">AE84+3</f>
        <v>253</v>
      </c>
      <c r="AG85" s="0" t="n">
        <f aca="false" ca="false" dt2D="false" dtr="false" t="normal">20*LOG(AE85)</f>
        <v>48.062410423516354</v>
      </c>
      <c r="AH85" s="0" t="n">
        <f aca="false" ca="false" dt2D="false" dtr="false" t="normal">2*$J$6*(AE85/1000)</f>
        <v>8.868471078235373</v>
      </c>
      <c r="AI85" s="75" t="n">
        <f aca="false" ca="false" dt2D="false" dtr="false" t="normal">AG85+AH85</f>
        <v>56.93088150175173</v>
      </c>
      <c r="AJ85" s="74" t="n">
        <f aca="false" ca="false" dt2D="false" dtr="false" t="normal">$AF$4-(AG85+AH85)+$Q$8+$Q$10</f>
        <v>121.89958057159208</v>
      </c>
      <c r="AK85" s="76" t="n">
        <f aca="false" ca="false" dt2D="false" dtr="false" t="normal">POWER(10, (AJ85+$D$16)*0.05)*1000</f>
        <v>0.995563614002727</v>
      </c>
      <c r="AL85" s="77" t="n">
        <f aca="false" ca="false" dt2D="false" dtr="false" t="normal">POWER(10, 0.05*AI85)</f>
        <v>702.334617699285</v>
      </c>
      <c r="AM85" s="0" t="n">
        <f aca="false" ca="false" dt2D="false" dtr="false" t="normal">AK85*POWER(2, 0.5)*AL85</f>
        <v>988.8446962177517</v>
      </c>
      <c r="AN85" s="78" t="n">
        <f aca="false" ca="false" dt2D="false" dtr="false" t="normal">AL85*($X$4/$AM$4)</f>
        <v>70.23346176992838</v>
      </c>
      <c r="AO85" s="79" t="n">
        <f aca="false" ca="false" dt2D="false" dtr="false" t="normal">AK85*POWER(2, 0.5)*AN85</f>
        <v>98.884469621775</v>
      </c>
      <c r="AP85" s="79" t="n">
        <f aca="false" ca="false" dt2D="false" dtr="false" t="normal">AL85*(50/AM85)</f>
        <v>35.51288793809868</v>
      </c>
      <c r="AQ85" s="79" t="n">
        <f aca="false" ca="false" dt2D="false" dtr="false" t="normal">AK85*POWER(2, 0.5)*AP85</f>
        <v>49.99999999999999</v>
      </c>
      <c r="AR85" s="79" t="n">
        <f aca="false" ca="false" dt2D="false" dtr="false" t="normal">20*LOG10(AP85)</f>
        <v>31.00771981864961</v>
      </c>
      <c r="AS85" s="79" t="n">
        <f aca="false" ca="false" dt2D="false" dtr="false" t="normal">AI85-AR85</f>
        <v>25.92316168310212</v>
      </c>
      <c r="AU85" s="72" t="n">
        <f aca="false" ca="false" dt2D="false" dtr="false" t="normal">AU84+1</f>
        <v>82</v>
      </c>
      <c r="AV85" s="73" t="n">
        <f aca="false" ca="false" dt2D="false" dtr="false" t="normal">AV84+27</f>
        <v>2237</v>
      </c>
      <c r="AX85" s="72" t="n">
        <f aca="false" ca="false" dt2D="false" dtr="false" t="normal">20*LOG(AV85)</f>
        <v>66.99331968193259</v>
      </c>
      <c r="AY85" s="72" t="n">
        <f aca="false" ca="false" dt2D="false" dtr="false" t="normal">2*$J$6*(AV85/1000)</f>
        <v>78.4141098893776</v>
      </c>
      <c r="AZ85" s="72" t="n">
        <f aca="false" ca="false" dt2D="false" dtr="false" t="normal">AX85+AY85</f>
        <v>145.4074295713102</v>
      </c>
      <c r="BA85" s="80" t="n">
        <f aca="false" ca="false" dt2D="false" dtr="false" t="normal">$AW$4-(AX85+AY85)+$Q$8+$Q$10</f>
        <v>37.772711386311734</v>
      </c>
      <c r="BB85" s="81" t="n">
        <f aca="false" ca="false" dt2D="false" dtr="false" t="normal">POWER(10, (BA85+$D$16)*0.05)*1000</f>
        <v>0.00006190497553623378</v>
      </c>
      <c r="BC85" s="82" t="n">
        <f aca="false" ca="false" dt2D="false" dtr="false" t="normal">POWER(10, 0.05*AZ85)</f>
        <v>18636805.747770447</v>
      </c>
      <c r="BD85" s="72" t="n">
        <f aca="false" ca="false" dt2D="false" dtr="false" t="normal">BB85*POWER(2, 0.5)*BC85</f>
        <v>1631.593748759285</v>
      </c>
      <c r="BE85" s="71" t="n">
        <f aca="false" ca="false" dt2D="false" dtr="false" t="normal">BC85*($X$4/$BD$4)</f>
        <v>1129503.3786527524</v>
      </c>
      <c r="BF85" s="71" t="n">
        <f aca="false" ca="false" dt2D="false" dtr="false" t="normal">BB85*POWER(2, 0.5)*BE85</f>
        <v>98.88446962177468</v>
      </c>
      <c r="BG85" s="71" t="n">
        <f aca="false" ca="false" dt2D="false" dtr="false" t="normal">BC85*(50/BD85)</f>
        <v>571122.7369540505</v>
      </c>
      <c r="BH85" s="71" t="n">
        <f aca="false" ca="false" dt2D="false" dtr="false" t="normal">BB85*POWER(2, 0.5)*BG85</f>
        <v>50</v>
      </c>
      <c r="BI85" s="0" t="n">
        <f aca="false" ca="false" dt2D="false" dtr="false" t="normal">20*LOG10(BG85)</f>
        <v>115.13458900392997</v>
      </c>
      <c r="BJ85" s="0" t="n">
        <f aca="false" ca="false" dt2D="false" dtr="false" t="normal">AZ85-BI85</f>
        <v>30.272840567380214</v>
      </c>
      <c r="BL85" s="75" t="n"/>
    </row>
    <row outlineLevel="0" r="86">
      <c r="O86" s="1" t="n">
        <f aca="false" ca="false" dt2D="false" dtr="false" t="normal">1+O85</f>
        <v>83</v>
      </c>
      <c r="P86" s="65" t="n">
        <f aca="false" ca="false" dt2D="false" dtr="false" t="normal">P85+$J$45</f>
        <v>31.25</v>
      </c>
      <c r="Q86" s="104" t="n"/>
      <c r="R86" s="67" t="n">
        <f aca="false" ca="false" dt2D="false" dtr="false" t="normal">20*LOG(P86)</f>
        <v>29.897000433601878</v>
      </c>
      <c r="S86" s="67" t="n">
        <f aca="false" ca="false" dt2D="false" dtr="false" t="normal">2*$J$6*(P86/1000)</f>
        <v>1.095413917766227</v>
      </c>
      <c r="T86" s="67" t="n">
        <f aca="false" ca="false" dt2D="false" dtr="false" t="normal">R86+S86</f>
        <v>30.992414351368105</v>
      </c>
      <c r="U86" s="68" t="n">
        <f aca="false" ca="false" dt2D="false" dtr="false" t="normal">$Q$4-(R86+S86)+$Q$8+$Q$10</f>
        <v>127.8380477219757</v>
      </c>
      <c r="V86" s="69" t="n">
        <f aca="false" ca="false" dt2D="false" dtr="false" t="normal">POWER(10, (U86+$D$16)*0.05)*1000</f>
        <v>1.9723880975049088</v>
      </c>
      <c r="W86" s="70" t="n">
        <f aca="false" ca="false" dt2D="false" dtr="false" t="normal">POWER(10, 0.05*T86)</f>
        <v>35.450365530011176</v>
      </c>
      <c r="X86" s="71" t="n">
        <f aca="false" ca="false" dt2D="false" dtr="false" t="normal">V86*POWER(2, 0.5)*W86</f>
        <v>98.88446962177512</v>
      </c>
      <c r="Y86" s="71" t="n">
        <f aca="false" ca="false" dt2D="false" dtr="false" t="normal">W86*(50/$X$4)</f>
        <v>17.925143182547256</v>
      </c>
      <c r="Z86" s="71" t="n">
        <f aca="false" ca="false" dt2D="false" dtr="false" t="normal">V86*POWER(2, 0.5)*Y86</f>
        <v>50.000000000000135</v>
      </c>
      <c r="AA86" s="71" t="n">
        <f aca="false" ca="false" dt2D="false" dtr="false" t="normal">20*LOG10(Y86)</f>
        <v>25.06925266826601</v>
      </c>
      <c r="AB86" s="71" t="n">
        <f aca="false" ca="false" dt2D="false" dtr="false" t="normal">T86-AA86</f>
        <v>5.923161683102094</v>
      </c>
      <c r="AD86" s="1" t="n">
        <f aca="false" ca="false" dt2D="false" dtr="false" t="normal">AD85+1</f>
        <v>83</v>
      </c>
      <c r="AE86" s="73" t="n">
        <f aca="false" ca="false" dt2D="false" dtr="false" t="normal">AE85+3</f>
        <v>256</v>
      </c>
      <c r="AG86" s="0" t="n">
        <f aca="false" ca="false" dt2D="false" dtr="false" t="normal">20*LOG(AE86)</f>
        <v>48.164799306236986</v>
      </c>
      <c r="AH86" s="0" t="n">
        <f aca="false" ca="false" dt2D="false" dtr="false" t="normal">2*$J$6*(AE86/1000)</f>
        <v>8.973630814340932</v>
      </c>
      <c r="AI86" s="75" t="n">
        <f aca="false" ca="false" dt2D="false" dtr="false" t="normal">AG86+AH86</f>
        <v>57.13843012057792</v>
      </c>
      <c r="AJ86" s="74" t="n">
        <f aca="false" ca="false" dt2D="false" dtr="false" t="normal">$AF$4-(AG86+AH86)+$Q$8+$Q$10</f>
        <v>121.69203195276589</v>
      </c>
      <c r="AK86" s="76" t="n">
        <f aca="false" ca="false" dt2D="false" dtr="false" t="normal">POWER(10, (AJ86+$D$16)*0.05)*1000</f>
        <v>0.9720566700032001</v>
      </c>
      <c r="AL86" s="77" t="n">
        <f aca="false" ca="false" dt2D="false" dtr="false" t="normal">POWER(10, 0.05*AI86)</f>
        <v>719.3189572307774</v>
      </c>
      <c r="AM86" s="0" t="n">
        <f aca="false" ca="false" dt2D="false" dtr="false" t="normal">AK86*POWER(2, 0.5)*AL86</f>
        <v>988.8446962177518</v>
      </c>
      <c r="AN86" s="78" t="n">
        <f aca="false" ca="false" dt2D="false" dtr="false" t="normal">AL86*($X$4/$AM$4)</f>
        <v>71.93189572307763</v>
      </c>
      <c r="AO86" s="79" t="n">
        <f aca="false" ca="false" dt2D="false" dtr="false" t="normal">AK86*POWER(2, 0.5)*AN86</f>
        <v>98.88446962177503</v>
      </c>
      <c r="AP86" s="79" t="n">
        <f aca="false" ca="false" dt2D="false" dtr="false" t="normal">AL86*(50/AM86)</f>
        <v>36.371685057426724</v>
      </c>
      <c r="AQ86" s="79" t="n">
        <f aca="false" ca="false" dt2D="false" dtr="false" t="normal">AK86*POWER(2, 0.5)*AP86</f>
        <v>50</v>
      </c>
      <c r="AR86" s="79" t="n">
        <f aca="false" ca="false" dt2D="false" dtr="false" t="normal">20*LOG10(AP86)</f>
        <v>31.215268437475807</v>
      </c>
      <c r="AS86" s="79" t="n">
        <f aca="false" ca="false" dt2D="false" dtr="false" t="normal">AI86-AR86</f>
        <v>25.923161683102116</v>
      </c>
      <c r="AU86" s="72" t="n">
        <f aca="false" ca="false" dt2D="false" dtr="false" t="normal">AU85+1</f>
        <v>83</v>
      </c>
      <c r="AV86" s="73" t="n">
        <f aca="false" ca="false" dt2D="false" dtr="false" t="normal">AV85+27</f>
        <v>2264</v>
      </c>
      <c r="AX86" s="72" t="n">
        <f aca="false" ca="false" dt2D="false" dtr="false" t="normal">20*LOG(AV86)</f>
        <v>67.09752845032467</v>
      </c>
      <c r="AY86" s="72" t="n">
        <f aca="false" ca="false" dt2D="false" dtr="false" t="normal">2*$J$6*(AV86/1000)</f>
        <v>79.3605475143276</v>
      </c>
      <c r="AZ86" s="72" t="n">
        <f aca="false" ca="false" dt2D="false" dtr="false" t="normal">AX86+AY86</f>
        <v>146.45807596465227</v>
      </c>
      <c r="BA86" s="80" t="n">
        <f aca="false" ca="false" dt2D="false" dtr="false" t="normal">$AW$4-(AX86+AY86)+$Q$8+$Q$10</f>
        <v>36.722064992969656</v>
      </c>
      <c r="BB86" s="81" t="n">
        <f aca="false" ca="false" dt2D="false" dtr="false" t="normal">POWER(10, (BA86+$D$16)*0.05)*1000</f>
        <v>0.00005485209716418945</v>
      </c>
      <c r="BC86" s="82" t="n">
        <f aca="false" ca="false" dt2D="false" dtr="false" t="normal">POWER(10, 0.05*AZ86)</f>
        <v>21033124.77617498</v>
      </c>
      <c r="BD86" s="72" t="n">
        <f aca="false" ca="false" dt2D="false" dtr="false" t="normal">BB86*POWER(2, 0.5)*BC86</f>
        <v>1631.593748759285</v>
      </c>
      <c r="BE86" s="71" t="n">
        <f aca="false" ca="false" dt2D="false" dtr="false" t="normal">BC86*($X$4/$BD$4)</f>
        <v>1274734.8349196936</v>
      </c>
      <c r="BF86" s="71" t="n">
        <f aca="false" ca="false" dt2D="false" dtr="false" t="normal">BB86*POWER(2, 0.5)*BE86</f>
        <v>98.88446962177468</v>
      </c>
      <c r="BG86" s="71" t="n">
        <f aca="false" ca="false" dt2D="false" dtr="false" t="normal">BC86*(50/BD86)</f>
        <v>644557.6538942131</v>
      </c>
      <c r="BH86" s="71" t="n">
        <f aca="false" ca="false" dt2D="false" dtr="false" t="normal">BB86*POWER(2, 0.5)*BG86</f>
        <v>50</v>
      </c>
      <c r="BI86" s="0" t="n">
        <f aca="false" ca="false" dt2D="false" dtr="false" t="normal">20*LOG10(BG86)</f>
        <v>116.18523539727205</v>
      </c>
      <c r="BJ86" s="0" t="n">
        <f aca="false" ca="false" dt2D="false" dtr="false" t="normal">AZ86-BI86</f>
        <v>30.272840567380214</v>
      </c>
      <c r="BL86" s="75" t="n"/>
    </row>
    <row outlineLevel="0" r="87">
      <c r="O87" s="1" t="n">
        <f aca="false" ca="false" dt2D="false" dtr="false" t="normal">1+O86</f>
        <v>84</v>
      </c>
      <c r="P87" s="65" t="n">
        <f aca="false" ca="false" dt2D="false" dtr="false" t="normal">P86+$J$45</f>
        <v>31.625</v>
      </c>
      <c r="Q87" s="104" t="n"/>
      <c r="R87" s="67" t="n">
        <f aca="false" ca="false" dt2D="false" dtr="false" t="normal">20*LOG(P87)</f>
        <v>30.000610683677486</v>
      </c>
      <c r="S87" s="67" t="n">
        <f aca="false" ca="false" dt2D="false" dtr="false" t="normal">2*$J$6*(P87/1000)</f>
        <v>1.1085588847794217</v>
      </c>
      <c r="T87" s="67" t="n">
        <f aca="false" ca="false" dt2D="false" dtr="false" t="normal">R87+S87</f>
        <v>31.109169568456906</v>
      </c>
      <c r="U87" s="68" t="n">
        <f aca="false" ca="false" dt2D="false" dtr="false" t="normal">$Q$4-(R87+S87)+$Q$8+$Q$10</f>
        <v>127.72129250488689</v>
      </c>
      <c r="V87" s="69" t="n">
        <f aca="false" ca="false" dt2D="false" dtr="false" t="normal">POWER(10, (U87+$D$16)*0.05)*1000</f>
        <v>1.946052768338439</v>
      </c>
      <c r="W87" s="70" t="n">
        <f aca="false" ca="false" dt2D="false" dtr="false" t="normal">POWER(10, 0.05*T87)</f>
        <v>35.93010434310696</v>
      </c>
      <c r="X87" s="71" t="n">
        <f aca="false" ca="false" dt2D="false" dtr="false" t="normal">V87*POWER(2, 0.5)*W87</f>
        <v>98.88446962177503</v>
      </c>
      <c r="Y87" s="71" t="n">
        <f aca="false" ca="false" dt2D="false" dtr="false" t="normal">W87*(50/$X$4)</f>
        <v>18.167718591471807</v>
      </c>
      <c r="Z87" s="71" t="n">
        <f aca="false" ca="false" dt2D="false" dtr="false" t="normal">V87*POWER(2, 0.5)*Y87</f>
        <v>50.00000000000009</v>
      </c>
      <c r="AA87" s="71" t="n">
        <f aca="false" ca="false" dt2D="false" dtr="false" t="normal">20*LOG10(Y87)</f>
        <v>25.186007885354815</v>
      </c>
      <c r="AB87" s="71" t="n">
        <f aca="false" ca="false" dt2D="false" dtr="false" t="normal">T87-AA87</f>
        <v>5.923161683102091</v>
      </c>
      <c r="AD87" s="1" t="n">
        <f aca="false" ca="false" dt2D="false" dtr="false" t="normal">AD86+1</f>
        <v>84</v>
      </c>
      <c r="AE87" s="73" t="n">
        <f aca="false" ca="false" dt2D="false" dtr="false" t="normal">AE86+3</f>
        <v>259</v>
      </c>
      <c r="AG87" s="0" t="n">
        <f aca="false" ca="false" dt2D="false" dtr="false" t="normal">20*LOG(AE87)</f>
        <v>48.26599528162503</v>
      </c>
      <c r="AH87" s="0" t="n">
        <f aca="false" ca="false" dt2D="false" dtr="false" t="normal">2*$J$6*(AE87/1000)</f>
        <v>9.07879055044649</v>
      </c>
      <c r="AI87" s="75" t="n">
        <f aca="false" ca="false" dt2D="false" dtr="false" t="normal">AG87+AH87</f>
        <v>57.34478583207152</v>
      </c>
      <c r="AJ87" s="74" t="n">
        <f aca="false" ca="false" dt2D="false" dtr="false" t="normal">$AF$4-(AG87+AH87)+$Q$8+$Q$10</f>
        <v>121.48567624127227</v>
      </c>
      <c r="AK87" s="76" t="n">
        <f aca="false" ca="false" dt2D="false" dtr="false" t="normal">POWER(10, (AJ87+$D$16)*0.05)*1000</f>
        <v>0.949235122392682</v>
      </c>
      <c r="AL87" s="77" t="n">
        <f aca="false" ca="false" dt2D="false" dtr="false" t="normal">POWER(10, 0.05*AI87)</f>
        <v>736.6128514855653</v>
      </c>
      <c r="AM87" s="0" t="n">
        <f aca="false" ca="false" dt2D="false" dtr="false" t="normal">AK87*POWER(2, 0.5)*AL87</f>
        <v>988.8446962177508</v>
      </c>
      <c r="AN87" s="78" t="n">
        <f aca="false" ca="false" dt2D="false" dtr="false" t="normal">AL87*($X$4/$AM$4)</f>
        <v>73.66128514855642</v>
      </c>
      <c r="AO87" s="79" t="n">
        <f aca="false" ca="false" dt2D="false" dtr="false" t="normal">AK87*POWER(2, 0.5)*AN87</f>
        <v>98.88446962177491</v>
      </c>
      <c r="AP87" s="79" t="n">
        <f aca="false" ca="false" dt2D="false" dtr="false" t="normal">AL87*(50/AM87)</f>
        <v>37.24613451955846</v>
      </c>
      <c r="AQ87" s="79" t="n">
        <f aca="false" ca="false" dt2D="false" dtr="false" t="normal">AK87*POWER(2, 0.5)*AP87</f>
        <v>50</v>
      </c>
      <c r="AR87" s="79" t="n">
        <f aca="false" ca="false" dt2D="false" dtr="false" t="normal">20*LOG10(AP87)</f>
        <v>31.421624148969414</v>
      </c>
      <c r="AS87" s="79" t="n">
        <f aca="false" ca="false" dt2D="false" dtr="false" t="normal">AI87-AR87</f>
        <v>25.92316168310211</v>
      </c>
      <c r="AU87" s="72" t="n">
        <f aca="false" ca="false" dt2D="false" dtr="false" t="normal">AU86+1</f>
        <v>84</v>
      </c>
      <c r="AV87" s="73" t="n">
        <f aca="false" ca="false" dt2D="false" dtr="false" t="normal">AV86+27</f>
        <v>2291</v>
      </c>
      <c r="AX87" s="72" t="n">
        <f aca="false" ca="false" dt2D="false" dtr="false" t="normal">20*LOG(AV87)</f>
        <v>67.20050178378794</v>
      </c>
      <c r="AY87" s="72" t="n">
        <f aca="false" ca="false" dt2D="false" dtr="false" t="normal">2*$J$6*(AV87/1000)</f>
        <v>80.30698513927763</v>
      </c>
      <c r="AZ87" s="72" t="n">
        <f aca="false" ca="false" dt2D="false" dtr="false" t="normal">AX87+AY87</f>
        <v>147.50748692306558</v>
      </c>
      <c r="BA87" s="80" t="n">
        <f aca="false" ca="false" dt2D="false" dtr="false" t="normal">$AW$4-(AX87+AY87)+$Q$8+$Q$10</f>
        <v>35.67265403455634</v>
      </c>
      <c r="BB87" s="81" t="n">
        <f aca="false" ca="false" dt2D="false" dtr="false" t="normal">POWER(10, (BA87+$D$16)*0.05)*1000</f>
        <v>0.00004860967178656261</v>
      </c>
      <c r="BC87" s="82" t="n">
        <f aca="false" ca="false" dt2D="false" dtr="false" t="normal">POWER(10, 0.05*AZ87)</f>
        <v>23734186.25320149</v>
      </c>
      <c r="BD87" s="72" t="n">
        <f aca="false" ca="false" dt2D="false" dtr="false" t="normal">BB87*POWER(2, 0.5)*BC87</f>
        <v>1631.5937487592853</v>
      </c>
      <c r="BE87" s="71" t="n">
        <f aca="false" ca="false" dt2D="false" dtr="false" t="normal">BC87*($X$4/$BD$4)</f>
        <v>1438435.5304970574</v>
      </c>
      <c r="BF87" s="71" t="n">
        <f aca="false" ca="false" dt2D="false" dtr="false" t="normal">BB87*POWER(2, 0.5)*BE87</f>
        <v>98.88446962177468</v>
      </c>
      <c r="BG87" s="71" t="n">
        <f aca="false" ca="false" dt2D="false" dtr="false" t="normal">BC87*(50/BD87)</f>
        <v>727331.3676045187</v>
      </c>
      <c r="BH87" s="71" t="n">
        <f aca="false" ca="false" dt2D="false" dtr="false" t="normal">BB87*POWER(2, 0.5)*BG87</f>
        <v>50</v>
      </c>
      <c r="BI87" s="0" t="n">
        <f aca="false" ca="false" dt2D="false" dtr="false" t="normal">20*LOG10(BG87)</f>
        <v>117.23464635568536</v>
      </c>
      <c r="BJ87" s="0" t="n">
        <f aca="false" ca="false" dt2D="false" dtr="false" t="normal">AZ87-BI87</f>
        <v>30.27284056738023</v>
      </c>
      <c r="BL87" s="75" t="n"/>
    </row>
    <row outlineLevel="0" r="88">
      <c r="O88" s="1" t="n">
        <f aca="false" ca="false" dt2D="false" dtr="false" t="normal">1+O87</f>
        <v>85</v>
      </c>
      <c r="P88" s="65" t="n">
        <f aca="false" ca="false" dt2D="false" dtr="false" t="normal">P87+$J$45</f>
        <v>32</v>
      </c>
      <c r="Q88" s="104" t="n"/>
      <c r="R88" s="67" t="n">
        <f aca="false" ca="false" dt2D="false" dtr="false" t="normal">20*LOG(P88)</f>
        <v>30.10299956639812</v>
      </c>
      <c r="S88" s="67" t="n">
        <f aca="false" ca="false" dt2D="false" dtr="false" t="normal">2*$J$6*(P88/1000)</f>
        <v>1.1217038517926166</v>
      </c>
      <c r="T88" s="67" t="n">
        <f aca="false" ca="false" dt2D="false" dtr="false" t="normal">R88+S88</f>
        <v>31.224703418190735</v>
      </c>
      <c r="U88" s="68" t="n">
        <f aca="false" ca="false" dt2D="false" dtr="false" t="normal">$Q$4-(R88+S88)+$Q$8+$Q$10</f>
        <v>127.60575865515307</v>
      </c>
      <c r="V88" s="69" t="n">
        <f aca="false" ca="false" dt2D="false" dtr="false" t="normal">POWER(10, (U88+$D$16)*0.05)*1000</f>
        <v>1.9203390782436742</v>
      </c>
      <c r="W88" s="70" t="n">
        <f aca="false" ca="false" dt2D="false" dtr="false" t="normal">POWER(10, 0.05*T88)</f>
        <v>36.41121498581506</v>
      </c>
      <c r="X88" s="71" t="n">
        <f aca="false" ca="false" dt2D="false" dtr="false" t="normal">V88*POWER(2, 0.5)*W88</f>
        <v>98.88446962177512</v>
      </c>
      <c r="Y88" s="71" t="n">
        <f aca="false" ca="false" dt2D="false" dtr="false" t="normal">W88*(50/$X$4)</f>
        <v>18.410987653109245</v>
      </c>
      <c r="Z88" s="71" t="n">
        <f aca="false" ca="false" dt2D="false" dtr="false" t="normal">V88*POWER(2, 0.5)*Y88</f>
        <v>50.00000000000014</v>
      </c>
      <c r="AA88" s="71" t="n">
        <f aca="false" ca="false" dt2D="false" dtr="false" t="normal">20*LOG10(Y88)</f>
        <v>25.301541735088648</v>
      </c>
      <c r="AB88" s="71" t="n">
        <f aca="false" ca="false" dt2D="false" dtr="false" t="normal">T88-AA88</f>
        <v>5.923161683102087</v>
      </c>
      <c r="AD88" s="1" t="n">
        <f aca="false" ca="false" dt2D="false" dtr="false" t="normal">AD87+1</f>
        <v>85</v>
      </c>
      <c r="AE88" s="73" t="n">
        <f aca="false" ca="false" dt2D="false" dtr="false" t="normal">AE87+3</f>
        <v>262</v>
      </c>
      <c r="AG88" s="0" t="n">
        <f aca="false" ca="false" dt2D="false" dtr="false" t="normal">20*LOG(AE88)</f>
        <v>48.3660258263949</v>
      </c>
      <c r="AH88" s="0" t="n">
        <f aca="false" ca="false" dt2D="false" dtr="false" t="normal">2*$J$6*(AE88/1000)</f>
        <v>9.183950286552047</v>
      </c>
      <c r="AI88" s="75" t="n">
        <f aca="false" ca="false" dt2D="false" dtr="false" t="normal">AG88+AH88</f>
        <v>57.54997611294695</v>
      </c>
      <c r="AJ88" s="74" t="n">
        <f aca="false" ca="false" dt2D="false" dtr="false" t="normal">$AF$4-(AG88+AH88)+$Q$8+$Q$10</f>
        <v>121.28048596039685</v>
      </c>
      <c r="AK88" s="76" t="n">
        <f aca="false" ca="false" dt2D="false" dtr="false" t="normal">POWER(10, (AJ88+$D$16)*0.05)*1000</f>
        <v>0.9270737516348603</v>
      </c>
      <c r="AL88" s="77" t="n">
        <f aca="false" ca="false" dt2D="false" dtr="false" t="normal">POWER(10, 0.05*AI88)</f>
        <v>754.221321661708</v>
      </c>
      <c r="AM88" s="0" t="n">
        <f aca="false" ca="false" dt2D="false" dtr="false" t="normal">AK88*POWER(2, 0.5)*AL88</f>
        <v>988.8446962177496</v>
      </c>
      <c r="AN88" s="78" t="n">
        <f aca="false" ca="false" dt2D="false" dtr="false" t="normal">AL88*($X$4/$AM$4)</f>
        <v>75.42213216617067</v>
      </c>
      <c r="AO88" s="79" t="n">
        <f aca="false" ca="false" dt2D="false" dtr="false" t="normal">AK88*POWER(2, 0.5)*AN88</f>
        <v>98.8844696217748</v>
      </c>
      <c r="AP88" s="79" t="n">
        <f aca="false" ca="false" dt2D="false" dtr="false" t="normal">AL88*(50/AM88)</f>
        <v>38.13649021664085</v>
      </c>
      <c r="AQ88" s="79" t="n">
        <f aca="false" ca="false" dt2D="false" dtr="false" t="normal">AK88*POWER(2, 0.5)*AP88</f>
        <v>50.00000000000001</v>
      </c>
      <c r="AR88" s="79" t="n">
        <f aca="false" ca="false" dt2D="false" dtr="false" t="normal">20*LOG10(AP88)</f>
        <v>31.626814429844853</v>
      </c>
      <c r="AS88" s="79" t="n">
        <f aca="false" ca="false" dt2D="false" dtr="false" t="normal">AI88-AR88</f>
        <v>25.923161683102098</v>
      </c>
      <c r="AU88" s="72" t="n">
        <f aca="false" ca="false" dt2D="false" dtr="false" t="normal">AU87+1</f>
        <v>85</v>
      </c>
      <c r="AV88" s="73" t="n">
        <f aca="false" ca="false" dt2D="false" dtr="false" t="normal">AV87+27</f>
        <v>2318</v>
      </c>
      <c r="AX88" s="72" t="n">
        <f aca="false" ca="false" dt2D="false" dtr="false" t="normal">20*LOG(AV88)</f>
        <v>67.30226863255153</v>
      </c>
      <c r="AY88" s="72" t="n">
        <f aca="false" ca="false" dt2D="false" dtr="false" t="normal">2*$J$6*(AV88/1000)</f>
        <v>81.25342276422765</v>
      </c>
      <c r="AZ88" s="72" t="n">
        <f aca="false" ca="false" dt2D="false" dtr="false" t="normal">AX88+AY88</f>
        <v>148.5556913967792</v>
      </c>
      <c r="BA88" s="80" t="n">
        <f aca="false" ca="false" dt2D="false" dtr="false" t="normal">$AW$4-(AX88+AY88)+$Q$8+$Q$10</f>
        <v>34.62444956084273</v>
      </c>
      <c r="BB88" s="81" t="n">
        <f aca="false" ca="false" dt2D="false" dtr="false" t="normal">POWER(10, (BA88+$D$16)*0.05)*1000</f>
        <v>0.000043083647608499664</v>
      </c>
      <c r="BC88" s="82" t="n">
        <f aca="false" ca="false" dt2D="false" dtr="false" t="normal">POWER(10, 0.05*AZ88)</f>
        <v>26778396.629111394</v>
      </c>
      <c r="BD88" s="72" t="n">
        <f aca="false" ca="false" dt2D="false" dtr="false" t="normal">BB88*POWER(2, 0.5)*BC88</f>
        <v>1631.5937487592853</v>
      </c>
      <c r="BE88" s="71" t="n">
        <f aca="false" ca="false" dt2D="false" dtr="false" t="normal">BC88*($X$4/$BD$4)</f>
        <v>1622933.1290370515</v>
      </c>
      <c r="BF88" s="71" t="n">
        <f aca="false" ca="false" dt2D="false" dtr="false" t="normal">BB88*POWER(2, 0.5)*BE88</f>
        <v>98.8844696217747</v>
      </c>
      <c r="BG88" s="71" t="n">
        <f aca="false" ca="false" dt2D="false" dtr="false" t="normal">BC88*(50/BD88)</f>
        <v>820620.8392706371</v>
      </c>
      <c r="BH88" s="71" t="n">
        <f aca="false" ca="false" dt2D="false" dtr="false" t="normal">BB88*POWER(2, 0.5)*BG88</f>
        <v>50</v>
      </c>
      <c r="BI88" s="0" t="n">
        <f aca="false" ca="false" dt2D="false" dtr="false" t="normal">20*LOG10(BG88)</f>
        <v>118.28285082939898</v>
      </c>
      <c r="BJ88" s="0" t="n">
        <f aca="false" ca="false" dt2D="false" dtr="false" t="normal">AZ88-BI88</f>
        <v>30.272840567380214</v>
      </c>
      <c r="BL88" s="75" t="n"/>
    </row>
    <row outlineLevel="0" r="89">
      <c r="AD89" s="1" t="n">
        <f aca="false" ca="false" dt2D="false" dtr="false" t="normal">AD88+1</f>
        <v>86</v>
      </c>
      <c r="AE89" s="73" t="n">
        <f aca="false" ca="false" dt2D="false" dtr="false" t="normal">AE88+3</f>
        <v>265</v>
      </c>
      <c r="AG89" s="0" t="n">
        <f aca="false" ca="false" dt2D="false" dtr="false" t="normal">20*LOG(AE89)</f>
        <v>48.46491747873615</v>
      </c>
      <c r="AH89" s="0" t="n">
        <f aca="false" ca="false" dt2D="false" dtr="false" t="normal">2*$J$6*(AE89/1000)</f>
        <v>9.289110022657605</v>
      </c>
      <c r="AI89" s="75" t="n">
        <f aca="false" ca="false" dt2D="false" dtr="false" t="normal">AG89+AH89</f>
        <v>57.75402750139375</v>
      </c>
      <c r="AJ89" s="74" t="n">
        <f aca="false" ca="false" dt2D="false" dtr="false" t="normal">$AF$4-(AG89+AH89)+$Q$8+$Q$10</f>
        <v>121.07643457195005</v>
      </c>
      <c r="AK89" s="76" t="n">
        <f aca="false" ca="false" dt2D="false" dtr="false" t="normal">POWER(10, (AJ89+$D$16)*0.05)*1000</f>
        <v>0.9055485001434518</v>
      </c>
      <c r="AL89" s="77" t="n">
        <f aca="false" ca="false" dt2D="false" dtr="false" t="normal">POWER(10, 0.05*AI89)</f>
        <v>772.1494653518349</v>
      </c>
      <c r="AM89" s="0" t="n">
        <f aca="false" ca="false" dt2D="false" dtr="false" t="normal">AK89*POWER(2, 0.5)*AL89</f>
        <v>988.8446962177496</v>
      </c>
      <c r="AN89" s="78" t="n">
        <f aca="false" ca="false" dt2D="false" dtr="false" t="normal">AL89*($X$4/$AM$4)</f>
        <v>77.21494653518337</v>
      </c>
      <c r="AO89" s="79" t="n">
        <f aca="false" ca="false" dt2D="false" dtr="false" t="normal">AK89*POWER(2, 0.5)*AN89</f>
        <v>98.88446962177481</v>
      </c>
      <c r="AP89" s="79" t="n">
        <f aca="false" ca="false" dt2D="false" dtr="false" t="normal">AL89*(50/AM89)</f>
        <v>39.04300990364027</v>
      </c>
      <c r="AQ89" s="79" t="n">
        <f aca="false" ca="false" dt2D="false" dtr="false" t="normal">AK89*POWER(2, 0.5)*AP89</f>
        <v>50.00000000000001</v>
      </c>
      <c r="AR89" s="79" t="n">
        <f aca="false" ca="false" dt2D="false" dtr="false" t="normal">20*LOG10(AP89)</f>
        <v>31.830865818291652</v>
      </c>
      <c r="AS89" s="79" t="n">
        <f aca="false" ca="false" dt2D="false" dtr="false" t="normal">AI89-AR89</f>
        <v>25.923161683102098</v>
      </c>
      <c r="AU89" s="72" t="n">
        <f aca="false" ca="false" dt2D="false" dtr="false" t="normal">AU88+1</f>
        <v>86</v>
      </c>
      <c r="AV89" s="73" t="n">
        <f aca="false" ca="false" dt2D="false" dtr="false" t="normal">AV88+27</f>
        <v>2345</v>
      </c>
      <c r="AX89" s="72" t="n">
        <f aca="false" ca="false" dt2D="false" dtr="false" t="normal">20*LOG(AV89)</f>
        <v>67.40285694102204</v>
      </c>
      <c r="AY89" s="72" t="n">
        <f aca="false" ca="false" dt2D="false" dtr="false" t="normal">2*$J$6*(AV89/1000)</f>
        <v>82.19986038917769</v>
      </c>
      <c r="AZ89" s="72" t="n">
        <f aca="false" ca="false" dt2D="false" dtr="false" t="normal">AX89+AY89</f>
        <v>149.6027173301997</v>
      </c>
      <c r="BA89" s="80" t="n">
        <f aca="false" ca="false" dt2D="false" dtr="false" t="normal">$AW$4-(AX89+AY89)+$Q$8+$Q$10</f>
        <v>33.57742362742221</v>
      </c>
      <c r="BB89" s="81" t="n">
        <f aca="false" ca="false" dt2D="false" dtr="false" t="normal">POWER(10, (BA89+$D$16)*0.05)*1000</f>
        <v>0.000038191012152701094</v>
      </c>
      <c r="BC89" s="82" t="n">
        <f aca="false" ca="false" dt2D="false" dtr="false" t="normal">POWER(10, 0.05*AZ89)</f>
        <v>30208966.425826337</v>
      </c>
      <c r="BD89" s="72" t="n">
        <f aca="false" ca="false" dt2D="false" dtr="false" t="normal">BB89*POWER(2, 0.5)*BC89</f>
        <v>1631.5937487592887</v>
      </c>
      <c r="BE89" s="71" t="n">
        <f aca="false" ca="false" dt2D="false" dtr="false" t="normal">BC89*($X$4/$BD$4)</f>
        <v>1830846.4500500779</v>
      </c>
      <c r="BF89" s="71" t="n">
        <f aca="false" ca="false" dt2D="false" dtr="false" t="normal">BB89*POWER(2, 0.5)*BE89</f>
        <v>98.8844696217749</v>
      </c>
      <c r="BG89" s="71" t="n">
        <f aca="false" ca="false" dt2D="false" dtr="false" t="normal">BC89*(50/BD89)</f>
        <v>925750.2502935585</v>
      </c>
      <c r="BH89" s="71" t="n">
        <f aca="false" ca="false" dt2D="false" dtr="false" t="normal">BB89*POWER(2, 0.5)*BG89</f>
        <v>50</v>
      </c>
      <c r="BI89" s="0" t="n">
        <f aca="false" ca="false" dt2D="false" dtr="false" t="normal">20*LOG10(BG89)</f>
        <v>119.32987676281948</v>
      </c>
      <c r="BJ89" s="0" t="n">
        <f aca="false" ca="false" dt2D="false" dtr="false" t="normal">AZ89-BI89</f>
        <v>30.27284056738023</v>
      </c>
    </row>
    <row outlineLevel="0" r="90">
      <c r="AE90" s="73" t="n"/>
    </row>
    <row outlineLevel="0" r="91">
      <c r="AE91" s="73" t="n"/>
    </row>
  </sheetData>
  <mergeCells count="64">
    <mergeCell ref="G44:K44"/>
    <mergeCell ref="G45:I45"/>
    <mergeCell ref="G46:I46"/>
    <mergeCell ref="G47:I47"/>
    <mergeCell ref="G43:I43"/>
    <mergeCell ref="G42:I42"/>
    <mergeCell ref="B41:C41"/>
    <mergeCell ref="B40:E40"/>
    <mergeCell ref="C37:C39"/>
    <mergeCell ref="B36:E36"/>
    <mergeCell ref="B34:C35"/>
    <mergeCell ref="B33:E33"/>
    <mergeCell ref="B32:C32"/>
    <mergeCell ref="B31:E31"/>
    <mergeCell ref="C26:C28"/>
    <mergeCell ref="B25:E25"/>
    <mergeCell ref="C22:C24"/>
    <mergeCell ref="B21:E21"/>
    <mergeCell ref="B17:E17"/>
    <mergeCell ref="G41:I41"/>
    <mergeCell ref="G40:I40"/>
    <mergeCell ref="G39:I39"/>
    <mergeCell ref="G38:I38"/>
    <mergeCell ref="G36:H36"/>
    <mergeCell ref="I34:I36"/>
    <mergeCell ref="G35:H35"/>
    <mergeCell ref="G34:H34"/>
    <mergeCell ref="G37:K37"/>
    <mergeCell ref="G33:K33"/>
    <mergeCell ref="G29:K29"/>
    <mergeCell ref="G32:H32"/>
    <mergeCell ref="I30:I32"/>
    <mergeCell ref="G31:H31"/>
    <mergeCell ref="G30:H30"/>
    <mergeCell ref="G28:H28"/>
    <mergeCell ref="G27:H27"/>
    <mergeCell ref="I26:I28"/>
    <mergeCell ref="G26:H26"/>
    <mergeCell ref="G25:K25"/>
    <mergeCell ref="G24:H24"/>
    <mergeCell ref="G23:H23"/>
    <mergeCell ref="I22:I24"/>
    <mergeCell ref="G22:H22"/>
    <mergeCell ref="G21:K21"/>
    <mergeCell ref="G20:H20"/>
    <mergeCell ref="G19:H19"/>
    <mergeCell ref="I18:I20"/>
    <mergeCell ref="G18:H18"/>
    <mergeCell ref="G17:K17"/>
    <mergeCell ref="G13:H14"/>
    <mergeCell ref="G4:K4"/>
    <mergeCell ref="G5:H5"/>
    <mergeCell ref="G6:H7"/>
    <mergeCell ref="I6:I7"/>
    <mergeCell ref="G8:H8"/>
    <mergeCell ref="G9:H9"/>
    <mergeCell ref="G10:K10"/>
    <mergeCell ref="G11:H12"/>
    <mergeCell ref="B4:E4"/>
    <mergeCell ref="B5:B6"/>
    <mergeCell ref="B15:B16"/>
    <mergeCell ref="B13:B14"/>
    <mergeCell ref="C5:C6"/>
    <mergeCell ref="B12:E12"/>
  </mergeCells>
  <pageMargins bottom="0.748031497001648" footer="0.31496062874794" header="0.31496062874794" left="0.708661377429962" right="0.708661377429962" top="0.748031497001648"/>
  <pageSetup fitToHeight="0" fitToWidth="0" orientation="landscape" paperHeight="297mm" paperSize="9" paperWidth="210mm" scale="100"/>
  <drawing r:id="rId1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K158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3.7773431334686"/>
    <col customWidth="true" max="5" min="5" outlineLevel="0" width="13.1093749022008"/>
    <col customWidth="true" max="7" min="7" outlineLevel="0" width="10.664062184135"/>
    <col customWidth="true" max="12" min="12" outlineLevel="0" style="40" width="7.10937524053316"/>
    <col customWidth="true" max="13" min="13" outlineLevel="0" width="4.10937507136698"/>
    <col customWidth="true" max="14" min="14" outlineLevel="0" width="6.88671871233409"/>
    <col customWidth="true" max="22" min="22" outlineLevel="0" width="10.5546874511004"/>
    <col customWidth="true" max="23" min="23" outlineLevel="0" width="7.88671888150027"/>
    <col customWidth="true" max="27" min="24" outlineLevel="0" style="1" width="10.7773439792995"/>
    <col customWidth="true" max="31" min="31" outlineLevel="0" width="7.21874997356778"/>
    <col customWidth="true" max="38" min="38" outlineLevel="0" width="10.7773439792995"/>
    <col customWidth="true" max="39" min="39" outlineLevel="0" style="1" width="10.7773439792995"/>
    <col customWidth="true" max="41" min="40" outlineLevel="0" width="10.7773439792995"/>
    <col customWidth="true" max="44" min="42" outlineLevel="0" width="12.332030584569"/>
    <col customWidth="true" max="55" min="55" outlineLevel="0" width="11.4414058251021"/>
    <col customWidth="true" max="56" min="56" outlineLevel="0" width="12.332030584569"/>
    <col customWidth="true" max="57" min="57" outlineLevel="0" width="12.7773436409671"/>
    <col customWidth="true" max="58" min="58" outlineLevel="0" width="11.4414058251021"/>
    <col customWidth="true" max="59" min="59" outlineLevel="0" width="13.0000001691662"/>
  </cols>
  <sheetData>
    <row ht="15" outlineLevel="0" r="3">
      <c r="O3" s="41" t="s">
        <v>4</v>
      </c>
      <c r="P3" s="42" t="s">
        <v>26</v>
      </c>
      <c r="Q3" s="43" t="s">
        <v>27</v>
      </c>
      <c r="R3" s="41" t="s">
        <v>28</v>
      </c>
      <c r="S3" s="44" t="s">
        <v>29</v>
      </c>
      <c r="T3" s="44" t="s">
        <v>30</v>
      </c>
      <c r="U3" s="45" t="s">
        <v>31</v>
      </c>
      <c r="V3" s="44" t="s">
        <v>32</v>
      </c>
      <c r="W3" s="46" t="s">
        <v>33</v>
      </c>
      <c r="X3" s="44" t="s">
        <v>34</v>
      </c>
      <c r="Y3" s="47" t="s">
        <v>35</v>
      </c>
      <c r="Z3" s="47" t="n"/>
      <c r="AA3" s="47" t="n"/>
      <c r="AB3" s="47" t="n"/>
      <c r="AC3" s="44" t="str">
        <f aca="false" ca="false" dt2D="false" dtr="false" t="normal">O3</f>
        <v>Шаг ВРУ</v>
      </c>
      <c r="AD3" s="48" t="s">
        <v>26</v>
      </c>
      <c r="AE3" s="44" t="s">
        <v>37</v>
      </c>
      <c r="AF3" s="41" t="s">
        <v>28</v>
      </c>
      <c r="AG3" s="44" t="s">
        <v>29</v>
      </c>
      <c r="AH3" s="44" t="s">
        <v>30</v>
      </c>
      <c r="AI3" s="49" t="s">
        <v>31</v>
      </c>
      <c r="AJ3" s="50" t="s">
        <v>32</v>
      </c>
      <c r="AK3" s="46" t="s">
        <v>33</v>
      </c>
      <c r="AL3" s="44" t="s">
        <v>34</v>
      </c>
      <c r="AM3" s="50" t="s">
        <v>9</v>
      </c>
      <c r="AN3" s="44" t="s">
        <v>38</v>
      </c>
      <c r="AO3" s="47" t="s">
        <v>35</v>
      </c>
      <c r="AP3" s="47" t="s">
        <v>36</v>
      </c>
      <c r="AQ3" s="47" t="n"/>
      <c r="AR3" s="47" t="n"/>
      <c r="AS3" s="47" t="n"/>
      <c r="AT3" s="51" t="s">
        <v>4</v>
      </c>
      <c r="AU3" s="52" t="s">
        <v>26</v>
      </c>
      <c r="AV3" s="53" t="s">
        <v>37</v>
      </c>
      <c r="AW3" s="54" t="s">
        <v>28</v>
      </c>
      <c r="AX3" s="53" t="s">
        <v>29</v>
      </c>
      <c r="AY3" s="53" t="s">
        <v>30</v>
      </c>
      <c r="AZ3" s="55" t="s">
        <v>31</v>
      </c>
      <c r="BA3" s="56" t="s">
        <v>32</v>
      </c>
      <c r="BB3" s="57" t="s">
        <v>33</v>
      </c>
      <c r="BC3" s="53" t="s">
        <v>34</v>
      </c>
      <c r="BD3" s="47" t="s">
        <v>9</v>
      </c>
      <c r="BE3" s="47" t="s">
        <v>38</v>
      </c>
      <c r="BF3" s="47" t="s">
        <v>35</v>
      </c>
      <c r="BG3" s="47" t="s">
        <v>36</v>
      </c>
      <c r="BH3" s="47" t="n"/>
      <c r="BI3" s="47" t="n"/>
      <c r="BJ3" s="47" t="n"/>
      <c r="BK3" s="47" t="n"/>
    </row>
    <row ht="15" outlineLevel="0" r="4">
      <c r="B4" s="58" t="s">
        <v>39</v>
      </c>
      <c r="C4" s="59" t="s"/>
      <c r="D4" s="59" t="s"/>
      <c r="E4" s="60" t="s"/>
      <c r="G4" s="61" t="s">
        <v>40</v>
      </c>
      <c r="H4" s="62" t="s"/>
      <c r="I4" s="62" t="s"/>
      <c r="J4" s="62" t="s"/>
      <c r="K4" s="63" t="s"/>
      <c r="N4" s="64" t="n"/>
      <c r="O4" s="1" t="n">
        <v>1</v>
      </c>
      <c r="P4" s="65" t="n">
        <v>0.3</v>
      </c>
      <c r="Q4" s="66" t="n">
        <f aca="false" ca="false" dt2D="false" dtr="false" t="normal">$D$14+20*LOG10(J26/1)</f>
        <v>190.96910013008056</v>
      </c>
      <c r="R4" s="67" t="n">
        <f aca="false" ca="false" dt2D="false" dtr="false" t="normal">20*LOG(P4)</f>
        <v>-10.457574905606752</v>
      </c>
      <c r="S4" s="67" t="n">
        <f aca="false" ca="false" dt2D="false" dtr="false" t="normal">2*$J$6*(P4/1000)</f>
        <v>0.035079703878497744</v>
      </c>
      <c r="T4" s="67" t="n">
        <f aca="false" ca="false" dt2D="false" dtr="false" t="normal">R4+S4</f>
        <v>-10.422495201728253</v>
      </c>
      <c r="U4" s="68" t="n">
        <f aca="false" ca="false" dt2D="false" dtr="false" t="normal">$Q$4-(R4+S4)+$Q$8+$Q$10</f>
        <v>163.49738427447178</v>
      </c>
      <c r="V4" s="69" t="n">
        <f aca="false" ca="false" dt2D="false" dtr="false" t="normal">POWER(10, (U4+$D$16)*0.05)*1000</f>
        <v>110.68810019404127</v>
      </c>
      <c r="W4" s="70" t="n">
        <f aca="false" ca="false" dt2D="false" dtr="false" t="normal">POWER(10, 0.05*T4)</f>
        <v>0.3012140600102177</v>
      </c>
      <c r="X4" s="71" t="n">
        <f aca="false" ca="false" dt2D="false" dtr="false" t="normal">V4*POWER(2, 0.5)*W4</f>
        <v>47.151028587673856</v>
      </c>
      <c r="Y4" s="71" t="n">
        <f aca="false" ca="false" dt2D="false" dtr="false" t="normal">W4*(50/$X$4)</f>
        <v>0.31941409236718177</v>
      </c>
      <c r="Z4" s="71" t="n"/>
      <c r="AA4" s="71" t="n"/>
      <c r="AC4" s="72" t="n">
        <v>1</v>
      </c>
      <c r="AD4" s="73" t="n">
        <v>11</v>
      </c>
      <c r="AE4" s="74" t="n">
        <f aca="false" ca="false" dt2D="false" dtr="false" t="normal">$D$14+20*LOG10(J27/1)</f>
        <v>210.96910013008056</v>
      </c>
      <c r="AF4" s="0" t="n">
        <f aca="false" ca="false" dt2D="false" dtr="false" t="normal">20*LOG(AD4)</f>
        <v>20.8278537031645</v>
      </c>
      <c r="AG4" s="0" t="n">
        <f aca="false" ca="false" dt2D="false" dtr="false" t="normal">2*$J$6*(AD4/1000)</f>
        <v>1.2862558088782508</v>
      </c>
      <c r="AH4" s="75" t="n">
        <f aca="false" ca="false" dt2D="false" dtr="false" t="normal">AF4+AG4</f>
        <v>22.114109512042752</v>
      </c>
      <c r="AI4" s="74" t="n">
        <f aca="false" ca="false" dt2D="false" dtr="false" t="normal">$AE$4-(AF4+AG4)+$Q$8+$Q$10</f>
        <v>150.9607795607008</v>
      </c>
      <c r="AJ4" s="76" t="n">
        <f aca="false" ca="false" dt2D="false" dtr="false" t="normal">POWER(10, (AI4+$D$16)*0.05)*1000</f>
        <v>26.137900342228658</v>
      </c>
      <c r="AK4" s="77" t="n">
        <f aca="false" ca="false" dt2D="false" dtr="false" t="normal">POWER(10, 0.05*AH4)</f>
        <v>12.755734629686076</v>
      </c>
      <c r="AL4" s="0" t="n">
        <f aca="false" ca="false" dt2D="false" dtr="false" t="normal">AJ4*POWER(2, 0.5)*AK4</f>
        <v>471.5102858767389</v>
      </c>
      <c r="AM4" s="78" t="n">
        <f aca="false" ca="false" dt2D="false" dtr="false" t="normal">AK4*($X$4/$AL$4)</f>
        <v>1.2755734629686066</v>
      </c>
      <c r="AN4" s="79" t="n">
        <f aca="false" ca="false" dt2D="false" dtr="false" t="normal">AJ4*POWER(2, 0.5)*AM4</f>
        <v>47.151028587673856</v>
      </c>
      <c r="AO4" s="79" t="n">
        <f aca="false" ca="false" dt2D="false" dtr="false" t="normal">AK4*(50/AL4)</f>
        <v>1.3526464863823404</v>
      </c>
      <c r="AP4" s="79" t="n">
        <f aca="false" ca="false" dt2D="false" dtr="false" t="normal">AJ4*POWER(2, 0.5)*AO4</f>
        <v>49.99999999999999</v>
      </c>
      <c r="AQ4" s="79" t="n">
        <f aca="false" ca="false" dt2D="false" dtr="false" t="normal">20*LOG10(AO4)</f>
        <v>2.623686174760253</v>
      </c>
      <c r="AR4" s="79" t="n">
        <f aca="false" ca="false" dt2D="false" dtr="false" t="normal">AH4-AQ4</f>
        <v>19.4904233372825</v>
      </c>
      <c r="AT4" s="72" t="n">
        <v>1</v>
      </c>
      <c r="AU4" s="73" t="n">
        <v>50</v>
      </c>
      <c r="AV4" s="80" t="e">
        <f aca="false" ca="false" dt2D="false" dtr="false" t="normal">$D$14+20*LOG10(J28/1)</f>
        <v>#NUM!</v>
      </c>
      <c r="AW4" s="72" t="n">
        <f aca="false" ca="false" dt2D="false" dtr="false" t="normal">20*LOG(AU4)</f>
        <v>33.97940008672037</v>
      </c>
      <c r="AX4" s="72" t="n">
        <f aca="false" ca="false" dt2D="false" dtr="false" t="normal">2*$J$6*(AU4/1000)</f>
        <v>5.846617313082959</v>
      </c>
      <c r="AY4" s="72" t="n">
        <f aca="false" ca="false" dt2D="false" dtr="false" t="normal">AW4+AX4</f>
        <v>39.82601739980333</v>
      </c>
      <c r="AZ4" s="80" t="e">
        <f aca="false" ca="false" dt2D="false" dtr="false" t="normal">$AV$4-(AW4+AX4)+$Q$8+$Q$10</f>
        <v>#NUM!</v>
      </c>
      <c r="BA4" s="81" t="e">
        <f aca="false" ca="false" dt2D="false" dtr="false" t="normal">POWER(10, (AZ4+$D$16)*0.05)*1000</f>
        <v>#NUM!</v>
      </c>
      <c r="BB4" s="82" t="n">
        <f aca="false" ca="false" dt2D="false" dtr="false" t="normal">POWER(10, 0.05*AY4)</f>
        <v>98.01687903643032</v>
      </c>
      <c r="BC4" s="72" t="e">
        <f aca="false" ca="false" dt2D="false" dtr="false" t="normal">BA4*POWER(2, 0.5)*BB4</f>
        <v>#NUM!</v>
      </c>
      <c r="BD4" s="71" t="e">
        <f aca="false" ca="false" dt2D="false" dtr="false" t="normal">BB4*($X$4/$BC$4)</f>
        <v>#NUM!</v>
      </c>
      <c r="BE4" s="71" t="e">
        <f aca="false" ca="false" dt2D="false" dtr="false" t="normal">BA4*POWER(2, 0.5)*BD4</f>
        <v>#NUM!</v>
      </c>
      <c r="BF4" s="71" t="e">
        <f aca="false" ca="false" dt2D="false" dtr="false" t="normal">BB4*(50/BC4)</f>
        <v>#NUM!</v>
      </c>
      <c r="BG4" s="71" t="e">
        <f aca="false" ca="false" dt2D="false" dtr="false" t="normal">BA4*POWER(2, 0.5)*BF4</f>
        <v>#NUM!</v>
      </c>
      <c r="BH4" s="0" t="e">
        <f aca="false" ca="false" dt2D="false" dtr="false" t="normal">20*LOG10(BF4)</f>
        <v>#NUM!</v>
      </c>
      <c r="BI4" s="0" t="e">
        <f aca="false" ca="false" dt2D="false" dtr="false" t="normal">AY4-BH4</f>
        <v>#NUM!</v>
      </c>
      <c r="BK4" s="75" t="n"/>
    </row>
    <row outlineLevel="0" r="5">
      <c r="B5" s="83" t="s">
        <v>41</v>
      </c>
      <c r="C5" s="84" t="s">
        <v>42</v>
      </c>
      <c r="D5" s="85" t="n">
        <v>240</v>
      </c>
      <c r="E5" s="86" t="s">
        <v>43</v>
      </c>
      <c r="G5" s="87" t="s">
        <v>44</v>
      </c>
      <c r="H5" s="88" t="s"/>
      <c r="I5" s="89" t="s">
        <v>45</v>
      </c>
      <c r="J5" s="85" t="n">
        <f aca="false" ca="false" dt2D="false" dtr="false" t="normal">D29/D6</f>
        <v>0.00625</v>
      </c>
      <c r="K5" s="86" t="s">
        <v>6</v>
      </c>
      <c r="N5" s="64" t="n"/>
      <c r="O5" s="1" t="n">
        <f aca="false" ca="false" dt2D="false" dtr="false" t="normal">1+O4</f>
        <v>2</v>
      </c>
      <c r="P5" s="65" t="n">
        <f aca="false" ca="false" dt2D="false" dtr="false" t="normal">P4+$J$45</f>
        <v>0.675</v>
      </c>
      <c r="Q5" s="90" t="s">
        <v>46</v>
      </c>
      <c r="R5" s="67" t="n">
        <f aca="false" ca="false" dt2D="false" dtr="false" t="normal">20*LOG(P5)</f>
        <v>-3.4139245433795007</v>
      </c>
      <c r="S5" s="67" t="n">
        <f aca="false" ca="false" dt2D="false" dtr="false" t="normal">2*$J$6*(P5/1000)</f>
        <v>0.07892933372661994</v>
      </c>
      <c r="T5" s="67" t="n">
        <f aca="false" ca="false" dt2D="false" dtr="false" t="normal">R5+S5</f>
        <v>-3.3349952096528805</v>
      </c>
      <c r="U5" s="68" t="n">
        <f aca="false" ca="false" dt2D="false" dtr="false" t="normal">$Q$4-(R5+S5)+$Q$8+$Q$10</f>
        <v>156.4098842823964</v>
      </c>
      <c r="V5" s="69" t="n">
        <f aca="false" ca="false" dt2D="false" dtr="false" t="normal">POWER(10, (U5+$D$16)*0.05)*1000</f>
        <v>48.946983674194556</v>
      </c>
      <c r="W5" s="70" t="n">
        <f aca="false" ca="false" dt2D="false" dtr="false" t="normal">POWER(10, 0.05*T5)</f>
        <v>0.6811617295192511</v>
      </c>
      <c r="X5" s="71" t="n">
        <f aca="false" ca="false" dt2D="false" dtr="false" t="normal">V5*POWER(2, 0.5)*W5</f>
        <v>47.151028587673814</v>
      </c>
      <c r="Y5" s="71" t="n">
        <f aca="false" ca="false" dt2D="false" dtr="false" t="normal">W5*(50/$X$4)</f>
        <v>0.7223190563623455</v>
      </c>
      <c r="Z5" s="71" t="n"/>
      <c r="AA5" s="71" t="n"/>
      <c r="AC5" s="72" t="n">
        <v>2</v>
      </c>
      <c r="AD5" s="73" t="n">
        <f aca="false" ca="false" dt2D="false" dtr="false" t="normal">AD4+$J$46</f>
        <v>14</v>
      </c>
      <c r="AF5" s="0" t="n">
        <f aca="false" ca="false" dt2D="false" dtr="false" t="normal">20*LOG(AD5)</f>
        <v>22.922560713564756</v>
      </c>
      <c r="AG5" s="0" t="n">
        <f aca="false" ca="false" dt2D="false" dtr="false" t="normal">2*$J$6*(AD5/1000)</f>
        <v>1.6370528476632282</v>
      </c>
      <c r="AH5" s="75" t="n">
        <f aca="false" ca="false" dt2D="false" dtr="false" t="normal">AF5+AG5</f>
        <v>24.559613561227984</v>
      </c>
      <c r="AI5" s="74" t="n">
        <f aca="false" ca="false" dt2D="false" dtr="false" t="normal">$AE$4-(AF5+AG5)+$Q$8+$Q$10</f>
        <v>148.51527551151554</v>
      </c>
      <c r="AJ5" s="76" t="n">
        <f aca="false" ca="false" dt2D="false" dtr="false" t="normal">POWER(10, (AI5+$D$16)*0.05)*1000</f>
        <v>19.724022773854212</v>
      </c>
      <c r="AK5" s="77" t="n">
        <f aca="false" ca="false" dt2D="false" dtr="false" t="normal">POWER(10, 0.05*AH5)</f>
        <v>16.903657249098725</v>
      </c>
      <c r="AL5" s="0" t="n">
        <f aca="false" ca="false" dt2D="false" dtr="false" t="normal">AJ5*POWER(2, 0.5)*AK5</f>
        <v>471.5102858767381</v>
      </c>
      <c r="AM5" s="78" t="n">
        <f aca="false" ca="false" dt2D="false" dtr="false" t="normal">AK5*($X$4/$AL$4)</f>
        <v>1.6903657249098711</v>
      </c>
      <c r="AN5" s="79" t="n">
        <f aca="false" ca="false" dt2D="false" dtr="false" t="normal">AJ5*POWER(2, 0.5)*AM5</f>
        <v>47.15102858767377</v>
      </c>
      <c r="AO5" s="79" t="n">
        <f aca="false" ca="false" dt2D="false" dtr="false" t="normal">AK5*(50/AL5)</f>
        <v>1.7925014316143324</v>
      </c>
      <c r="AP5" s="79" t="n">
        <f aca="false" ca="false" dt2D="false" dtr="false" t="normal">AJ5*POWER(2, 0.5)*AO5</f>
        <v>50</v>
      </c>
      <c r="AQ5" s="79" t="n">
        <f aca="false" ca="false" dt2D="false" dtr="false" t="normal">20*LOG10(AO5)</f>
        <v>5.069190223945502</v>
      </c>
      <c r="AR5" s="79" t="n">
        <f aca="false" ca="false" dt2D="false" dtr="false" t="normal">AH5-AQ5</f>
        <v>19.490423337282483</v>
      </c>
      <c r="AT5" s="72" t="n">
        <f aca="false" ca="false" dt2D="false" dtr="false" t="normal">AT4+1</f>
        <v>2</v>
      </c>
      <c r="AU5" s="73" t="n">
        <f aca="false" ca="false" dt2D="false" dtr="false" t="normal">AU4+27</f>
        <v>77</v>
      </c>
      <c r="AV5" s="72" t="n"/>
      <c r="AW5" s="72" t="n">
        <f aca="false" ca="false" dt2D="false" dtr="false" t="normal">20*LOG(AU5)</f>
        <v>37.72981450344964</v>
      </c>
      <c r="AX5" s="72" t="n">
        <f aca="false" ca="false" dt2D="false" dtr="false" t="normal">2*$J$6*(AU5/1000)</f>
        <v>9.003790662147756</v>
      </c>
      <c r="AY5" s="72" t="n">
        <f aca="false" ca="false" dt2D="false" dtr="false" t="normal">AW5+AX5</f>
        <v>46.733605165597396</v>
      </c>
      <c r="AZ5" s="80" t="e">
        <f aca="false" ca="false" dt2D="false" dtr="false" t="normal">$AV$4-(AW5+AX5)+$Q$8+$Q$10</f>
        <v>#NUM!</v>
      </c>
      <c r="BA5" s="81" t="e">
        <f aca="false" ca="false" dt2D="false" dtr="false" t="normal">POWER(10, (AZ5+$D$16)*0.05)*1000</f>
        <v>#NUM!</v>
      </c>
      <c r="BB5" s="82" t="n">
        <f aca="false" ca="false" dt2D="false" dtr="false" t="normal">POWER(10, 0.05*AY5)</f>
        <v>217.110215430231</v>
      </c>
      <c r="BC5" s="72" t="e">
        <f aca="false" ca="false" dt2D="false" dtr="false" t="normal">BA5*POWER(2, 0.5)*BB5</f>
        <v>#NUM!</v>
      </c>
      <c r="BD5" s="71" t="e">
        <f aca="false" ca="false" dt2D="false" dtr="false" t="normal">BB5*($X$4/$BC$4)</f>
        <v>#NUM!</v>
      </c>
      <c r="BE5" s="71" t="e">
        <f aca="false" ca="false" dt2D="false" dtr="false" t="normal">BA5*POWER(2, 0.5)*BD5</f>
        <v>#NUM!</v>
      </c>
      <c r="BF5" s="71" t="e">
        <f aca="false" ca="false" dt2D="false" dtr="false" t="normal">BB5*(50/BC5)</f>
        <v>#NUM!</v>
      </c>
      <c r="BG5" s="71" t="e">
        <f aca="false" ca="false" dt2D="false" dtr="false" t="normal">BA5*POWER(2, 0.5)*BF5</f>
        <v>#NUM!</v>
      </c>
      <c r="BH5" s="0" t="e">
        <f aca="false" ca="false" dt2D="false" dtr="false" t="normal">20*LOG10(BF5)</f>
        <v>#NUM!</v>
      </c>
      <c r="BI5" s="0" t="e">
        <f aca="false" ca="false" dt2D="false" dtr="false" t="normal">AY5-BH5</f>
        <v>#NUM!</v>
      </c>
      <c r="BK5" s="75" t="n"/>
    </row>
    <row outlineLevel="0" r="6">
      <c r="B6" s="91" t="s"/>
      <c r="C6" s="92" t="s"/>
      <c r="D6" s="85" t="n">
        <f aca="false" ca="false" dt2D="false" dtr="false" t="normal">D5*1000</f>
        <v>240000</v>
      </c>
      <c r="E6" s="86" t="s">
        <v>47</v>
      </c>
      <c r="G6" s="93" t="s">
        <v>48</v>
      </c>
      <c r="H6" s="94" t="s"/>
      <c r="I6" s="95" t="s">
        <v>49</v>
      </c>
      <c r="J6" s="96" t="n">
        <f aca="false" ca="false" dt2D="false" dtr="false" t="normal">0.11*POWER(D5, 2)/(1+POWER(D5, 2))+44*POWER(D5, 2)/(4100+POWER(D5, 2))+3*POWER(10, -4)*POWER(D5, 2)</f>
        <v>58.46617313082958</v>
      </c>
      <c r="K6" s="86" t="s">
        <v>50</v>
      </c>
      <c r="N6" s="64" t="n"/>
      <c r="O6" s="1" t="n">
        <f aca="false" ca="false" dt2D="false" dtr="false" t="normal">1+O5</f>
        <v>3</v>
      </c>
      <c r="P6" s="65" t="n">
        <f aca="false" ca="false" dt2D="false" dtr="false" t="normal">P5+$J$45</f>
        <v>1.05</v>
      </c>
      <c r="Q6" s="90" t="s">
        <v>51</v>
      </c>
      <c r="R6" s="67" t="n">
        <f aca="false" ca="false" dt2D="false" dtr="false" t="normal">20*LOG(P6)</f>
        <v>0.42378598139876184</v>
      </c>
      <c r="S6" s="67" t="n">
        <f aca="false" ca="false" dt2D="false" dtr="false" t="normal">2*$J$6*(P6/1000)</f>
        <v>0.12277896357474213</v>
      </c>
      <c r="T6" s="67" t="n">
        <f aca="false" ca="false" dt2D="false" dtr="false" t="normal">R6+S6</f>
        <v>0.5465649449735039</v>
      </c>
      <c r="U6" s="68" t="n">
        <f aca="false" ca="false" dt2D="false" dtr="false" t="normal">$Q$4-(R6+S6)+$Q$8+$Q$10</f>
        <v>152.52832412777002</v>
      </c>
      <c r="V6" s="69" t="n">
        <f aca="false" ca="false" dt2D="false" dtr="false" t="normal">POWER(10, (U6+$D$16)*0.05)*1000</f>
        <v>31.307466613515626</v>
      </c>
      <c r="W6" s="70" t="n">
        <f aca="false" ca="false" dt2D="false" dtr="false" t="normal">POWER(10, 0.05*T6)</f>
        <v>1.06494761987134</v>
      </c>
      <c r="X6" s="71" t="n">
        <f aca="false" ca="false" dt2D="false" dtr="false" t="normal">V6*POWER(2, 0.5)*W6</f>
        <v>47.1510285876738</v>
      </c>
      <c r="Y6" s="71" t="n">
        <f aca="false" ca="false" dt2D="false" dtr="false" t="normal">W6*(50/$X$4)</f>
        <v>1.1292941551541642</v>
      </c>
      <c r="Z6" s="71" t="n"/>
      <c r="AA6" s="71" t="n"/>
      <c r="AC6" s="72" t="n">
        <v>3</v>
      </c>
      <c r="AD6" s="73" t="n">
        <f aca="false" ca="false" dt2D="false" dtr="false" t="normal">AD5+$J$46</f>
        <v>17</v>
      </c>
      <c r="AF6" s="0" t="n">
        <f aca="false" ca="false" dt2D="false" dtr="false" t="normal">20*LOG(AD6)</f>
        <v>24.60897842756548</v>
      </c>
      <c r="AG6" s="0" t="n">
        <f aca="false" ca="false" dt2D="false" dtr="false" t="normal">2*$J$6*(AD6/1000)</f>
        <v>1.987849886448206</v>
      </c>
      <c r="AH6" s="75" t="n">
        <f aca="false" ca="false" dt2D="false" dtr="false" t="normal">AF6+AG6</f>
        <v>26.596828314013685</v>
      </c>
      <c r="AI6" s="74" t="n">
        <f aca="false" ca="false" dt2D="false" dtr="false" t="normal">$AE$4-(AF6+AG6)+$Q$8+$Q$10</f>
        <v>146.47806075872984</v>
      </c>
      <c r="AJ6" s="76" t="n">
        <f aca="false" ca="false" dt2D="false" dtr="false" t="normal">POWER(10, (AI6+$D$16)*0.05)*1000</f>
        <v>15.600364930118195</v>
      </c>
      <c r="AK6" s="77" t="n">
        <f aca="false" ca="false" dt2D="false" dtr="false" t="normal">POWER(10, 0.05*AH6)</f>
        <v>21.37181546945537</v>
      </c>
      <c r="AL6" s="0" t="n">
        <f aca="false" ca="false" dt2D="false" dtr="false" t="normal">AJ6*POWER(2, 0.5)*AK6</f>
        <v>471.51028587673807</v>
      </c>
      <c r="AM6" s="78" t="n">
        <f aca="false" ca="false" dt2D="false" dtr="false" t="normal">AK6*($X$4/$AL$4)</f>
        <v>2.1371815469455355</v>
      </c>
      <c r="AN6" s="79" t="n">
        <f aca="false" ca="false" dt2D="false" dtr="false" t="normal">AJ6*POWER(2, 0.5)*AM6</f>
        <v>47.15102858767377</v>
      </c>
      <c r="AO6" s="79" t="n">
        <f aca="false" ca="false" dt2D="false" dtr="false" t="normal">AK6*(50/AL6)</f>
        <v>2.266314872613657</v>
      </c>
      <c r="AP6" s="79" t="n">
        <f aca="false" ca="false" dt2D="false" dtr="false" t="normal">AJ6*POWER(2, 0.5)*AO6</f>
        <v>50</v>
      </c>
      <c r="AQ6" s="79" t="n">
        <f aca="false" ca="false" dt2D="false" dtr="false" t="normal">20*LOG10(AO6)</f>
        <v>7.106404976731204</v>
      </c>
      <c r="AR6" s="79" t="n">
        <f aca="false" ca="false" dt2D="false" dtr="false" t="normal">AH6-AQ6</f>
        <v>19.49042333728248</v>
      </c>
      <c r="AT6" s="72" t="n">
        <f aca="false" ca="false" dt2D="false" dtr="false" t="normal">AT5+1</f>
        <v>3</v>
      </c>
      <c r="AU6" s="73" t="n">
        <f aca="false" ca="false" dt2D="false" dtr="false" t="normal">AU5+27</f>
        <v>104</v>
      </c>
      <c r="AV6" s="72" t="n"/>
      <c r="AW6" s="72" t="n">
        <f aca="false" ca="false" dt2D="false" dtr="false" t="normal">20*LOG(AU6)</f>
        <v>40.34066678597561</v>
      </c>
      <c r="AX6" s="72" t="n">
        <f aca="false" ca="false" dt2D="false" dtr="false" t="normal">2*$J$6*(AU6/1000)</f>
        <v>12.160964011212553</v>
      </c>
      <c r="AY6" s="72" t="n">
        <f aca="false" ca="false" dt2D="false" dtr="false" t="normal">AW6+AX6</f>
        <v>52.501630797188156</v>
      </c>
      <c r="AZ6" s="80" t="e">
        <f aca="false" ca="false" dt2D="false" dtr="false" t="normal">$AV$4-(AW6+AX6)+$Q$8+$Q$10</f>
        <v>#NUM!</v>
      </c>
      <c r="BA6" s="81" t="e">
        <f aca="false" ca="false" dt2D="false" dtr="false" t="normal">POWER(10, (AZ6+$D$16)*0.05)*1000</f>
        <v>#NUM!</v>
      </c>
      <c r="BB6" s="82" t="n">
        <f aca="false" ca="false" dt2D="false" dtr="false" t="normal">POWER(10, 0.05*AY6)</f>
        <v>421.7756854195551</v>
      </c>
      <c r="BC6" s="72" t="e">
        <f aca="false" ca="false" dt2D="false" dtr="false" t="normal">BA6*POWER(2, 0.5)*BB6</f>
        <v>#NUM!</v>
      </c>
      <c r="BD6" s="71" t="e">
        <f aca="false" ca="false" dt2D="false" dtr="false" t="normal">BB6*($X$4/$BC$4)</f>
        <v>#NUM!</v>
      </c>
      <c r="BE6" s="71" t="e">
        <f aca="false" ca="false" dt2D="false" dtr="false" t="normal">BA6*POWER(2, 0.5)*BD6</f>
        <v>#NUM!</v>
      </c>
      <c r="BF6" s="71" t="e">
        <f aca="false" ca="false" dt2D="false" dtr="false" t="normal">BB6*(50/BC6)</f>
        <v>#NUM!</v>
      </c>
      <c r="BG6" s="71" t="e">
        <f aca="false" ca="false" dt2D="false" dtr="false" t="normal">BA6*POWER(2, 0.5)*BF6</f>
        <v>#NUM!</v>
      </c>
      <c r="BH6" s="0" t="e">
        <f aca="false" ca="false" dt2D="false" dtr="false" t="normal">20*LOG10(BF6)</f>
        <v>#NUM!</v>
      </c>
      <c r="BI6" s="0" t="e">
        <f aca="false" ca="false" dt2D="false" dtr="false" t="normal">AY6-BH6</f>
        <v>#NUM!</v>
      </c>
      <c r="BK6" s="75" t="n"/>
    </row>
    <row outlineLevel="0" r="7">
      <c r="B7" s="97" t="s">
        <v>52</v>
      </c>
      <c r="C7" s="86" t="s">
        <v>53</v>
      </c>
      <c r="D7" s="85" t="n">
        <v>176</v>
      </c>
      <c r="E7" s="86" t="s">
        <v>54</v>
      </c>
      <c r="G7" s="98" t="s"/>
      <c r="H7" s="99" t="s"/>
      <c r="I7" s="100" t="s"/>
      <c r="J7" s="96" t="n">
        <f aca="false" ca="false" dt2D="false" dtr="false" t="normal">0.214*D5+0.00016*POWER(D5, 2)</f>
        <v>60.576</v>
      </c>
      <c r="K7" s="86" t="s">
        <v>55</v>
      </c>
      <c r="N7" s="64" t="n"/>
      <c r="O7" s="1" t="n">
        <f aca="false" ca="false" dt2D="false" dtr="false" t="normal">1+O6</f>
        <v>4</v>
      </c>
      <c r="P7" s="65" t="n">
        <f aca="false" ca="false" dt2D="false" dtr="false" t="normal">P6+$J$45</f>
        <v>1.425</v>
      </c>
      <c r="Q7" s="101" t="s">
        <v>56</v>
      </c>
      <c r="R7" s="67" t="n">
        <f aca="false" ca="false" dt2D="false" dtr="false" t="normal">20*LOG(P7)</f>
        <v>3.07629728689058</v>
      </c>
      <c r="S7" s="67" t="n">
        <f aca="false" ca="false" dt2D="false" dtr="false" t="normal">2*$J$6*(P7/1000)</f>
        <v>0.16662859342286432</v>
      </c>
      <c r="T7" s="67" t="n">
        <f aca="false" ca="false" dt2D="false" dtr="false" t="normal">R7+S7</f>
        <v>3.2429258803134444</v>
      </c>
      <c r="U7" s="68" t="n">
        <f aca="false" ca="false" dt2D="false" dtr="false" t="normal">$Q$4-(R7+S7)+$Q$8+$Q$10</f>
        <v>149.8319631924301</v>
      </c>
      <c r="V7" s="69" t="n">
        <f aca="false" ca="false" dt2D="false" dtr="false" t="normal">POWER(10, (U7+$D$16)*0.05)*1000</f>
        <v>22.952493831796247</v>
      </c>
      <c r="W7" s="70" t="n">
        <f aca="false" ca="false" dt2D="false" dtr="false" t="normal">POWER(10, 0.05*T7)</f>
        <v>1.4526008501994547</v>
      </c>
      <c r="X7" s="71" t="n">
        <f aca="false" ca="false" dt2D="false" dtr="false" t="normal">V7*POWER(2, 0.5)*W7</f>
        <v>47.15102858767389</v>
      </c>
      <c r="Y7" s="71" t="n">
        <f aca="false" ca="false" dt2D="false" dtr="false" t="normal">W7*(50/$X$4)</f>
        <v>1.5403702673192492</v>
      </c>
      <c r="Z7" s="71" t="n"/>
      <c r="AA7" s="71" t="n"/>
      <c r="AC7" s="72" t="n">
        <v>4</v>
      </c>
      <c r="AD7" s="73" t="n">
        <f aca="false" ca="false" dt2D="false" dtr="false" t="normal">AD6+$J$46</f>
        <v>20</v>
      </c>
      <c r="AF7" s="0" t="n">
        <f aca="false" ca="false" dt2D="false" dtr="false" t="normal">20*LOG(AD7)</f>
        <v>26.02059991327962</v>
      </c>
      <c r="AG7" s="0" t="n">
        <f aca="false" ca="false" dt2D="false" dtr="false" t="normal">2*$J$6*(AD7/1000)</f>
        <v>2.338646925233183</v>
      </c>
      <c r="AH7" s="75" t="n">
        <f aca="false" ca="false" dt2D="false" dtr="false" t="normal">AF7+AG7</f>
        <v>28.359246838512803</v>
      </c>
      <c r="AI7" s="74" t="n">
        <f aca="false" ca="false" dt2D="false" dtr="false" t="normal">$AE$4-(AF7+AG7)+$Q$8+$Q$10</f>
        <v>144.71564223423073</v>
      </c>
      <c r="AJ7" s="76" t="n">
        <f aca="false" ca="false" dt2D="false" dtr="false" t="normal">POWER(10, (AI7+$D$16)*0.05)*1000</f>
        <v>12.735436402820538</v>
      </c>
      <c r="AK7" s="77" t="n">
        <f aca="false" ca="false" dt2D="false" dtr="false" t="normal">POWER(10, 0.05*AH7)</f>
        <v>26.179559930023995</v>
      </c>
      <c r="AL7" s="0" t="n">
        <f aca="false" ca="false" dt2D="false" dtr="false" t="normal">AJ7*POWER(2, 0.5)*AK7</f>
        <v>471.51028587673864</v>
      </c>
      <c r="AM7" s="78" t="n">
        <f aca="false" ca="false" dt2D="false" dtr="false" t="normal">AK7*($X$4/$AL$4)</f>
        <v>2.6179559930023975</v>
      </c>
      <c r="AN7" s="79" t="n">
        <f aca="false" ca="false" dt2D="false" dtr="false" t="normal">AJ7*POWER(2, 0.5)*AM7</f>
        <v>47.15102858767383</v>
      </c>
      <c r="AO7" s="79" t="n">
        <f aca="false" ca="false" dt2D="false" dtr="false" t="normal">AK7*(50/AL7)</f>
        <v>2.7761387942306532</v>
      </c>
      <c r="AP7" s="79" t="n">
        <f aca="false" ca="false" dt2D="false" dtr="false" t="normal">AJ7*POWER(2, 0.5)*AO7</f>
        <v>50</v>
      </c>
      <c r="AQ7" s="79" t="n">
        <f aca="false" ca="false" dt2D="false" dtr="false" t="normal">20*LOG10(AO7)</f>
        <v>8.868823501230311</v>
      </c>
      <c r="AR7" s="79" t="n">
        <f aca="false" ca="false" dt2D="false" dtr="false" t="normal">AH7-AQ7</f>
        <v>19.490423337282493</v>
      </c>
      <c r="AT7" s="72" t="n">
        <f aca="false" ca="false" dt2D="false" dtr="false" t="normal">AT6+1</f>
        <v>4</v>
      </c>
      <c r="AU7" s="73" t="n">
        <f aca="false" ca="false" dt2D="false" dtr="false" t="normal">AU6+27</f>
        <v>131</v>
      </c>
      <c r="AV7" s="72" t="n"/>
      <c r="AW7" s="72" t="n">
        <f aca="false" ca="false" dt2D="false" dtr="false" t="normal">20*LOG(AU7)</f>
        <v>42.34542591311528</v>
      </c>
      <c r="AX7" s="72" t="n">
        <f aca="false" ca="false" dt2D="false" dtr="false" t="normal">2*$J$6*(AU7/1000)</f>
        <v>15.318137360277351</v>
      </c>
      <c r="AY7" s="72" t="n">
        <f aca="false" ca="false" dt2D="false" dtr="false" t="normal">AW7+AX7</f>
        <v>57.663563273392626</v>
      </c>
      <c r="AZ7" s="80" t="e">
        <f aca="false" ca="false" dt2D="false" dtr="false" t="normal">$AV$4-(AW7+AX7)+$Q$8+$Q$10</f>
        <v>#NUM!</v>
      </c>
      <c r="BA7" s="81" t="e">
        <f aca="false" ca="false" dt2D="false" dtr="false" t="normal">POWER(10, (AZ7+$D$16)*0.05)*1000</f>
        <v>#NUM!</v>
      </c>
      <c r="BB7" s="82" t="n">
        <f aca="false" ca="false" dt2D="false" dtr="false" t="normal">POWER(10, 0.05*AY7)</f>
        <v>764.1492015689633</v>
      </c>
      <c r="BC7" s="72" t="e">
        <f aca="false" ca="false" dt2D="false" dtr="false" t="normal">BA7*POWER(2, 0.5)*BB7</f>
        <v>#NUM!</v>
      </c>
      <c r="BD7" s="71" t="e">
        <f aca="false" ca="false" dt2D="false" dtr="false" t="normal">BB7*($X$4/$BC$4)</f>
        <v>#NUM!</v>
      </c>
      <c r="BE7" s="71" t="e">
        <f aca="false" ca="false" dt2D="false" dtr="false" t="normal">BA7*POWER(2, 0.5)*BD7</f>
        <v>#NUM!</v>
      </c>
      <c r="BF7" s="71" t="e">
        <f aca="false" ca="false" dt2D="false" dtr="false" t="normal">BB7*(50/BC7)</f>
        <v>#NUM!</v>
      </c>
      <c r="BG7" s="71" t="e">
        <f aca="false" ca="false" dt2D="false" dtr="false" t="normal">BA7*POWER(2, 0.5)*BF7</f>
        <v>#NUM!</v>
      </c>
      <c r="BH7" s="0" t="e">
        <f aca="false" ca="false" dt2D="false" dtr="false" t="normal">20*LOG10(BF7)</f>
        <v>#NUM!</v>
      </c>
      <c r="BI7" s="0" t="e">
        <f aca="false" ca="false" dt2D="false" dtr="false" t="normal">AY7-BH7</f>
        <v>#NUM!</v>
      </c>
      <c r="BK7" s="75" t="n"/>
    </row>
    <row outlineLevel="0" r="8">
      <c r="B8" s="97" t="s">
        <v>57</v>
      </c>
      <c r="C8" s="86" t="s">
        <v>58</v>
      </c>
      <c r="D8" s="85" t="n">
        <v>0.06</v>
      </c>
      <c r="E8" s="86" t="s">
        <v>6</v>
      </c>
      <c r="G8" s="87" t="s">
        <v>59</v>
      </c>
      <c r="H8" s="88" t="s"/>
      <c r="I8" s="89" t="s">
        <v>60</v>
      </c>
      <c r="J8" s="102" t="n">
        <f aca="false" ca="false" dt2D="false" dtr="false" t="normal">POWER(PI()*D8/J5, 2)</f>
        <v>909.582741604395</v>
      </c>
      <c r="K8" s="86" t="n"/>
      <c r="N8" s="64" t="n"/>
      <c r="O8" s="1" t="n">
        <f aca="false" ca="false" dt2D="false" dtr="false" t="normal">1+O7</f>
        <v>5</v>
      </c>
      <c r="P8" s="103" t="n">
        <f aca="false" ca="false" dt2D="false" dtr="false" t="normal">P7+$J$45</f>
        <v>1.8</v>
      </c>
      <c r="Q8" s="104" t="n">
        <f aca="false" ca="false" dt2D="false" dtr="false" t="normal">D41</f>
        <v>-30</v>
      </c>
      <c r="R8" s="67" t="n">
        <f aca="false" ca="false" dt2D="false" dtr="false" t="normal">20*LOG(P8)</f>
        <v>5.105450102066121</v>
      </c>
      <c r="S8" s="67" t="n">
        <f aca="false" ca="false" dt2D="false" dtr="false" t="normal">2*$J$6*(P8/1000)</f>
        <v>0.21047822327098648</v>
      </c>
      <c r="T8" s="67" t="n">
        <f aca="false" ca="false" dt2D="false" dtr="false" t="normal">R8+S8</f>
        <v>5.315928325337108</v>
      </c>
      <c r="U8" s="68" t="n">
        <f aca="false" ca="false" dt2D="false" dtr="false" t="normal">$Q$4-(R8+S8)+$Q$8+$Q$10</f>
        <v>147.75896074740643</v>
      </c>
      <c r="V8" s="69" t="n">
        <f aca="false" ca="false" dt2D="false" dtr="false" t="normal">POWER(10, (U8+$D$16)*0.05)*1000</f>
        <v>18.07922281086404</v>
      </c>
      <c r="W8" s="70" t="n">
        <f aca="false" ca="false" dt2D="false" dtr="false" t="normal">POWER(10, 0.05*T8)</f>
        <v>1.8441507360720208</v>
      </c>
      <c r="X8" s="71" t="n">
        <f aca="false" ca="false" dt2D="false" dtr="false" t="normal">V8*POWER(2, 0.5)*W8</f>
        <v>47.15102858767392</v>
      </c>
      <c r="Y8" s="71" t="n">
        <f aca="false" ca="false" dt2D="false" dtr="false" t="normal">W8*(50/$X$4)</f>
        <v>1.9555784797387386</v>
      </c>
      <c r="Z8" s="71" t="n"/>
      <c r="AA8" s="71" t="n"/>
      <c r="AC8" s="72" t="n">
        <v>5</v>
      </c>
      <c r="AD8" s="73" t="n">
        <f aca="false" ca="false" dt2D="false" dtr="false" t="normal">AD7+$J$46</f>
        <v>23</v>
      </c>
      <c r="AF8" s="0" t="n">
        <f aca="false" ca="false" dt2D="false" dtr="false" t="normal">20*LOG(AD8)</f>
        <v>27.234556720351858</v>
      </c>
      <c r="AG8" s="0" t="n">
        <f aca="false" ca="false" dt2D="false" dtr="false" t="normal">2*$J$6*(AD8/1000)</f>
        <v>2.6894439640181607</v>
      </c>
      <c r="AH8" s="75" t="n">
        <f aca="false" ca="false" dt2D="false" dtr="false" t="normal">AF8+AG8</f>
        <v>29.924000684370018</v>
      </c>
      <c r="AI8" s="74" t="n">
        <f aca="false" ca="false" dt2D="false" dtr="false" t="normal">$AE$4-(AF8+AG8)+$Q$8+$Q$10</f>
        <v>143.15088838837352</v>
      </c>
      <c r="AJ8" s="76" t="n">
        <f aca="false" ca="false" dt2D="false" dtr="false" t="normal">POWER(10, (AI8+$D$16)*0.05)*1000</f>
        <v>10.635946378392255</v>
      </c>
      <c r="AK8" s="77" t="n">
        <f aca="false" ca="false" dt2D="false" dtr="false" t="normal">POWER(10, 0.05*AH8)</f>
        <v>31.347292350024794</v>
      </c>
      <c r="AL8" s="0" t="n">
        <f aca="false" ca="false" dt2D="false" dtr="false" t="normal">AJ8*POWER(2, 0.5)*AK8</f>
        <v>471.51028587673864</v>
      </c>
      <c r="AM8" s="78" t="n">
        <f aca="false" ca="false" dt2D="false" dtr="false" t="normal">AK8*($X$4/$AL$4)</f>
        <v>3.134729235002477</v>
      </c>
      <c r="AN8" s="79" t="n">
        <f aca="false" ca="false" dt2D="false" dtr="false" t="normal">AJ8*POWER(2, 0.5)*AM8</f>
        <v>47.15102858767383</v>
      </c>
      <c r="AO8" s="79" t="n">
        <f aca="false" ca="false" dt2D="false" dtr="false" t="normal">AK8*(50/AL8)</f>
        <v>3.324136640172845</v>
      </c>
      <c r="AP8" s="79" t="n">
        <f aca="false" ca="false" dt2D="false" dtr="false" t="normal">AJ8*POWER(2, 0.5)*AO8</f>
        <v>50</v>
      </c>
      <c r="AQ8" s="79" t="n">
        <f aca="false" ca="false" dt2D="false" dtr="false" t="normal">20*LOG10(AO8)</f>
        <v>10.433577347087525</v>
      </c>
      <c r="AR8" s="79" t="n">
        <f aca="false" ca="false" dt2D="false" dtr="false" t="normal">AH8-AQ8</f>
        <v>19.490423337282493</v>
      </c>
      <c r="AT8" s="72" t="n">
        <f aca="false" ca="false" dt2D="false" dtr="false" t="normal">AT7+1</f>
        <v>5</v>
      </c>
      <c r="AU8" s="73" t="n">
        <f aca="false" ca="false" dt2D="false" dtr="false" t="normal">AU7+27</f>
        <v>158</v>
      </c>
      <c r="AV8" s="72" t="n"/>
      <c r="AW8" s="72" t="n">
        <f aca="false" ca="false" dt2D="false" dtr="false" t="normal">20*LOG(AU8)</f>
        <v>43.973141739088454</v>
      </c>
      <c r="AX8" s="72" t="n">
        <f aca="false" ca="false" dt2D="false" dtr="false" t="normal">2*$J$6*(AU8/1000)</f>
        <v>18.475310709342146</v>
      </c>
      <c r="AY8" s="72" t="n">
        <f aca="false" ca="false" dt2D="false" dtr="false" t="normal">AW8+AX8</f>
        <v>62.4484524484306</v>
      </c>
      <c r="AZ8" s="80" t="e">
        <f aca="false" ca="false" dt2D="false" dtr="false" t="normal">$AV$4-(AW8+AX8)+$Q$8+$Q$10</f>
        <v>#NUM!</v>
      </c>
      <c r="BA8" s="81" t="e">
        <f aca="false" ca="false" dt2D="false" dtr="false" t="normal">POWER(10, (AZ8+$D$16)*0.05)*1000</f>
        <v>#NUM!</v>
      </c>
      <c r="BB8" s="82" t="n">
        <f aca="false" ca="false" dt2D="false" dtr="false" t="normal">POWER(10, 0.05*AY8)</f>
        <v>1325.6309111026376</v>
      </c>
      <c r="BC8" s="72" t="e">
        <f aca="false" ca="false" dt2D="false" dtr="false" t="normal">BA8*POWER(2, 0.5)*BB8</f>
        <v>#NUM!</v>
      </c>
      <c r="BD8" s="71" t="e">
        <f aca="false" ca="false" dt2D="false" dtr="false" t="normal">BB8*($X$4/$BC$4)</f>
        <v>#NUM!</v>
      </c>
      <c r="BE8" s="71" t="e">
        <f aca="false" ca="false" dt2D="false" dtr="false" t="normal">BA8*POWER(2, 0.5)*BD8</f>
        <v>#NUM!</v>
      </c>
      <c r="BF8" s="71" t="e">
        <f aca="false" ca="false" dt2D="false" dtr="false" t="normal">BB8*(50/BC8)</f>
        <v>#NUM!</v>
      </c>
      <c r="BG8" s="71" t="e">
        <f aca="false" ca="false" dt2D="false" dtr="false" t="normal">BA8*POWER(2, 0.5)*BF8</f>
        <v>#NUM!</v>
      </c>
      <c r="BH8" s="0" t="e">
        <f aca="false" ca="false" dt2D="false" dtr="false" t="normal">20*LOG10(BF8)</f>
        <v>#NUM!</v>
      </c>
      <c r="BI8" s="0" t="e">
        <f aca="false" ca="false" dt2D="false" dtr="false" t="normal">AY8-BH8</f>
        <v>#NUM!</v>
      </c>
      <c r="BK8" s="75" t="n"/>
    </row>
    <row outlineLevel="0" r="9">
      <c r="B9" s="97" t="s">
        <v>61</v>
      </c>
      <c r="C9" s="86" t="s">
        <v>62</v>
      </c>
      <c r="D9" s="85" t="n">
        <f aca="false" ca="false" dt2D="false" dtr="false" t="normal">D8/2</f>
        <v>0.03</v>
      </c>
      <c r="E9" s="86" t="s">
        <v>6</v>
      </c>
      <c r="G9" s="105" t="s">
        <v>63</v>
      </c>
      <c r="H9" s="106" t="s"/>
      <c r="I9" s="89" t="s">
        <v>64</v>
      </c>
      <c r="J9" s="96" t="n">
        <f aca="false" ca="false" dt2D="false" dtr="false" t="normal">10*LOG(J8)</f>
        <v>29.588422114674042</v>
      </c>
      <c r="K9" s="86" t="s">
        <v>65</v>
      </c>
      <c r="N9" s="64" t="n"/>
      <c r="O9" s="1" t="n">
        <f aca="false" ca="false" dt2D="false" dtr="false" t="normal">1+O8</f>
        <v>6</v>
      </c>
      <c r="P9" s="103" t="n">
        <f aca="false" ca="false" dt2D="false" dtr="false" t="normal">P8+$J$45</f>
        <v>2.175</v>
      </c>
      <c r="Q9" s="101" t="s">
        <v>66</v>
      </c>
      <c r="R9" s="67" t="n">
        <f aca="false" ca="false" dt2D="false" dtr="false" t="normal">20*LOG(P9)</f>
        <v>6.749185225813122</v>
      </c>
      <c r="S9" s="67" t="n">
        <f aca="false" ca="false" dt2D="false" dtr="false" t="normal">2*$J$6*(P9/1000)</f>
        <v>0.25432785311910866</v>
      </c>
      <c r="T9" s="67" t="n">
        <f aca="false" ca="false" dt2D="false" dtr="false" t="normal">R9+S9</f>
        <v>7.00351307893223</v>
      </c>
      <c r="U9" s="68" t="n">
        <f aca="false" ca="false" dt2D="false" dtr="false" t="normal">$Q$4-(R9+S9)+$Q$8+$Q$10</f>
        <v>146.0713759938113</v>
      </c>
      <c r="V9" s="69" t="n">
        <f aca="false" ca="false" dt2D="false" dtr="false" t="normal">POWER(10, (U9+$D$16)*0.05)*1000</f>
        <v>14.886771399674661</v>
      </c>
      <c r="W9" s="70" t="n">
        <f aca="false" ca="false" dt2D="false" dtr="false" t="normal">POWER(10, 0.05*T9)</f>
        <v>2.2396267907354024</v>
      </c>
      <c r="X9" s="71" t="n">
        <f aca="false" ca="false" dt2D="false" dtr="false" t="normal">V9*POWER(2, 0.5)*W9</f>
        <v>47.15102858767384</v>
      </c>
      <c r="Y9" s="71" t="n">
        <f aca="false" ca="false" dt2D="false" dtr="false" t="normal">W9*(50/$X$4)</f>
        <v>2.3749500889158566</v>
      </c>
      <c r="Z9" s="71" t="n"/>
      <c r="AA9" s="71" t="n"/>
      <c r="AC9" s="72" t="n">
        <v>6</v>
      </c>
      <c r="AD9" s="73" t="n">
        <f aca="false" ca="false" dt2D="false" dtr="false" t="normal">AD8+$J$46</f>
        <v>26</v>
      </c>
      <c r="AF9" s="0" t="n">
        <f aca="false" ca="false" dt2D="false" dtr="false" t="normal">20*LOG(AD9)</f>
        <v>28.29946695941636</v>
      </c>
      <c r="AG9" s="0" t="n">
        <f aca="false" ca="false" dt2D="false" dtr="false" t="normal">2*$J$6*(AD9/1000)</f>
        <v>3.040241002803138</v>
      </c>
      <c r="AH9" s="75" t="n">
        <f aca="false" ca="false" dt2D="false" dtr="false" t="normal">AF9+AG9</f>
        <v>31.3397079622195</v>
      </c>
      <c r="AI9" s="74" t="n">
        <f aca="false" ca="false" dt2D="false" dtr="false" t="normal">$AE$4-(AF9+AG9)+$Q$8+$Q$10</f>
        <v>141.73518111052402</v>
      </c>
      <c r="AJ9" s="76" t="n">
        <f aca="false" ca="false" dt2D="false" dtr="false" t="normal">POWER(10, (AI9+$D$16)*0.05)*1000</f>
        <v>9.036302797287924</v>
      </c>
      <c r="AK9" s="77" t="n">
        <f aca="false" ca="false" dt2D="false" dtr="false" t="normal">POWER(10, 0.05*AH9)</f>
        <v>36.896519297993805</v>
      </c>
      <c r="AL9" s="0" t="n">
        <f aca="false" ca="false" dt2D="false" dtr="false" t="normal">AJ9*POWER(2, 0.5)*AK9</f>
        <v>471.51028587673835</v>
      </c>
      <c r="AM9" s="78" t="n">
        <f aca="false" ca="false" dt2D="false" dtr="false" t="normal">AK9*($X$4/$AL$4)</f>
        <v>3.6896519297993775</v>
      </c>
      <c r="AN9" s="79" t="n">
        <f aca="false" ca="false" dt2D="false" dtr="false" t="normal">AJ9*POWER(2, 0.5)*AM9</f>
        <v>47.15102858767379</v>
      </c>
      <c r="AO9" s="79" t="n">
        <f aca="false" ca="false" dt2D="false" dtr="false" t="normal">AK9*(50/AL9)</f>
        <v>3.912589014827902</v>
      </c>
      <c r="AP9" s="79" t="n">
        <f aca="false" ca="false" dt2D="false" dtr="false" t="normal">AJ9*POWER(2, 0.5)*AO9</f>
        <v>49.99999999999999</v>
      </c>
      <c r="AQ9" s="79" t="n">
        <f aca="false" ca="false" dt2D="false" dtr="false" t="normal">20*LOG10(AO9)</f>
        <v>11.849284624937015</v>
      </c>
      <c r="AR9" s="79" t="n">
        <f aca="false" ca="false" dt2D="false" dtr="false" t="normal">AH9-AQ9</f>
        <v>19.490423337282486</v>
      </c>
      <c r="AT9" s="72" t="n">
        <f aca="false" ca="false" dt2D="false" dtr="false" t="normal">AT8+1</f>
        <v>6</v>
      </c>
      <c r="AU9" s="73" t="n">
        <f aca="false" ca="false" dt2D="false" dtr="false" t="normal">AU8+27</f>
        <v>185</v>
      </c>
      <c r="AV9" s="72" t="n"/>
      <c r="AW9" s="72" t="n">
        <f aca="false" ca="false" dt2D="false" dtr="false" t="normal">20*LOG(AU9)</f>
        <v>45.34343456806027</v>
      </c>
      <c r="AX9" s="72" t="n">
        <f aca="false" ca="false" dt2D="false" dtr="false" t="normal">2*$J$6*(AU9/1000)</f>
        <v>21.632484058406945</v>
      </c>
      <c r="AY9" s="72" t="n">
        <f aca="false" ca="false" dt2D="false" dtr="false" t="normal">AW9+AX9</f>
        <v>66.9759186264672</v>
      </c>
      <c r="AZ9" s="80" t="e">
        <f aca="false" ca="false" dt2D="false" dtr="false" t="normal">$AV$4-(AW9+AX9)+$Q$8+$Q$10</f>
        <v>#NUM!</v>
      </c>
      <c r="BA9" s="81" t="e">
        <f aca="false" ca="false" dt2D="false" dtr="false" t="normal">POWER(10, (AZ9+$D$16)*0.05)*1000</f>
        <v>#NUM!</v>
      </c>
      <c r="BB9" s="82" t="n">
        <f aca="false" ca="false" dt2D="false" dtr="false" t="normal">POWER(10, 0.05*AY9)</f>
        <v>2232.522946185197</v>
      </c>
      <c r="BC9" s="72" t="e">
        <f aca="false" ca="false" dt2D="false" dtr="false" t="normal">BA9*POWER(2, 0.5)*BB9</f>
        <v>#NUM!</v>
      </c>
      <c r="BD9" s="71" t="e">
        <f aca="false" ca="false" dt2D="false" dtr="false" t="normal">BB9*($X$4/$BC$4)</f>
        <v>#NUM!</v>
      </c>
      <c r="BE9" s="71" t="e">
        <f aca="false" ca="false" dt2D="false" dtr="false" t="normal">BA9*POWER(2, 0.5)*BD9</f>
        <v>#NUM!</v>
      </c>
      <c r="BF9" s="71" t="e">
        <f aca="false" ca="false" dt2D="false" dtr="false" t="normal">BB9*(50/BC9)</f>
        <v>#NUM!</v>
      </c>
      <c r="BG9" s="71" t="e">
        <f aca="false" ca="false" dt2D="false" dtr="false" t="normal">BA9*POWER(2, 0.5)*BF9</f>
        <v>#NUM!</v>
      </c>
      <c r="BH9" s="0" t="e">
        <f aca="false" ca="false" dt2D="false" dtr="false" t="normal">20*LOG10(BF9)</f>
        <v>#NUM!</v>
      </c>
      <c r="BI9" s="0" t="e">
        <f aca="false" ca="false" dt2D="false" dtr="false" t="normal">AY9-BH9</f>
        <v>#NUM!</v>
      </c>
      <c r="BK9" s="75" t="n"/>
    </row>
    <row outlineLevel="0" r="10">
      <c r="B10" s="97" t="s">
        <v>67</v>
      </c>
      <c r="C10" s="89" t="s">
        <v>68</v>
      </c>
      <c r="D10" s="85" t="n">
        <v>8</v>
      </c>
      <c r="E10" s="86" t="s">
        <v>69</v>
      </c>
      <c r="G10" s="105" t="s">
        <v>70</v>
      </c>
      <c r="H10" s="107" t="s"/>
      <c r="I10" s="107" t="s"/>
      <c r="J10" s="107" t="s"/>
      <c r="K10" s="106" t="s"/>
      <c r="N10" s="64" t="n"/>
      <c r="O10" s="1" t="n">
        <f aca="false" ca="false" dt2D="false" dtr="false" t="normal">1+O9</f>
        <v>7</v>
      </c>
      <c r="P10" s="103" t="n">
        <f aca="false" ca="false" dt2D="false" dtr="false" t="normal">P9+$J$45</f>
        <v>2.55</v>
      </c>
      <c r="Q10" s="66" t="n">
        <f aca="false" ca="false" dt2D="false" dtr="false" t="normal">J12</f>
        <v>-7.894211057337021</v>
      </c>
      <c r="R10" s="67" t="n">
        <f aca="false" ca="false" dt2D="false" dtr="false" t="normal">20*LOG(P10)</f>
        <v>8.130803608679102</v>
      </c>
      <c r="S10" s="67" t="n">
        <f aca="false" ca="false" dt2D="false" dtr="false" t="normal">2*$J$6*(P10/1000)</f>
        <v>0.29817748296723084</v>
      </c>
      <c r="T10" s="67" t="n">
        <f aca="false" ca="false" dt2D="false" dtr="false" t="normal">R10+S10</f>
        <v>8.428981091646333</v>
      </c>
      <c r="U10" s="68" t="n">
        <f aca="false" ca="false" dt2D="false" dtr="false" t="normal">$Q$4-(R10+S10)+$Q$8+$Q$10</f>
        <v>144.6459079810972</v>
      </c>
      <c r="V10" s="69" t="n">
        <f aca="false" ca="false" dt2D="false" dtr="false" t="normal">POWER(10, (U10+$D$16)*0.05)*1000</f>
        <v>12.633599897263961</v>
      </c>
      <c r="W10" s="70" t="n">
        <f aca="false" ca="false" dt2D="false" dtr="false" t="normal">POWER(10, 0.05*T10)</f>
        <v>2.639058726363932</v>
      </c>
      <c r="X10" s="71" t="n">
        <f aca="false" ca="false" dt2D="false" dtr="false" t="normal">V10*POWER(2, 0.5)*W10</f>
        <v>47.15102858767384</v>
      </c>
      <c r="Y10" s="71" t="n">
        <f aca="false" ca="false" dt2D="false" dtr="false" t="normal">W10*(50/$X$4)</f>
        <v>2.7985166023014716</v>
      </c>
      <c r="Z10" s="71" t="n"/>
      <c r="AA10" s="71" t="n"/>
      <c r="AC10" s="72" t="n">
        <v>7</v>
      </c>
      <c r="AD10" s="73" t="n">
        <f aca="false" ca="false" dt2D="false" dtr="false" t="normal">AD9+$J$46</f>
        <v>29</v>
      </c>
      <c r="AF10" s="0" t="n">
        <f aca="false" ca="false" dt2D="false" dtr="false" t="normal">20*LOG(AD10)</f>
        <v>29.24795995797912</v>
      </c>
      <c r="AG10" s="0" t="n">
        <f aca="false" ca="false" dt2D="false" dtr="false" t="normal">2*$J$6*(AD10/1000)</f>
        <v>3.391038041588116</v>
      </c>
      <c r="AH10" s="75" t="n">
        <f aca="false" ca="false" dt2D="false" dtr="false" t="normal">AF10+AG10</f>
        <v>32.63899799956724</v>
      </c>
      <c r="AI10" s="74" t="n">
        <f aca="false" ca="false" dt2D="false" dtr="false" t="normal">$AE$4-(AF10+AG10)+$Q$8+$Q$10</f>
        <v>140.4358910731763</v>
      </c>
      <c r="AJ10" s="76" t="n">
        <f aca="false" ca="false" dt2D="false" dtr="false" t="normal">POWER(10, (AI10+$D$16)*0.05)*1000</f>
        <v>7.780836211195952</v>
      </c>
      <c r="AK10" s="77" t="n">
        <f aca="false" ca="false" dt2D="false" dtr="false" t="normal">POWER(10, 0.05*AH10)</f>
        <v>42.84990860788252</v>
      </c>
      <c r="AL10" s="0" t="n">
        <f aca="false" ca="false" dt2D="false" dtr="false" t="normal">AJ10*POWER(2, 0.5)*AK10</f>
        <v>471.5102858767386</v>
      </c>
      <c r="AM10" s="78" t="n">
        <f aca="false" ca="false" dt2D="false" dtr="false" t="normal">AK10*($X$4/$AL$4)</f>
        <v>4.284990860788248</v>
      </c>
      <c r="AN10" s="79" t="n">
        <f aca="false" ca="false" dt2D="false" dtr="false" t="normal">AJ10*POWER(2, 0.5)*AM10</f>
        <v>47.15102858767382</v>
      </c>
      <c r="AO10" s="79" t="n">
        <f aca="false" ca="false" dt2D="false" dtr="false" t="normal">AK10*(50/AL10)</f>
        <v>4.54389966575239</v>
      </c>
      <c r="AP10" s="79" t="n">
        <f aca="false" ca="false" dt2D="false" dtr="false" t="normal">AJ10*POWER(2, 0.5)*AO10</f>
        <v>50.00000000000001</v>
      </c>
      <c r="AQ10" s="79" t="n">
        <f aca="false" ca="false" dt2D="false" dtr="false" t="normal">20*LOG10(AO10)</f>
        <v>13.148574662284746</v>
      </c>
      <c r="AR10" s="79" t="n">
        <f aca="false" ca="false" dt2D="false" dtr="false" t="normal">AH10-AQ10</f>
        <v>19.490423337282493</v>
      </c>
      <c r="AT10" s="72" t="n">
        <f aca="false" ca="false" dt2D="false" dtr="false" t="normal">AT9+1</f>
        <v>7</v>
      </c>
      <c r="AU10" s="73" t="n">
        <f aca="false" ca="false" dt2D="false" dtr="false" t="normal">AU9+27</f>
        <v>212</v>
      </c>
      <c r="AV10" s="72" t="n"/>
      <c r="AW10" s="72" t="n">
        <f aca="false" ca="false" dt2D="false" dtr="false" t="normal">20*LOG(AU10)</f>
        <v>46.52671721857502</v>
      </c>
      <c r="AX10" s="72" t="n">
        <f aca="false" ca="false" dt2D="false" dtr="false" t="normal">2*$J$6*(AU10/1000)</f>
        <v>24.789657407471744</v>
      </c>
      <c r="AY10" s="72" t="n">
        <f aca="false" ca="false" dt2D="false" dtr="false" t="normal">AW10+AX10</f>
        <v>71.31637462604677</v>
      </c>
      <c r="AZ10" s="80" t="e">
        <f aca="false" ca="false" dt2D="false" dtr="false" t="normal">$AV$4-(AW10+AX10)+$Q$8+$Q$10</f>
        <v>#NUM!</v>
      </c>
      <c r="BA10" s="81" t="e">
        <f aca="false" ca="false" dt2D="false" dtr="false" t="normal">POWER(10, (AZ10+$D$16)*0.05)*1000</f>
        <v>#NUM!</v>
      </c>
      <c r="BB10" s="82" t="n">
        <f aca="false" ca="false" dt2D="false" dtr="false" t="normal">POWER(10, 0.05*AY10)</f>
        <v>3679.7535360317356</v>
      </c>
      <c r="BC10" s="72" t="e">
        <f aca="false" ca="false" dt2D="false" dtr="false" t="normal">BA10*POWER(2, 0.5)*BB10</f>
        <v>#NUM!</v>
      </c>
      <c r="BD10" s="71" t="e">
        <f aca="false" ca="false" dt2D="false" dtr="false" t="normal">BB10*($X$4/$BC$4)</f>
        <v>#NUM!</v>
      </c>
      <c r="BE10" s="71" t="e">
        <f aca="false" ca="false" dt2D="false" dtr="false" t="normal">BA10*POWER(2, 0.5)*BD10</f>
        <v>#NUM!</v>
      </c>
      <c r="BF10" s="71" t="e">
        <f aca="false" ca="false" dt2D="false" dtr="false" t="normal">BB10*(50/BC10)</f>
        <v>#NUM!</v>
      </c>
      <c r="BG10" s="71" t="e">
        <f aca="false" ca="false" dt2D="false" dtr="false" t="normal">BA10*POWER(2, 0.5)*BF10</f>
        <v>#NUM!</v>
      </c>
      <c r="BH10" s="0" t="e">
        <f aca="false" ca="false" dt2D="false" dtr="false" t="normal">20*LOG10(BF10)</f>
        <v>#NUM!</v>
      </c>
      <c r="BI10" s="0" t="e">
        <f aca="false" ca="false" dt2D="false" dtr="false" t="normal">AY10-BH10</f>
        <v>#NUM!</v>
      </c>
      <c r="BK10" s="75" t="n"/>
    </row>
    <row outlineLevel="0" r="11">
      <c r="B11" s="108" t="s">
        <v>71</v>
      </c>
      <c r="C11" s="89" t="s">
        <v>72</v>
      </c>
      <c r="D11" s="85" t="n">
        <v>0.4</v>
      </c>
      <c r="E11" s="86" t="n"/>
      <c r="G11" s="109" t="s">
        <v>73</v>
      </c>
      <c r="H11" s="110" t="s"/>
      <c r="I11" s="95" t="s">
        <v>74</v>
      </c>
      <c r="J11" s="96" t="n">
        <f aca="false" ca="false" dt2D="false" dtr="false" t="normal">20*LOG(J5/(2*PI()*D9))+7.7</f>
        <v>-21.888422114674043</v>
      </c>
      <c r="K11" s="86" t="s">
        <v>75</v>
      </c>
      <c r="N11" s="64" t="n"/>
      <c r="O11" s="1" t="n">
        <f aca="false" ca="false" dt2D="false" dtr="false" t="normal">1+O10</f>
        <v>8</v>
      </c>
      <c r="P11" s="65" t="n">
        <f aca="false" ca="false" dt2D="false" dtr="false" t="normal">P10+$J$45</f>
        <v>2.925</v>
      </c>
      <c r="Q11" s="104" t="n"/>
      <c r="R11" s="67" t="n">
        <f aca="false" ca="false" dt2D="false" dtr="false" t="normal">20*LOG(P11)</f>
        <v>9.322517408363984</v>
      </c>
      <c r="S11" s="67" t="n">
        <f aca="false" ca="false" dt2D="false" dtr="false" t="normal">2*$J$6*(P11/1000)</f>
        <v>0.34202711281535303</v>
      </c>
      <c r="T11" s="67" t="n">
        <f aca="false" ca="false" dt2D="false" dtr="false" t="normal">R11+S11</f>
        <v>9.664544521179337</v>
      </c>
      <c r="U11" s="68" t="n">
        <f aca="false" ca="false" dt2D="false" dtr="false" t="normal">$Q$4-(R11+S11)+$Q$8+$Q$10</f>
        <v>143.4103445515642</v>
      </c>
      <c r="V11" s="69" t="n">
        <f aca="false" ca="false" dt2D="false" dtr="false" t="normal">POWER(10, (U11+$D$16)*0.05)*1000</f>
        <v>10.958445379583182</v>
      </c>
      <c r="W11" s="70" t="n">
        <f aca="false" ca="false" dt2D="false" dtr="false" t="normal">POWER(10, 0.05*T11)</f>
        <v>3.042476455317529</v>
      </c>
      <c r="X11" s="71" t="n">
        <f aca="false" ca="false" dt2D="false" dtr="false" t="normal">V11*POWER(2, 0.5)*W11</f>
        <v>47.15102858767393</v>
      </c>
      <c r="Y11" s="71" t="n">
        <f aca="false" ca="false" dt2D="false" dtr="false" t="normal">W11*(50/$X$4)</f>
        <v>3.2263097396277036</v>
      </c>
      <c r="Z11" s="71" t="n"/>
      <c r="AA11" s="71" t="n"/>
      <c r="AC11" s="72" t="n">
        <v>8</v>
      </c>
      <c r="AD11" s="73" t="n">
        <f aca="false" ca="false" dt2D="false" dtr="false" t="normal">AD10+$J$46</f>
        <v>32</v>
      </c>
      <c r="AF11" s="0" t="n">
        <f aca="false" ca="false" dt2D="false" dtr="false" t="normal">20*LOG(AD11)</f>
        <v>30.10299956639812</v>
      </c>
      <c r="AG11" s="0" t="n">
        <f aca="false" ca="false" dt2D="false" dtr="false" t="normal">2*$J$6*(AD11/1000)</f>
        <v>3.741835080373093</v>
      </c>
      <c r="AH11" s="75" t="n">
        <f aca="false" ca="false" dt2D="false" dtr="false" t="normal">AF11+AG11</f>
        <v>33.84483464677121</v>
      </c>
      <c r="AI11" s="74" t="n">
        <f aca="false" ca="false" dt2D="false" dtr="false" t="normal">$AE$4-(AF11+AG11)+$Q$8+$Q$10</f>
        <v>139.23005442597233</v>
      </c>
      <c r="AJ11" s="76" t="n">
        <f aca="false" ca="false" dt2D="false" dtr="false" t="normal">POWER(10, (AI11+$D$16)*0.05)*1000</f>
        <v>6.77227275375603</v>
      </c>
      <c r="AK11" s="77" t="n">
        <f aca="false" ca="false" dt2D="false" dtr="false" t="normal">POWER(10, 0.05*AH11)</f>
        <v>49.23134856872609</v>
      </c>
      <c r="AL11" s="0" t="n">
        <f aca="false" ca="false" dt2D="false" dtr="false" t="normal">AJ11*POWER(2, 0.5)*AK11</f>
        <v>471.51028587673886</v>
      </c>
      <c r="AM11" s="78" t="n">
        <f aca="false" ca="false" dt2D="false" dtr="false" t="normal">AK11*($X$4/$AL$4)</f>
        <v>4.923134856872605</v>
      </c>
      <c r="AN11" s="79" t="n">
        <f aca="false" ca="false" dt2D="false" dtr="false" t="normal">AJ11*POWER(2, 0.5)*AM11</f>
        <v>47.15102858767385</v>
      </c>
      <c r="AO11" s="79" t="n">
        <f aca="false" ca="false" dt2D="false" dtr="false" t="normal">AK11*(50/AL11)</f>
        <v>5.220601760275919</v>
      </c>
      <c r="AP11" s="79" t="n">
        <f aca="false" ca="false" dt2D="false" dtr="false" t="normal">AJ11*POWER(2, 0.5)*AO11</f>
        <v>50.00000000000001</v>
      </c>
      <c r="AQ11" s="79" t="n">
        <f aca="false" ca="false" dt2D="false" dtr="false" t="normal">20*LOG10(AO11)</f>
        <v>14.354411309488714</v>
      </c>
      <c r="AR11" s="79" t="n">
        <f aca="false" ca="false" dt2D="false" dtr="false" t="normal">AH11-AQ11</f>
        <v>19.490423337282497</v>
      </c>
      <c r="AT11" s="72" t="n">
        <f aca="false" ca="false" dt2D="false" dtr="false" t="normal">AT10+1</f>
        <v>8</v>
      </c>
      <c r="AU11" s="73" t="n">
        <f aca="false" ca="false" dt2D="false" dtr="false" t="normal">AU10+27</f>
        <v>239</v>
      </c>
      <c r="AV11" s="72" t="n"/>
      <c r="AW11" s="72" t="n">
        <f aca="false" ca="false" dt2D="false" dtr="false" t="normal">20*LOG(AU11)</f>
        <v>47.56795801896275</v>
      </c>
      <c r="AX11" s="72" t="n">
        <f aca="false" ca="false" dt2D="false" dtr="false" t="normal">2*$J$6*(AU11/1000)</f>
        <v>27.94683075653654</v>
      </c>
      <c r="AY11" s="72" t="n">
        <f aca="false" ca="false" dt2D="false" dtr="false" t="normal">AW11+AX11</f>
        <v>75.51478877549928</v>
      </c>
      <c r="AZ11" s="80" t="e">
        <f aca="false" ca="false" dt2D="false" dtr="false" t="normal">$AV$4-(AW11+AX11)+$Q$8+$Q$10</f>
        <v>#NUM!</v>
      </c>
      <c r="BA11" s="81" t="e">
        <f aca="false" ca="false" dt2D="false" dtr="false" t="normal">POWER(10, (AZ11+$D$16)*0.05)*1000</f>
        <v>#NUM!</v>
      </c>
      <c r="BB11" s="82" t="n">
        <f aca="false" ca="false" dt2D="false" dtr="false" t="normal">POWER(10, 0.05*AY11)</f>
        <v>5966.771941028838</v>
      </c>
      <c r="BC11" s="72" t="e">
        <f aca="false" ca="false" dt2D="false" dtr="false" t="normal">BA11*POWER(2, 0.5)*BB11</f>
        <v>#NUM!</v>
      </c>
      <c r="BD11" s="71" t="e">
        <f aca="false" ca="false" dt2D="false" dtr="false" t="normal">BB11*($X$4/$BC$4)</f>
        <v>#NUM!</v>
      </c>
      <c r="BE11" s="71" t="e">
        <f aca="false" ca="false" dt2D="false" dtr="false" t="normal">BA11*POWER(2, 0.5)*BD11</f>
        <v>#NUM!</v>
      </c>
      <c r="BF11" s="71" t="e">
        <f aca="false" ca="false" dt2D="false" dtr="false" t="normal">BB11*(50/BC11)</f>
        <v>#NUM!</v>
      </c>
      <c r="BG11" s="71" t="e">
        <f aca="false" ca="false" dt2D="false" dtr="false" t="normal">BA11*POWER(2, 0.5)*BF11</f>
        <v>#NUM!</v>
      </c>
      <c r="BH11" s="0" t="e">
        <f aca="false" ca="false" dt2D="false" dtr="false" t="normal">20*LOG10(BF11)</f>
        <v>#NUM!</v>
      </c>
      <c r="BI11" s="0" t="e">
        <f aca="false" ca="false" dt2D="false" dtr="false" t="normal">AY11-BH11</f>
        <v>#NUM!</v>
      </c>
      <c r="BK11" s="75" t="n"/>
    </row>
    <row outlineLevel="0" r="12">
      <c r="B12" s="111" t="s">
        <v>76</v>
      </c>
      <c r="C12" s="112" t="s"/>
      <c r="D12" s="112" t="s"/>
      <c r="E12" s="113" t="s"/>
      <c r="G12" s="114" t="s"/>
      <c r="H12" s="115" t="s"/>
      <c r="I12" s="95" t="s">
        <v>77</v>
      </c>
      <c r="J12" s="96" t="n">
        <f aca="false" ca="false" dt2D="false" dtr="false" t="normal">10*LOG(J5/(2*PI()*D9))+6.9</f>
        <v>-7.894211057337021</v>
      </c>
      <c r="K12" s="86" t="s">
        <v>75</v>
      </c>
      <c r="N12" s="64" t="n"/>
      <c r="O12" s="1" t="n">
        <f aca="false" ca="false" dt2D="false" dtr="false" t="normal">1+O11</f>
        <v>9</v>
      </c>
      <c r="P12" s="65" t="n">
        <f aca="false" ca="false" dt2D="false" dtr="false" t="normal">P11+$J$45</f>
        <v>3.3</v>
      </c>
      <c r="Q12" s="104" t="s">
        <v>37</v>
      </c>
      <c r="R12" s="67" t="n">
        <f aca="false" ca="false" dt2D="false" dtr="false" t="normal">20*LOG(P12)</f>
        <v>10.370278797557749</v>
      </c>
      <c r="S12" s="67" t="n">
        <f aca="false" ca="false" dt2D="false" dtr="false" t="normal">2*$J$6*(P12/1000)</f>
        <v>0.3858767426634752</v>
      </c>
      <c r="T12" s="67" t="n">
        <f aca="false" ca="false" dt2D="false" dtr="false" t="normal">R12+S12</f>
        <v>10.756155540221224</v>
      </c>
      <c r="U12" s="68" t="n">
        <f aca="false" ca="false" dt2D="false" dtr="false" t="normal">$Q$4-(R12+S12)+$Q$8+$Q$10</f>
        <v>142.31873353252232</v>
      </c>
      <c r="V12" s="69" t="n">
        <f aca="false" ca="false" dt2D="false" dtr="false" t="normal">POWER(10, (U12+$D$16)*0.05)*1000</f>
        <v>9.664255348946739</v>
      </c>
      <c r="W12" s="70" t="n">
        <f aca="false" ca="false" dt2D="false" dtr="false" t="normal">POWER(10, 0.05*T12)</f>
        <v>3.449910091406951</v>
      </c>
      <c r="X12" s="71" t="n">
        <f aca="false" ca="false" dt2D="false" dtr="false" t="normal">V12*POWER(2, 0.5)*W12</f>
        <v>47.15102858767388</v>
      </c>
      <c r="Y12" s="71" t="n">
        <f aca="false" ca="false" dt2D="false" dtr="false" t="normal">W12*(50/$X$4)</f>
        <v>3.658361434249624</v>
      </c>
      <c r="Z12" s="71" t="n"/>
      <c r="AA12" s="71" t="n"/>
      <c r="AC12" s="72" t="n">
        <v>9</v>
      </c>
      <c r="AD12" s="73" t="n">
        <f aca="false" ca="false" dt2D="false" dtr="false" t="normal">AD11+$J$46</f>
        <v>35</v>
      </c>
      <c r="AF12" s="0" t="n">
        <f aca="false" ca="false" dt2D="false" dtr="false" t="normal">20*LOG(AD12)</f>
        <v>30.88136088700551</v>
      </c>
      <c r="AG12" s="0" t="n">
        <f aca="false" ca="false" dt2D="false" dtr="false" t="normal">2*$J$6*(AD12/1000)</f>
        <v>4.092632119158071</v>
      </c>
      <c r="AH12" s="75" t="n">
        <f aca="false" ca="false" dt2D="false" dtr="false" t="normal">AF12+AG12</f>
        <v>34.97399300616358</v>
      </c>
      <c r="AI12" s="74" t="n">
        <f aca="false" ca="false" dt2D="false" dtr="false" t="normal">$AE$4-(AF12+AG12)+$Q$8+$Q$10</f>
        <v>138.10089606657993</v>
      </c>
      <c r="AJ12" s="76" t="n">
        <f aca="false" ca="false" dt2D="false" dtr="false" t="normal">POWER(10, (AI12+$D$16)*0.05)*1000</f>
        <v>5.946706755478497</v>
      </c>
      <c r="AK12" s="77" t="n">
        <f aca="false" ca="false" dt2D="false" dtr="false" t="normal">POWER(10, 0.05*AH12)</f>
        <v>56.06601002067094</v>
      </c>
      <c r="AL12" s="0" t="n">
        <f aca="false" ca="false" dt2D="false" dtr="false" t="normal">AJ12*POWER(2, 0.5)*AK12</f>
        <v>471.510285876738</v>
      </c>
      <c r="AM12" s="78" t="n">
        <f aca="false" ca="false" dt2D="false" dtr="false" t="normal">AK12*($X$4/$AL$4)</f>
        <v>5.606601002067089</v>
      </c>
      <c r="AN12" s="79" t="n">
        <f aca="false" ca="false" dt2D="false" dtr="false" t="normal">AJ12*POWER(2, 0.5)*AM12</f>
        <v>47.151028587673764</v>
      </c>
      <c r="AO12" s="79" t="n">
        <f aca="false" ca="false" dt2D="false" dtr="false" t="normal">AK12*(50/AL12)</f>
        <v>5.945364470302105</v>
      </c>
      <c r="AP12" s="79" t="n">
        <f aca="false" ca="false" dt2D="false" dtr="false" t="normal">AJ12*POWER(2, 0.5)*AO12</f>
        <v>49.99999999999999</v>
      </c>
      <c r="AQ12" s="79" t="n">
        <f aca="false" ca="false" dt2D="false" dtr="false" t="normal">20*LOG10(AO12)</f>
        <v>15.4835696688811</v>
      </c>
      <c r="AR12" s="79" t="n">
        <f aca="false" ca="false" dt2D="false" dtr="false" t="normal">AH12-AQ12</f>
        <v>19.49042333728248</v>
      </c>
      <c r="AT12" s="72" t="n">
        <f aca="false" ca="false" dt2D="false" dtr="false" t="normal">AT11+1</f>
        <v>9</v>
      </c>
      <c r="AU12" s="73" t="n">
        <f aca="false" ca="false" dt2D="false" dtr="false" t="normal">AU11+27</f>
        <v>266</v>
      </c>
      <c r="AV12" s="72" t="n"/>
      <c r="AW12" s="72" t="n">
        <f aca="false" ca="false" dt2D="false" dtr="false" t="normal">20*LOG(AU12)</f>
        <v>48.497632732621334</v>
      </c>
      <c r="AX12" s="72" t="n">
        <f aca="false" ca="false" dt2D="false" dtr="false" t="normal">2*$J$6*(AU12/1000)</f>
        <v>31.104004105601337</v>
      </c>
      <c r="AY12" s="72" t="n">
        <f aca="false" ca="false" dt2D="false" dtr="false" t="normal">AW12+AX12</f>
        <v>79.60163683822267</v>
      </c>
      <c r="AZ12" s="80" t="e">
        <f aca="false" ca="false" dt2D="false" dtr="false" t="normal">$AV$4-(AW12+AX12)+$Q$8+$Q$10</f>
        <v>#NUM!</v>
      </c>
      <c r="BA12" s="81" t="e">
        <f aca="false" ca="false" dt2D="false" dtr="false" t="normal">POWER(10, (AZ12+$D$16)*0.05)*1000</f>
        <v>#NUM!</v>
      </c>
      <c r="BB12" s="82" t="n">
        <f aca="false" ca="false" dt2D="false" dtr="false" t="normal">POWER(10, 0.05*AY12)</f>
        <v>9551.725693886576</v>
      </c>
      <c r="BC12" s="72" t="e">
        <f aca="false" ca="false" dt2D="false" dtr="false" t="normal">BA12*POWER(2, 0.5)*BB12</f>
        <v>#NUM!</v>
      </c>
      <c r="BD12" s="71" t="e">
        <f aca="false" ca="false" dt2D="false" dtr="false" t="normal">BB12*($X$4/$BC$4)</f>
        <v>#NUM!</v>
      </c>
      <c r="BE12" s="71" t="e">
        <f aca="false" ca="false" dt2D="false" dtr="false" t="normal">BA12*POWER(2, 0.5)*BD12</f>
        <v>#NUM!</v>
      </c>
      <c r="BF12" s="71" t="e">
        <f aca="false" ca="false" dt2D="false" dtr="false" t="normal">BB12*(50/BC12)</f>
        <v>#NUM!</v>
      </c>
      <c r="BG12" s="71" t="e">
        <f aca="false" ca="false" dt2D="false" dtr="false" t="normal">BA12*POWER(2, 0.5)*BF12</f>
        <v>#NUM!</v>
      </c>
      <c r="BH12" s="0" t="e">
        <f aca="false" ca="false" dt2D="false" dtr="false" t="normal">20*LOG10(BF12)</f>
        <v>#NUM!</v>
      </c>
      <c r="BI12" s="0" t="e">
        <f aca="false" ca="false" dt2D="false" dtr="false" t="normal">AY12-BH12</f>
        <v>#NUM!</v>
      </c>
      <c r="BK12" s="75" t="n"/>
    </row>
    <row outlineLevel="0" r="13">
      <c r="B13" s="83" t="s">
        <v>78</v>
      </c>
      <c r="C13" s="86" t="s">
        <v>79</v>
      </c>
      <c r="D13" s="85" t="n">
        <v>250</v>
      </c>
      <c r="E13" s="86" t="s">
        <v>80</v>
      </c>
      <c r="G13" s="109" t="s">
        <v>81</v>
      </c>
      <c r="H13" s="110" t="s"/>
      <c r="I13" s="95" t="s">
        <v>82</v>
      </c>
      <c r="J13" s="116" t="n">
        <f aca="false" ca="false" dt2D="false" dtr="false" t="normal">2*PI()*(1-COS(RADIANS(D10/2)))</f>
        <v>0.015305523616500533</v>
      </c>
      <c r="K13" s="86" t="s">
        <v>83</v>
      </c>
      <c r="N13" s="64" t="n"/>
      <c r="O13" s="1" t="n">
        <f aca="false" ca="false" dt2D="false" dtr="false" t="normal">1+O12</f>
        <v>10</v>
      </c>
      <c r="P13" s="65" t="n">
        <f aca="false" ca="false" dt2D="false" dtr="false" t="normal">P12+$J$45</f>
        <v>3.675</v>
      </c>
      <c r="Q13" s="66" t="n">
        <f aca="false" ca="false" dt2D="false" dtr="false" t="normal">170.8+10*LOG10(J34)+J9</f>
        <v>196.96419530645198</v>
      </c>
      <c r="R13" s="67" t="n">
        <f aca="false" ca="false" dt2D="false" dtr="false" t="normal">20*LOG(P13)</f>
        <v>11.305146868404272</v>
      </c>
      <c r="S13" s="67" t="n">
        <f aca="false" ca="false" dt2D="false" dtr="false" t="normal">2*$J$6*(P13/1000)</f>
        <v>0.4297263725115974</v>
      </c>
      <c r="T13" s="67" t="n">
        <f aca="false" ca="false" dt2D="false" dtr="false" t="normal">R13+S13</f>
        <v>11.734873240915869</v>
      </c>
      <c r="U13" s="68" t="n">
        <f aca="false" ca="false" dt2D="false" dtr="false" t="normal">$Q$4-(R13+S13)+$Q$8+$Q$10</f>
        <v>141.34001583182766</v>
      </c>
      <c r="V13" s="69" t="n">
        <f aca="false" ca="false" dt2D="false" dtr="false" t="normal">POWER(10, (U13+$D$16)*0.05)*1000</f>
        <v>8.634406904226523</v>
      </c>
      <c r="W13" s="70" t="n">
        <f aca="false" ca="false" dt2D="false" dtr="false" t="normal">POWER(10, 0.05*T13)</f>
        <v>3.861389951166729</v>
      </c>
      <c r="X13" s="71" t="n">
        <f aca="false" ca="false" dt2D="false" dtr="false" t="normal">V13*POWER(2, 0.5)*W13</f>
        <v>47.15102858767382</v>
      </c>
      <c r="Y13" s="71" t="n">
        <f aca="false" ca="false" dt2D="false" dtr="false" t="normal">W13*(50/$X$4)</f>
        <v>4.094703834495105</v>
      </c>
      <c r="Z13" s="71" t="n"/>
      <c r="AA13" s="71" t="n"/>
      <c r="AC13" s="72" t="n">
        <v>10</v>
      </c>
      <c r="AD13" s="73" t="n">
        <f aca="false" ca="false" dt2D="false" dtr="false" t="normal">AD12+$J$46</f>
        <v>38</v>
      </c>
      <c r="AF13" s="0" t="n">
        <f aca="false" ca="false" dt2D="false" dtr="false" t="normal">20*LOG(AD13)</f>
        <v>31.5956719323362</v>
      </c>
      <c r="AG13" s="0" t="n">
        <f aca="false" ca="false" dt2D="false" dtr="false" t="normal">2*$J$6*(AD13/1000)</f>
        <v>4.443429157943048</v>
      </c>
      <c r="AH13" s="75" t="n">
        <f aca="false" ca="false" dt2D="false" dtr="false" t="normal">AF13+AG13</f>
        <v>36.039101090279246</v>
      </c>
      <c r="AI13" s="74" t="n">
        <f aca="false" ca="false" dt2D="false" dtr="false" t="normal">$AE$4-(AF13+AG13)+$Q$8+$Q$10</f>
        <v>137.03578798246429</v>
      </c>
      <c r="AJ13" s="76" t="n">
        <f aca="false" ca="false" dt2D="false" dtr="false" t="normal">POWER(10, (AI13+$D$16)*0.05)*1000</f>
        <v>5.260428461586263</v>
      </c>
      <c r="AK13" s="77" t="n">
        <f aca="false" ca="false" dt2D="false" dtr="false" t="normal">POWER(10, 0.05*AH13)</f>
        <v>63.38041149638816</v>
      </c>
      <c r="AL13" s="0" t="n">
        <f aca="false" ca="false" dt2D="false" dtr="false" t="normal">AJ13*POWER(2, 0.5)*AK13</f>
        <v>471.5102858767386</v>
      </c>
      <c r="AM13" s="78" t="n">
        <f aca="false" ca="false" dt2D="false" dtr="false" t="normal">AK13*($X$4/$AL$4)</f>
        <v>6.338041149638811</v>
      </c>
      <c r="AN13" s="79" t="n">
        <f aca="false" ca="false" dt2D="false" dtr="false" t="normal">AJ13*POWER(2, 0.5)*AM13</f>
        <v>47.15102858767382</v>
      </c>
      <c r="AO13" s="79" t="n">
        <f aca="false" ca="false" dt2D="false" dtr="false" t="normal">AK13*(50/AL13)</f>
        <v>6.7209998800489545</v>
      </c>
      <c r="AP13" s="79" t="n">
        <f aca="false" ca="false" dt2D="false" dtr="false" t="normal">AJ13*POWER(2, 0.5)*AO13</f>
        <v>50.00000000000001</v>
      </c>
      <c r="AQ13" s="79" t="n">
        <f aca="false" ca="false" dt2D="false" dtr="false" t="normal">20*LOG10(AO13)</f>
        <v>16.548677752996756</v>
      </c>
      <c r="AR13" s="79" t="n">
        <f aca="false" ca="false" dt2D="false" dtr="false" t="normal">AH13-AQ13</f>
        <v>19.49042333728249</v>
      </c>
      <c r="AT13" s="72" t="n">
        <f aca="false" ca="false" dt2D="false" dtr="false" t="normal">AT12+1</f>
        <v>10</v>
      </c>
      <c r="AU13" s="73" t="n">
        <f aca="false" ca="false" dt2D="false" dtr="false" t="normal">AU12+27</f>
        <v>293</v>
      </c>
      <c r="AV13" s="72" t="n"/>
      <c r="AW13" s="72" t="n">
        <f aca="false" ca="false" dt2D="false" dtr="false" t="normal">20*LOG(AU13)</f>
        <v>49.33735240708219</v>
      </c>
      <c r="AX13" s="72" t="n">
        <f aca="false" ca="false" dt2D="false" dtr="false" t="normal">2*$J$6*(AU13/1000)</f>
        <v>34.26117745466613</v>
      </c>
      <c r="AY13" s="72" t="n">
        <f aca="false" ca="false" dt2D="false" dtr="false" t="normal">AW13+AX13</f>
        <v>83.59852986174832</v>
      </c>
      <c r="AZ13" s="80" t="e">
        <f aca="false" ca="false" dt2D="false" dtr="false" t="normal">$AV$4-(AW13+AX13)+$Q$8+$Q$10</f>
        <v>#NUM!</v>
      </c>
      <c r="BA13" s="81" t="e">
        <f aca="false" ca="false" dt2D="false" dtr="false" t="normal">POWER(10, (AZ13+$D$16)*0.05)*1000</f>
        <v>#NUM!</v>
      </c>
      <c r="BB13" s="82" t="n">
        <f aca="false" ca="false" dt2D="false" dtr="false" t="normal">POWER(10, 0.05*AY13)</f>
        <v>15133.050909115917</v>
      </c>
      <c r="BC13" s="72" t="e">
        <f aca="false" ca="false" dt2D="false" dtr="false" t="normal">BA13*POWER(2, 0.5)*BB13</f>
        <v>#NUM!</v>
      </c>
      <c r="BD13" s="71" t="e">
        <f aca="false" ca="false" dt2D="false" dtr="false" t="normal">BB13*($X$4/$BC$4)</f>
        <v>#NUM!</v>
      </c>
      <c r="BE13" s="71" t="e">
        <f aca="false" ca="false" dt2D="false" dtr="false" t="normal">BA13*POWER(2, 0.5)*BD13</f>
        <v>#NUM!</v>
      </c>
      <c r="BF13" s="71" t="e">
        <f aca="false" ca="false" dt2D="false" dtr="false" t="normal">BB13*(50/BC13)</f>
        <v>#NUM!</v>
      </c>
      <c r="BG13" s="71" t="e">
        <f aca="false" ca="false" dt2D="false" dtr="false" t="normal">BA13*POWER(2, 0.5)*BF13</f>
        <v>#NUM!</v>
      </c>
      <c r="BH13" s="0" t="e">
        <f aca="false" ca="false" dt2D="false" dtr="false" t="normal">20*LOG10(BF13)</f>
        <v>#NUM!</v>
      </c>
      <c r="BI13" s="0" t="e">
        <f aca="false" ca="false" dt2D="false" dtr="false" t="normal">AY13-BH13</f>
        <v>#NUM!</v>
      </c>
      <c r="BK13" s="75" t="n"/>
    </row>
    <row outlineLevel="0" r="14">
      <c r="B14" s="91" t="s"/>
      <c r="C14" s="117" t="s">
        <v>84</v>
      </c>
      <c r="D14" s="118" t="n">
        <f aca="false" ca="false" dt2D="false" dtr="false" t="normal">20*LOG10(D13*POWER(10, 6))</f>
        <v>167.95880017344075</v>
      </c>
      <c r="E14" s="117" t="s">
        <v>85</v>
      </c>
      <c r="G14" s="114" t="s"/>
      <c r="H14" s="115" t="s"/>
      <c r="I14" s="95" t="s">
        <v>66</v>
      </c>
      <c r="J14" s="96" t="n">
        <f aca="false" ca="false" dt2D="false" dtr="false" t="normal">10*LOG10(J13)</f>
        <v>-18.15151808185763</v>
      </c>
      <c r="K14" s="86" t="s">
        <v>75</v>
      </c>
      <c r="N14" s="64" t="n"/>
      <c r="O14" s="1" t="n">
        <f aca="false" ca="false" dt2D="false" dtr="false" t="normal">1+O13</f>
        <v>11</v>
      </c>
      <c r="P14" s="65" t="n">
        <f aca="false" ca="false" dt2D="false" dtr="false" t="normal">P13+$J$45</f>
        <v>4.05</v>
      </c>
      <c r="Q14" s="104" t="n"/>
      <c r="R14" s="67" t="n">
        <f aca="false" ca="false" dt2D="false" dtr="false" t="normal">20*LOG(P14)</f>
        <v>12.149100464293369</v>
      </c>
      <c r="S14" s="67" t="n">
        <f aca="false" ca="false" dt2D="false" dtr="false" t="normal">2*$J$6*(P14/1000)</f>
        <v>0.4735760023597196</v>
      </c>
      <c r="T14" s="67" t="n">
        <f aca="false" ca="false" dt2D="false" dtr="false" t="normal">R14+S14</f>
        <v>12.622676466653088</v>
      </c>
      <c r="U14" s="68" t="n">
        <f aca="false" ca="false" dt2D="false" dtr="false" t="normal">$Q$4-(R14+S14)+$Q$8+$Q$10</f>
        <v>140.45221260609046</v>
      </c>
      <c r="V14" s="69" t="n">
        <f aca="false" ca="false" dt2D="false" dtr="false" t="normal">POWER(10, (U14+$D$16)*0.05)*1000</f>
        <v>7.795470816493791</v>
      </c>
      <c r="W14" s="70" t="n">
        <f aca="false" ca="false" dt2D="false" dtr="false" t="normal">POWER(10, 0.05*T14)</f>
        <v>4.276946555135826</v>
      </c>
      <c r="X14" s="71" t="n">
        <f aca="false" ca="false" dt2D="false" dtr="false" t="normal">V14*POWER(2, 0.5)*W14</f>
        <v>47.15102858767391</v>
      </c>
      <c r="Y14" s="71" t="n">
        <f aca="false" ca="false" dt2D="false" dtr="false" t="normal">W14*(50/$X$4)</f>
        <v>4.535369305022858</v>
      </c>
      <c r="Z14" s="71" t="n"/>
      <c r="AA14" s="71" t="n"/>
      <c r="AC14" s="72" t="n">
        <v>11</v>
      </c>
      <c r="AD14" s="73" t="n">
        <f aca="false" ca="false" dt2D="false" dtr="false" t="normal">AD13+$J$46</f>
        <v>41</v>
      </c>
      <c r="AF14" s="0" t="n">
        <f aca="false" ca="false" dt2D="false" dtr="false" t="normal">20*LOG(AD14)</f>
        <v>32.25567713439471</v>
      </c>
      <c r="AG14" s="0" t="n">
        <f aca="false" ca="false" dt2D="false" dtr="false" t="normal">2*$J$6*(AD14/1000)</f>
        <v>4.794226196728026</v>
      </c>
      <c r="AH14" s="75" t="n">
        <f aca="false" ca="false" dt2D="false" dtr="false" t="normal">AF14+AG14</f>
        <v>37.049903331122735</v>
      </c>
      <c r="AI14" s="74" t="n">
        <f aca="false" ca="false" dt2D="false" dtr="false" t="normal">$AE$4-(AF14+AG14)+$Q$8+$Q$10</f>
        <v>136.0249857416208</v>
      </c>
      <c r="AJ14" s="76" t="n">
        <f aca="false" ca="false" dt2D="false" dtr="false" t="normal">POWER(10, (AI14+$D$16)*0.05)*1000</f>
        <v>4.682534725946228</v>
      </c>
      <c r="AK14" s="77" t="n">
        <f aca="false" ca="false" dt2D="false" dtr="false" t="normal">POWER(10, 0.05*AH14)</f>
        <v>71.20248755342148</v>
      </c>
      <c r="AL14" s="0" t="n">
        <f aca="false" ca="false" dt2D="false" dtr="false" t="normal">AJ14*POWER(2, 0.5)*AK14</f>
        <v>471.5102858767396</v>
      </c>
      <c r="AM14" s="78" t="n">
        <f aca="false" ca="false" dt2D="false" dtr="false" t="normal">AK14*($X$4/$AL$4)</f>
        <v>7.120248755342142</v>
      </c>
      <c r="AN14" s="79" t="n">
        <f aca="false" ca="false" dt2D="false" dtr="false" t="normal">AJ14*POWER(2, 0.5)*AM14</f>
        <v>47.15102858767392</v>
      </c>
      <c r="AO14" s="79" t="n">
        <f aca="false" ca="false" dt2D="false" dtr="false" t="normal">AK14*(50/AL14)</f>
        <v>7.550470232163181</v>
      </c>
      <c r="AP14" s="79" t="n">
        <f aca="false" ca="false" dt2D="false" dtr="false" t="normal">AJ14*POWER(2, 0.5)*AO14</f>
        <v>50</v>
      </c>
      <c r="AQ14" s="79" t="n">
        <f aca="false" ca="false" dt2D="false" dtr="false" t="normal">20*LOG10(AO14)</f>
        <v>17.559479993840228</v>
      </c>
      <c r="AR14" s="79" t="n">
        <f aca="false" ca="false" dt2D="false" dtr="false" t="normal">AH14-AQ14</f>
        <v>19.490423337282508</v>
      </c>
      <c r="AT14" s="72" t="n">
        <f aca="false" ca="false" dt2D="false" dtr="false" t="normal">AT13+1</f>
        <v>11</v>
      </c>
      <c r="AU14" s="73" t="n">
        <f aca="false" ca="false" dt2D="false" dtr="false" t="normal">AU13+27</f>
        <v>320</v>
      </c>
      <c r="AV14" s="72" t="n"/>
      <c r="AW14" s="72" t="n">
        <f aca="false" ca="false" dt2D="false" dtr="false" t="normal">20*LOG(AU14)</f>
        <v>50.10299956639812</v>
      </c>
      <c r="AX14" s="72" t="n">
        <f aca="false" ca="false" dt2D="false" dtr="false" t="normal">2*$J$6*(AU14/1000)</f>
        <v>37.41835080373093</v>
      </c>
      <c r="AY14" s="72" t="n">
        <f aca="false" ca="false" dt2D="false" dtr="false" t="normal">AW14+AX14</f>
        <v>87.52135037012906</v>
      </c>
      <c r="AZ14" s="80" t="e">
        <f aca="false" ca="false" dt2D="false" dtr="false" t="normal">$AV$4-(AW14+AX14)+$Q$8+$Q$10</f>
        <v>#NUM!</v>
      </c>
      <c r="BA14" s="81" t="e">
        <f aca="false" ca="false" dt2D="false" dtr="false" t="normal">POWER(10, (AZ14+$D$16)*0.05)*1000</f>
        <v>#NUM!</v>
      </c>
      <c r="BB14" s="82" t="n">
        <f aca="false" ca="false" dt2D="false" dtr="false" t="normal">POWER(10, 0.05*AY14)</f>
        <v>23772.09835832383</v>
      </c>
      <c r="BC14" s="72" t="e">
        <f aca="false" ca="false" dt2D="false" dtr="false" t="normal">BA14*POWER(2, 0.5)*BB14</f>
        <v>#NUM!</v>
      </c>
      <c r="BD14" s="71" t="e">
        <f aca="false" ca="false" dt2D="false" dtr="false" t="normal">BB14*($X$4/$BC$4)</f>
        <v>#NUM!</v>
      </c>
      <c r="BE14" s="71" t="e">
        <f aca="false" ca="false" dt2D="false" dtr="false" t="normal">BA14*POWER(2, 0.5)*BD14</f>
        <v>#NUM!</v>
      </c>
      <c r="BF14" s="71" t="e">
        <f aca="false" ca="false" dt2D="false" dtr="false" t="normal">BB14*(50/BC14)</f>
        <v>#NUM!</v>
      </c>
      <c r="BG14" s="71" t="e">
        <f aca="false" ca="false" dt2D="false" dtr="false" t="normal">BA14*POWER(2, 0.5)*BF14</f>
        <v>#NUM!</v>
      </c>
      <c r="BH14" s="0" t="e">
        <f aca="false" ca="false" dt2D="false" dtr="false" t="normal">20*LOG10(BF14)</f>
        <v>#NUM!</v>
      </c>
      <c r="BI14" s="0" t="e">
        <f aca="false" ca="false" dt2D="false" dtr="false" t="normal">AY14-BH14</f>
        <v>#NUM!</v>
      </c>
      <c r="BK14" s="75" t="n"/>
    </row>
    <row outlineLevel="0" r="15">
      <c r="B15" s="119" t="s">
        <v>86</v>
      </c>
      <c r="C15" s="86" t="s">
        <v>87</v>
      </c>
      <c r="D15" s="85" t="n">
        <v>740</v>
      </c>
      <c r="E15" s="86" t="s">
        <v>88</v>
      </c>
      <c r="G15" s="103" t="n"/>
      <c r="H15" s="103" t="n"/>
      <c r="I15" s="47" t="n"/>
      <c r="J15" s="120" t="n"/>
      <c r="K15" s="121" t="n"/>
      <c r="N15" s="64" t="n"/>
      <c r="O15" s="1" t="n">
        <f aca="false" ca="false" dt2D="false" dtr="false" t="normal">1+O14</f>
        <v>12</v>
      </c>
      <c r="P15" s="65" t="n">
        <f aca="false" ca="false" dt2D="false" dtr="false" t="normal">P14+$J$45</f>
        <v>4.425</v>
      </c>
      <c r="Q15" s="104" t="n"/>
      <c r="R15" s="67" t="n">
        <f aca="false" ca="false" dt2D="false" dtr="false" t="normal">20*LOG(P15)</f>
        <v>12.918265500676881</v>
      </c>
      <c r="S15" s="67" t="n">
        <f aca="false" ca="false" dt2D="false" dtr="false" t="normal">2*$J$6*(P15/1000)</f>
        <v>0.5174256322078418</v>
      </c>
      <c r="T15" s="67" t="n">
        <f aca="false" ca="false" dt2D="false" dtr="false" t="normal">R15+S15</f>
        <v>13.435691132884722</v>
      </c>
      <c r="U15" s="68" t="n">
        <f aca="false" ca="false" dt2D="false" dtr="false" t="normal">$Q$4-(R15+S15)+$Q$8+$Q$10</f>
        <v>139.6391979398588</v>
      </c>
      <c r="V15" s="69" t="n">
        <f aca="false" ca="false" dt2D="false" dtr="false" t="normal">POWER(10, (U15+$D$16)*0.05)*1000</f>
        <v>7.098909125521226</v>
      </c>
      <c r="W15" s="70" t="n">
        <f aca="false" ca="false" dt2D="false" dtr="false" t="normal">POWER(10, 0.05*T15)</f>
        <v>4.696610629146057</v>
      </c>
      <c r="X15" s="71" t="n">
        <f aca="false" ca="false" dt2D="false" dtr="false" t="normal">V15*POWER(2, 0.5)*W15</f>
        <v>47.15102858767384</v>
      </c>
      <c r="Y15" s="71" t="n">
        <f aca="false" ca="false" dt2D="false" dtr="false" t="normal">W15*(50/$X$4)</f>
        <v>4.980390428188704</v>
      </c>
      <c r="Z15" s="71" t="n"/>
      <c r="AA15" s="71" t="n"/>
      <c r="AC15" s="72" t="n">
        <v>12</v>
      </c>
      <c r="AD15" s="73" t="n">
        <f aca="false" ca="false" dt2D="false" dtr="false" t="normal">AD14+$J$46</f>
        <v>44</v>
      </c>
      <c r="AF15" s="0" t="n">
        <f aca="false" ca="false" dt2D="false" dtr="false" t="normal">20*LOG(AD15)</f>
        <v>32.86905352972374</v>
      </c>
      <c r="AG15" s="0" t="n">
        <f aca="false" ca="false" dt2D="false" dtr="false" t="normal">2*$J$6*(AD15/1000)</f>
        <v>5.145023235513003</v>
      </c>
      <c r="AH15" s="75" t="n">
        <f aca="false" ca="false" dt2D="false" dtr="false" t="normal">AF15+AG15</f>
        <v>38.014076765236744</v>
      </c>
      <c r="AI15" s="74" t="n">
        <f aca="false" ca="false" dt2D="false" dtr="false" t="normal">$AE$4-(AF15+AG15)+$Q$8+$Q$10</f>
        <v>135.06081230750678</v>
      </c>
      <c r="AJ15" s="76" t="n">
        <f aca="false" ca="false" dt2D="false" dtr="false" t="normal">POWER(10, (AI15+$D$16)*0.05)*1000</f>
        <v>4.190562623474135</v>
      </c>
      <c r="AK15" s="77" t="n">
        <f aca="false" ca="false" dt2D="false" dtr="false" t="normal">POWER(10, 0.05*AH15)</f>
        <v>79.56166044984225</v>
      </c>
      <c r="AL15" s="0" t="n">
        <f aca="false" ca="false" dt2D="false" dtr="false" t="normal">AJ15*POWER(2, 0.5)*AK15</f>
        <v>471.51028587673835</v>
      </c>
      <c r="AM15" s="78" t="n">
        <f aca="false" ca="false" dt2D="false" dtr="false" t="normal">AK15*($X$4/$AL$4)</f>
        <v>7.956166044984219</v>
      </c>
      <c r="AN15" s="79" t="n">
        <f aca="false" ca="false" dt2D="false" dtr="false" t="normal">AJ15*POWER(2, 0.5)*AM15</f>
        <v>47.1510285876738</v>
      </c>
      <c r="AO15" s="79" t="n">
        <f aca="false" ca="false" dt2D="false" dtr="false" t="normal">AK15*(50/AL15)</f>
        <v>8.436895528366179</v>
      </c>
      <c r="AP15" s="79" t="n">
        <f aca="false" ca="false" dt2D="false" dtr="false" t="normal">AJ15*POWER(2, 0.5)*AO15</f>
        <v>50</v>
      </c>
      <c r="AQ15" s="79" t="n">
        <f aca="false" ca="false" dt2D="false" dtr="false" t="normal">20*LOG10(AO15)</f>
        <v>18.523653427954258</v>
      </c>
      <c r="AR15" s="79" t="n">
        <f aca="false" ca="false" dt2D="false" dtr="false" t="normal">AH15-AQ15</f>
        <v>19.490423337282486</v>
      </c>
      <c r="AT15" s="72" t="n">
        <f aca="false" ca="false" dt2D="false" dtr="false" t="normal">AT14+1</f>
        <v>12</v>
      </c>
      <c r="AU15" s="73" t="n">
        <f aca="false" ca="false" dt2D="false" dtr="false" t="normal">AU14+27</f>
        <v>347</v>
      </c>
      <c r="AV15" s="72" t="n"/>
      <c r="AW15" s="72" t="n">
        <f aca="false" ca="false" dt2D="false" dtr="false" t="normal">20*LOG(AU15)</f>
        <v>50.80658949581747</v>
      </c>
      <c r="AX15" s="72" t="n">
        <f aca="false" ca="false" dt2D="false" dtr="false" t="normal">2*$J$6*(AU15/1000)</f>
        <v>40.57552415279573</v>
      </c>
      <c r="AY15" s="72" t="n">
        <f aca="false" ca="false" dt2D="false" dtr="false" t="normal">AW15+AX15</f>
        <v>91.3821136486132</v>
      </c>
      <c r="AZ15" s="80" t="e">
        <f aca="false" ca="false" dt2D="false" dtr="false" t="normal">$AV$4-(AW15+AX15)+$Q$8+$Q$10</f>
        <v>#NUM!</v>
      </c>
      <c r="BA15" s="81" t="e">
        <f aca="false" ca="false" dt2D="false" dtr="false" t="normal">POWER(10, (AZ15+$D$16)*0.05)*1000</f>
        <v>#NUM!</v>
      </c>
      <c r="BB15" s="82" t="n">
        <f aca="false" ca="false" dt2D="false" dtr="false" t="normal">POWER(10, 0.05*AY15)</f>
        <v>37077.09352393541</v>
      </c>
      <c r="BC15" s="72" t="e">
        <f aca="false" ca="false" dt2D="false" dtr="false" t="normal">BA15*POWER(2, 0.5)*BB15</f>
        <v>#NUM!</v>
      </c>
      <c r="BD15" s="71" t="e">
        <f aca="false" ca="false" dt2D="false" dtr="false" t="normal">BB15*($X$4/$BC$4)</f>
        <v>#NUM!</v>
      </c>
      <c r="BE15" s="71" t="e">
        <f aca="false" ca="false" dt2D="false" dtr="false" t="normal">BA15*POWER(2, 0.5)*BD15</f>
        <v>#NUM!</v>
      </c>
      <c r="BF15" s="71" t="e">
        <f aca="false" ca="false" dt2D="false" dtr="false" t="normal">BB15*(50/BC15)</f>
        <v>#NUM!</v>
      </c>
      <c r="BG15" s="71" t="e">
        <f aca="false" ca="false" dt2D="false" dtr="false" t="normal">BA15*POWER(2, 0.5)*BF15</f>
        <v>#NUM!</v>
      </c>
      <c r="BH15" s="0" t="e">
        <f aca="false" ca="false" dt2D="false" dtr="false" t="normal">20*LOG10(BF15)</f>
        <v>#NUM!</v>
      </c>
      <c r="BI15" s="0" t="e">
        <f aca="false" ca="false" dt2D="false" dtr="false" t="normal">AY15-BH15</f>
        <v>#NUM!</v>
      </c>
      <c r="BK15" s="75" t="n"/>
    </row>
    <row outlineLevel="0" r="16">
      <c r="B16" s="122" t="s"/>
      <c r="C16" s="86" t="s">
        <v>87</v>
      </c>
      <c r="D16" s="96" t="n">
        <f aca="false" ca="false" dt2D="false" dtr="false" t="normal">20*LOG10(D15*POWER(10, -12))</f>
        <v>-182.61536560538048</v>
      </c>
      <c r="E16" s="86" t="s">
        <v>89</v>
      </c>
      <c r="G16" s="103" t="n"/>
      <c r="H16" s="103" t="n"/>
      <c r="I16" s="47" t="n"/>
      <c r="J16" s="120" t="n"/>
      <c r="K16" s="121" t="n"/>
      <c r="N16" s="64" t="n"/>
      <c r="O16" s="1" t="n">
        <f aca="false" ca="false" dt2D="false" dtr="false" t="normal">1+O15</f>
        <v>13</v>
      </c>
      <c r="P16" s="65" t="n">
        <f aca="false" ca="false" dt2D="false" dtr="false" t="normal">P15+$J$45</f>
        <v>4.8</v>
      </c>
      <c r="Q16" s="104" t="n"/>
      <c r="R16" s="67" t="n">
        <f aca="false" ca="false" dt2D="false" dtr="false" t="normal">20*LOG(P16)</f>
        <v>13.624824747511743</v>
      </c>
      <c r="S16" s="67" t="n">
        <f aca="false" ca="false" dt2D="false" dtr="false" t="normal">2*$J$6*(P16/1000)</f>
        <v>0.5612752620559639</v>
      </c>
      <c r="T16" s="67" t="n">
        <f aca="false" ca="false" dt2D="false" dtr="false" t="normal">R16+S16</f>
        <v>14.186100009567708</v>
      </c>
      <c r="U16" s="68" t="n">
        <f aca="false" ca="false" dt2D="false" dtr="false" t="normal">$Q$4-(R16+S16)+$Q$8+$Q$10</f>
        <v>138.88878906317584</v>
      </c>
      <c r="V16" s="69" t="n">
        <f aca="false" ca="false" dt2D="false" dtr="false" t="normal">POWER(10, (U16+$D$16)*0.05)*1000</f>
        <v>6.511351987924955</v>
      </c>
      <c r="W16" s="70" t="n">
        <f aca="false" ca="false" dt2D="false" dtr="false" t="normal">POWER(10, 0.05*T16)</f>
        <v>5.120413105618344</v>
      </c>
      <c r="X16" s="71" t="n">
        <f aca="false" ca="false" dt2D="false" dtr="false" t="normal">V16*POWER(2, 0.5)*W16</f>
        <v>47.151028587673935</v>
      </c>
      <c r="Y16" s="71" t="n">
        <f aca="false" ca="false" dt2D="false" dtr="false" t="normal">W16*(50/$X$4)</f>
        <v>5.429800005420152</v>
      </c>
      <c r="Z16" s="71" t="n"/>
      <c r="AA16" s="71" t="n"/>
      <c r="AC16" s="72" t="n">
        <v>13</v>
      </c>
      <c r="AD16" s="73" t="n">
        <f aca="false" ca="false" dt2D="false" dtr="false" t="normal">AD15+$J$46</f>
        <v>47</v>
      </c>
      <c r="AF16" s="0" t="n">
        <f aca="false" ca="false" dt2D="false" dtr="false" t="normal">20*LOG(AD16)</f>
        <v>33.441957158714345</v>
      </c>
      <c r="AG16" s="0" t="n">
        <f aca="false" ca="false" dt2D="false" dtr="false" t="normal">2*$J$6*(AD16/1000)</f>
        <v>5.495820274297981</v>
      </c>
      <c r="AH16" s="75" t="n">
        <f aca="false" ca="false" dt2D="false" dtr="false" t="normal">AF16+AG16</f>
        <v>38.93777743301233</v>
      </c>
      <c r="AI16" s="74" t="n">
        <f aca="false" ca="false" dt2D="false" dtr="false" t="normal">$AE$4-(AF16+AG16)+$Q$8+$Q$10</f>
        <v>134.1371116397312</v>
      </c>
      <c r="AJ16" s="76" t="n">
        <f aca="false" ca="false" dt2D="false" dtr="false" t="normal">POWER(10, (AI16+$D$16)*0.05)*1000</f>
        <v>3.767795314550791</v>
      </c>
      <c r="AK16" s="77" t="n">
        <f aca="false" ca="false" dt2D="false" dtr="false" t="normal">POWER(10, 0.05*AH16)</f>
        <v>88.48891532272606</v>
      </c>
      <c r="AL16" s="0" t="n">
        <f aca="false" ca="false" dt2D="false" dtr="false" t="normal">AJ16*POWER(2, 0.5)*AK16</f>
        <v>471.5102858767379</v>
      </c>
      <c r="AM16" s="78" t="n">
        <f aca="false" ca="false" dt2D="false" dtr="false" t="normal">AK16*($X$4/$AL$4)</f>
        <v>8.8488915322726</v>
      </c>
      <c r="AN16" s="79" t="n">
        <f aca="false" ca="false" dt2D="false" dtr="false" t="normal">AJ16*POWER(2, 0.5)*AM16</f>
        <v>47.15102858767376</v>
      </c>
      <c r="AO16" s="79" t="n">
        <f aca="false" ca="false" dt2D="false" dtr="false" t="normal">AK16*(50/AL16)</f>
        <v>9.383561501546842</v>
      </c>
      <c r="AP16" s="79" t="n">
        <f aca="false" ca="false" dt2D="false" dtr="false" t="normal">AJ16*POWER(2, 0.5)*AO16</f>
        <v>50.00000000000001</v>
      </c>
      <c r="AQ16" s="79" t="n">
        <f aca="false" ca="false" dt2D="false" dtr="false" t="normal">20*LOG10(AO16)</f>
        <v>19.447354095729853</v>
      </c>
      <c r="AR16" s="79" t="n">
        <f aca="false" ca="false" dt2D="false" dtr="false" t="normal">AH16-AQ16</f>
        <v>19.490423337282476</v>
      </c>
      <c r="AT16" s="72" t="n">
        <f aca="false" ca="false" dt2D="false" dtr="false" t="normal">AT15+1</f>
        <v>13</v>
      </c>
      <c r="AU16" s="73" t="n">
        <f aca="false" ca="false" dt2D="false" dtr="false" t="normal">AU15+27</f>
        <v>374</v>
      </c>
      <c r="AV16" s="72" t="n"/>
      <c r="AW16" s="72" t="n">
        <f aca="false" ca="false" dt2D="false" dtr="false" t="normal">20*LOG(AU16)</f>
        <v>51.45743204400959</v>
      </c>
      <c r="AX16" s="72" t="n">
        <f aca="false" ca="false" dt2D="false" dtr="false" t="normal">2*$J$6*(AU16/1000)</f>
        <v>43.73269750186053</v>
      </c>
      <c r="AY16" s="72" t="n">
        <f aca="false" ca="false" dt2D="false" dtr="false" t="normal">AW16+AX16</f>
        <v>95.19012954587012</v>
      </c>
      <c r="AZ16" s="80" t="e">
        <f aca="false" ca="false" dt2D="false" dtr="false" t="normal">$AV$4-(AW16+AX16)+$Q$8+$Q$10</f>
        <v>#NUM!</v>
      </c>
      <c r="BA16" s="81" t="e">
        <f aca="false" ca="false" dt2D="false" dtr="false" t="normal">POWER(10, (AZ16+$D$16)*0.05)*1000</f>
        <v>#NUM!</v>
      </c>
      <c r="BB16" s="82" t="n">
        <f aca="false" ca="false" dt2D="false" dtr="false" t="normal">POWER(10, 0.05*AY16)</f>
        <v>57478.63914444193</v>
      </c>
      <c r="BC16" s="72" t="e">
        <f aca="false" ca="false" dt2D="false" dtr="false" t="normal">BA16*POWER(2, 0.5)*BB16</f>
        <v>#NUM!</v>
      </c>
      <c r="BD16" s="71" t="e">
        <f aca="false" ca="false" dt2D="false" dtr="false" t="normal">BB16*($X$4/$BC$4)</f>
        <v>#NUM!</v>
      </c>
      <c r="BE16" s="71" t="e">
        <f aca="false" ca="false" dt2D="false" dtr="false" t="normal">BA16*POWER(2, 0.5)*BD16</f>
        <v>#NUM!</v>
      </c>
      <c r="BF16" s="71" t="e">
        <f aca="false" ca="false" dt2D="false" dtr="false" t="normal">BB16*(50/BC16)</f>
        <v>#NUM!</v>
      </c>
      <c r="BG16" s="71" t="e">
        <f aca="false" ca="false" dt2D="false" dtr="false" t="normal">BA16*POWER(2, 0.5)*BF16</f>
        <v>#NUM!</v>
      </c>
      <c r="BH16" s="0" t="e">
        <f aca="false" ca="false" dt2D="false" dtr="false" t="normal">20*LOG10(BF16)</f>
        <v>#NUM!</v>
      </c>
      <c r="BI16" s="0" t="e">
        <f aca="false" ca="false" dt2D="false" dtr="false" t="normal">AY16-BH16</f>
        <v>#NUM!</v>
      </c>
      <c r="BK16" s="75" t="n"/>
    </row>
    <row outlineLevel="0" r="17">
      <c r="B17" s="111" t="s">
        <v>90</v>
      </c>
      <c r="C17" s="112" t="s"/>
      <c r="D17" s="112" t="s"/>
      <c r="E17" s="113" t="s"/>
      <c r="G17" s="87" t="s">
        <v>91</v>
      </c>
      <c r="H17" s="123" t="s"/>
      <c r="I17" s="123" t="s"/>
      <c r="J17" s="123" t="s"/>
      <c r="K17" s="88" t="s"/>
      <c r="N17" s="64" t="n"/>
      <c r="O17" s="1" t="n">
        <f aca="false" ca="false" dt2D="false" dtr="false" t="normal">1+O16</f>
        <v>14</v>
      </c>
      <c r="P17" s="65" t="n">
        <f aca="false" ca="false" dt2D="false" dtr="false" t="normal">P16+$J$45</f>
        <v>5.175</v>
      </c>
      <c r="Q17" s="104" t="n"/>
      <c r="R17" s="67" t="n">
        <f aca="false" ca="false" dt2D="false" dtr="false" t="normal">20*LOG(P17)</f>
        <v>14.278207082579106</v>
      </c>
      <c r="S17" s="67" t="n">
        <f aca="false" ca="false" dt2D="false" dtr="false" t="normal">2*$J$6*(P17/1000)</f>
        <v>0.6051248919040861</v>
      </c>
      <c r="T17" s="67" t="n">
        <f aca="false" ca="false" dt2D="false" dtr="false" t="normal">R17+S17</f>
        <v>14.883331974483193</v>
      </c>
      <c r="U17" s="68" t="n">
        <f aca="false" ca="false" dt2D="false" dtr="false" t="normal">$Q$4-(R17+S17)+$Q$8+$Q$10</f>
        <v>138.19155709826035</v>
      </c>
      <c r="V17" s="69" t="n">
        <f aca="false" ca="false" dt2D="false" dtr="false" t="normal">POWER(10, (U17+$D$16)*0.05)*1000</f>
        <v>6.0091019826359515</v>
      </c>
      <c r="W17" s="70" t="n">
        <f aca="false" ca="false" dt2D="false" dtr="false" t="normal">POWER(10, 0.05*T17)</f>
        <v>5.548385124866813</v>
      </c>
      <c r="X17" s="71" t="n">
        <f aca="false" ca="false" dt2D="false" dtr="false" t="normal">V17*POWER(2, 0.5)*W17</f>
        <v>47.15102858767392</v>
      </c>
      <c r="Y17" s="71" t="n">
        <f aca="false" ca="false" dt2D="false" dtr="false" t="normal">W17*(50/$X$4)</f>
        <v>5.883631058599284</v>
      </c>
      <c r="Z17" s="71" t="n"/>
      <c r="AA17" s="71" t="n"/>
      <c r="AC17" s="72" t="n">
        <v>14</v>
      </c>
      <c r="AD17" s="73" t="n">
        <f aca="false" ca="false" dt2D="false" dtr="false" t="normal">AD16+$J$46</f>
        <v>50</v>
      </c>
      <c r="AF17" s="0" t="n">
        <f aca="false" ca="false" dt2D="false" dtr="false" t="normal">20*LOG(AD17)</f>
        <v>33.97940008672037</v>
      </c>
      <c r="AG17" s="0" t="n">
        <f aca="false" ca="false" dt2D="false" dtr="false" t="normal">2*$J$6*(AD17/1000)</f>
        <v>5.846617313082959</v>
      </c>
      <c r="AH17" s="75" t="n">
        <f aca="false" ca="false" dt2D="false" dtr="false" t="normal">AF17+AG17</f>
        <v>39.82601739980333</v>
      </c>
      <c r="AI17" s="74" t="n">
        <f aca="false" ca="false" dt2D="false" dtr="false" t="normal">$AE$4-(AF17+AG17)+$Q$8+$Q$10</f>
        <v>133.2488716729402</v>
      </c>
      <c r="AJ17" s="76" t="n">
        <f aca="false" ca="false" dt2D="false" dtr="false" t="normal">POWER(10, (AI17+$D$16)*0.05)*1000</f>
        <v>3.4015378149178757</v>
      </c>
      <c r="AK17" s="77" t="n">
        <f aca="false" ca="false" dt2D="false" dtr="false" t="normal">POWER(10, 0.05*AH17)</f>
        <v>98.01687903643032</v>
      </c>
      <c r="AL17" s="0" t="n">
        <f aca="false" ca="false" dt2D="false" dtr="false" t="normal">AJ17*POWER(2, 0.5)*AK17</f>
        <v>471.5102858767379</v>
      </c>
      <c r="AM17" s="78" t="n">
        <f aca="false" ca="false" dt2D="false" dtr="false" t="normal">AK17*($X$4/$AL$4)</f>
        <v>9.801687903643025</v>
      </c>
      <c r="AN17" s="79" t="n">
        <f aca="false" ca="false" dt2D="false" dtr="false" t="normal">AJ17*POWER(2, 0.5)*AM17</f>
        <v>47.15102858767375</v>
      </c>
      <c r="AO17" s="79" t="n">
        <f aca="false" ca="false" dt2D="false" dtr="false" t="normal">AK17*(50/AL17)</f>
        <v>10.39392797700853</v>
      </c>
      <c r="AP17" s="79" t="n">
        <f aca="false" ca="false" dt2D="false" dtr="false" t="normal">AJ17*POWER(2, 0.5)*AO17</f>
        <v>50</v>
      </c>
      <c r="AQ17" s="79" t="n">
        <f aca="false" ca="false" dt2D="false" dtr="false" t="normal">20*LOG10(AO17)</f>
        <v>20.335594062520848</v>
      </c>
      <c r="AR17" s="79" t="n">
        <f aca="false" ca="false" dt2D="false" dtr="false" t="normal">AH17-AQ17</f>
        <v>19.49042333728248</v>
      </c>
      <c r="AT17" s="72" t="n">
        <f aca="false" ca="false" dt2D="false" dtr="false" t="normal">AT16+1</f>
        <v>14</v>
      </c>
      <c r="AU17" s="73" t="n">
        <f aca="false" ca="false" dt2D="false" dtr="false" t="normal">AU16+27</f>
        <v>401</v>
      </c>
      <c r="AV17" s="72" t="n"/>
      <c r="AW17" s="72" t="n">
        <f aca="false" ca="false" dt2D="false" dtr="false" t="normal">20*LOG(AU17)</f>
        <v>52.06288745240364</v>
      </c>
      <c r="AX17" s="72" t="n">
        <f aca="false" ca="false" dt2D="false" dtr="false" t="normal">2*$J$6*(AU17/1000)</f>
        <v>46.88987085092533</v>
      </c>
      <c r="AY17" s="72" t="n">
        <f aca="false" ca="false" dt2D="false" dtr="false" t="normal">AW17+AX17</f>
        <v>98.95275830332898</v>
      </c>
      <c r="AZ17" s="80" t="e">
        <f aca="false" ca="false" dt2D="false" dtr="false" t="normal">$AV$4-(AW17+AX17)+$Q$8+$Q$10</f>
        <v>#NUM!</v>
      </c>
      <c r="BA17" s="81" t="e">
        <f aca="false" ca="false" dt2D="false" dtr="false" t="normal">POWER(10, (AZ17+$D$16)*0.05)*1000</f>
        <v>#NUM!</v>
      </c>
      <c r="BB17" s="82" t="n">
        <f aca="false" ca="false" dt2D="false" dtr="false" t="normal">POWER(10, 0.05*AY17)</f>
        <v>88641.66706933471</v>
      </c>
      <c r="BC17" s="72" t="e">
        <f aca="false" ca="false" dt2D="false" dtr="false" t="normal">BA17*POWER(2, 0.5)*BB17</f>
        <v>#NUM!</v>
      </c>
      <c r="BD17" s="71" t="e">
        <f aca="false" ca="false" dt2D="false" dtr="false" t="normal">BB17*($X$4/$BC$4)</f>
        <v>#NUM!</v>
      </c>
      <c r="BE17" s="71" t="e">
        <f aca="false" ca="false" dt2D="false" dtr="false" t="normal">BA17*POWER(2, 0.5)*BD17</f>
        <v>#NUM!</v>
      </c>
      <c r="BF17" s="71" t="e">
        <f aca="false" ca="false" dt2D="false" dtr="false" t="normal">BB17*(50/BC17)</f>
        <v>#NUM!</v>
      </c>
      <c r="BG17" s="71" t="e">
        <f aca="false" ca="false" dt2D="false" dtr="false" t="normal">BA17*POWER(2, 0.5)*BF17</f>
        <v>#NUM!</v>
      </c>
      <c r="BH17" s="0" t="e">
        <f aca="false" ca="false" dt2D="false" dtr="false" t="normal">20*LOG10(BF17)</f>
        <v>#NUM!</v>
      </c>
      <c r="BI17" s="0" t="e">
        <f aca="false" ca="false" dt2D="false" dtr="false" t="normal">AY17-BH17</f>
        <v>#NUM!</v>
      </c>
      <c r="BK17" s="75" t="n"/>
    </row>
    <row outlineLevel="0" r="18">
      <c r="B18" s="124" t="n">
        <v>1</v>
      </c>
      <c r="C18" s="125" t="n"/>
      <c r="D18" s="85" t="n">
        <v>20</v>
      </c>
      <c r="E18" s="86" t="s">
        <v>6</v>
      </c>
      <c r="G18" s="126" t="n">
        <v>1</v>
      </c>
      <c r="H18" s="127" t="s"/>
      <c r="I18" s="84" t="s">
        <v>92</v>
      </c>
      <c r="J18" s="102" t="n">
        <f aca="false" ca="false" dt2D="false" dtr="false" t="normal">2*D18/$D$29*(1/COS(RADIANS($D$10/2))-1)*POWER(10, 6)</f>
        <v>65.1172821645929</v>
      </c>
      <c r="K18" s="84" t="s">
        <v>5</v>
      </c>
      <c r="N18" s="64" t="n"/>
      <c r="O18" s="1" t="n">
        <f aca="false" ca="false" dt2D="false" dtr="false" t="normal">1+O17</f>
        <v>15</v>
      </c>
      <c r="P18" s="65" t="n">
        <f aca="false" ca="false" dt2D="false" dtr="false" t="normal">P17+$J$45</f>
        <v>5.55</v>
      </c>
      <c r="Q18" s="104" t="n"/>
      <c r="R18" s="67" t="n">
        <f aca="false" ca="false" dt2D="false" dtr="false" t="normal">20*LOG(P18)</f>
        <v>14.885859662453523</v>
      </c>
      <c r="S18" s="67" t="n">
        <f aca="false" ca="false" dt2D="false" dtr="false" t="normal">2*$J$6*(P18/1000)</f>
        <v>0.6489745217522084</v>
      </c>
      <c r="T18" s="67" t="n">
        <f aca="false" ca="false" dt2D="false" dtr="false" t="normal">R18+S18</f>
        <v>15.534834184205732</v>
      </c>
      <c r="U18" s="68" t="n">
        <f aca="false" ca="false" dt2D="false" dtr="false" t="normal">$Q$4-(R18+S18)+$Q$8+$Q$10</f>
        <v>137.5400548885378</v>
      </c>
      <c r="V18" s="69" t="n">
        <f aca="false" ca="false" dt2D="false" dtr="false" t="normal">POWER(10, (U18+$D$16)*0.05)*1000</f>
        <v>5.574866400640137</v>
      </c>
      <c r="W18" s="70" t="n">
        <f aca="false" ca="false" dt2D="false" dtr="false" t="normal">POWER(10, 0.05*T18)</f>
        <v>5.980558036410811</v>
      </c>
      <c r="X18" s="71" t="n">
        <f aca="false" ca="false" dt2D="false" dtr="false" t="normal">V18*POWER(2, 0.5)*W18</f>
        <v>47.15102858767391</v>
      </c>
      <c r="Y18" s="71" t="n">
        <f aca="false" ca="false" dt2D="false" dtr="false" t="normal">W18*(50/$X$4)</f>
        <v>6.341916831454063</v>
      </c>
      <c r="Z18" s="71" t="n"/>
      <c r="AA18" s="71" t="n"/>
      <c r="AC18" s="72" t="n">
        <v>15</v>
      </c>
      <c r="AD18" s="73" t="n">
        <f aca="false" ca="false" dt2D="false" dtr="false" t="normal">AD17+$J$46</f>
        <v>53</v>
      </c>
      <c r="AF18" s="0" t="n">
        <f aca="false" ca="false" dt2D="false" dtr="false" t="normal">20*LOG(AD18)</f>
        <v>34.48551739201578</v>
      </c>
      <c r="AG18" s="0" t="n">
        <f aca="false" ca="false" dt2D="false" dtr="false" t="normal">2*$J$6*(AD18/1000)</f>
        <v>6.197414351867936</v>
      </c>
      <c r="AH18" s="75" t="n">
        <f aca="false" ca="false" dt2D="false" dtr="false" t="normal">AF18+AG18</f>
        <v>40.682931743883714</v>
      </c>
      <c r="AI18" s="74" t="n">
        <f aca="false" ca="false" dt2D="false" dtr="false" t="normal">$AE$4-(AF18+AG18)+$Q$8+$Q$10</f>
        <v>132.3919573288598</v>
      </c>
      <c r="AJ18" s="76" t="n">
        <f aca="false" ca="false" dt2D="false" dtr="false" t="normal">POWER(10, (AI18+$D$16)*0.05)*1000</f>
        <v>3.081978368259748</v>
      </c>
      <c r="AK18" s="77" t="n">
        <f aca="false" ca="false" dt2D="false" dtr="false" t="normal">POWER(10, 0.05*AH18)</f>
        <v>108.17990287547322</v>
      </c>
      <c r="AL18" s="0" t="n">
        <f aca="false" ca="false" dt2D="false" dtr="false" t="normal">AJ18*POWER(2, 0.5)*AK18</f>
        <v>471.5102858767379</v>
      </c>
      <c r="AM18" s="78" t="n">
        <f aca="false" ca="false" dt2D="false" dtr="false" t="normal">AK18*($X$4/$AL$4)</f>
        <v>10.817990287547314</v>
      </c>
      <c r="AN18" s="79" t="n">
        <f aca="false" ca="false" dt2D="false" dtr="false" t="normal">AJ18*POWER(2, 0.5)*AM18</f>
        <v>47.15102858767376</v>
      </c>
      <c r="AO18" s="79" t="n">
        <f aca="false" ca="false" dt2D="false" dtr="false" t="normal">AK18*(50/AL18)</f>
        <v>11.471637641405938</v>
      </c>
      <c r="AP18" s="79" t="n">
        <f aca="false" ca="false" dt2D="false" dtr="false" t="normal">AJ18*POWER(2, 0.5)*AO18</f>
        <v>50</v>
      </c>
      <c r="AQ18" s="79" t="n">
        <f aca="false" ca="false" dt2D="false" dtr="false" t="normal">20*LOG10(AO18)</f>
        <v>21.192508406601238</v>
      </c>
      <c r="AR18" s="79" t="n">
        <f aca="false" ca="false" dt2D="false" dtr="false" t="normal">AH18-AQ18</f>
        <v>19.490423337282476</v>
      </c>
      <c r="AT18" s="72" t="n">
        <f aca="false" ca="false" dt2D="false" dtr="false" t="normal">AT17+1</f>
        <v>15</v>
      </c>
      <c r="AU18" s="73" t="n">
        <f aca="false" ca="false" dt2D="false" dtr="false" t="normal">AU17+27</f>
        <v>428</v>
      </c>
      <c r="AV18" s="72" t="n"/>
      <c r="AW18" s="72" t="n">
        <f aca="false" ca="false" dt2D="false" dtr="false" t="normal">20*LOG(AU18)</f>
        <v>52.62887538026344</v>
      </c>
      <c r="AX18" s="72" t="n">
        <f aca="false" ca="false" dt2D="false" dtr="false" t="normal">2*$J$6*(AU18/1000)</f>
        <v>50.04704419999012</v>
      </c>
      <c r="AY18" s="72" t="n">
        <f aca="false" ca="false" dt2D="false" dtr="false" t="normal">AW18+AX18</f>
        <v>102.67591958025355</v>
      </c>
      <c r="AZ18" s="80" t="e">
        <f aca="false" ca="false" dt2D="false" dtr="false" t="normal">$AV$4-(AW18+AX18)+$Q$8+$Q$10</f>
        <v>#NUM!</v>
      </c>
      <c r="BA18" s="81" t="e">
        <f aca="false" ca="false" dt2D="false" dtr="false" t="normal">POWER(10, (AZ18+$D$16)*0.05)*1000</f>
        <v>#NUM!</v>
      </c>
      <c r="BB18" s="82" t="n">
        <f aca="false" ca="false" dt2D="false" dtr="false" t="normal">POWER(10, 0.05*AY18)</f>
        <v>136080.52590634703</v>
      </c>
      <c r="BC18" s="72" t="e">
        <f aca="false" ca="false" dt2D="false" dtr="false" t="normal">BA18*POWER(2, 0.5)*BB18</f>
        <v>#NUM!</v>
      </c>
      <c r="BD18" s="71" t="e">
        <f aca="false" ca="false" dt2D="false" dtr="false" t="normal">BB18*($X$4/$BC$4)</f>
        <v>#NUM!</v>
      </c>
      <c r="BE18" s="71" t="e">
        <f aca="false" ca="false" dt2D="false" dtr="false" t="normal">BA18*POWER(2, 0.5)*BD18</f>
        <v>#NUM!</v>
      </c>
      <c r="BF18" s="71" t="e">
        <f aca="false" ca="false" dt2D="false" dtr="false" t="normal">BB18*(50/BC18)</f>
        <v>#NUM!</v>
      </c>
      <c r="BG18" s="71" t="e">
        <f aca="false" ca="false" dt2D="false" dtr="false" t="normal">BA18*POWER(2, 0.5)*BF18</f>
        <v>#NUM!</v>
      </c>
      <c r="BH18" s="0" t="e">
        <f aca="false" ca="false" dt2D="false" dtr="false" t="normal">20*LOG10(BF18)</f>
        <v>#NUM!</v>
      </c>
      <c r="BI18" s="0" t="e">
        <f aca="false" ca="false" dt2D="false" dtr="false" t="normal">AY18-BH18</f>
        <v>#NUM!</v>
      </c>
      <c r="BK18" s="75" t="n"/>
    </row>
    <row outlineLevel="0" r="19">
      <c r="B19" s="124" t="n">
        <v>2</v>
      </c>
      <c r="C19" s="125" t="n"/>
      <c r="D19" s="85" t="n">
        <v>200</v>
      </c>
      <c r="E19" s="86" t="s">
        <v>6</v>
      </c>
      <c r="G19" s="126" t="n">
        <v>2</v>
      </c>
      <c r="H19" s="127" t="s"/>
      <c r="I19" s="128" t="s"/>
      <c r="J19" s="102" t="n">
        <f aca="false" ca="false" dt2D="false" dtr="false" t="normal">2*D19/$D$29*(1/COS(RADIANS($D$10/2))-1)*POWER(10, 6)</f>
        <v>651.1728216459289</v>
      </c>
      <c r="K19" s="84" t="s">
        <v>5</v>
      </c>
      <c r="N19" s="64" t="n"/>
      <c r="O19" s="1" t="n">
        <f aca="false" ca="false" dt2D="false" dtr="false" t="normal">1+O18</f>
        <v>16</v>
      </c>
      <c r="P19" s="65" t="n">
        <f aca="false" ca="false" dt2D="false" dtr="false" t="normal">P18+$J$45</f>
        <v>5.925</v>
      </c>
      <c r="Q19" s="104" t="n"/>
      <c r="R19" s="67" t="n">
        <f aca="false" ca="false" dt2D="false" dtr="false" t="normal">20*LOG(P19)</f>
        <v>15.453767093642828</v>
      </c>
      <c r="S19" s="67" t="n">
        <f aca="false" ca="false" dt2D="false" dtr="false" t="normal">2*$J$6*(P19/1000)</f>
        <v>0.6928241516003305</v>
      </c>
      <c r="T19" s="67" t="n">
        <f aca="false" ca="false" dt2D="false" dtr="false" t="normal">R19+S19</f>
        <v>16.146591245243158</v>
      </c>
      <c r="U19" s="68" t="n">
        <f aca="false" ca="false" dt2D="false" dtr="false" t="normal">$Q$4-(R19+S19)+$Q$8+$Q$10</f>
        <v>136.9282978275004</v>
      </c>
      <c r="V19" s="69" t="n">
        <f aca="false" ca="false" dt2D="false" dtr="false" t="normal">POWER(10, (U19+$D$16)*0.05)*1000</f>
        <v>5.195730437348742</v>
      </c>
      <c r="W19" s="70" t="n">
        <f aca="false" ca="false" dt2D="false" dtr="false" t="normal">POWER(10, 0.05*T19)</f>
        <v>6.416963400294881</v>
      </c>
      <c r="X19" s="71" t="n">
        <f aca="false" ca="false" dt2D="false" dtr="false" t="normal">V19*POWER(2, 0.5)*W19</f>
        <v>47.15102858767393</v>
      </c>
      <c r="Y19" s="71" t="n">
        <f aca="false" ca="false" dt2D="false" dtr="false" t="normal">W19*(50/$X$4)</f>
        <v>6.80469079095805</v>
      </c>
      <c r="Z19" s="71" t="n"/>
      <c r="AA19" s="71" t="n"/>
      <c r="AC19" s="72" t="n">
        <f aca="false" ca="false" dt2D="false" dtr="false" t="normal">AC18+1</f>
        <v>16</v>
      </c>
      <c r="AD19" s="73" t="n">
        <f aca="false" ca="false" dt2D="false" dtr="false" t="normal">AD18+$J$46</f>
        <v>56</v>
      </c>
      <c r="AF19" s="0" t="n">
        <f aca="false" ca="false" dt2D="false" dtr="false" t="normal">20*LOG(AD19)</f>
        <v>34.96376054012401</v>
      </c>
      <c r="AG19" s="0" t="n">
        <f aca="false" ca="false" dt2D="false" dtr="false" t="normal">2*$J$6*(AD19/1000)</f>
        <v>6.548211390652913</v>
      </c>
      <c r="AH19" s="75" t="n">
        <f aca="false" ca="false" dt2D="false" dtr="false" t="normal">AF19+AG19</f>
        <v>41.51197193077692</v>
      </c>
      <c r="AI19" s="74" t="n">
        <f aca="false" ca="false" dt2D="false" dtr="false" t="normal">$AE$4-(AF19+AG19)+$Q$8+$Q$10</f>
        <v>131.5629171419666</v>
      </c>
      <c r="AJ19" s="76" t="n">
        <f aca="false" ca="false" dt2D="false" dtr="false" t="normal">POWER(10, (AI19+$D$16)*0.05)*1000</f>
        <v>2.8014158198982626</v>
      </c>
      <c r="AK19" s="77" t="n">
        <f aca="false" ca="false" dt2D="false" dtr="false" t="normal">POWER(10, 0.05*AH19)</f>
        <v>119.0141492649804</v>
      </c>
      <c r="AL19" s="0" t="n">
        <f aca="false" ca="false" dt2D="false" dtr="false" t="normal">AJ19*POWER(2, 0.5)*AK19</f>
        <v>471.5102858767384</v>
      </c>
      <c r="AM19" s="78" t="n">
        <f aca="false" ca="false" dt2D="false" dtr="false" t="normal">AK19*($X$4/$AL$4)</f>
        <v>11.901414926498031</v>
      </c>
      <c r="AN19" s="79" t="n">
        <f aca="false" ca="false" dt2D="false" dtr="false" t="normal">AJ19*POWER(2, 0.5)*AM19</f>
        <v>47.1510285876738</v>
      </c>
      <c r="AO19" s="79" t="n">
        <f aca="false" ca="false" dt2D="false" dtr="false" t="normal">AK19*(50/AL19)</f>
        <v>12.62052523877421</v>
      </c>
      <c r="AP19" s="79" t="n">
        <f aca="false" ca="false" dt2D="false" dtr="false" t="normal">AJ19*POWER(2, 0.5)*AO19</f>
        <v>50</v>
      </c>
      <c r="AQ19" s="79" t="n">
        <f aca="false" ca="false" dt2D="false" dtr="false" t="normal">20*LOG10(AO19)</f>
        <v>22.021548593494433</v>
      </c>
      <c r="AR19" s="79" t="n">
        <f aca="false" ca="false" dt2D="false" dtr="false" t="normal">AH19-AQ19</f>
        <v>19.49042333728249</v>
      </c>
      <c r="AT19" s="72" t="n">
        <f aca="false" ca="false" dt2D="false" dtr="false" t="normal">AT18+1</f>
        <v>16</v>
      </c>
      <c r="AU19" s="73" t="n">
        <f aca="false" ca="false" dt2D="false" dtr="false" t="normal">AU18+27</f>
        <v>455</v>
      </c>
      <c r="AV19" s="72" t="n"/>
      <c r="AW19" s="72" t="n">
        <f aca="false" ca="false" dt2D="false" dtr="false" t="normal">20*LOG(AU19)</f>
        <v>53.160227933142245</v>
      </c>
      <c r="AX19" s="72" t="n">
        <f aca="false" ca="false" dt2D="false" dtr="false" t="normal">2*$J$6*(AU19/1000)</f>
        <v>53.204217549054924</v>
      </c>
      <c r="AY19" s="72" t="n">
        <f aca="false" ca="false" dt2D="false" dtr="false" t="normal">AW19+AX19</f>
        <v>106.36444548219717</v>
      </c>
      <c r="AZ19" s="80" t="e">
        <f aca="false" ca="false" dt2D="false" dtr="false" t="normal">$AV$4-(AW19+AX19)+$Q$8+$Q$10</f>
        <v>#NUM!</v>
      </c>
      <c r="BA19" s="81" t="e">
        <f aca="false" ca="false" dt2D="false" dtr="false" t="normal">POWER(10, (AZ19+$D$16)*0.05)*1000</f>
        <v>#NUM!</v>
      </c>
      <c r="BB19" s="82" t="n">
        <f aca="false" ca="false" dt2D="false" dtr="false" t="normal">POWER(10, 0.05*AY19)</f>
        <v>208076.13588035523</v>
      </c>
      <c r="BC19" s="72" t="e">
        <f aca="false" ca="false" dt2D="false" dtr="false" t="normal">BA19*POWER(2, 0.5)*BB19</f>
        <v>#NUM!</v>
      </c>
      <c r="BD19" s="71" t="e">
        <f aca="false" ca="false" dt2D="false" dtr="false" t="normal">BB19*($X$4/$BC$4)</f>
        <v>#NUM!</v>
      </c>
      <c r="BE19" s="71" t="e">
        <f aca="false" ca="false" dt2D="false" dtr="false" t="normal">BA19*POWER(2, 0.5)*BD19</f>
        <v>#NUM!</v>
      </c>
      <c r="BF19" s="71" t="e">
        <f aca="false" ca="false" dt2D="false" dtr="false" t="normal">BB19*(50/BC19)</f>
        <v>#NUM!</v>
      </c>
      <c r="BG19" s="71" t="e">
        <f aca="false" ca="false" dt2D="false" dtr="false" t="normal">BA19*POWER(2, 0.5)*BF19</f>
        <v>#NUM!</v>
      </c>
      <c r="BH19" s="0" t="e">
        <f aca="false" ca="false" dt2D="false" dtr="false" t="normal">20*LOG10(BF19)</f>
        <v>#NUM!</v>
      </c>
      <c r="BI19" s="0" t="e">
        <f aca="false" ca="false" dt2D="false" dtr="false" t="normal">AY19-BH19</f>
        <v>#NUM!</v>
      </c>
      <c r="BK19" s="75" t="n"/>
    </row>
    <row outlineLevel="0" r="20">
      <c r="B20" s="124" t="n">
        <v>3</v>
      </c>
      <c r="C20" s="125" t="n"/>
      <c r="D20" s="129" t="n">
        <v>0</v>
      </c>
      <c r="E20" s="86" t="s">
        <v>6</v>
      </c>
      <c r="G20" s="126" t="n">
        <v>3</v>
      </c>
      <c r="H20" s="127" t="s"/>
      <c r="I20" s="92" t="s"/>
      <c r="J20" s="102" t="n">
        <f aca="false" ca="false" dt2D="false" dtr="false" t="normal">2*D20/$D$29*(1/COS(RADIANS($D$10/2))-1)*POWER(10, 6)</f>
        <v>0</v>
      </c>
      <c r="K20" s="84" t="s">
        <v>5</v>
      </c>
      <c r="N20" s="64" t="n"/>
      <c r="O20" s="1" t="n">
        <f aca="false" ca="false" dt2D="false" dtr="false" t="normal">1+O19</f>
        <v>17</v>
      </c>
      <c r="P20" s="65" t="n">
        <f aca="false" ca="false" dt2D="false" dtr="false" t="normal">P19+$J$45</f>
        <v>6.3</v>
      </c>
      <c r="Q20" s="104" t="n"/>
      <c r="R20" s="67" t="n">
        <f aca="false" ca="false" dt2D="false" dtr="false" t="normal">20*LOG(P20)</f>
        <v>15.986810989071632</v>
      </c>
      <c r="S20" s="67" t="n">
        <f aca="false" ca="false" dt2D="false" dtr="false" t="normal">2*$J$6*(P20/1000)</f>
        <v>0.7366737814484527</v>
      </c>
      <c r="T20" s="67" t="n">
        <f aca="false" ca="false" dt2D="false" dtr="false" t="normal">R20+S20</f>
        <v>16.723484770520084</v>
      </c>
      <c r="U20" s="68" t="n">
        <f aca="false" ca="false" dt2D="false" dtr="false" t="normal">$Q$4-(R20+S20)+$Q$8+$Q$10</f>
        <v>136.35140430222344</v>
      </c>
      <c r="V20" s="69" t="n">
        <f aca="false" ca="false" dt2D="false" dtr="false" t="normal">POWER(10, (U20+$D$16)*0.05)*1000</f>
        <v>4.861854244836529</v>
      </c>
      <c r="W20" s="70" t="n">
        <f aca="false" ca="false" dt2D="false" dtr="false" t="normal">POWER(10, 0.05*T20)</f>
        <v>6.857632988416734</v>
      </c>
      <c r="X20" s="71" t="n">
        <f aca="false" ca="false" dt2D="false" dtr="false" t="normal">V20*POWER(2, 0.5)*W20</f>
        <v>47.151028587673814</v>
      </c>
      <c r="Y20" s="71" t="n">
        <f aca="false" ca="false" dt2D="false" dtr="false" t="normal">W20*(50/$X$4)</f>
        <v>7.2719866287386195</v>
      </c>
      <c r="Z20" s="71" t="n"/>
      <c r="AA20" s="71" t="n"/>
      <c r="AC20" s="72" t="n">
        <f aca="false" ca="false" dt2D="false" dtr="false" t="normal">AC19+1</f>
        <v>17</v>
      </c>
      <c r="AD20" s="73" t="n">
        <f aca="false" ca="false" dt2D="false" dtr="false" t="normal">AD19+$J$46</f>
        <v>59</v>
      </c>
      <c r="AF20" s="0" t="n">
        <f aca="false" ca="false" dt2D="false" dtr="false" t="normal">20*LOG(AD20)</f>
        <v>35.417040232842886</v>
      </c>
      <c r="AG20" s="0" t="n">
        <f aca="false" ca="false" dt2D="false" dtr="false" t="normal">2*$J$6*(AD20/1000)</f>
        <v>6.89900842943789</v>
      </c>
      <c r="AH20" s="75" t="n">
        <f aca="false" ca="false" dt2D="false" dtr="false" t="normal">AF20+AG20</f>
        <v>42.31604866228078</v>
      </c>
      <c r="AI20" s="74" t="n">
        <f aca="false" ca="false" dt2D="false" dtr="false" t="normal">$AE$4-(AF20+AG20)+$Q$8+$Q$10</f>
        <v>130.75884041046277</v>
      </c>
      <c r="AJ20" s="76" t="n">
        <f aca="false" ca="false" dt2D="false" dtr="false" t="normal">POWER(10, (AI20+$D$16)*0.05)*1000</f>
        <v>2.5537227195020793</v>
      </c>
      <c r="AK20" s="77" t="n">
        <f aca="false" ca="false" dt2D="false" dtr="false" t="normal">POWER(10, 0.05*AH20)</f>
        <v>130.55768271022666</v>
      </c>
      <c r="AL20" s="0" t="n">
        <f aca="false" ca="false" dt2D="false" dtr="false" t="normal">AJ20*POWER(2, 0.5)*AK20</f>
        <v>471.51028587673886</v>
      </c>
      <c r="AM20" s="78" t="n">
        <f aca="false" ca="false" dt2D="false" dtr="false" t="normal">AK20*($X$4/$AL$4)</f>
        <v>13.055768271022655</v>
      </c>
      <c r="AN20" s="79" t="n">
        <f aca="false" ca="false" dt2D="false" dtr="false" t="normal">AJ20*POWER(2, 0.5)*AM20</f>
        <v>47.15102858767385</v>
      </c>
      <c r="AO20" s="79" t="n">
        <f aca="false" ca="false" dt2D="false" dtr="false" t="normal">AK20*(50/AL20)</f>
        <v>13.84462721396037</v>
      </c>
      <c r="AP20" s="79" t="n">
        <f aca="false" ca="false" dt2D="false" dtr="false" t="normal">AJ20*POWER(2, 0.5)*AO20</f>
        <v>50</v>
      </c>
      <c r="AQ20" s="79" t="n">
        <f aca="false" ca="false" dt2D="false" dtr="false" t="normal">20*LOG10(AO20)</f>
        <v>22.825625324998278</v>
      </c>
      <c r="AR20" s="79" t="n">
        <f aca="false" ca="false" dt2D="false" dtr="false" t="normal">AH20-AQ20</f>
        <v>19.4904233372825</v>
      </c>
      <c r="AT20" s="72" t="n">
        <f aca="false" ca="false" dt2D="false" dtr="false" t="normal">AT19+1</f>
        <v>17</v>
      </c>
      <c r="AU20" s="73" t="n">
        <f aca="false" ca="false" dt2D="false" dtr="false" t="normal">AU19+27</f>
        <v>482</v>
      </c>
      <c r="AV20" s="72" t="n"/>
      <c r="AW20" s="72" t="n">
        <f aca="false" ca="false" dt2D="false" dtr="false" t="normal">20*LOG(AU20)</f>
        <v>53.66094076477698</v>
      </c>
      <c r="AX20" s="72" t="n">
        <f aca="false" ca="false" dt2D="false" dtr="false" t="normal">2*$J$6*(AU20/1000)</f>
        <v>56.361390898119716</v>
      </c>
      <c r="AY20" s="72" t="n">
        <f aca="false" ca="false" dt2D="false" dtr="false" t="normal">AW20+AX20</f>
        <v>110.0223316628967</v>
      </c>
      <c r="AZ20" s="80" t="e">
        <f aca="false" ca="false" dt2D="false" dtr="false" t="normal">$AV$4-(AW20+AX20)+$Q$8+$Q$10</f>
        <v>#NUM!</v>
      </c>
      <c r="BA20" s="81" t="e">
        <f aca="false" ca="false" dt2D="false" dtr="false" t="normal">POWER(10, (AZ20+$D$16)*0.05)*1000</f>
        <v>#NUM!</v>
      </c>
      <c r="BB20" s="82" t="n">
        <f aca="false" ca="false" dt2D="false" dtr="false" t="normal">POWER(10, 0.05*AY20)</f>
        <v>317041.8424222263</v>
      </c>
      <c r="BC20" s="72" t="e">
        <f aca="false" ca="false" dt2D="false" dtr="false" t="normal">BA20*POWER(2, 0.5)*BB20</f>
        <v>#NUM!</v>
      </c>
      <c r="BD20" s="71" t="e">
        <f aca="false" ca="false" dt2D="false" dtr="false" t="normal">BB20*($X$4/$BC$4)</f>
        <v>#NUM!</v>
      </c>
      <c r="BE20" s="71" t="e">
        <f aca="false" ca="false" dt2D="false" dtr="false" t="normal">BA20*POWER(2, 0.5)*BD20</f>
        <v>#NUM!</v>
      </c>
      <c r="BF20" s="71" t="e">
        <f aca="false" ca="false" dt2D="false" dtr="false" t="normal">BB20*(50/BC20)</f>
        <v>#NUM!</v>
      </c>
      <c r="BG20" s="71" t="e">
        <f aca="false" ca="false" dt2D="false" dtr="false" t="normal">BA20*POWER(2, 0.5)*BF20</f>
        <v>#NUM!</v>
      </c>
      <c r="BH20" s="0" t="e">
        <f aca="false" ca="false" dt2D="false" dtr="false" t="normal">20*LOG10(BF20)</f>
        <v>#NUM!</v>
      </c>
      <c r="BI20" s="0" t="e">
        <f aca="false" ca="false" dt2D="false" dtr="false" t="normal">AY20-BH20</f>
        <v>#NUM!</v>
      </c>
      <c r="BK20" s="75" t="n"/>
    </row>
    <row outlineLevel="0" r="21">
      <c r="B21" s="111" t="s">
        <v>93</v>
      </c>
      <c r="C21" s="112" t="s"/>
      <c r="D21" s="112" t="s"/>
      <c r="E21" s="113" t="s"/>
      <c r="G21" s="87" t="s">
        <v>94</v>
      </c>
      <c r="H21" s="123" t="s"/>
      <c r="I21" s="123" t="s"/>
      <c r="J21" s="123" t="s"/>
      <c r="K21" s="88" t="s"/>
      <c r="N21" s="64" t="n"/>
      <c r="O21" s="1" t="n">
        <f aca="false" ca="false" dt2D="false" dtr="false" t="normal">1+O20</f>
        <v>18</v>
      </c>
      <c r="P21" s="65" t="n">
        <f aca="false" ca="false" dt2D="false" dtr="false" t="normal">P20+$J$45</f>
        <v>6.675</v>
      </c>
      <c r="Q21" s="104" t="n"/>
      <c r="R21" s="67" t="n">
        <f aca="false" ca="false" dt2D="false" dtr="false" t="normal">20*LOG(P21)</f>
        <v>16.489025400732256</v>
      </c>
      <c r="S21" s="67" t="n">
        <f aca="false" ca="false" dt2D="false" dtr="false" t="normal">2*$J$6*(P21/1000)</f>
        <v>0.7805234112965749</v>
      </c>
      <c r="T21" s="67" t="n">
        <f aca="false" ca="false" dt2D="false" dtr="false" t="normal">R21+S21</f>
        <v>17.26954881202883</v>
      </c>
      <c r="U21" s="68" t="n">
        <f aca="false" ca="false" dt2D="false" dtr="false" t="normal">$Q$4-(R21+S21)+$Q$8+$Q$10</f>
        <v>135.8053402607147</v>
      </c>
      <c r="V21" s="69" t="n">
        <f aca="false" ca="false" dt2D="false" dtr="false" t="normal">POWER(10, (U21+$D$16)*0.05)*1000</f>
        <v>4.5656091799549126</v>
      </c>
      <c r="W21" s="70" t="n">
        <f aca="false" ca="false" dt2D="false" dtr="false" t="normal">POWER(10, 0.05*T21)</f>
        <v>7.302598785863266</v>
      </c>
      <c r="X21" s="71" t="n">
        <f aca="false" ca="false" dt2D="false" dtr="false" t="normal">V21*POWER(2, 0.5)*W21</f>
        <v>47.151028587673835</v>
      </c>
      <c r="Y21" s="71" t="n">
        <f aca="false" ca="false" dt2D="false" dtr="false" t="normal">W21*(50/$X$4)</f>
        <v>7.743838262493704</v>
      </c>
      <c r="Z21" s="71" t="n"/>
      <c r="AA21" s="71" t="n"/>
      <c r="AC21" s="72" t="n">
        <f aca="false" ca="false" dt2D="false" dtr="false" t="normal">AC20+1</f>
        <v>18</v>
      </c>
      <c r="AD21" s="73" t="n">
        <f aca="false" ca="false" dt2D="false" dtr="false" t="normal">AD20+$J$46</f>
        <v>62</v>
      </c>
      <c r="AF21" s="0" t="n">
        <f aca="false" ca="false" dt2D="false" dtr="false" t="normal">20*LOG(AD21)</f>
        <v>35.84783378996507</v>
      </c>
      <c r="AG21" s="0" t="n">
        <f aca="false" ca="false" dt2D="false" dtr="false" t="normal">2*$J$6*(AD21/1000)</f>
        <v>7.249805468222868</v>
      </c>
      <c r="AH21" s="75" t="n">
        <f aca="false" ca="false" dt2D="false" dtr="false" t="normal">AF21+AG21</f>
        <v>43.09763925818794</v>
      </c>
      <c r="AI21" s="74" t="n">
        <f aca="false" ca="false" dt2D="false" dtr="false" t="normal">$AE$4-(AF21+AG21)+$Q$8+$Q$10</f>
        <v>129.9772498145556</v>
      </c>
      <c r="AJ21" s="76" t="n">
        <f aca="false" ca="false" dt2D="false" dtr="false" t="normal">POWER(10, (AI21+$D$16)*0.05)*1000</f>
        <v>2.3339643086407524</v>
      </c>
      <c r="AK21" s="77" t="n">
        <f aca="false" ca="false" dt2D="false" dtr="false" t="normal">POWER(10, 0.05*AH21)</f>
        <v>142.85056515573652</v>
      </c>
      <c r="AL21" s="0" t="n">
        <f aca="false" ca="false" dt2D="false" dtr="false" t="normal">AJ21*POWER(2, 0.5)*AK21</f>
        <v>471.51028587673846</v>
      </c>
      <c r="AM21" s="78" t="n">
        <f aca="false" ca="false" dt2D="false" dtr="false" t="normal">AK21*($X$4/$AL$4)</f>
        <v>14.285056515573642</v>
      </c>
      <c r="AN21" s="79" t="n">
        <f aca="false" ca="false" dt2D="false" dtr="false" t="normal">AJ21*POWER(2, 0.5)*AM21</f>
        <v>47.151028587673814</v>
      </c>
      <c r="AO21" s="79" t="n">
        <f aca="false" ca="false" dt2D="false" dtr="false" t="normal">AK21*(50/AL21)</f>
        <v>15.14819182471454</v>
      </c>
      <c r="AP21" s="79" t="n">
        <f aca="false" ca="false" dt2D="false" dtr="false" t="normal">AJ21*POWER(2, 0.5)*AO21</f>
        <v>50</v>
      </c>
      <c r="AQ21" s="79" t="n">
        <f aca="false" ca="false" dt2D="false" dtr="false" t="normal">20*LOG10(AO21)</f>
        <v>23.607215920905453</v>
      </c>
      <c r="AR21" s="79" t="n">
        <f aca="false" ca="false" dt2D="false" dtr="false" t="normal">AH21-AQ21</f>
        <v>19.490423337282486</v>
      </c>
      <c r="AT21" s="72" t="n">
        <f aca="false" ca="false" dt2D="false" dtr="false" t="normal">AT20+1</f>
        <v>18</v>
      </c>
      <c r="AU21" s="73" t="n">
        <f aca="false" ca="false" dt2D="false" dtr="false" t="normal">AU20+27</f>
        <v>509</v>
      </c>
      <c r="AV21" s="72" t="n"/>
      <c r="AW21" s="72" t="n">
        <f aca="false" ca="false" dt2D="false" dtr="false" t="normal">20*LOG(AU21)</f>
        <v>54.134355646735166</v>
      </c>
      <c r="AX21" s="72" t="n">
        <f aca="false" ca="false" dt2D="false" dtr="false" t="normal">2*$J$6*(AU21/1000)</f>
        <v>59.518564247184514</v>
      </c>
      <c r="AY21" s="72" t="n">
        <f aca="false" ca="false" dt2D="false" dtr="false" t="normal">AW21+AX21</f>
        <v>113.65291989391969</v>
      </c>
      <c r="AZ21" s="80" t="e">
        <f aca="false" ca="false" dt2D="false" dtr="false" t="normal">$AV$4-(AW21+AX21)+$Q$8+$Q$10</f>
        <v>#NUM!</v>
      </c>
      <c r="BA21" s="81" t="e">
        <f aca="false" ca="false" dt2D="false" dtr="false" t="normal">POWER(10, (AZ21+$D$16)*0.05)*1000</f>
        <v>#NUM!</v>
      </c>
      <c r="BB21" s="82" t="n">
        <f aca="false" ca="false" dt2D="false" dtr="false" t="normal">POWER(10, 0.05*AY21)</f>
        <v>481555.1088682359</v>
      </c>
      <c r="BC21" s="72" t="e">
        <f aca="false" ca="false" dt2D="false" dtr="false" t="normal">BA21*POWER(2, 0.5)*BB21</f>
        <v>#NUM!</v>
      </c>
      <c r="BD21" s="71" t="e">
        <f aca="false" ca="false" dt2D="false" dtr="false" t="normal">BB21*($X$4/$BC$4)</f>
        <v>#NUM!</v>
      </c>
      <c r="BE21" s="71" t="e">
        <f aca="false" ca="false" dt2D="false" dtr="false" t="normal">BA21*POWER(2, 0.5)*BD21</f>
        <v>#NUM!</v>
      </c>
      <c r="BF21" s="71" t="e">
        <f aca="false" ca="false" dt2D="false" dtr="false" t="normal">BB21*(50/BC21)</f>
        <v>#NUM!</v>
      </c>
      <c r="BG21" s="71" t="e">
        <f aca="false" ca="false" dt2D="false" dtr="false" t="normal">BA21*POWER(2, 0.5)*BF21</f>
        <v>#NUM!</v>
      </c>
      <c r="BH21" s="0" t="e">
        <f aca="false" ca="false" dt2D="false" dtr="false" t="normal">20*LOG10(BF21)</f>
        <v>#NUM!</v>
      </c>
      <c r="BI21" s="0" t="e">
        <f aca="false" ca="false" dt2D="false" dtr="false" t="normal">AY21-BH21</f>
        <v>#NUM!</v>
      </c>
      <c r="BK21" s="75" t="n"/>
    </row>
    <row outlineLevel="0" r="22">
      <c r="B22" s="124" t="n">
        <v>1</v>
      </c>
      <c r="C22" s="125" t="s">
        <v>95</v>
      </c>
      <c r="D22" s="129" t="n">
        <v>120</v>
      </c>
      <c r="E22" s="86" t="s">
        <v>5</v>
      </c>
      <c r="G22" s="126" t="n">
        <v>1</v>
      </c>
      <c r="H22" s="127" t="s"/>
      <c r="I22" s="84" t="s">
        <v>26</v>
      </c>
      <c r="J22" s="130" t="n">
        <f aca="false" ca="false" dt2D="false" dtr="false" t="normal">4*$D$29*(D22/1000000)/POWER(RADIANS($D$10), 2)</f>
        <v>36.93157143763212</v>
      </c>
      <c r="K22" s="86" t="s">
        <v>6</v>
      </c>
      <c r="N22" s="64" t="n"/>
      <c r="O22" s="1" t="n">
        <f aca="false" ca="false" dt2D="false" dtr="false" t="normal">1+O21</f>
        <v>19</v>
      </c>
      <c r="P22" s="65" t="n">
        <f aca="false" ca="false" dt2D="false" dtr="false" t="normal">P21+$J$45</f>
        <v>7.05</v>
      </c>
      <c r="Q22" s="104" t="n"/>
      <c r="R22" s="67" t="n">
        <f aca="false" ca="false" dt2D="false" dtr="false" t="normal">20*LOG(P22)</f>
        <v>16.963782339827972</v>
      </c>
      <c r="S22" s="67" t="n">
        <f aca="false" ca="false" dt2D="false" dtr="false" t="normal">2*$J$6*(P22/1000)</f>
        <v>0.8243730411446971</v>
      </c>
      <c r="T22" s="67" t="n">
        <f aca="false" ca="false" dt2D="false" dtr="false" t="normal">R22+S22</f>
        <v>17.78815538097267</v>
      </c>
      <c r="U22" s="68" t="n">
        <f aca="false" ca="false" dt2D="false" dtr="false" t="normal">$Q$4-(R22+S22)+$Q$8+$Q$10</f>
        <v>135.28673369177085</v>
      </c>
      <c r="V22" s="69" t="n">
        <f aca="false" ca="false" dt2D="false" dtr="false" t="normal">POWER(10, (U22+$D$16)*0.05)*1000</f>
        <v>4.300989717940826</v>
      </c>
      <c r="W22" s="70" t="n">
        <f aca="false" ca="false" dt2D="false" dtr="false" t="normal">POWER(10, 0.05*T22)</f>
        <v>7.751892992254673</v>
      </c>
      <c r="X22" s="71" t="n">
        <f aca="false" ca="false" dt2D="false" dtr="false" t="normal">V22*POWER(2, 0.5)*W22</f>
        <v>47.151028587673785</v>
      </c>
      <c r="Y22" s="71" t="n">
        <f aca="false" ca="false" dt2D="false" dtr="false" t="normal">W22*(50/$X$4)</f>
        <v>8.22027983741712</v>
      </c>
      <c r="Z22" s="71" t="n"/>
      <c r="AA22" s="71" t="n"/>
      <c r="AC22" s="72" t="n">
        <f aca="false" ca="false" dt2D="false" dtr="false" t="normal">AC21+1</f>
        <v>19</v>
      </c>
      <c r="AD22" s="73" t="n">
        <f aca="false" ca="false" dt2D="false" dtr="false" t="normal">AD21+$J$46</f>
        <v>65</v>
      </c>
      <c r="AF22" s="0" t="n">
        <f aca="false" ca="false" dt2D="false" dtr="false" t="normal">20*LOG(AD22)</f>
        <v>36.25826713285711</v>
      </c>
      <c r="AG22" s="0" t="n">
        <f aca="false" ca="false" dt2D="false" dtr="false" t="normal">2*$J$6*(AD22/1000)</f>
        <v>7.600602507007846</v>
      </c>
      <c r="AH22" s="75" t="n">
        <f aca="false" ca="false" dt2D="false" dtr="false" t="normal">AF22+AG22</f>
        <v>43.85886963986495</v>
      </c>
      <c r="AI22" s="74" t="n">
        <f aca="false" ca="false" dt2D="false" dtr="false" t="normal">$AE$4-(AF22+AG22)+$Q$8+$Q$10</f>
        <v>129.21601943287857</v>
      </c>
      <c r="AJ22" s="76" t="n">
        <f aca="false" ca="false" dt2D="false" dtr="false" t="normal">POWER(10, (AI22+$D$16)*0.05)*1000</f>
        <v>2.1381230299556835</v>
      </c>
      <c r="AK22" s="77" t="n">
        <f aca="false" ca="false" dt2D="false" dtr="false" t="normal">POWER(10, 0.05*AH22)</f>
        <v>155.93495597377267</v>
      </c>
      <c r="AL22" s="0" t="n">
        <f aca="false" ca="false" dt2D="false" dtr="false" t="normal">AJ22*POWER(2, 0.5)*AK22</f>
        <v>471.5102858767379</v>
      </c>
      <c r="AM22" s="78" t="n">
        <f aca="false" ca="false" dt2D="false" dtr="false" t="normal">AK22*($X$4/$AL$4)</f>
        <v>15.593495597377256</v>
      </c>
      <c r="AN22" s="79" t="n">
        <f aca="false" ca="false" dt2D="false" dtr="false" t="normal">AJ22*POWER(2, 0.5)*AM22</f>
        <v>47.15102858767376</v>
      </c>
      <c r="AO22" s="79" t="n">
        <f aca="false" ca="false" dt2D="false" dtr="false" t="normal">AK22*(50/AL22)</f>
        <v>16.535689744691716</v>
      </c>
      <c r="AP22" s="79" t="n">
        <f aca="false" ca="false" dt2D="false" dtr="false" t="normal">AJ22*POWER(2, 0.5)*AO22</f>
        <v>50</v>
      </c>
      <c r="AQ22" s="79" t="n">
        <f aca="false" ca="false" dt2D="false" dtr="false" t="normal">20*LOG10(AO22)</f>
        <v>24.36844630258247</v>
      </c>
      <c r="AR22" s="79" t="n">
        <f aca="false" ca="false" dt2D="false" dtr="false" t="normal">AH22-AQ22</f>
        <v>19.49042333728248</v>
      </c>
      <c r="AT22" s="72" t="n">
        <f aca="false" ca="false" dt2D="false" dtr="false" t="normal">AT21+1</f>
        <v>19</v>
      </c>
      <c r="AU22" s="73" t="n">
        <f aca="false" ca="false" dt2D="false" dtr="false" t="normal">AU21+27</f>
        <v>536</v>
      </c>
      <c r="AV22" s="72" t="n"/>
      <c r="AW22" s="72" t="n">
        <f aca="false" ca="false" dt2D="false" dtr="false" t="normal">20*LOG(AU22)</f>
        <v>54.5832957938554</v>
      </c>
      <c r="AX22" s="72" t="n">
        <f aca="false" ca="false" dt2D="false" dtr="false" t="normal">2*$J$6*(AU22/1000)</f>
        <v>62.67573759624931</v>
      </c>
      <c r="AY22" s="72" t="n">
        <f aca="false" ca="false" dt2D="false" dtr="false" t="normal">AW22+AX22</f>
        <v>117.25903339010472</v>
      </c>
      <c r="AZ22" s="80" t="e">
        <f aca="false" ca="false" dt2D="false" dtr="false" t="normal">$AV$4-(AW22+AX22)+$Q$8+$Q$10</f>
        <v>#NUM!</v>
      </c>
      <c r="BA22" s="81" t="e">
        <f aca="false" ca="false" dt2D="false" dtr="false" t="normal">POWER(10, (AZ22+$D$16)*0.05)*1000</f>
        <v>#NUM!</v>
      </c>
      <c r="BB22" s="82" t="n">
        <f aca="false" ca="false" dt2D="false" dtr="false" t="normal">POWER(10, 0.05*AY22)</f>
        <v>729376.3370362994</v>
      </c>
      <c r="BC22" s="72" t="e">
        <f aca="false" ca="false" dt2D="false" dtr="false" t="normal">BA22*POWER(2, 0.5)*BB22</f>
        <v>#NUM!</v>
      </c>
      <c r="BD22" s="71" t="e">
        <f aca="false" ca="false" dt2D="false" dtr="false" t="normal">BB22*($X$4/$BC$4)</f>
        <v>#NUM!</v>
      </c>
      <c r="BE22" s="71" t="e">
        <f aca="false" ca="false" dt2D="false" dtr="false" t="normal">BA22*POWER(2, 0.5)*BD22</f>
        <v>#NUM!</v>
      </c>
      <c r="BF22" s="71" t="e">
        <f aca="false" ca="false" dt2D="false" dtr="false" t="normal">BB22*(50/BC22)</f>
        <v>#NUM!</v>
      </c>
      <c r="BG22" s="71" t="e">
        <f aca="false" ca="false" dt2D="false" dtr="false" t="normal">BA22*POWER(2, 0.5)*BF22</f>
        <v>#NUM!</v>
      </c>
      <c r="BH22" s="0" t="e">
        <f aca="false" ca="false" dt2D="false" dtr="false" t="normal">20*LOG10(BF22)</f>
        <v>#NUM!</v>
      </c>
      <c r="BI22" s="0" t="e">
        <f aca="false" ca="false" dt2D="false" dtr="false" t="normal">AY22-BH22</f>
        <v>#NUM!</v>
      </c>
      <c r="BK22" s="75" t="n"/>
    </row>
    <row outlineLevel="0" r="23">
      <c r="B23" s="124" t="n">
        <v>2</v>
      </c>
      <c r="C23" s="131" t="s"/>
      <c r="D23" s="129" t="n">
        <v>1200</v>
      </c>
      <c r="E23" s="86" t="s">
        <v>5</v>
      </c>
      <c r="G23" s="126" t="n">
        <v>2</v>
      </c>
      <c r="H23" s="127" t="s"/>
      <c r="I23" s="128" t="s"/>
      <c r="J23" s="130" t="n">
        <f aca="false" ca="false" dt2D="false" dtr="false" t="normal">4*$D$29*(D23/1000000)/POWER(RADIANS($D$10), 2)</f>
        <v>369.3157143763212</v>
      </c>
      <c r="K23" s="86" t="s">
        <v>6</v>
      </c>
      <c r="N23" s="64" t="n"/>
      <c r="O23" s="1" t="n">
        <f aca="false" ca="false" dt2D="false" dtr="false" t="normal">1+O22</f>
        <v>20</v>
      </c>
      <c r="P23" s="65" t="n">
        <f aca="false" ca="false" dt2D="false" dtr="false" t="normal">P22+$J$45</f>
        <v>7.425</v>
      </c>
      <c r="Q23" s="104" t="n"/>
      <c r="R23" s="67" t="n">
        <f aca="false" ca="false" dt2D="false" dtr="false" t="normal">20*LOG(P23)</f>
        <v>17.413929159784995</v>
      </c>
      <c r="S23" s="67" t="n">
        <f aca="false" ca="false" dt2D="false" dtr="false" t="normal">2*$J$6*(P23/1000)</f>
        <v>0.8682226709928194</v>
      </c>
      <c r="T23" s="67" t="n">
        <f aca="false" ca="false" dt2D="false" dtr="false" t="normal">R23+S23</f>
        <v>18.282151830777813</v>
      </c>
      <c r="U23" s="68" t="n">
        <f aca="false" ca="false" dt2D="false" dtr="false" t="normal">$Q$4-(R23+S23)+$Q$8+$Q$10</f>
        <v>134.7927372419657</v>
      </c>
      <c r="V23" s="69" t="n">
        <f aca="false" ca="false" dt2D="false" dtr="false" t="normal">POWER(10, (U23+$D$16)*0.05)*1000</f>
        <v>4.063203574023112</v>
      </c>
      <c r="W23" s="70" t="n">
        <f aca="false" ca="false" dt2D="false" dtr="false" t="normal">POWER(10, 0.05*T23)</f>
        <v>8.205548023096732</v>
      </c>
      <c r="X23" s="71" t="n">
        <f aca="false" ca="false" dt2D="false" dtr="false" t="normal">V23*POWER(2, 0.5)*W23</f>
        <v>47.15102858767383</v>
      </c>
      <c r="Y23" s="71" t="n">
        <f aca="false" ca="false" dt2D="false" dtr="false" t="normal">W23*(50/$X$4)</f>
        <v>8.70134572763256</v>
      </c>
      <c r="Z23" s="71" t="n"/>
      <c r="AA23" s="71" t="n"/>
      <c r="AC23" s="72" t="n">
        <f aca="false" ca="false" dt2D="false" dtr="false" t="normal">AC22+1</f>
        <v>20</v>
      </c>
      <c r="AD23" s="73" t="n">
        <f aca="false" ca="false" dt2D="false" dtr="false" t="normal">AD22+$J$46</f>
        <v>68</v>
      </c>
      <c r="AF23" s="0" t="n">
        <f aca="false" ca="false" dt2D="false" dtr="false" t="normal">20*LOG(AD23)</f>
        <v>36.650178254124725</v>
      </c>
      <c r="AG23" s="0" t="n">
        <f aca="false" ca="false" dt2D="false" dtr="false" t="normal">2*$J$6*(AD23/1000)</f>
        <v>7.951399545792824</v>
      </c>
      <c r="AH23" s="75" t="n">
        <f aca="false" ca="false" dt2D="false" dtr="false" t="normal">AF23+AG23</f>
        <v>44.60157779991755</v>
      </c>
      <c r="AI23" s="74" t="n">
        <f aca="false" ca="false" dt2D="false" dtr="false" t="normal">$AE$4-(AF23+AG23)+$Q$8+$Q$10</f>
        <v>128.47331127282598</v>
      </c>
      <c r="AJ23" s="76" t="n">
        <f aca="false" ca="false" dt2D="false" dtr="false" t="normal">POWER(10, (AI23+$D$16)*0.05)*1000</f>
        <v>1.9628959699933588</v>
      </c>
      <c r="AK23" s="77" t="n">
        <f aca="false" ca="false" dt2D="false" dtr="false" t="normal">POWER(10, 0.05*AH23)</f>
        <v>169.85521680182438</v>
      </c>
      <c r="AL23" s="0" t="n">
        <f aca="false" ca="false" dt2D="false" dtr="false" t="normal">AJ23*POWER(2, 0.5)*AK23</f>
        <v>471.51028587673846</v>
      </c>
      <c r="AM23" s="78" t="n">
        <f aca="false" ca="false" dt2D="false" dtr="false" t="normal">AK23*($X$4/$AL$4)</f>
        <v>16.985521680182426</v>
      </c>
      <c r="AN23" s="79" t="n">
        <f aca="false" ca="false" dt2D="false" dtr="false" t="normal">AJ23*POWER(2, 0.5)*AM23</f>
        <v>47.151028587673814</v>
      </c>
      <c r="AO23" s="79" t="n">
        <f aca="false" ca="false" dt2D="false" dtr="false" t="normal">AK23*(50/AL23)</f>
        <v>18.011825180652334</v>
      </c>
      <c r="AP23" s="79" t="n">
        <f aca="false" ca="false" dt2D="false" dtr="false" t="normal">AJ23*POWER(2, 0.5)*AO23</f>
        <v>49.99999999999999</v>
      </c>
      <c r="AQ23" s="79" t="n">
        <f aca="false" ca="false" dt2D="false" dtr="false" t="normal">20*LOG10(AO23)</f>
        <v>25.111154462635064</v>
      </c>
      <c r="AR23" s="79" t="n">
        <f aca="false" ca="false" dt2D="false" dtr="false" t="normal">AH23-AQ23</f>
        <v>19.490423337282486</v>
      </c>
      <c r="AT23" s="72" t="n">
        <f aca="false" ca="false" dt2D="false" dtr="false" t="normal">AT22+1</f>
        <v>20</v>
      </c>
      <c r="AU23" s="73" t="n">
        <f aca="false" ca="false" dt2D="false" dtr="false" t="normal">AU22+27</f>
        <v>563</v>
      </c>
      <c r="AV23" s="72" t="n"/>
      <c r="AW23" s="72" t="n">
        <f aca="false" ca="false" dt2D="false" dtr="false" t="normal">20*LOG(AU23)</f>
        <v>55.010167897026925</v>
      </c>
      <c r="AX23" s="72" t="n">
        <f aca="false" ca="false" dt2D="false" dtr="false" t="normal">2*$J$6*(AU23/1000)</f>
        <v>65.8329109453141</v>
      </c>
      <c r="AY23" s="72" t="n">
        <f aca="false" ca="false" dt2D="false" dtr="false" t="normal">AW23+AX23</f>
        <v>120.84307884234101</v>
      </c>
      <c r="AZ23" s="80" t="e">
        <f aca="false" ca="false" dt2D="false" dtr="false" t="normal">$AV$4-(AW23+AX23)+$Q$8+$Q$10</f>
        <v>#NUM!</v>
      </c>
      <c r="BA23" s="81" t="e">
        <f aca="false" ca="false" dt2D="false" dtr="false" t="normal">POWER(10, (AZ23+$D$16)*0.05)*1000</f>
        <v>#NUM!</v>
      </c>
      <c r="BB23" s="82" t="n">
        <f aca="false" ca="false" dt2D="false" dtr="false" t="normal">POWER(10, 0.05*AY23)</f>
        <v>1101929.8356885985</v>
      </c>
      <c r="BC23" s="72" t="e">
        <f aca="false" ca="false" dt2D="false" dtr="false" t="normal">BA23*POWER(2, 0.5)*BB23</f>
        <v>#NUM!</v>
      </c>
      <c r="BD23" s="71" t="e">
        <f aca="false" ca="false" dt2D="false" dtr="false" t="normal">BB23*($X$4/$BC$4)</f>
        <v>#NUM!</v>
      </c>
      <c r="BE23" s="71" t="e">
        <f aca="false" ca="false" dt2D="false" dtr="false" t="normal">BA23*POWER(2, 0.5)*BD23</f>
        <v>#NUM!</v>
      </c>
      <c r="BF23" s="71" t="e">
        <f aca="false" ca="false" dt2D="false" dtr="false" t="normal">BB23*(50/BC23)</f>
        <v>#NUM!</v>
      </c>
      <c r="BG23" s="71" t="e">
        <f aca="false" ca="false" dt2D="false" dtr="false" t="normal">BA23*POWER(2, 0.5)*BF23</f>
        <v>#NUM!</v>
      </c>
      <c r="BH23" s="0" t="e">
        <f aca="false" ca="false" dt2D="false" dtr="false" t="normal">20*LOG10(BF23)</f>
        <v>#NUM!</v>
      </c>
      <c r="BI23" s="0" t="e">
        <f aca="false" ca="false" dt2D="false" dtr="false" t="normal">AY23-BH23</f>
        <v>#NUM!</v>
      </c>
      <c r="BK23" s="75" t="n"/>
    </row>
    <row outlineLevel="0" r="24">
      <c r="B24" s="124" t="n">
        <v>3</v>
      </c>
      <c r="C24" s="132" t="s"/>
      <c r="D24" s="129" t="n">
        <v>0</v>
      </c>
      <c r="E24" s="86" t="s">
        <v>5</v>
      </c>
      <c r="G24" s="126" t="n">
        <v>3</v>
      </c>
      <c r="H24" s="127" t="s"/>
      <c r="I24" s="92" t="s"/>
      <c r="J24" s="130" t="n">
        <f aca="false" ca="false" dt2D="false" dtr="false" t="normal">4*$D$29*(D24/1000000)/POWER(RADIANS($D$10), 2)</f>
        <v>0</v>
      </c>
      <c r="K24" s="86" t="s">
        <v>6</v>
      </c>
      <c r="N24" s="64" t="n"/>
      <c r="O24" s="1" t="n">
        <f aca="false" ca="false" dt2D="false" dtr="false" t="normal">1+O23</f>
        <v>21</v>
      </c>
      <c r="P24" s="65" t="n">
        <f aca="false" ca="false" dt2D="false" dtr="false" t="normal">P23+$J$45</f>
        <v>7.8</v>
      </c>
      <c r="Q24" s="104" t="n"/>
      <c r="R24" s="67" t="n">
        <f aca="false" ca="false" dt2D="false" dtr="false" t="normal">20*LOG(P24)</f>
        <v>17.84189205380961</v>
      </c>
      <c r="S24" s="67" t="n">
        <f aca="false" ca="false" dt2D="false" dtr="false" t="normal">2*$J$6*(P24/1000)</f>
        <v>0.9120723008409414</v>
      </c>
      <c r="T24" s="67" t="n">
        <f aca="false" ca="false" dt2D="false" dtr="false" t="normal">R24+S24</f>
        <v>18.75396435465055</v>
      </c>
      <c r="U24" s="68" t="n">
        <f aca="false" ca="false" dt2D="false" dtr="false" t="normal">$Q$4-(R24+S24)+$Q$8+$Q$10</f>
        <v>134.32092471809298</v>
      </c>
      <c r="V24" s="69" t="n">
        <f aca="false" ca="false" dt2D="false" dtr="false" t="normal">POWER(10, (U24+$D$16)*0.05)*1000</f>
        <v>3.8483800591808714</v>
      </c>
      <c r="W24" s="70" t="n">
        <f aca="false" ca="false" dt2D="false" dtr="false" t="normal">POWER(10, 0.05*T24)</f>
        <v>8.663596511141249</v>
      </c>
      <c r="X24" s="71" t="n">
        <f aca="false" ca="false" dt2D="false" dtr="false" t="normal">V24*POWER(2, 0.5)*W24</f>
        <v>47.15102858767387</v>
      </c>
      <c r="Y24" s="71" t="n">
        <f aca="false" ca="false" dt2D="false" dtr="false" t="normal">W24*(50/$X$4)</f>
        <v>9.187070537636236</v>
      </c>
      <c r="Z24" s="71" t="n"/>
      <c r="AA24" s="71" t="n"/>
      <c r="AC24" s="72" t="n">
        <f aca="false" ca="false" dt2D="false" dtr="false" t="normal">AC23+1</f>
        <v>21</v>
      </c>
      <c r="AD24" s="73" t="n">
        <f aca="false" ca="false" dt2D="false" dtr="false" t="normal">AD23+$J$46</f>
        <v>71</v>
      </c>
      <c r="AF24" s="0" t="n">
        <f aca="false" ca="false" dt2D="false" dtr="false" t="normal">20*LOG(AD24)</f>
        <v>37.0251669743815</v>
      </c>
      <c r="AG24" s="0" t="n">
        <f aca="false" ca="false" dt2D="false" dtr="false" t="normal">2*$J$6*(AD24/1000)</f>
        <v>8.3021965845778</v>
      </c>
      <c r="AH24" s="75" t="n">
        <f aca="false" ca="false" dt2D="false" dtr="false" t="normal">AF24+AG24</f>
        <v>45.3273635589593</v>
      </c>
      <c r="AI24" s="74" t="n">
        <f aca="false" ca="false" dt2D="false" dtr="false" t="normal">$AE$4-(AF24+AG24)+$Q$8+$Q$10</f>
        <v>127.74752551378425</v>
      </c>
      <c r="AJ24" s="76" t="n">
        <f aca="false" ca="false" dt2D="false" dtr="false" t="normal">POWER(10, (AI24+$D$16)*0.05)*1000</f>
        <v>1.805543663407926</v>
      </c>
      <c r="AK24" s="77" t="n">
        <f aca="false" ca="false" dt2D="false" dtr="false" t="normal">POWER(10, 0.05*AH24)</f>
        <v>184.65802145894907</v>
      </c>
      <c r="AL24" s="0" t="n">
        <f aca="false" ca="false" dt2D="false" dtr="false" t="normal">AJ24*POWER(2, 0.5)*AK24</f>
        <v>471.5102858767398</v>
      </c>
      <c r="AM24" s="78" t="n">
        <f aca="false" ca="false" dt2D="false" dtr="false" t="normal">AK24*($X$4/$AL$4)</f>
        <v>18.46580214589489</v>
      </c>
      <c r="AN24" s="79" t="n">
        <f aca="false" ca="false" dt2D="false" dtr="false" t="normal">AJ24*POWER(2, 0.5)*AM24</f>
        <v>47.15102858767394</v>
      </c>
      <c r="AO24" s="79" t="n">
        <f aca="false" ca="false" dt2D="false" dtr="false" t="normal">AK24*(50/AL24)</f>
        <v>19.581547528235852</v>
      </c>
      <c r="AP24" s="79" t="n">
        <f aca="false" ca="false" dt2D="false" dtr="false" t="normal">AJ24*POWER(2, 0.5)*AO24</f>
        <v>50.00000000000001</v>
      </c>
      <c r="AQ24" s="79" t="n">
        <f aca="false" ca="false" dt2D="false" dtr="false" t="normal">20*LOG10(AO24)</f>
        <v>25.83694022167679</v>
      </c>
      <c r="AR24" s="79" t="n">
        <f aca="false" ca="false" dt2D="false" dtr="false" t="normal">AH24-AQ24</f>
        <v>19.490423337282508</v>
      </c>
      <c r="AT24" s="72" t="n">
        <f aca="false" ca="false" dt2D="false" dtr="false" t="normal">AT23+1</f>
        <v>21</v>
      </c>
      <c r="AU24" s="73" t="n">
        <f aca="false" ca="false" dt2D="false" dtr="false" t="normal">AU23+27</f>
        <v>590</v>
      </c>
      <c r="AV24" s="72" t="n"/>
      <c r="AW24" s="72" t="n">
        <f aca="false" ca="false" dt2D="false" dtr="false" t="normal">20*LOG(AU24)</f>
        <v>55.41704023284288</v>
      </c>
      <c r="AX24" s="72" t="n">
        <f aca="false" ca="false" dt2D="false" dtr="false" t="normal">2*$J$6*(AU24/1000)</f>
        <v>68.9900842943789</v>
      </c>
      <c r="AY24" s="72" t="n">
        <f aca="false" ca="false" dt2D="false" dtr="false" t="normal">AW24+AX24</f>
        <v>124.40712452722178</v>
      </c>
      <c r="AZ24" s="80" t="e">
        <f aca="false" ca="false" dt2D="false" dtr="false" t="normal">$AV$4-(AW24+AX24)+$Q$8+$Q$10</f>
        <v>#NUM!</v>
      </c>
      <c r="BA24" s="81" t="e">
        <f aca="false" ca="false" dt2D="false" dtr="false" t="normal">POWER(10, (AZ24+$D$16)*0.05)*1000</f>
        <v>#NUM!</v>
      </c>
      <c r="BB24" s="82" t="n">
        <f aca="false" ca="false" dt2D="false" dtr="false" t="normal">POWER(10, 0.05*AY24)</f>
        <v>1660948.7279409629</v>
      </c>
      <c r="BC24" s="72" t="e">
        <f aca="false" ca="false" dt2D="false" dtr="false" t="normal">BA24*POWER(2, 0.5)*BB24</f>
        <v>#NUM!</v>
      </c>
      <c r="BD24" s="71" t="e">
        <f aca="false" ca="false" dt2D="false" dtr="false" t="normal">BB24*($X$4/$BC$4)</f>
        <v>#NUM!</v>
      </c>
      <c r="BE24" s="71" t="e">
        <f aca="false" ca="false" dt2D="false" dtr="false" t="normal">BA24*POWER(2, 0.5)*BD24</f>
        <v>#NUM!</v>
      </c>
      <c r="BF24" s="71" t="e">
        <f aca="false" ca="false" dt2D="false" dtr="false" t="normal">BB24*(50/BC24)</f>
        <v>#NUM!</v>
      </c>
      <c r="BG24" s="71" t="e">
        <f aca="false" ca="false" dt2D="false" dtr="false" t="normal">BA24*POWER(2, 0.5)*BF24</f>
        <v>#NUM!</v>
      </c>
      <c r="BH24" s="0" t="e">
        <f aca="false" ca="false" dt2D="false" dtr="false" t="normal">20*LOG10(BF24)</f>
        <v>#NUM!</v>
      </c>
      <c r="BI24" s="0" t="e">
        <f aca="false" ca="false" dt2D="false" dtr="false" t="normal">AY24-BH24</f>
        <v>#NUM!</v>
      </c>
      <c r="BK24" s="75" t="n"/>
    </row>
    <row outlineLevel="0" r="25">
      <c r="B25" s="111" t="s">
        <v>96</v>
      </c>
      <c r="C25" s="112" t="s"/>
      <c r="D25" s="112" t="s"/>
      <c r="E25" s="113" t="s"/>
      <c r="G25" s="87" t="s">
        <v>97</v>
      </c>
      <c r="H25" s="123" t="s"/>
      <c r="I25" s="123" t="s"/>
      <c r="J25" s="123" t="s"/>
      <c r="K25" s="88" t="s"/>
      <c r="N25" s="64" t="n"/>
      <c r="O25" s="1" t="n">
        <f aca="false" ca="false" dt2D="false" dtr="false" t="normal">1+O24</f>
        <v>22</v>
      </c>
      <c r="P25" s="65" t="n">
        <f aca="false" ca="false" dt2D="false" dtr="false" t="normal">P24+$J$45</f>
        <v>8.175</v>
      </c>
      <c r="Q25" s="104" t="n"/>
      <c r="R25" s="67" t="n">
        <f aca="false" ca="false" dt2D="false" dtr="false" t="normal">20*LOG(P25)</f>
        <v>18.249755226646474</v>
      </c>
      <c r="S25" s="67" t="n">
        <f aca="false" ca="false" dt2D="false" dtr="false" t="normal">2*$J$6*(P25/1000)</f>
        <v>0.9559219306890636</v>
      </c>
      <c r="T25" s="67" t="n">
        <f aca="false" ca="false" dt2D="false" dtr="false" t="normal">R25+S25</f>
        <v>19.205677157335536</v>
      </c>
      <c r="U25" s="68" t="n">
        <f aca="false" ca="false" dt2D="false" dtr="false" t="normal">$Q$4-(R25+S25)+$Q$8+$Q$10</f>
        <v>133.869211915408</v>
      </c>
      <c r="V25" s="69" t="n">
        <f aca="false" ca="false" dt2D="false" dtr="false" t="normal">POWER(10, (U25+$D$16)*0.05)*1000</f>
        <v>3.6533587049592815</v>
      </c>
      <c r="W25" s="70" t="n">
        <f aca="false" ca="false" dt2D="false" dtr="false" t="normal">POWER(10, 0.05*T25)</f>
        <v>9.126071307754737</v>
      </c>
      <c r="X25" s="71" t="n">
        <f aca="false" ca="false" dt2D="false" dtr="false" t="normal">V25*POWER(2, 0.5)*W25</f>
        <v>47.1510285876738</v>
      </c>
      <c r="Y25" s="71" t="n">
        <f aca="false" ca="false" dt2D="false" dtr="false" t="normal">W25*(50/$X$4)</f>
        <v>9.677489103748268</v>
      </c>
      <c r="Z25" s="71" t="n"/>
      <c r="AA25" s="71" t="n"/>
      <c r="AC25" s="72" t="n">
        <f aca="false" ca="false" dt2D="false" dtr="false" t="normal">AC24+1</f>
        <v>22</v>
      </c>
      <c r="AD25" s="73" t="n">
        <f aca="false" ca="false" dt2D="false" dtr="false" t="normal">AD24+$J$46</f>
        <v>74</v>
      </c>
      <c r="AF25" s="0" t="n">
        <f aca="false" ca="false" dt2D="false" dtr="false" t="normal">20*LOG(AD25)</f>
        <v>37.384634394619525</v>
      </c>
      <c r="AG25" s="0" t="n">
        <f aca="false" ca="false" dt2D="false" dtr="false" t="normal">2*$J$6*(AD25/1000)</f>
        <v>8.652993623362777</v>
      </c>
      <c r="AH25" s="75" t="n">
        <f aca="false" ca="false" dt2D="false" dtr="false" t="normal">AF25+AG25</f>
        <v>46.0376280179823</v>
      </c>
      <c r="AI25" s="74" t="n">
        <f aca="false" ca="false" dt2D="false" dtr="false" t="normal">$AE$4-(AF25+AG25)+$Q$8+$Q$10</f>
        <v>127.03726105476126</v>
      </c>
      <c r="AJ25" s="76" t="n">
        <f aca="false" ca="false" dt2D="false" dtr="false" t="normal">POWER(10, (AI25+$D$16)*0.05)*1000</f>
        <v>1.6637756826733276</v>
      </c>
      <c r="AK25" s="77" t="n">
        <f aca="false" ca="false" dt2D="false" dtr="false" t="normal">POWER(10, 0.05*AH25)</f>
        <v>200.39247118153307</v>
      </c>
      <c r="AL25" s="0" t="n">
        <f aca="false" ca="false" dt2D="false" dtr="false" t="normal">AJ25*POWER(2, 0.5)*AK25</f>
        <v>471.5102858767399</v>
      </c>
      <c r="AM25" s="78" t="n">
        <f aca="false" ca="false" dt2D="false" dtr="false" t="normal">AK25*($X$4/$AL$4)</f>
        <v>20.03924711815329</v>
      </c>
      <c r="AN25" s="79" t="n">
        <f aca="false" ca="false" dt2D="false" dtr="false" t="normal">AJ25*POWER(2, 0.5)*AM25</f>
        <v>47.15102858767395</v>
      </c>
      <c r="AO25" s="79" t="n">
        <f aca="false" ca="false" dt2D="false" dtr="false" t="normal">AK25*(50/AL25)</f>
        <v>21.25006359181725</v>
      </c>
      <c r="AP25" s="79" t="n">
        <f aca="false" ca="false" dt2D="false" dtr="false" t="normal">AJ25*POWER(2, 0.5)*AO25</f>
        <v>49.99999999999999</v>
      </c>
      <c r="AQ25" s="79" t="n">
        <f aca="false" ca="false" dt2D="false" dtr="false" t="normal">20*LOG10(AO25)</f>
        <v>26.547204680699785</v>
      </c>
      <c r="AR25" s="79" t="n">
        <f aca="false" ca="false" dt2D="false" dtr="false" t="normal">AH25-AQ25</f>
        <v>19.490423337282515</v>
      </c>
      <c r="AT25" s="72" t="n">
        <f aca="false" ca="false" dt2D="false" dtr="false" t="normal">AT24+1</f>
        <v>22</v>
      </c>
      <c r="AU25" s="73" t="n">
        <f aca="false" ca="false" dt2D="false" dtr="false" t="normal">AU24+27</f>
        <v>617</v>
      </c>
      <c r="AV25" s="72" t="n"/>
      <c r="AW25" s="72" t="n">
        <f aca="false" ca="false" dt2D="false" dtr="false" t="normal">20*LOG(AU25)</f>
        <v>55.80570328066483</v>
      </c>
      <c r="AX25" s="72" t="n">
        <f aca="false" ca="false" dt2D="false" dtr="false" t="normal">2*$J$6*(AU25/1000)</f>
        <v>72.14725764344371</v>
      </c>
      <c r="AY25" s="72" t="n">
        <f aca="false" ca="false" dt2D="false" dtr="false" t="normal">AW25+AX25</f>
        <v>127.95296092410854</v>
      </c>
      <c r="AZ25" s="80" t="e">
        <f aca="false" ca="false" dt2D="false" dtr="false" t="normal">$AV$4-(AW25+AX25)+$Q$8+$Q$10</f>
        <v>#NUM!</v>
      </c>
      <c r="BA25" s="81" t="e">
        <f aca="false" ca="false" dt2D="false" dtr="false" t="normal">POWER(10, (AZ25+$D$16)*0.05)*1000</f>
        <v>#NUM!</v>
      </c>
      <c r="BB25" s="82" t="n">
        <f aca="false" ca="false" dt2D="false" dtr="false" t="normal">POWER(10, 0.05*AY25)</f>
        <v>2498319.8937461404</v>
      </c>
      <c r="BC25" s="72" t="e">
        <f aca="false" ca="false" dt2D="false" dtr="false" t="normal">BA25*POWER(2, 0.5)*BB25</f>
        <v>#NUM!</v>
      </c>
      <c r="BD25" s="71" t="e">
        <f aca="false" ca="false" dt2D="false" dtr="false" t="normal">BB25*($X$4/$BC$4)</f>
        <v>#NUM!</v>
      </c>
      <c r="BE25" s="71" t="e">
        <f aca="false" ca="false" dt2D="false" dtr="false" t="normal">BA25*POWER(2, 0.5)*BD25</f>
        <v>#NUM!</v>
      </c>
      <c r="BF25" s="71" t="e">
        <f aca="false" ca="false" dt2D="false" dtr="false" t="normal">BB25*(50/BC25)</f>
        <v>#NUM!</v>
      </c>
      <c r="BG25" s="71" t="e">
        <f aca="false" ca="false" dt2D="false" dtr="false" t="normal">BA25*POWER(2, 0.5)*BF25</f>
        <v>#NUM!</v>
      </c>
      <c r="BH25" s="0" t="e">
        <f aca="false" ca="false" dt2D="false" dtr="false" t="normal">20*LOG10(BF25)</f>
        <v>#NUM!</v>
      </c>
      <c r="BI25" s="0" t="e">
        <f aca="false" ca="false" dt2D="false" dtr="false" t="normal">AY25-BH25</f>
        <v>#NUM!</v>
      </c>
      <c r="BK25" s="75" t="n"/>
    </row>
    <row outlineLevel="0" r="26">
      <c r="B26" s="124" t="n">
        <v>1</v>
      </c>
      <c r="C26" s="125" t="s">
        <v>2</v>
      </c>
      <c r="D26" s="85" t="n">
        <v>20</v>
      </c>
      <c r="E26" s="86" t="s">
        <v>3</v>
      </c>
      <c r="G26" s="126" t="n">
        <v>1</v>
      </c>
      <c r="H26" s="127" t="s"/>
      <c r="I26" s="84" t="s">
        <v>98</v>
      </c>
      <c r="J26" s="133" t="n">
        <f aca="false" ca="false" dt2D="false" dtr="false" t="normal">D26/POWER(2, 0.5)</f>
        <v>14.14213562373095</v>
      </c>
      <c r="K26" s="86" t="s">
        <v>3</v>
      </c>
      <c r="N26" s="64" t="n"/>
      <c r="O26" s="1" t="n">
        <f aca="false" ca="false" dt2D="false" dtr="false" t="normal">1+O25</f>
        <v>23</v>
      </c>
      <c r="P26" s="65" t="n">
        <f aca="false" ca="false" dt2D="false" dtr="false" t="normal">P25+$J$45</f>
        <v>8.55</v>
      </c>
      <c r="Q26" s="104" t="n"/>
      <c r="R26" s="67" t="n">
        <f aca="false" ca="false" dt2D="false" dtr="false" t="normal">20*LOG(P26)</f>
        <v>18.639322294563453</v>
      </c>
      <c r="S26" s="67" t="n">
        <f aca="false" ca="false" dt2D="false" dtr="false" t="normal">2*$J$6*(P26/1000)</f>
        <v>0.9997715605371859</v>
      </c>
      <c r="T26" s="67" t="n">
        <f aca="false" ca="false" dt2D="false" dtr="false" t="normal">R26+S26</f>
        <v>19.63909385510064</v>
      </c>
      <c r="U26" s="68" t="n">
        <f aca="false" ca="false" dt2D="false" dtr="false" t="normal">$Q$4-(R26+S26)+$Q$8+$Q$10</f>
        <v>133.4357952176429</v>
      </c>
      <c r="V26" s="69" t="n">
        <f aca="false" ca="false" dt2D="false" dtr="false" t="normal">POWER(10, (U26+$D$16)*0.05)*1000</f>
        <v>3.475533513333924</v>
      </c>
      <c r="W26" s="70" t="n">
        <f aca="false" ca="false" dt2D="false" dtr="false" t="normal">POWER(10, 0.05*T26)</f>
        <v>9.593005484295439</v>
      </c>
      <c r="X26" s="71" t="n">
        <f aca="false" ca="false" dt2D="false" dtr="false" t="normal">V26*POWER(2, 0.5)*W26</f>
        <v>47.151028587673835</v>
      </c>
      <c r="Y26" s="71" t="n">
        <f aca="false" ca="false" dt2D="false" dtr="false" t="normal">W26*(50/$X$4)</f>
        <v>10.172636495572895</v>
      </c>
      <c r="Z26" s="71" t="n"/>
      <c r="AA26" s="71" t="n"/>
      <c r="AC26" s="72" t="n">
        <f aca="false" ca="false" dt2D="false" dtr="false" t="normal">AC25+1</f>
        <v>23</v>
      </c>
      <c r="AD26" s="73" t="n">
        <f aca="false" ca="false" dt2D="false" dtr="false" t="normal">AD25+$J$46</f>
        <v>77</v>
      </c>
      <c r="AF26" s="0" t="n">
        <f aca="false" ca="false" dt2D="false" dtr="false" t="normal">20*LOG(AD26)</f>
        <v>37.72981450344964</v>
      </c>
      <c r="AG26" s="0" t="n">
        <f aca="false" ca="false" dt2D="false" dtr="false" t="normal">2*$J$6*(AD26/1000)</f>
        <v>9.003790662147756</v>
      </c>
      <c r="AH26" s="75" t="n">
        <f aca="false" ca="false" dt2D="false" dtr="false" t="normal">AF26+AG26</f>
        <v>46.733605165597396</v>
      </c>
      <c r="AI26" s="74" t="n">
        <f aca="false" ca="false" dt2D="false" dtr="false" t="normal">$AE$4-(AF26+AG26)+$Q$8+$Q$10</f>
        <v>126.34128390714615</v>
      </c>
      <c r="AJ26" s="76" t="n">
        <f aca="false" ca="false" dt2D="false" dtr="false" t="normal">POWER(10, (AI26+$D$16)*0.05)*1000</f>
        <v>1.5356629805832036</v>
      </c>
      <c r="AK26" s="77" t="n">
        <f aca="false" ca="false" dt2D="false" dtr="false" t="normal">POWER(10, 0.05*AH26)</f>
        <v>217.110215430231</v>
      </c>
      <c r="AL26" s="0" t="n">
        <f aca="false" ca="false" dt2D="false" dtr="false" t="normal">AJ26*POWER(2, 0.5)*AK26</f>
        <v>471.5102858767393</v>
      </c>
      <c r="AM26" s="78" t="n">
        <f aca="false" ca="false" dt2D="false" dtr="false" t="normal">AK26*($X$4/$AL$4)</f>
        <v>21.711021543023083</v>
      </c>
      <c r="AN26" s="79" t="n">
        <f aca="false" ca="false" dt2D="false" dtr="false" t="normal">AJ26*POWER(2, 0.5)*AM26</f>
        <v>47.1510285876739</v>
      </c>
      <c r="AO26" s="79" t="n">
        <f aca="false" ca="false" dt2D="false" dtr="false" t="normal">AK26*(50/AL26)</f>
        <v>23.02285039514358</v>
      </c>
      <c r="AP26" s="79" t="n">
        <f aca="false" ca="false" dt2D="false" dtr="false" t="normal">AJ26*POWER(2, 0.5)*AO26</f>
        <v>50</v>
      </c>
      <c r="AQ26" s="79" t="n">
        <f aca="false" ca="false" dt2D="false" dtr="false" t="normal">20*LOG10(AO26)</f>
        <v>27.24318182831489</v>
      </c>
      <c r="AR26" s="79" t="n">
        <f aca="false" ca="false" dt2D="false" dtr="false" t="normal">AH26-AQ26</f>
        <v>19.490423337282508</v>
      </c>
      <c r="AT26" s="72" t="n">
        <f aca="false" ca="false" dt2D="false" dtr="false" t="normal">AT25+1</f>
        <v>23</v>
      </c>
      <c r="AU26" s="73" t="n">
        <f aca="false" ca="false" dt2D="false" dtr="false" t="normal">AU25+27</f>
        <v>644</v>
      </c>
      <c r="AV26" s="72" t="n"/>
      <c r="AW26" s="72" t="n">
        <f aca="false" ca="false" dt2D="false" dtr="false" t="normal">20*LOG(AU26)</f>
        <v>56.17771734719624</v>
      </c>
      <c r="AX26" s="72" t="n">
        <f aca="false" ca="false" dt2D="false" dtr="false" t="normal">2*$J$6*(AU26/1000)</f>
        <v>75.3044309925085</v>
      </c>
      <c r="AY26" s="72" t="n">
        <f aca="false" ca="false" dt2D="false" dtr="false" t="normal">AW26+AX26</f>
        <v>131.48214833970474</v>
      </c>
      <c r="AZ26" s="80" t="e">
        <f aca="false" ca="false" dt2D="false" dtr="false" t="normal">$AV$4-(AW26+AX26)+$Q$8+$Q$10</f>
        <v>#NUM!</v>
      </c>
      <c r="BA26" s="81" t="e">
        <f aca="false" ca="false" dt2D="false" dtr="false" t="normal">POWER(10, (AZ26+$D$16)*0.05)*1000</f>
        <v>#NUM!</v>
      </c>
      <c r="BB26" s="82" t="n">
        <f aca="false" ca="false" dt2D="false" dtr="false" t="normal">POWER(10, 0.05*AY26)</f>
        <v>3750657.5831931974</v>
      </c>
      <c r="BC26" s="72" t="e">
        <f aca="false" ca="false" dt2D="false" dtr="false" t="normal">BA26*POWER(2, 0.5)*BB26</f>
        <v>#NUM!</v>
      </c>
      <c r="BD26" s="71" t="e">
        <f aca="false" ca="false" dt2D="false" dtr="false" t="normal">BB26*($X$4/$BC$4)</f>
        <v>#NUM!</v>
      </c>
      <c r="BE26" s="71" t="e">
        <f aca="false" ca="false" dt2D="false" dtr="false" t="normal">BA26*POWER(2, 0.5)*BD26</f>
        <v>#NUM!</v>
      </c>
      <c r="BF26" s="71" t="e">
        <f aca="false" ca="false" dt2D="false" dtr="false" t="normal">BB26*(50/BC26)</f>
        <v>#NUM!</v>
      </c>
      <c r="BG26" s="71" t="e">
        <f aca="false" ca="false" dt2D="false" dtr="false" t="normal">BA26*POWER(2, 0.5)*BF26</f>
        <v>#NUM!</v>
      </c>
      <c r="BH26" s="0" t="e">
        <f aca="false" ca="false" dt2D="false" dtr="false" t="normal">20*LOG10(BF26)</f>
        <v>#NUM!</v>
      </c>
      <c r="BI26" s="0" t="e">
        <f aca="false" ca="false" dt2D="false" dtr="false" t="normal">AY26-BH26</f>
        <v>#NUM!</v>
      </c>
      <c r="BK26" s="75" t="n"/>
    </row>
    <row outlineLevel="0" r="27">
      <c r="B27" s="124" t="n">
        <v>2</v>
      </c>
      <c r="C27" s="131" t="s"/>
      <c r="D27" s="85" t="n">
        <v>200</v>
      </c>
      <c r="E27" s="86" t="s">
        <v>3</v>
      </c>
      <c r="G27" s="126" t="n">
        <v>2</v>
      </c>
      <c r="H27" s="127" t="s"/>
      <c r="I27" s="128" t="s"/>
      <c r="J27" s="133" t="n">
        <f aca="false" ca="false" dt2D="false" dtr="false" t="normal">D27/POWER(2, 0.5)</f>
        <v>141.42135623730948</v>
      </c>
      <c r="K27" s="86" t="s">
        <v>3</v>
      </c>
      <c r="N27" s="64" t="n"/>
      <c r="O27" s="1" t="n">
        <f aca="false" ca="false" dt2D="false" dtr="false" t="normal">1+O26</f>
        <v>24</v>
      </c>
      <c r="P27" s="65" t="n">
        <f aca="false" ca="false" dt2D="false" dtr="false" t="normal">P26+$J$45</f>
        <v>8.925</v>
      </c>
      <c r="Q27" s="104" t="n"/>
      <c r="R27" s="67" t="n">
        <f aca="false" ca="false" dt2D="false" dtr="false" t="normal">20*LOG(P27)</f>
        <v>19.012164495684615</v>
      </c>
      <c r="S27" s="67" t="n">
        <f aca="false" ca="false" dt2D="false" dtr="false" t="normal">2*$J$6*(P27/1000)</f>
        <v>1.043621190385308</v>
      </c>
      <c r="T27" s="67" t="n">
        <f aca="false" ca="false" dt2D="false" dtr="false" t="normal">R27+S27</f>
        <v>20.055785686069925</v>
      </c>
      <c r="U27" s="68" t="n">
        <f aca="false" ca="false" dt2D="false" dtr="false" t="normal">$Q$4-(R27+S27)+$Q$8+$Q$10</f>
        <v>133.0191033866736</v>
      </c>
      <c r="V27" s="69" t="n">
        <f aca="false" ca="false" dt2D="false" dtr="false" t="normal">POWER(10, (U27+$D$16)*0.05)*1000</f>
        <v>3.312736471315209</v>
      </c>
      <c r="W27" s="70" t="n">
        <f aca="false" ca="false" dt2D="false" dtr="false" t="normal">POWER(10, 0.05*T27)</f>
        <v>10.064432333498624</v>
      </c>
      <c r="X27" s="71" t="n">
        <f aca="false" ca="false" dt2D="false" dtr="false" t="normal">V27*POWER(2, 0.5)*W27</f>
        <v>47.151028587673835</v>
      </c>
      <c r="Y27" s="71" t="n">
        <f aca="false" ca="false" dt2D="false" dtr="false" t="normal">W27*(50/$X$4)</f>
        <v>10.672548017467482</v>
      </c>
      <c r="Z27" s="71" t="n"/>
      <c r="AA27" s="71" t="n"/>
      <c r="AC27" s="72" t="n">
        <f aca="false" ca="false" dt2D="false" dtr="false" t="normal">AC26+1</f>
        <v>24</v>
      </c>
      <c r="AD27" s="73" t="n">
        <f aca="false" ca="false" dt2D="false" dtr="false" t="normal">AD26+$J$46</f>
        <v>80</v>
      </c>
      <c r="AF27" s="0" t="n">
        <f aca="false" ca="false" dt2D="false" dtr="false" t="normal">20*LOG(AD27)</f>
        <v>38.06179973983887</v>
      </c>
      <c r="AG27" s="0" t="n">
        <f aca="false" ca="false" dt2D="false" dtr="false" t="normal">2*$J$6*(AD27/1000)</f>
        <v>9.354587700932733</v>
      </c>
      <c r="AH27" s="75" t="n">
        <f aca="false" ca="false" dt2D="false" dtr="false" t="normal">AF27+AG27</f>
        <v>47.4163874407716</v>
      </c>
      <c r="AI27" s="74" t="n">
        <f aca="false" ca="false" dt2D="false" dtr="false" t="normal">$AE$4-(AF27+AG27)+$Q$8+$Q$10</f>
        <v>125.65850163197196</v>
      </c>
      <c r="AJ27" s="76" t="n">
        <f aca="false" ca="false" dt2D="false" dtr="false" t="normal">POWER(10, (AI27+$D$16)*0.05)*1000</f>
        <v>1.4195699626449652</v>
      </c>
      <c r="AK27" s="77" t="n">
        <f aca="false" ca="false" dt2D="false" dtr="false" t="normal">POWER(10, 0.05*AH27)</f>
        <v>234.86557853157097</v>
      </c>
      <c r="AL27" s="0" t="n">
        <f aca="false" ca="false" dt2D="false" dtr="false" t="normal">AJ27*POWER(2, 0.5)*AK27</f>
        <v>471.51028587673983</v>
      </c>
      <c r="AM27" s="78" t="n">
        <f aca="false" ca="false" dt2D="false" dtr="false" t="normal">AK27*($X$4/$AL$4)</f>
        <v>23.48655785315708</v>
      </c>
      <c r="AN27" s="79" t="n">
        <f aca="false" ca="false" dt2D="false" dtr="false" t="normal">AJ27*POWER(2, 0.5)*AM27</f>
        <v>47.15102858767395</v>
      </c>
      <c r="AO27" s="79" t="n">
        <f aca="false" ca="false" dt2D="false" dtr="false" t="normal">AK27*(50/AL27)</f>
        <v>24.905668610691613</v>
      </c>
      <c r="AP27" s="79" t="n">
        <f aca="false" ca="false" dt2D="false" dtr="false" t="normal">AJ27*POWER(2, 0.5)*AO27</f>
        <v>50</v>
      </c>
      <c r="AQ27" s="79" t="n">
        <f aca="false" ca="false" dt2D="false" dtr="false" t="normal">20*LOG10(AO27)</f>
        <v>27.925964103489083</v>
      </c>
      <c r="AR27" s="79" t="n">
        <f aca="false" ca="false" dt2D="false" dtr="false" t="normal">AH27-AQ27</f>
        <v>19.490423337282518</v>
      </c>
      <c r="AT27" s="72" t="n">
        <f aca="false" ca="false" dt2D="false" dtr="false" t="normal">AT26+1</f>
        <v>24</v>
      </c>
      <c r="AU27" s="73" t="n">
        <f aca="false" ca="false" dt2D="false" dtr="false" t="normal">AU26+27</f>
        <v>671</v>
      </c>
      <c r="AV27" s="72" t="n"/>
      <c r="AW27" s="72" t="n">
        <f aca="false" ca="false" dt2D="false" dtr="false" t="normal">20*LOG(AU27)</f>
        <v>56.53445040337984</v>
      </c>
      <c r="AX27" s="72" t="n">
        <f aca="false" ca="false" dt2D="false" dtr="false" t="normal">2*$J$6*(AU27/1000)</f>
        <v>78.4616043415733</v>
      </c>
      <c r="AY27" s="72" t="n">
        <f aca="false" ca="false" dt2D="false" dtr="false" t="normal">AW27+AX27</f>
        <v>134.99605474495314</v>
      </c>
      <c r="AZ27" s="80" t="e">
        <f aca="false" ca="false" dt2D="false" dtr="false" t="normal">$AV$4-(AW27+AX27)+$Q$8+$Q$10</f>
        <v>#NUM!</v>
      </c>
      <c r="BA27" s="81" t="e">
        <f aca="false" ca="false" dt2D="false" dtr="false" t="normal">POWER(10, (AZ27+$D$16)*0.05)*1000</f>
        <v>#NUM!</v>
      </c>
      <c r="BB27" s="82" t="n">
        <f aca="false" ca="false" dt2D="false" dtr="false" t="normal">POWER(10, 0.05*AY27)</f>
        <v>5620859.597338877</v>
      </c>
      <c r="BC27" s="72" t="e">
        <f aca="false" ca="false" dt2D="false" dtr="false" t="normal">BA27*POWER(2, 0.5)*BB27</f>
        <v>#NUM!</v>
      </c>
      <c r="BD27" s="71" t="e">
        <f aca="false" ca="false" dt2D="false" dtr="false" t="normal">BB27*($X$4/$BC$4)</f>
        <v>#NUM!</v>
      </c>
      <c r="BE27" s="71" t="e">
        <f aca="false" ca="false" dt2D="false" dtr="false" t="normal">BA27*POWER(2, 0.5)*BD27</f>
        <v>#NUM!</v>
      </c>
      <c r="BF27" s="71" t="e">
        <f aca="false" ca="false" dt2D="false" dtr="false" t="normal">BB27*(50/BC27)</f>
        <v>#NUM!</v>
      </c>
      <c r="BG27" s="71" t="e">
        <f aca="false" ca="false" dt2D="false" dtr="false" t="normal">BA27*POWER(2, 0.5)*BF27</f>
        <v>#NUM!</v>
      </c>
      <c r="BH27" s="0" t="e">
        <f aca="false" ca="false" dt2D="false" dtr="false" t="normal">20*LOG10(BF27)</f>
        <v>#NUM!</v>
      </c>
      <c r="BI27" s="0" t="e">
        <f aca="false" ca="false" dt2D="false" dtr="false" t="normal">AY27-BH27</f>
        <v>#NUM!</v>
      </c>
      <c r="BK27" s="75" t="n"/>
    </row>
    <row outlineLevel="0" r="28">
      <c r="B28" s="124" t="n">
        <v>3</v>
      </c>
      <c r="C28" s="132" t="s"/>
      <c r="D28" s="129" t="n">
        <v>0</v>
      </c>
      <c r="E28" s="86" t="s">
        <v>3</v>
      </c>
      <c r="G28" s="126" t="n">
        <v>3</v>
      </c>
      <c r="H28" s="127" t="s"/>
      <c r="I28" s="92" t="s"/>
      <c r="J28" s="133" t="n">
        <f aca="false" ca="false" dt2D="false" dtr="false" t="normal">D28/POWER(2, 0.5)</f>
        <v>0</v>
      </c>
      <c r="K28" s="86" t="s">
        <v>3</v>
      </c>
      <c r="N28" s="64" t="n"/>
      <c r="O28" s="1" t="n">
        <f aca="false" ca="false" dt2D="false" dtr="false" t="normal">1+O27</f>
        <v>25</v>
      </c>
      <c r="P28" s="65" t="n">
        <f aca="false" ca="false" dt2D="false" dtr="false" t="normal">P27+$J$45</f>
        <v>9.3</v>
      </c>
      <c r="Q28" s="104" t="n"/>
      <c r="R28" s="67" t="n">
        <f aca="false" ca="false" dt2D="false" dtr="false" t="normal">20*LOG(P28)</f>
        <v>19.369658971078703</v>
      </c>
      <c r="S28" s="67" t="n">
        <f aca="false" ca="false" dt2D="false" dtr="false" t="normal">2*$J$6*(P28/1000)</f>
        <v>1.0874708202334302</v>
      </c>
      <c r="T28" s="67" t="n">
        <f aca="false" ca="false" dt2D="false" dtr="false" t="normal">R28+S28</f>
        <v>20.457129791312134</v>
      </c>
      <c r="U28" s="68" t="n">
        <f aca="false" ca="false" dt2D="false" dtr="false" t="normal">$Q$4-(R28+S28)+$Q$8+$Q$10</f>
        <v>132.6177592814314</v>
      </c>
      <c r="V28" s="69" t="n">
        <f aca="false" ca="false" dt2D="false" dtr="false" t="normal">POWER(10, (U28+$D$16)*0.05)*1000</f>
        <v>3.163149247503464</v>
      </c>
      <c r="W28" s="70" t="n">
        <f aca="false" ca="false" dt2D="false" dtr="false" t="normal">POWER(10, 0.05*T28)</f>
        <v>10.540385370870318</v>
      </c>
      <c r="X28" s="71" t="n">
        <f aca="false" ca="false" dt2D="false" dtr="false" t="normal">V28*POWER(2, 0.5)*W28</f>
        <v>47.1510285876739</v>
      </c>
      <c r="Y28" s="71" t="n">
        <f aca="false" ca="false" dt2D="false" dtr="false" t="normal">W28*(50/$X$4)</f>
        <v>11.177259210020466</v>
      </c>
      <c r="Z28" s="71" t="n"/>
      <c r="AA28" s="71" t="n"/>
      <c r="AC28" s="72" t="n">
        <f aca="false" ca="false" dt2D="false" dtr="false" t="normal">AC27+1</f>
        <v>25</v>
      </c>
      <c r="AD28" s="73" t="n">
        <f aca="false" ca="false" dt2D="false" dtr="false" t="normal">AD27+$J$46</f>
        <v>83</v>
      </c>
      <c r="AF28" s="0" t="n">
        <f aca="false" ca="false" dt2D="false" dtr="false" t="normal">20*LOG(AD28)</f>
        <v>38.38156184752148</v>
      </c>
      <c r="AG28" s="0" t="n">
        <f aca="false" ca="false" dt2D="false" dtr="false" t="normal">2*$J$6*(AD28/1000)</f>
        <v>9.705384739717712</v>
      </c>
      <c r="AH28" s="75" t="n">
        <f aca="false" ca="false" dt2D="false" dtr="false" t="normal">AF28+AG28</f>
        <v>48.0869465872392</v>
      </c>
      <c r="AI28" s="74" t="n">
        <f aca="false" ca="false" dt2D="false" dtr="false" t="normal">$AE$4-(AF28+AG28)+$Q$8+$Q$10</f>
        <v>124.98794248550435</v>
      </c>
      <c r="AJ28" s="76" t="n">
        <f aca="false" ca="false" dt2D="false" dtr="false" t="normal">POWER(10, (AI28+$D$16)*0.05)*1000</f>
        <v>1.3141012972017374</v>
      </c>
      <c r="AK28" s="77" t="n">
        <f aca="false" ca="false" dt2D="false" dtr="false" t="normal">POWER(10, 0.05*AH28)</f>
        <v>253.7156924299619</v>
      </c>
      <c r="AL28" s="0" t="n">
        <f aca="false" ca="false" dt2D="false" dtr="false" t="normal">AJ28*POWER(2, 0.5)*AK28</f>
        <v>471.5102858767394</v>
      </c>
      <c r="AM28" s="78" t="n">
        <f aca="false" ca="false" dt2D="false" dtr="false" t="normal">AK28*($X$4/$AL$4)</f>
        <v>25.37156924299617</v>
      </c>
      <c r="AN28" s="79" t="n">
        <f aca="false" ca="false" dt2D="false" dtr="false" t="normal">AJ28*POWER(2, 0.5)*AM28</f>
        <v>47.1510285876739</v>
      </c>
      <c r="AO28" s="79" t="n">
        <f aca="false" ca="false" dt2D="false" dtr="false" t="normal">AK28*(50/AL28)</f>
        <v>26.904576636986388</v>
      </c>
      <c r="AP28" s="79" t="n">
        <f aca="false" ca="false" dt2D="false" dtr="false" t="normal">AJ28*POWER(2, 0.5)*AO28</f>
        <v>50</v>
      </c>
      <c r="AQ28" s="79" t="n">
        <f aca="false" ca="false" dt2D="false" dtr="false" t="normal">20*LOG10(AO28)</f>
        <v>28.59652324995669</v>
      </c>
      <c r="AR28" s="79" t="n">
        <f aca="false" ca="false" dt2D="false" dtr="false" t="normal">AH28-AQ28</f>
        <v>19.490423337282508</v>
      </c>
      <c r="AT28" s="72" t="n">
        <f aca="false" ca="false" dt2D="false" dtr="false" t="normal">AT27+1</f>
        <v>25</v>
      </c>
      <c r="AU28" s="73" t="n">
        <f aca="false" ca="false" dt2D="false" dtr="false" t="normal">AU27+27</f>
        <v>698</v>
      </c>
      <c r="AV28" s="72" t="n"/>
      <c r="AW28" s="72" t="n">
        <f aca="false" ca="false" dt2D="false" dtr="false" t="normal">20*LOG(AU28)</f>
        <v>56.87710845246322</v>
      </c>
      <c r="AX28" s="72" t="n">
        <f aca="false" ca="false" dt2D="false" dtr="false" t="normal">2*$J$6*(AU28/1000)</f>
        <v>81.61877769063808</v>
      </c>
      <c r="AY28" s="72" t="n">
        <f aca="false" ca="false" dt2D="false" dtr="false" t="normal">AW28+AX28</f>
        <v>138.4958861431013</v>
      </c>
      <c r="AZ28" s="80" t="e">
        <f aca="false" ca="false" dt2D="false" dtr="false" t="normal">$AV$4-(AW28+AX28)+$Q$8+$Q$10</f>
        <v>#NUM!</v>
      </c>
      <c r="BA28" s="81" t="e">
        <f aca="false" ca="false" dt2D="false" dtr="false" t="normal">POWER(10, (AZ28+$D$16)*0.05)*1000</f>
        <v>#NUM!</v>
      </c>
      <c r="BB28" s="82" t="n">
        <f aca="false" ca="false" dt2D="false" dtr="false" t="normal">POWER(10, 0.05*AY28)</f>
        <v>8409967.299932823</v>
      </c>
      <c r="BC28" s="72" t="e">
        <f aca="false" ca="false" dt2D="false" dtr="false" t="normal">BA28*POWER(2, 0.5)*BB28</f>
        <v>#NUM!</v>
      </c>
      <c r="BD28" s="71" t="e">
        <f aca="false" ca="false" dt2D="false" dtr="false" t="normal">BB28*($X$4/$BC$4)</f>
        <v>#NUM!</v>
      </c>
      <c r="BE28" s="71" t="e">
        <f aca="false" ca="false" dt2D="false" dtr="false" t="normal">BA28*POWER(2, 0.5)*BD28</f>
        <v>#NUM!</v>
      </c>
      <c r="BF28" s="71" t="e">
        <f aca="false" ca="false" dt2D="false" dtr="false" t="normal">BB28*(50/BC28)</f>
        <v>#NUM!</v>
      </c>
      <c r="BG28" s="71" t="e">
        <f aca="false" ca="false" dt2D="false" dtr="false" t="normal">BA28*POWER(2, 0.5)*BF28</f>
        <v>#NUM!</v>
      </c>
      <c r="BH28" s="0" t="e">
        <f aca="false" ca="false" dt2D="false" dtr="false" t="normal">20*LOG10(BF28)</f>
        <v>#NUM!</v>
      </c>
      <c r="BI28" s="0" t="e">
        <f aca="false" ca="false" dt2D="false" dtr="false" t="normal">AY28-BH28</f>
        <v>#NUM!</v>
      </c>
      <c r="BK28" s="75" t="n"/>
    </row>
    <row outlineLevel="0" r="29">
      <c r="B29" s="97" t="s">
        <v>99</v>
      </c>
      <c r="C29" s="86" t="s">
        <v>100</v>
      </c>
      <c r="D29" s="85" t="n">
        <v>1500</v>
      </c>
      <c r="E29" s="86" t="s">
        <v>101</v>
      </c>
      <c r="G29" s="87" t="s">
        <v>102</v>
      </c>
      <c r="H29" s="123" t="s"/>
      <c r="I29" s="123" t="s"/>
      <c r="J29" s="123" t="s"/>
      <c r="K29" s="88" t="s"/>
      <c r="N29" s="64" t="n"/>
      <c r="O29" s="1" t="n">
        <f aca="false" ca="false" dt2D="false" dtr="false" t="normal">1+O28</f>
        <v>26</v>
      </c>
      <c r="P29" s="65" t="n">
        <f aca="false" ca="false" dt2D="false" dtr="false" t="normal">P28+$J$45</f>
        <v>9.675</v>
      </c>
      <c r="Q29" s="104" t="n"/>
      <c r="R29" s="67" t="n">
        <f aca="false" ca="false" dt2D="false" dtr="false" t="normal">20*LOG(P29)</f>
        <v>19.71301947381898</v>
      </c>
      <c r="S29" s="67" t="n">
        <f aca="false" ca="false" dt2D="false" dtr="false" t="normal">2*$J$6*(P29/1000)</f>
        <v>1.1313204500815526</v>
      </c>
      <c r="T29" s="67" t="n">
        <f aca="false" ca="false" dt2D="false" dtr="false" t="normal">R29+S29</f>
        <v>20.844339923900534</v>
      </c>
      <c r="U29" s="68" t="n">
        <f aca="false" ca="false" dt2D="false" dtr="false" t="normal">$Q$4-(R29+S29)+$Q$8+$Q$10</f>
        <v>132.230549148843</v>
      </c>
      <c r="V29" s="69" t="n">
        <f aca="false" ca="false" dt2D="false" dtr="false" t="normal">POWER(10, (U29+$D$16)*0.05)*1000</f>
        <v>3.0252354243288817</v>
      </c>
      <c r="W29" s="70" t="n">
        <f aca="false" ca="false" dt2D="false" dtr="false" t="normal">POWER(10, 0.05*T29)</f>
        <v>11.020898336089438</v>
      </c>
      <c r="X29" s="71" t="n">
        <f aca="false" ca="false" dt2D="false" dtr="false" t="normal">V29*POWER(2, 0.5)*W29</f>
        <v>47.151028587673935</v>
      </c>
      <c r="Y29" s="71" t="n">
        <f aca="false" ca="false" dt2D="false" dtr="false" t="normal">W29*(50/$X$4)</f>
        <v>11.686805851538203</v>
      </c>
      <c r="Z29" s="71" t="n"/>
      <c r="AA29" s="71" t="n"/>
      <c r="AC29" s="72" t="n">
        <f aca="false" ca="false" dt2D="false" dtr="false" t="normal">AC28+1</f>
        <v>26</v>
      </c>
      <c r="AD29" s="73" t="n">
        <f aca="false" ca="false" dt2D="false" dtr="false" t="normal">AD28+$J$46</f>
        <v>86</v>
      </c>
      <c r="AF29" s="0" t="n">
        <f aca="false" ca="false" dt2D="false" dtr="false" t="normal">20*LOG(AD29)</f>
        <v>38.689969024871345</v>
      </c>
      <c r="AG29" s="0" t="n">
        <f aca="false" ca="false" dt2D="false" dtr="false" t="normal">2*$J$6*(AD29/1000)</f>
        <v>10.056181778502687</v>
      </c>
      <c r="AH29" s="75" t="n">
        <f aca="false" ca="false" dt2D="false" dtr="false" t="normal">AF29+AG29</f>
        <v>48.746150803374036</v>
      </c>
      <c r="AI29" s="74" t="n">
        <f aca="false" ca="false" dt2D="false" dtr="false" t="normal">$AE$4-(AF29+AG29)+$Q$8+$Q$10</f>
        <v>124.32873826936951</v>
      </c>
      <c r="AJ29" s="76" t="n">
        <f aca="false" ca="false" dt2D="false" dtr="false" t="normal">POWER(10, (AI29+$D$16)*0.05)*1000</f>
        <v>1.2180598642887204</v>
      </c>
      <c r="AK29" s="77" t="n">
        <f aca="false" ca="false" dt2D="false" dtr="false" t="normal">POWER(10, 0.05*AH29)</f>
        <v>273.72063583865145</v>
      </c>
      <c r="AL29" s="0" t="n">
        <f aca="false" ca="false" dt2D="false" dtr="false" t="normal">AJ29*POWER(2, 0.5)*AK29</f>
        <v>471.51028587673943</v>
      </c>
      <c r="AM29" s="78" t="n">
        <f aca="false" ca="false" dt2D="false" dtr="false" t="normal">AK29*($X$4/$AL$4)</f>
        <v>27.372063583865124</v>
      </c>
      <c r="AN29" s="79" t="n">
        <f aca="false" ca="false" dt2D="false" dtr="false" t="normal">AJ29*POWER(2, 0.5)*AM29</f>
        <v>47.151028587673906</v>
      </c>
      <c r="AO29" s="79" t="n">
        <f aca="false" ca="false" dt2D="false" dtr="false" t="normal">AK29*(50/AL29)</f>
        <v>29.025945354478072</v>
      </c>
      <c r="AP29" s="79" t="n">
        <f aca="false" ca="false" dt2D="false" dtr="false" t="normal">AJ29*POWER(2, 0.5)*AO29</f>
        <v>50</v>
      </c>
      <c r="AQ29" s="79" t="n">
        <f aca="false" ca="false" dt2D="false" dtr="false" t="normal">20*LOG10(AO29)</f>
        <v>29.25572746609153</v>
      </c>
      <c r="AR29" s="79" t="n">
        <f aca="false" ca="false" dt2D="false" dtr="false" t="normal">AH29-AQ29</f>
        <v>19.490423337282508</v>
      </c>
      <c r="AT29" s="72" t="n">
        <f aca="false" ca="false" dt2D="false" dtr="false" t="normal">AT28+1</f>
        <v>26</v>
      </c>
      <c r="AU29" s="73" t="n">
        <f aca="false" ca="false" dt2D="false" dtr="false" t="normal">AU28+27</f>
        <v>725</v>
      </c>
      <c r="AV29" s="72" t="n"/>
      <c r="AW29" s="72" t="n">
        <f aca="false" ca="false" dt2D="false" dtr="false" t="normal">20*LOG(AU29)</f>
        <v>57.20676013141987</v>
      </c>
      <c r="AX29" s="72" t="n">
        <f aca="false" ca="false" dt2D="false" dtr="false" t="normal">2*$J$6*(AU29/1000)</f>
        <v>84.77595103970289</v>
      </c>
      <c r="AY29" s="72" t="n">
        <f aca="false" ca="false" dt2D="false" dtr="false" t="normal">AW29+AX29</f>
        <v>141.98271117112276</v>
      </c>
      <c r="AZ29" s="80" t="e">
        <f aca="false" ca="false" dt2D="false" dtr="false" t="normal">$AV$4-(AW29+AX29)+$Q$8+$Q$10</f>
        <v>#NUM!</v>
      </c>
      <c r="BA29" s="81" t="e">
        <f aca="false" ca="false" dt2D="false" dtr="false" t="normal">POWER(10, (AZ29+$D$16)*0.05)*1000</f>
        <v>#NUM!</v>
      </c>
      <c r="BB29" s="82" t="n">
        <f aca="false" ca="false" dt2D="false" dtr="false" t="normal">POWER(10, 0.05*AY29)</f>
        <v>12564220.759393163</v>
      </c>
      <c r="BC29" s="72" t="e">
        <f aca="false" ca="false" dt2D="false" dtr="false" t="normal">BA29*POWER(2, 0.5)*BB29</f>
        <v>#NUM!</v>
      </c>
      <c r="BD29" s="71" t="e">
        <f aca="false" ca="false" dt2D="false" dtr="false" t="normal">BB29*($X$4/$BC$4)</f>
        <v>#NUM!</v>
      </c>
      <c r="BE29" s="71" t="e">
        <f aca="false" ca="false" dt2D="false" dtr="false" t="normal">BA29*POWER(2, 0.5)*BD29</f>
        <v>#NUM!</v>
      </c>
      <c r="BF29" s="71" t="e">
        <f aca="false" ca="false" dt2D="false" dtr="false" t="normal">BB29*(50/BC29)</f>
        <v>#NUM!</v>
      </c>
      <c r="BG29" s="71" t="e">
        <f aca="false" ca="false" dt2D="false" dtr="false" t="normal">BA29*POWER(2, 0.5)*BF29</f>
        <v>#NUM!</v>
      </c>
      <c r="BH29" s="0" t="e">
        <f aca="false" ca="false" dt2D="false" dtr="false" t="normal">20*LOG10(BF29)</f>
        <v>#NUM!</v>
      </c>
      <c r="BI29" s="0" t="e">
        <f aca="false" ca="false" dt2D="false" dtr="false" t="normal">AY29-BH29</f>
        <v>#NUM!</v>
      </c>
      <c r="BK29" s="75" t="n"/>
    </row>
    <row outlineLevel="0" r="30">
      <c r="B30" s="97" t="s">
        <v>103</v>
      </c>
      <c r="C30" s="89" t="s">
        <v>104</v>
      </c>
      <c r="D30" s="85" t="n">
        <v>1000</v>
      </c>
      <c r="E30" s="86" t="s">
        <v>105</v>
      </c>
      <c r="G30" s="126" t="n">
        <v>1</v>
      </c>
      <c r="H30" s="127" t="s"/>
      <c r="I30" s="84" t="s">
        <v>106</v>
      </c>
      <c r="J30" s="134" t="n">
        <f aca="false" ca="false" dt2D="false" dtr="false" t="normal">POWER(J26, 2)/$D$7</f>
        <v>1.1363636363636362</v>
      </c>
      <c r="K30" s="86" t="s">
        <v>107</v>
      </c>
      <c r="O30" s="1" t="n">
        <f aca="false" ca="false" dt2D="false" dtr="false" t="normal">1+O29</f>
        <v>27</v>
      </c>
      <c r="P30" s="65" t="n">
        <f aca="false" ca="false" dt2D="false" dtr="false" t="normal">P29+$J$45</f>
        <v>10.05</v>
      </c>
      <c r="Q30" s="104" t="n"/>
      <c r="R30" s="67" t="n">
        <f aca="false" ca="false" dt2D="false" dtr="false" t="normal">20*LOG(P30)</f>
        <v>20.04332123513015</v>
      </c>
      <c r="S30" s="67" t="n">
        <f aca="false" ca="false" dt2D="false" dtr="false" t="normal">2*$J$6*(P30/1000)</f>
        <v>1.1751700799296745</v>
      </c>
      <c r="T30" s="67" t="n">
        <f aca="false" ca="false" dt2D="false" dtr="false" t="normal">R30+S30</f>
        <v>21.218491315059826</v>
      </c>
      <c r="U30" s="68" t="n">
        <f aca="false" ca="false" dt2D="false" dtr="false" t="normal">$Q$4-(R30+S30)+$Q$8+$Q$10</f>
        <v>131.8563977576837</v>
      </c>
      <c r="V30" s="69" t="n">
        <f aca="false" ca="false" dt2D="false" dtr="false" t="normal">POWER(10, (U30+$D$16)*0.05)*1000</f>
        <v>2.897687902178122</v>
      </c>
      <c r="W30" s="70" t="n">
        <f aca="false" ca="false" dt2D="false" dtr="false" t="normal">POWER(10, 0.05*T30)</f>
        <v>11.50600519441844</v>
      </c>
      <c r="X30" s="71" t="n">
        <f aca="false" ca="false" dt2D="false" dtr="false" t="normal">V30*POWER(2, 0.5)*W30</f>
        <v>47.151028587673856</v>
      </c>
      <c r="Y30" s="71" t="n">
        <f aca="false" ca="false" dt2D="false" dtr="false" t="normal">W30*(50/$X$4)</f>
        <v>12.201223959540854</v>
      </c>
      <c r="Z30" s="71" t="n"/>
      <c r="AA30" s="71" t="n"/>
      <c r="AC30" s="72" t="n">
        <f aca="false" ca="false" dt2D="false" dtr="false" t="normal">AC29+1</f>
        <v>27</v>
      </c>
      <c r="AD30" s="73" t="n">
        <f aca="false" ca="false" dt2D="false" dtr="false" t="normal">AD29+$J$46</f>
        <v>89</v>
      </c>
      <c r="AF30" s="0" t="n">
        <f aca="false" ca="false" dt2D="false" dtr="false" t="normal">20*LOG(AD30)</f>
        <v>38.98780013289825</v>
      </c>
      <c r="AG30" s="0" t="n">
        <f aca="false" ca="false" dt2D="false" dtr="false" t="normal">2*$J$6*(AD30/1000)</f>
        <v>10.406978817287666</v>
      </c>
      <c r="AH30" s="75" t="n">
        <f aca="false" ca="false" dt2D="false" dtr="false" t="normal">AF30+AG30</f>
        <v>49.394778950185916</v>
      </c>
      <c r="AI30" s="74" t="n">
        <f aca="false" ca="false" dt2D="false" dtr="false" t="normal">$AE$4-(AF30+AG30)+$Q$8+$Q$10</f>
        <v>123.68011012255762</v>
      </c>
      <c r="AJ30" s="76" t="n">
        <f aca="false" ca="false" dt2D="false" dtr="false" t="normal">POWER(10, (AI30+$D$16)*0.05)*1000</f>
        <v>1.130413214754811</v>
      </c>
      <c r="AK30" s="77" t="n">
        <f aca="false" ca="false" dt2D="false" dtr="false" t="normal">POWER(10, 0.05*AH30)</f>
        <v>294.9435800916097</v>
      </c>
      <c r="AL30" s="0" t="n">
        <f aca="false" ca="false" dt2D="false" dtr="false" t="normal">AJ30*POWER(2, 0.5)*AK30</f>
        <v>471.51028587673875</v>
      </c>
      <c r="AM30" s="78" t="n">
        <f aca="false" ca="false" dt2D="false" dtr="false" t="normal">AK30*($X$4/$AL$4)</f>
        <v>29.494358009160948</v>
      </c>
      <c r="AN30" s="79" t="n">
        <f aca="false" ca="false" dt2D="false" dtr="false" t="normal">AJ30*POWER(2, 0.5)*AM30</f>
        <v>47.15102858767384</v>
      </c>
      <c r="AO30" s="79" t="n">
        <f aca="false" ca="false" dt2D="false" dtr="false" t="normal">AK30*(50/AL30)</f>
        <v>31.276473592000627</v>
      </c>
      <c r="AP30" s="79" t="n">
        <f aca="false" ca="false" dt2D="false" dtr="false" t="normal">AJ30*POWER(2, 0.5)*AO30</f>
        <v>50</v>
      </c>
      <c r="AQ30" s="79" t="n">
        <f aca="false" ca="false" dt2D="false" dtr="false" t="normal">20*LOG10(AO30)</f>
        <v>29.904355612903423</v>
      </c>
      <c r="AR30" s="79" t="n">
        <f aca="false" ca="false" dt2D="false" dtr="false" t="normal">AH30-AQ30</f>
        <v>19.490423337282493</v>
      </c>
      <c r="AT30" s="72" t="n">
        <f aca="false" ca="false" dt2D="false" dtr="false" t="normal">AT29+1</f>
        <v>27</v>
      </c>
      <c r="AU30" s="73" t="n">
        <f aca="false" ca="false" dt2D="false" dtr="false" t="normal">AU29+27</f>
        <v>752</v>
      </c>
      <c r="AV30" s="72" t="n"/>
      <c r="AW30" s="72" t="n">
        <f aca="false" ca="false" dt2D="false" dtr="false" t="normal">20*LOG(AU30)</f>
        <v>57.524356811832845</v>
      </c>
      <c r="AX30" s="72" t="n">
        <f aca="false" ca="false" dt2D="false" dtr="false" t="normal">2*$J$6*(AU30/1000)</f>
        <v>87.9331243887677</v>
      </c>
      <c r="AY30" s="72" t="n">
        <f aca="false" ca="false" dt2D="false" dtr="false" t="normal">AW30+AX30</f>
        <v>145.45748120060054</v>
      </c>
      <c r="AZ30" s="80" t="e">
        <f aca="false" ca="false" dt2D="false" dtr="false" t="normal">$AV$4-(AW30+AX30)+$Q$8+$Q$10</f>
        <v>#NUM!</v>
      </c>
      <c r="BA30" s="81" t="e">
        <f aca="false" ca="false" dt2D="false" dtr="false" t="normal">POWER(10, (AZ30+$D$16)*0.05)*1000</f>
        <v>#NUM!</v>
      </c>
      <c r="BB30" s="82" t="n">
        <f aca="false" ca="false" dt2D="false" dtr="false" t="normal">POWER(10, 0.05*AY30)</f>
        <v>18744508.619313516</v>
      </c>
      <c r="BC30" s="72" t="e">
        <f aca="false" ca="false" dt2D="false" dtr="false" t="normal">BA30*POWER(2, 0.5)*BB30</f>
        <v>#NUM!</v>
      </c>
      <c r="BD30" s="71" t="e">
        <f aca="false" ca="false" dt2D="false" dtr="false" t="normal">BB30*($X$4/$BC$4)</f>
        <v>#NUM!</v>
      </c>
      <c r="BE30" s="71" t="e">
        <f aca="false" ca="false" dt2D="false" dtr="false" t="normal">BA30*POWER(2, 0.5)*BD30</f>
        <v>#NUM!</v>
      </c>
      <c r="BF30" s="71" t="e">
        <f aca="false" ca="false" dt2D="false" dtr="false" t="normal">BB30*(50/BC30)</f>
        <v>#NUM!</v>
      </c>
      <c r="BG30" s="71" t="e">
        <f aca="false" ca="false" dt2D="false" dtr="false" t="normal">BA30*POWER(2, 0.5)*BF30</f>
        <v>#NUM!</v>
      </c>
      <c r="BH30" s="0" t="e">
        <f aca="false" ca="false" dt2D="false" dtr="false" t="normal">20*LOG10(BF30)</f>
        <v>#NUM!</v>
      </c>
      <c r="BI30" s="0" t="e">
        <f aca="false" ca="false" dt2D="false" dtr="false" t="normal">AY30-BH30</f>
        <v>#NUM!</v>
      </c>
      <c r="BK30" s="75" t="n"/>
    </row>
    <row outlineLevel="0" r="31">
      <c r="B31" s="111" t="s">
        <v>108</v>
      </c>
      <c r="C31" s="112" t="s"/>
      <c r="D31" s="112" t="s"/>
      <c r="E31" s="113" t="s"/>
      <c r="G31" s="126" t="n">
        <v>2</v>
      </c>
      <c r="H31" s="127" t="s"/>
      <c r="I31" s="128" t="s"/>
      <c r="J31" s="134" t="n">
        <f aca="false" ca="false" dt2D="false" dtr="false" t="normal">POWER(J27, 2)/$D$7</f>
        <v>113.6363636363636</v>
      </c>
      <c r="K31" s="86" t="s">
        <v>107</v>
      </c>
      <c r="O31" s="1" t="n">
        <f aca="false" ca="false" dt2D="false" dtr="false" t="normal">1+O30</f>
        <v>28</v>
      </c>
      <c r="P31" s="65" t="n">
        <f aca="false" ca="false" dt2D="false" dtr="false" t="normal">P30+$J$45</f>
        <v>10.425</v>
      </c>
      <c r="Q31" s="104" t="n"/>
      <c r="R31" s="67" t="n">
        <f aca="false" ca="false" dt2D="false" dtr="false" t="normal">20*LOG(P31)</f>
        <v>20.3615212729159</v>
      </c>
      <c r="S31" s="67" t="n">
        <f aca="false" ca="false" dt2D="false" dtr="false" t="normal">2*$J$6*(P31/1000)</f>
        <v>1.2190197097777968</v>
      </c>
      <c r="T31" s="67" t="n">
        <f aca="false" ca="false" dt2D="false" dtr="false" t="normal">R31+S31</f>
        <v>21.580540982693698</v>
      </c>
      <c r="U31" s="68" t="n">
        <f aca="false" ca="false" dt2D="false" dtr="false" t="normal">$Q$4-(R31+S31)+$Q$8+$Q$10</f>
        <v>131.49434809004984</v>
      </c>
      <c r="V31" s="69" t="n">
        <f aca="false" ca="false" dt2D="false" dtr="false" t="normal">POWER(10, (U31+$D$16)*0.05)*1000</f>
        <v>2.7793876551483256</v>
      </c>
      <c r="W31" s="70" t="n">
        <f aca="false" ca="false" dt2D="false" dtr="false" t="normal">POWER(10, 0.05*T31)</f>
        <v>11.9957401381225</v>
      </c>
      <c r="X31" s="71" t="n">
        <f aca="false" ca="false" dt2D="false" dtr="false" t="normal">V31*POWER(2, 0.5)*W31</f>
        <v>47.15102858767386</v>
      </c>
      <c r="Y31" s="71" t="n">
        <f aca="false" ca="false" dt2D="false" dtr="false" t="normal">W31*(50/$X$4)</f>
        <v>12.720549792267317</v>
      </c>
      <c r="Z31" s="71" t="n"/>
      <c r="AA31" s="71" t="n"/>
      <c r="AC31" s="72" t="n">
        <f aca="false" ca="false" dt2D="false" dtr="false" t="normal">AC30+1</f>
        <v>28</v>
      </c>
      <c r="AD31" s="73" t="n">
        <f aca="false" ca="false" dt2D="false" dtr="false" t="normal">AD30+$J$46</f>
        <v>92</v>
      </c>
      <c r="AF31" s="0" t="n">
        <f aca="false" ca="false" dt2D="false" dtr="false" t="normal">20*LOG(AD31)</f>
        <v>39.275756546911104</v>
      </c>
      <c r="AG31" s="0" t="n">
        <f aca="false" ca="false" dt2D="false" dtr="false" t="normal">2*$J$6*(AD31/1000)</f>
        <v>10.757775856072643</v>
      </c>
      <c r="AH31" s="75" t="n">
        <f aca="false" ca="false" dt2D="false" dtr="false" t="normal">AF31+AG31</f>
        <v>50.033532402983745</v>
      </c>
      <c r="AI31" s="74" t="n">
        <f aca="false" ca="false" dt2D="false" dtr="false" t="normal">$AE$4-(AF31+AG31)+$Q$8+$Q$10</f>
        <v>123.0413566697598</v>
      </c>
      <c r="AJ31" s="76" t="n">
        <f aca="false" ca="false" dt2D="false" dtr="false" t="normal">POWER(10, (AI31+$D$16)*0.05)*1000</f>
        <v>1.0502665968769753</v>
      </c>
      <c r="AK31" s="77" t="n">
        <f aca="false" ca="false" dt2D="false" dtr="false" t="normal">POWER(10, 0.05*AH31)</f>
        <v>317.4509420123012</v>
      </c>
      <c r="AL31" s="0" t="n">
        <f aca="false" ca="false" dt2D="false" dtr="false" t="normal">AJ31*POWER(2, 0.5)*AK31</f>
        <v>471.5102858767388</v>
      </c>
      <c r="AM31" s="78" t="n">
        <f aca="false" ca="false" dt2D="false" dtr="false" t="normal">AK31*($X$4/$AL$4)</f>
        <v>31.745094201230096</v>
      </c>
      <c r="AN31" s="79" t="n">
        <f aca="false" ca="false" dt2D="false" dtr="false" t="normal">AJ31*POWER(2, 0.5)*AM31</f>
        <v>47.15102858767384</v>
      </c>
      <c r="AO31" s="79" t="n">
        <f aca="false" ca="false" dt2D="false" dtr="false" t="normal">AK31*(50/AL31)</f>
        <v>33.66320433731625</v>
      </c>
      <c r="AP31" s="79" t="n">
        <f aca="false" ca="false" dt2D="false" dtr="false" t="normal">AJ31*POWER(2, 0.5)*AO31</f>
        <v>50</v>
      </c>
      <c r="AQ31" s="79" t="n">
        <f aca="false" ca="false" dt2D="false" dtr="false" t="normal">20*LOG10(AO31)</f>
        <v>30.543109065701252</v>
      </c>
      <c r="AR31" s="79" t="n">
        <f aca="false" ca="false" dt2D="false" dtr="false" t="normal">AH31-AQ31</f>
        <v>19.490423337282493</v>
      </c>
      <c r="AT31" s="72" t="n">
        <f aca="false" ca="false" dt2D="false" dtr="false" t="normal">AT30+1</f>
        <v>28</v>
      </c>
      <c r="AU31" s="73" t="n">
        <f aca="false" ca="false" dt2D="false" dtr="false" t="normal">AU30+27</f>
        <v>779</v>
      </c>
      <c r="AV31" s="72" t="n"/>
      <c r="AW31" s="72" t="n">
        <f aca="false" ca="false" dt2D="false" dtr="false" t="normal">20*LOG(AU31)</f>
        <v>57.830749153451286</v>
      </c>
      <c r="AX31" s="72" t="n">
        <f aca="false" ca="false" dt2D="false" dtr="false" t="normal">2*$J$6*(AU31/1000)</f>
        <v>91.09029773783249</v>
      </c>
      <c r="AY31" s="72" t="n">
        <f aca="false" ca="false" dt2D="false" dtr="false" t="normal">AW31+AX31</f>
        <v>148.92104689128377</v>
      </c>
      <c r="AZ31" s="80" t="e">
        <f aca="false" ca="false" dt2D="false" dtr="false" t="normal">$AV$4-(AW31+AX31)+$Q$8+$Q$10</f>
        <v>#NUM!</v>
      </c>
      <c r="BA31" s="81" t="e">
        <f aca="false" ca="false" dt2D="false" dtr="false" t="normal">POWER(10, (AZ31+$D$16)*0.05)*1000</f>
        <v>#NUM!</v>
      </c>
      <c r="BB31" s="82" t="n">
        <f aca="false" ca="false" dt2D="false" dtr="false" t="normal">POWER(10, 0.05*AY31)</f>
        <v>27928804.407241803</v>
      </c>
      <c r="BC31" s="72" t="e">
        <f aca="false" ca="false" dt2D="false" dtr="false" t="normal">BA31*POWER(2, 0.5)*BB31</f>
        <v>#NUM!</v>
      </c>
      <c r="BD31" s="71" t="e">
        <f aca="false" ca="false" dt2D="false" dtr="false" t="normal">BB31*($X$4/$BC$4)</f>
        <v>#NUM!</v>
      </c>
      <c r="BE31" s="71" t="e">
        <f aca="false" ca="false" dt2D="false" dtr="false" t="normal">BA31*POWER(2, 0.5)*BD31</f>
        <v>#NUM!</v>
      </c>
      <c r="BF31" s="71" t="e">
        <f aca="false" ca="false" dt2D="false" dtr="false" t="normal">BB31*(50/BC31)</f>
        <v>#NUM!</v>
      </c>
      <c r="BG31" s="71" t="e">
        <f aca="false" ca="false" dt2D="false" dtr="false" t="normal">BA31*POWER(2, 0.5)*BF31</f>
        <v>#NUM!</v>
      </c>
      <c r="BH31" s="0" t="e">
        <f aca="false" ca="false" dt2D="false" dtr="false" t="normal">20*LOG10(BF31)</f>
        <v>#NUM!</v>
      </c>
      <c r="BI31" s="0" t="e">
        <f aca="false" ca="false" dt2D="false" dtr="false" t="normal">AY31-BH31</f>
        <v>#NUM!</v>
      </c>
      <c r="BK31" s="75" t="n"/>
    </row>
    <row outlineLevel="0" r="32">
      <c r="B32" s="86" t="s">
        <v>109</v>
      </c>
      <c r="C32" s="135" t="s"/>
      <c r="D32" s="85" t="n">
        <v>0.5</v>
      </c>
      <c r="E32" s="86" t="s">
        <v>110</v>
      </c>
      <c r="G32" s="126" t="n">
        <v>3</v>
      </c>
      <c r="H32" s="127" t="s"/>
      <c r="I32" s="92" t="s"/>
      <c r="J32" s="134" t="n">
        <f aca="false" ca="false" dt2D="false" dtr="false" t="normal">POWER(J28, 2)/$D$7</f>
        <v>0</v>
      </c>
      <c r="K32" s="86" t="s">
        <v>107</v>
      </c>
      <c r="O32" s="1" t="n">
        <f aca="false" ca="false" dt2D="false" dtr="false" t="normal">1+O31</f>
        <v>29</v>
      </c>
      <c r="P32" s="65" t="n">
        <f aca="false" ca="false" dt2D="false" dtr="false" t="normal">P31+$J$45</f>
        <v>10.8</v>
      </c>
      <c r="Q32" s="104" t="n"/>
      <c r="R32" s="67" t="n">
        <f aca="false" ca="false" dt2D="false" dtr="false" t="normal">20*LOG(P32)</f>
        <v>20.668475109738992</v>
      </c>
      <c r="S32" s="67" t="n">
        <f aca="false" ca="false" dt2D="false" dtr="false" t="normal">2*$J$6*(P32/1000)</f>
        <v>1.262869339625919</v>
      </c>
      <c r="T32" s="67" t="n">
        <f aca="false" ca="false" dt2D="false" dtr="false" t="normal">R32+S32</f>
        <v>21.93134444936491</v>
      </c>
      <c r="U32" s="68" t="n">
        <f aca="false" ca="false" dt2D="false" dtr="false" t="normal">$Q$4-(R32+S32)+$Q$8+$Q$10</f>
        <v>131.14354462337863</v>
      </c>
      <c r="V32" s="69" t="n">
        <f aca="false" ca="false" dt2D="false" dtr="false" t="normal">POWER(10, (U32+$D$16)*0.05)*1000</f>
        <v>2.6693710793523775</v>
      </c>
      <c r="W32" s="70" t="n">
        <f aca="false" ca="false" dt2D="false" dtr="false" t="normal">POWER(10, 0.05*T32)</f>
        <v>12.49013758789725</v>
      </c>
      <c r="X32" s="71" t="n">
        <f aca="false" ca="false" dt2D="false" dtr="false" t="normal">V32*POWER(2, 0.5)*W32</f>
        <v>47.15102858767391</v>
      </c>
      <c r="Y32" s="71" t="n">
        <f aca="false" ca="false" dt2D="false" dtr="false" t="normal">W32*(50/$X$4)</f>
        <v>13.244819850189229</v>
      </c>
      <c r="Z32" s="71" t="n"/>
      <c r="AA32" s="71" t="n"/>
      <c r="AC32" s="72" t="n">
        <f aca="false" ca="false" dt2D="false" dtr="false" t="normal">AC31+1</f>
        <v>29</v>
      </c>
      <c r="AD32" s="73" t="n">
        <f aca="false" ca="false" dt2D="false" dtr="false" t="normal">AD31+$J$46</f>
        <v>95</v>
      </c>
      <c r="AF32" s="0" t="n">
        <f aca="false" ca="false" dt2D="false" dtr="false" t="normal">20*LOG(AD32)</f>
        <v>39.55447210577695</v>
      </c>
      <c r="AG32" s="0" t="n">
        <f aca="false" ca="false" dt2D="false" dtr="false" t="normal">2*$J$6*(AD32/1000)</f>
        <v>11.108572894857621</v>
      </c>
      <c r="AH32" s="75" t="n">
        <f aca="false" ca="false" dt2D="false" dtr="false" t="normal">AF32+AG32</f>
        <v>50.663045000634575</v>
      </c>
      <c r="AI32" s="74" t="n">
        <f aca="false" ca="false" dt2D="false" dtr="false" t="normal">$AE$4-(AF32+AG32)+$Q$8+$Q$10</f>
        <v>122.41184407210896</v>
      </c>
      <c r="AJ32" s="76" t="n">
        <f aca="false" ca="false" dt2D="false" dtr="false" t="normal">POWER(10, (AI32+$D$16)*0.05)*1000</f>
        <v>0.9768410985083915</v>
      </c>
      <c r="AK32" s="77" t="n">
        <f aca="false" ca="false" dt2D="false" dtr="false" t="normal">POWER(10, 0.05*AH32)</f>
        <v>341.3125441300067</v>
      </c>
      <c r="AL32" s="0" t="n">
        <f aca="false" ca="false" dt2D="false" dtr="false" t="normal">AJ32*POWER(2, 0.5)*AK32</f>
        <v>471.5102858767388</v>
      </c>
      <c r="AM32" s="78" t="n">
        <f aca="false" ca="false" dt2D="false" dtr="false" t="normal">AK32*($X$4/$AL$4)</f>
        <v>34.13125441300064</v>
      </c>
      <c r="AN32" s="79" t="n">
        <f aca="false" ca="false" dt2D="false" dtr="false" t="normal">AJ32*POWER(2, 0.5)*AM32</f>
        <v>47.151028587673835</v>
      </c>
      <c r="AO32" s="79" t="n">
        <f aca="false" ca="false" dt2D="false" dtr="false" t="normal">AK32*(50/AL32)</f>
        <v>36.19354172681101</v>
      </c>
      <c r="AP32" s="79" t="n">
        <f aca="false" ca="false" dt2D="false" dtr="false" t="normal">AJ32*POWER(2, 0.5)*AO32</f>
        <v>50</v>
      </c>
      <c r="AQ32" s="79" t="n">
        <f aca="false" ca="false" dt2D="false" dtr="false" t="normal">20*LOG10(AO32)</f>
        <v>31.172621663352082</v>
      </c>
      <c r="AR32" s="79" t="n">
        <f aca="false" ca="false" dt2D="false" dtr="false" t="normal">AH32-AQ32</f>
        <v>19.490423337282493</v>
      </c>
      <c r="AT32" s="72" t="n">
        <f aca="false" ca="false" dt2D="false" dtr="false" t="normal">AT31+1</f>
        <v>29</v>
      </c>
      <c r="AU32" s="73" t="n">
        <f aca="false" ca="false" dt2D="false" dtr="false" t="normal">AU31+27</f>
        <v>806</v>
      </c>
      <c r="AV32" s="72" t="n"/>
      <c r="AW32" s="72" t="n">
        <f aca="false" ca="false" dt2D="false" dtr="false" t="normal">20*LOG(AU32)</f>
        <v>58.126700836101804</v>
      </c>
      <c r="AX32" s="72" t="n">
        <f aca="false" ca="false" dt2D="false" dtr="false" t="normal">2*$J$6*(AU32/1000)</f>
        <v>94.24747108689729</v>
      </c>
      <c r="AY32" s="72" t="n">
        <f aca="false" ca="false" dt2D="false" dtr="false" t="normal">AW32+AX32</f>
        <v>152.3741719229991</v>
      </c>
      <c r="AZ32" s="80" t="e">
        <f aca="false" ca="false" dt2D="false" dtr="false" t="normal">$AV$4-(AW32+AX32)+$Q$8+$Q$10</f>
        <v>#NUM!</v>
      </c>
      <c r="BA32" s="81" t="e">
        <f aca="false" ca="false" dt2D="false" dtr="false" t="normal">POWER(10, (AZ32+$D$16)*0.05)*1000</f>
        <v>#NUM!</v>
      </c>
      <c r="BB32" s="82" t="n">
        <f aca="false" ca="false" dt2D="false" dtr="false" t="normal">POWER(10, 0.05*AY32)</f>
        <v>41563163.54978351</v>
      </c>
      <c r="BC32" s="72" t="e">
        <f aca="false" ca="false" dt2D="false" dtr="false" t="normal">BA32*POWER(2, 0.5)*BB32</f>
        <v>#NUM!</v>
      </c>
      <c r="BD32" s="71" t="e">
        <f aca="false" ca="false" dt2D="false" dtr="false" t="normal">BB32*($X$4/$BC$4)</f>
        <v>#NUM!</v>
      </c>
      <c r="BE32" s="71" t="e">
        <f aca="false" ca="false" dt2D="false" dtr="false" t="normal">BA32*POWER(2, 0.5)*BD32</f>
        <v>#NUM!</v>
      </c>
      <c r="BF32" s="71" t="e">
        <f aca="false" ca="false" dt2D="false" dtr="false" t="normal">BB32*(50/BC32)</f>
        <v>#NUM!</v>
      </c>
      <c r="BG32" s="71" t="e">
        <f aca="false" ca="false" dt2D="false" dtr="false" t="normal">BA32*POWER(2, 0.5)*BF32</f>
        <v>#NUM!</v>
      </c>
      <c r="BH32" s="0" t="e">
        <f aca="false" ca="false" dt2D="false" dtr="false" t="normal">20*LOG10(BF32)</f>
        <v>#NUM!</v>
      </c>
      <c r="BI32" s="0" t="e">
        <f aca="false" ca="false" dt2D="false" dtr="false" t="normal">AY32-BH32</f>
        <v>#NUM!</v>
      </c>
      <c r="BK32" s="75" t="n"/>
    </row>
    <row outlineLevel="0" r="33">
      <c r="B33" s="111" t="s">
        <v>111</v>
      </c>
      <c r="C33" s="112" t="s"/>
      <c r="D33" s="112" t="s"/>
      <c r="E33" s="113" t="s"/>
      <c r="G33" s="87" t="s">
        <v>112</v>
      </c>
      <c r="H33" s="123" t="s"/>
      <c r="I33" s="123" t="s"/>
      <c r="J33" s="123" t="s"/>
      <c r="K33" s="88" t="s"/>
      <c r="O33" s="1" t="n">
        <f aca="false" ca="false" dt2D="false" dtr="false" t="normal">1+O32</f>
        <v>30</v>
      </c>
      <c r="P33" s="65" t="n">
        <f aca="false" ca="false" dt2D="false" dtr="false" t="normal">P32+$J$45</f>
        <v>11.175</v>
      </c>
      <c r="Q33" s="104" t="n"/>
      <c r="R33" s="67" t="n">
        <f aca="false" ca="false" dt2D="false" dtr="false" t="normal">20*LOG(P33)</f>
        <v>20.96495063607948</v>
      </c>
      <c r="S33" s="67" t="n">
        <f aca="false" ca="false" dt2D="false" dtr="false" t="normal">2*$J$6*(P33/1000)</f>
        <v>1.3067189694740413</v>
      </c>
      <c r="T33" s="67" t="n">
        <f aca="false" ca="false" dt2D="false" dtr="false" t="normal">R33+S33</f>
        <v>22.27166960555352</v>
      </c>
      <c r="U33" s="68" t="n">
        <f aca="false" ca="false" dt2D="false" dtr="false" t="normal">$Q$4-(R33+S33)+$Q$8+$Q$10</f>
        <v>130.80321946719002</v>
      </c>
      <c r="V33" s="69" t="n">
        <f aca="false" ca="false" dt2D="false" dtr="false" t="normal">POWER(10, (U33+$D$16)*0.05)*1000</f>
        <v>2.5668039153909676</v>
      </c>
      <c r="W33" s="70" t="n">
        <f aca="false" ca="false" dt2D="false" dtr="false" t="normal">POWER(10, 0.05*T33)</f>
        <v>12.989232194305186</v>
      </c>
      <c r="X33" s="71" t="n">
        <f aca="false" ca="false" dt2D="false" dtr="false" t="normal">V33*POWER(2, 0.5)*W33</f>
        <v>47.151028587673885</v>
      </c>
      <c r="Y33" s="71" t="n">
        <f aca="false" ca="false" dt2D="false" dtr="false" t="normal">W33*(50/$X$4)</f>
        <v>13.774070877534164</v>
      </c>
      <c r="Z33" s="71" t="n"/>
      <c r="AA33" s="71" t="n"/>
      <c r="AC33" s="72" t="n">
        <f aca="false" ca="false" dt2D="false" dtr="false" t="normal">AC32+1</f>
        <v>30</v>
      </c>
      <c r="AD33" s="73" t="n">
        <f aca="false" ca="false" dt2D="false" dtr="false" t="normal">AD32+$J$46</f>
        <v>98</v>
      </c>
      <c r="AF33" s="0" t="n">
        <f aca="false" ca="false" dt2D="false" dtr="false" t="normal">20*LOG(AD33)</f>
        <v>39.824521513849895</v>
      </c>
      <c r="AG33" s="0" t="n">
        <f aca="false" ca="false" dt2D="false" dtr="false" t="normal">2*$J$6*(AD33/1000)</f>
        <v>11.459369933642598</v>
      </c>
      <c r="AH33" s="75" t="n">
        <f aca="false" ca="false" dt2D="false" dtr="false" t="normal">AF33+AG33</f>
        <v>51.28389144749249</v>
      </c>
      <c r="AI33" s="74" t="n">
        <f aca="false" ca="false" dt2D="false" dtr="false" t="normal">$AE$4-(AF33+AG33)+$Q$8+$Q$10</f>
        <v>121.79099762525105</v>
      </c>
      <c r="AJ33" s="76" t="n">
        <f aca="false" ca="false" dt2D="false" dtr="false" t="normal">POWER(10, (AI33+$D$16)*0.05)*1000</f>
        <v>0.9094558083909553</v>
      </c>
      <c r="AK33" s="77" t="n">
        <f aca="false" ca="false" dt2D="false" dtr="false" t="normal">POWER(10, 0.05*AH33)</f>
        <v>366.601782589666</v>
      </c>
      <c r="AL33" s="0" t="n">
        <f aca="false" ca="false" dt2D="false" dtr="false" t="normal">AJ33*POWER(2, 0.5)*AK33</f>
        <v>471.5102858767393</v>
      </c>
      <c r="AM33" s="78" t="n">
        <f aca="false" ca="false" dt2D="false" dtr="false" t="normal">AK33*($X$4/$AL$4)</f>
        <v>36.660178258966575</v>
      </c>
      <c r="AN33" s="79" t="n">
        <f aca="false" ca="false" dt2D="false" dtr="false" t="normal">AJ33*POWER(2, 0.5)*AM33</f>
        <v>47.1510285876739</v>
      </c>
      <c r="AO33" s="79" t="n">
        <f aca="false" ca="false" dt2D="false" dtr="false" t="normal">AK33*(50/AL33)</f>
        <v>38.87526885102798</v>
      </c>
      <c r="AP33" s="79" t="n">
        <f aca="false" ca="false" dt2D="false" dtr="false" t="normal">AJ33*POWER(2, 0.5)*AO33</f>
        <v>50.00000000000001</v>
      </c>
      <c r="AQ33" s="79" t="n">
        <f aca="false" ca="false" dt2D="false" dtr="false" t="normal">20*LOG10(AO33)</f>
        <v>31.79346811020999</v>
      </c>
      <c r="AR33" s="79" t="n">
        <f aca="false" ca="false" dt2D="false" dtr="false" t="normal">AH33-AQ33</f>
        <v>19.490423337282504</v>
      </c>
      <c r="AT33" s="72" t="n">
        <f aca="false" ca="false" dt2D="false" dtr="false" t="normal">AT32+1</f>
        <v>30</v>
      </c>
      <c r="AU33" s="73" t="n">
        <f aca="false" ca="false" dt2D="false" dtr="false" t="normal">AU32+27</f>
        <v>833</v>
      </c>
      <c r="AV33" s="72" t="n"/>
      <c r="AW33" s="72" t="n">
        <f aca="false" ca="false" dt2D="false" dtr="false" t="normal">20*LOG(AU33)</f>
        <v>58.41290002813575</v>
      </c>
      <c r="AX33" s="72" t="n">
        <f aca="false" ca="false" dt2D="false" dtr="false" t="normal">2*$J$6*(AU33/1000)</f>
        <v>97.40464443596208</v>
      </c>
      <c r="AY33" s="72" t="n">
        <f aca="false" ca="false" dt2D="false" dtr="false" t="normal">AW33+AX33</f>
        <v>155.81754446409784</v>
      </c>
      <c r="AZ33" s="80" t="e">
        <f aca="false" ca="false" dt2D="false" dtr="false" t="normal">$AV$4-(AW33+AX33)+$Q$8+$Q$10</f>
        <v>#NUM!</v>
      </c>
      <c r="BA33" s="81" t="e">
        <f aca="false" ca="false" dt2D="false" dtr="false" t="normal">POWER(10, (AZ33+$D$16)*0.05)*1000</f>
        <v>#NUM!</v>
      </c>
      <c r="BB33" s="82" t="n">
        <f aca="false" ca="false" dt2D="false" dtr="false" t="normal">POWER(10, 0.05*AY33)</f>
        <v>61784170.91128857</v>
      </c>
      <c r="BC33" s="72" t="e">
        <f aca="false" ca="false" dt2D="false" dtr="false" t="normal">BA33*POWER(2, 0.5)*BB33</f>
        <v>#NUM!</v>
      </c>
      <c r="BD33" s="71" t="e">
        <f aca="false" ca="false" dt2D="false" dtr="false" t="normal">BB33*($X$4/$BC$4)</f>
        <v>#NUM!</v>
      </c>
      <c r="BE33" s="71" t="e">
        <f aca="false" ca="false" dt2D="false" dtr="false" t="normal">BA33*POWER(2, 0.5)*BD33</f>
        <v>#NUM!</v>
      </c>
      <c r="BF33" s="71" t="e">
        <f aca="false" ca="false" dt2D="false" dtr="false" t="normal">BB33*(50/BC33)</f>
        <v>#NUM!</v>
      </c>
      <c r="BG33" s="71" t="e">
        <f aca="false" ca="false" dt2D="false" dtr="false" t="normal">BA33*POWER(2, 0.5)*BF33</f>
        <v>#NUM!</v>
      </c>
      <c r="BH33" s="0" t="e">
        <f aca="false" ca="false" dt2D="false" dtr="false" t="normal">20*LOG10(BF33)</f>
        <v>#NUM!</v>
      </c>
      <c r="BI33" s="0" t="e">
        <f aca="false" ca="false" dt2D="false" dtr="false" t="normal">AY33-BH33</f>
        <v>#NUM!</v>
      </c>
      <c r="BK33" s="75" t="n"/>
    </row>
    <row outlineLevel="0" r="34">
      <c r="B34" s="95" t="s">
        <v>113</v>
      </c>
      <c r="C34" s="136" t="s"/>
      <c r="D34" s="85" t="n">
        <v>7</v>
      </c>
      <c r="E34" s="86" t="s">
        <v>43</v>
      </c>
      <c r="G34" s="126" t="n">
        <v>1</v>
      </c>
      <c r="H34" s="127" t="s"/>
      <c r="I34" s="84" t="s">
        <v>114</v>
      </c>
      <c r="J34" s="137" t="n">
        <f aca="false" ca="false" dt2D="false" dtr="false" t="normal">J30*$D$11</f>
        <v>0.45454545454545453</v>
      </c>
      <c r="K34" s="86" t="s">
        <v>107</v>
      </c>
      <c r="O34" s="1" t="n">
        <f aca="false" ca="false" dt2D="false" dtr="false" t="normal">1+O33</f>
        <v>31</v>
      </c>
      <c r="P34" s="65" t="n">
        <f aca="false" ca="false" dt2D="false" dtr="false" t="normal">P33+$J$45</f>
        <v>11.55</v>
      </c>
      <c r="Q34" s="104" t="n"/>
      <c r="R34" s="67" t="n">
        <f aca="false" ca="false" dt2D="false" dtr="false" t="normal">20*LOG(P34)</f>
        <v>21.251639684563266</v>
      </c>
      <c r="S34" s="67" t="n">
        <f aca="false" ca="false" dt2D="false" dtr="false" t="normal">2*$J$6*(P34/1000)</f>
        <v>1.3505685993221634</v>
      </c>
      <c r="T34" s="67" t="n">
        <f aca="false" ca="false" dt2D="false" dtr="false" t="normal">R34+S34</f>
        <v>22.602208283885428</v>
      </c>
      <c r="U34" s="68" t="n">
        <f aca="false" ca="false" dt2D="false" dtr="false" t="normal">$Q$4-(R34+S34)+$Q$8+$Q$10</f>
        <v>130.4726807888581</v>
      </c>
      <c r="V34" s="69" t="n">
        <f aca="false" ca="false" dt2D="false" dtr="false" t="normal">POWER(10, (U34+$D$16)*0.05)*1000</f>
        <v>2.470960250862609</v>
      </c>
      <c r="W34" s="70" t="n">
        <f aca="false" ca="false" dt2D="false" dtr="false" t="normal">POWER(10, 0.05*T34)</f>
        <v>13.493058839220783</v>
      </c>
      <c r="X34" s="71" t="n">
        <f aca="false" ca="false" dt2D="false" dtr="false" t="normal">V34*POWER(2, 0.5)*W34</f>
        <v>47.15102858767384</v>
      </c>
      <c r="Y34" s="71" t="n">
        <f aca="false" ca="false" dt2D="false" dtr="false" t="normal">W34*(50/$X$4)</f>
        <v>14.308339863818068</v>
      </c>
      <c r="Z34" s="71" t="n"/>
      <c r="AA34" s="71" t="n"/>
      <c r="AC34" s="72" t="n">
        <f aca="false" ca="false" dt2D="false" dtr="false" t="normal">AC33+1</f>
        <v>31</v>
      </c>
      <c r="AD34" s="73" t="n">
        <f aca="false" ca="false" dt2D="false" dtr="false" t="normal">AD33+$J$46</f>
        <v>101</v>
      </c>
      <c r="AF34" s="0" t="n">
        <f aca="false" ca="false" dt2D="false" dtr="false" t="normal">20*LOG(AD34)</f>
        <v>40.086427475652854</v>
      </c>
      <c r="AG34" s="0" t="n">
        <f aca="false" ca="false" dt2D="false" dtr="false" t="normal">2*$J$6*(AD34/1000)</f>
        <v>11.810166972427576</v>
      </c>
      <c r="AH34" s="75" t="n">
        <f aca="false" ca="false" dt2D="false" dtr="false" t="normal">AF34+AG34</f>
        <v>51.89659444808043</v>
      </c>
      <c r="AI34" s="74" t="n">
        <f aca="false" ca="false" dt2D="false" dtr="false" t="normal">$AE$4-(AF34+AG34)+$Q$8+$Q$10</f>
        <v>121.17829462466311</v>
      </c>
      <c r="AJ34" s="76" t="n">
        <f aca="false" ca="false" dt2D="false" dtr="false" t="normal">POWER(10, (AI34+$D$16)*0.05)*1000</f>
        <v>0.8475131607930896</v>
      </c>
      <c r="AK34" s="77" t="n">
        <f aca="false" ca="false" dt2D="false" dtr="false" t="normal">POWER(10, 0.05*AH34)</f>
        <v>393.39580311726587</v>
      </c>
      <c r="AL34" s="0" t="n">
        <f aca="false" ca="false" dt2D="false" dtr="false" t="normal">AJ34*POWER(2, 0.5)*AK34</f>
        <v>471.5102858767394</v>
      </c>
      <c r="AM34" s="78" t="n">
        <f aca="false" ca="false" dt2D="false" dtr="false" t="normal">AK34*($X$4/$AL$4)</f>
        <v>39.33958031172656</v>
      </c>
      <c r="AN34" s="79" t="n">
        <f aca="false" ca="false" dt2D="false" dtr="false" t="normal">AJ34*POWER(2, 0.5)*AM34</f>
        <v>47.1510285876739</v>
      </c>
      <c r="AO34" s="79" t="n">
        <f aca="false" ca="false" dt2D="false" dtr="false" t="normal">AK34*(50/AL34)</f>
        <v>41.71656641442877</v>
      </c>
      <c r="AP34" s="79" t="n">
        <f aca="false" ca="false" dt2D="false" dtr="false" t="normal">AJ34*POWER(2, 0.5)*AO34</f>
        <v>50</v>
      </c>
      <c r="AQ34" s="79" t="n">
        <f aca="false" ca="false" dt2D="false" dtr="false" t="normal">20*LOG10(AO34)</f>
        <v>32.40617111079793</v>
      </c>
      <c r="AR34" s="79" t="n">
        <f aca="false" ca="false" dt2D="false" dtr="false" t="normal">AH34-AQ34</f>
        <v>19.4904233372825</v>
      </c>
      <c r="AT34" s="72" t="n">
        <f aca="false" ca="false" dt2D="false" dtr="false" t="normal">AT33+1</f>
        <v>31</v>
      </c>
      <c r="AU34" s="73" t="n">
        <f aca="false" ca="false" dt2D="false" dtr="false" t="normal">AU33+27</f>
        <v>860</v>
      </c>
      <c r="AV34" s="72" t="n"/>
      <c r="AW34" s="72" t="n">
        <f aca="false" ca="false" dt2D="false" dtr="false" t="normal">20*LOG(AU34)</f>
        <v>58.689969024871345</v>
      </c>
      <c r="AX34" s="72" t="n">
        <f aca="false" ca="false" dt2D="false" dtr="false" t="normal">2*$J$6*(AU34/1000)</f>
        <v>100.56181778502688</v>
      </c>
      <c r="AY34" s="72" t="n">
        <f aca="false" ca="false" dt2D="false" dtr="false" t="normal">AW34+AX34</f>
        <v>159.25178680989822</v>
      </c>
      <c r="AZ34" s="80" t="e">
        <f aca="false" ca="false" dt2D="false" dtr="false" t="normal">$AV$4-(AW34+AX34)+$Q$8+$Q$10</f>
        <v>#NUM!</v>
      </c>
      <c r="BA34" s="81" t="e">
        <f aca="false" ca="false" dt2D="false" dtr="false" t="normal">POWER(10, (AZ34+$D$16)*0.05)*1000</f>
        <v>#NUM!</v>
      </c>
      <c r="BB34" s="82" t="n">
        <f aca="false" ca="false" dt2D="false" dtr="false" t="normal">POWER(10, 0.05*AY34)</f>
        <v>91746465.13858484</v>
      </c>
      <c r="BC34" s="72" t="e">
        <f aca="false" ca="false" dt2D="false" dtr="false" t="normal">BA34*POWER(2, 0.5)*BB34</f>
        <v>#NUM!</v>
      </c>
      <c r="BD34" s="71" t="e">
        <f aca="false" ca="false" dt2D="false" dtr="false" t="normal">BB34*($X$4/$BC$4)</f>
        <v>#NUM!</v>
      </c>
      <c r="BE34" s="71" t="e">
        <f aca="false" ca="false" dt2D="false" dtr="false" t="normal">BA34*POWER(2, 0.5)*BD34</f>
        <v>#NUM!</v>
      </c>
      <c r="BF34" s="71" t="e">
        <f aca="false" ca="false" dt2D="false" dtr="false" t="normal">BB34*(50/BC34)</f>
        <v>#NUM!</v>
      </c>
      <c r="BG34" s="71" t="e">
        <f aca="false" ca="false" dt2D="false" dtr="false" t="normal">BA34*POWER(2, 0.5)*BF34</f>
        <v>#NUM!</v>
      </c>
      <c r="BH34" s="0" t="e">
        <f aca="false" ca="false" dt2D="false" dtr="false" t="normal">20*LOG10(BF34)</f>
        <v>#NUM!</v>
      </c>
      <c r="BI34" s="0" t="e">
        <f aca="false" ca="false" dt2D="false" dtr="false" t="normal">AY34-BH34</f>
        <v>#NUM!</v>
      </c>
      <c r="BK34" s="75" t="n"/>
    </row>
    <row outlineLevel="0" r="35">
      <c r="B35" s="138" t="s"/>
      <c r="C35" s="139" t="s"/>
      <c r="D35" s="85" t="n">
        <f aca="false" ca="false" dt2D="false" dtr="false" t="normal">D34*1000</f>
        <v>7000</v>
      </c>
      <c r="E35" s="86" t="s">
        <v>47</v>
      </c>
      <c r="G35" s="126" t="n">
        <v>2</v>
      </c>
      <c r="H35" s="127" t="s"/>
      <c r="I35" s="128" t="s"/>
      <c r="J35" s="137" t="n">
        <f aca="false" ca="false" dt2D="false" dtr="false" t="normal">J31*$D$11</f>
        <v>45.45454545454544</v>
      </c>
      <c r="K35" s="86" t="s">
        <v>107</v>
      </c>
      <c r="O35" s="1" t="n">
        <f aca="false" ca="false" dt2D="false" dtr="false" t="normal">1+O34</f>
        <v>32</v>
      </c>
      <c r="P35" s="65" t="n">
        <f aca="false" ca="false" dt2D="false" dtr="false" t="normal">P34+$J$45</f>
        <v>11.925</v>
      </c>
      <c r="Q35" s="104" t="n"/>
      <c r="R35" s="67" t="n">
        <f aca="false" ca="false" dt2D="false" dtr="false" t="normal">20*LOG(P35)</f>
        <v>21.529167754243026</v>
      </c>
      <c r="S35" s="67" t="n">
        <f aca="false" ca="false" dt2D="false" dtr="false" t="normal">2*$J$6*(P35/1000)</f>
        <v>1.3944182291702858</v>
      </c>
      <c r="T35" s="67" t="n">
        <f aca="false" ca="false" dt2D="false" dtr="false" t="normal">R35+S35</f>
        <v>22.92358598341331</v>
      </c>
      <c r="U35" s="68" t="n">
        <f aca="false" ca="false" dt2D="false" dtr="false" t="normal">$Q$4-(R35+S35)+$Q$8+$Q$10</f>
        <v>130.1513030893302</v>
      </c>
      <c r="V35" s="69" t="n">
        <f aca="false" ca="false" dt2D="false" dtr="false" t="normal">POWER(10, (U35+$D$16)*0.05)*1000</f>
        <v>2.38120548466425</v>
      </c>
      <c r="W35" s="70" t="n">
        <f aca="false" ca="false" dt2D="false" dtr="false" t="normal">POWER(10, 0.05*T35)</f>
        <v>14.00165263728424</v>
      </c>
      <c r="X35" s="71" t="n">
        <f aca="false" ca="false" dt2D="false" dtr="false" t="normal">V35*POWER(2, 0.5)*W35</f>
        <v>47.151028587673785</v>
      </c>
      <c r="Y35" s="71" t="n">
        <f aca="false" ca="false" dt2D="false" dtr="false" t="normal">W35*(50/$X$4)</f>
        <v>14.847664045386836</v>
      </c>
      <c r="Z35" s="71" t="n"/>
      <c r="AA35" s="71" t="n"/>
      <c r="AC35" s="72" t="n">
        <f aca="false" ca="false" dt2D="false" dtr="false" t="normal">AC34+1</f>
        <v>32</v>
      </c>
      <c r="AD35" s="73" t="n">
        <f aca="false" ca="false" dt2D="false" dtr="false" t="normal">AD34+$J$46</f>
        <v>104</v>
      </c>
      <c r="AF35" s="0" t="n">
        <f aca="false" ca="false" dt2D="false" dtr="false" t="normal">20*LOG(AD35)</f>
        <v>40.34066678597561</v>
      </c>
      <c r="AG35" s="0" t="n">
        <f aca="false" ca="false" dt2D="false" dtr="false" t="normal">2*$J$6*(AD35/1000)</f>
        <v>12.160964011212553</v>
      </c>
      <c r="AH35" s="75" t="n">
        <f aca="false" ca="false" dt2D="false" dtr="false" t="normal">AF35+AG35</f>
        <v>52.501630797188156</v>
      </c>
      <c r="AI35" s="74" t="n">
        <f aca="false" ca="false" dt2D="false" dtr="false" t="normal">$AE$4-(AF35+AG35)+$Q$8+$Q$10</f>
        <v>120.57325827555538</v>
      </c>
      <c r="AJ35" s="76" t="n">
        <f aca="false" ca="false" dt2D="false" dtr="false" t="normal">POWER(10, (AI35+$D$16)*0.05)*1000</f>
        <v>0.7904868205264058</v>
      </c>
      <c r="AK35" s="77" t="n">
        <f aca="false" ca="false" dt2D="false" dtr="false" t="normal">POWER(10, 0.05*AH35)</f>
        <v>421.7756854195551</v>
      </c>
      <c r="AL35" s="0" t="n">
        <f aca="false" ca="false" dt2D="false" dtr="false" t="normal">AJ35*POWER(2, 0.5)*AK35</f>
        <v>471.5102858767389</v>
      </c>
      <c r="AM35" s="78" t="n">
        <f aca="false" ca="false" dt2D="false" dtr="false" t="normal">AK35*($X$4/$AL$4)</f>
        <v>42.17756854195547</v>
      </c>
      <c r="AN35" s="79" t="n">
        <f aca="false" ca="false" dt2D="false" dtr="false" t="normal">AJ35*POWER(2, 0.5)*AM35</f>
        <v>47.15102858767385</v>
      </c>
      <c r="AO35" s="79" t="n">
        <f aca="false" ca="false" dt2D="false" dtr="false" t="normal">AK35*(50/AL35)</f>
        <v>44.72603228954953</v>
      </c>
      <c r="AP35" s="79" t="n">
        <f aca="false" ca="false" dt2D="false" dtr="false" t="normal">AJ35*POWER(2, 0.5)*AO35</f>
        <v>50</v>
      </c>
      <c r="AQ35" s="79" t="n">
        <f aca="false" ca="false" dt2D="false" dtr="false" t="normal">20*LOG10(AO35)</f>
        <v>33.01120745990566</v>
      </c>
      <c r="AR35" s="79" t="n">
        <f aca="false" ca="false" dt2D="false" dtr="false" t="normal">AH35-AQ35</f>
        <v>19.490423337282493</v>
      </c>
      <c r="AT35" s="72" t="n">
        <f aca="false" ca="false" dt2D="false" dtr="false" t="normal">AT34+1</f>
        <v>32</v>
      </c>
      <c r="AU35" s="73" t="n">
        <f aca="false" ca="false" dt2D="false" dtr="false" t="normal">AU34+27</f>
        <v>887</v>
      </c>
      <c r="AV35" s="72" t="n"/>
      <c r="AW35" s="72" t="n">
        <f aca="false" ca="false" dt2D="false" dtr="false" t="normal">20*LOG(AU35)</f>
        <v>58.95847239663452</v>
      </c>
      <c r="AX35" s="72" t="n">
        <f aca="false" ca="false" dt2D="false" dtr="false" t="normal">2*$J$6*(AU35/1000)</f>
        <v>103.71899113409168</v>
      </c>
      <c r="AY35" s="72" t="n">
        <f aca="false" ca="false" dt2D="false" dtr="false" t="normal">AW35+AX35</f>
        <v>162.6774635307262</v>
      </c>
      <c r="AZ35" s="80" t="e">
        <f aca="false" ca="false" dt2D="false" dtr="false" t="normal">$AV$4-(AW35+AX35)+$Q$8+$Q$10</f>
        <v>#NUM!</v>
      </c>
      <c r="BA35" s="81" t="e">
        <f aca="false" ca="false" dt2D="false" dtr="false" t="normal">POWER(10, (AZ35+$D$16)*0.05)*1000</f>
        <v>#NUM!</v>
      </c>
      <c r="BB35" s="82" t="n">
        <f aca="false" ca="false" dt2D="false" dtr="false" t="normal">POWER(10, 0.05*AY35)</f>
        <v>136104716.89602548</v>
      </c>
      <c r="BC35" s="72" t="e">
        <f aca="false" ca="false" dt2D="false" dtr="false" t="normal">BA35*POWER(2, 0.5)*BB35</f>
        <v>#NUM!</v>
      </c>
      <c r="BD35" s="71" t="e">
        <f aca="false" ca="false" dt2D="false" dtr="false" t="normal">BB35*($X$4/$BC$4)</f>
        <v>#NUM!</v>
      </c>
      <c r="BE35" s="71" t="e">
        <f aca="false" ca="false" dt2D="false" dtr="false" t="normal">BA35*POWER(2, 0.5)*BD35</f>
        <v>#NUM!</v>
      </c>
      <c r="BF35" s="71" t="e">
        <f aca="false" ca="false" dt2D="false" dtr="false" t="normal">BB35*(50/BC35)</f>
        <v>#NUM!</v>
      </c>
      <c r="BG35" s="71" t="e">
        <f aca="false" ca="false" dt2D="false" dtr="false" t="normal">BA35*POWER(2, 0.5)*BF35</f>
        <v>#NUM!</v>
      </c>
      <c r="BH35" s="0" t="e">
        <f aca="false" ca="false" dt2D="false" dtr="false" t="normal">20*LOG10(BF35)</f>
        <v>#NUM!</v>
      </c>
      <c r="BI35" s="0" t="e">
        <f aca="false" ca="false" dt2D="false" dtr="false" t="normal">AY35-BH35</f>
        <v>#NUM!</v>
      </c>
      <c r="BK35" s="75" t="n"/>
    </row>
    <row outlineLevel="0" r="36">
      <c r="B36" s="111" t="s">
        <v>4</v>
      </c>
      <c r="C36" s="112" t="s"/>
      <c r="D36" s="112" t="s"/>
      <c r="E36" s="113" t="s"/>
      <c r="G36" s="126" t="n">
        <v>3</v>
      </c>
      <c r="H36" s="127" t="s"/>
      <c r="I36" s="92" t="s"/>
      <c r="J36" s="137" t="n">
        <f aca="false" ca="false" dt2D="false" dtr="false" t="normal">J32*$D$11</f>
        <v>0</v>
      </c>
      <c r="K36" s="86" t="s">
        <v>107</v>
      </c>
      <c r="O36" s="1" t="n">
        <f aca="false" ca="false" dt2D="false" dtr="false" t="normal">1+O35</f>
        <v>33</v>
      </c>
      <c r="P36" s="65" t="n">
        <f aca="false" ca="false" dt2D="false" dtr="false" t="normal">P35+$J$45</f>
        <v>12.3</v>
      </c>
      <c r="Q36" s="104" t="n"/>
      <c r="R36" s="67" t="n">
        <f aca="false" ca="false" dt2D="false" dtr="false" t="normal">20*LOG(P36)</f>
        <v>21.798102228787958</v>
      </c>
      <c r="S36" s="67" t="n">
        <f aca="false" ca="false" dt2D="false" dtr="false" t="normal">2*$J$6*(P36/1000)</f>
        <v>1.4382678590184077</v>
      </c>
      <c r="T36" s="67" t="n">
        <f aca="false" ca="false" dt2D="false" dtr="false" t="normal">R36+S36</f>
        <v>23.236370087806364</v>
      </c>
      <c r="U36" s="68" t="n">
        <f aca="false" ca="false" dt2D="false" dtr="false" t="normal">$Q$4-(R36+S36)+$Q$8+$Q$10</f>
        <v>129.83851898493717</v>
      </c>
      <c r="V36" s="69" t="n">
        <f aca="false" ca="false" dt2D="false" dtr="false" t="normal">POWER(10, (U36+$D$16)*0.05)*1000</f>
        <v>2.2969824075783842</v>
      </c>
      <c r="W36" s="70" t="n">
        <f aca="false" ca="false" dt2D="false" dtr="false" t="normal">POWER(10, 0.05*T36)</f>
        <v>14.515048937364218</v>
      </c>
      <c r="X36" s="71" t="n">
        <f aca="false" ca="false" dt2D="false" dtr="false" t="normal">V36*POWER(2, 0.5)*W36</f>
        <v>47.151028587673835</v>
      </c>
      <c r="Y36" s="71" t="n">
        <f aca="false" ca="false" dt2D="false" dtr="false" t="normal">W36*(50/$X$4)</f>
        <v>15.392080906967445</v>
      </c>
      <c r="Z36" s="71" t="n"/>
      <c r="AA36" s="71" t="n"/>
      <c r="AC36" s="72" t="n">
        <f aca="false" ca="false" dt2D="false" dtr="false" t="normal">AC35+1</f>
        <v>33</v>
      </c>
      <c r="AD36" s="73" t="n">
        <f aca="false" ca="false" dt2D="false" dtr="false" t="normal">AD35+$J$46</f>
        <v>107</v>
      </c>
      <c r="AF36" s="0" t="n">
        <f aca="false" ca="false" dt2D="false" dtr="false" t="normal">20*LOG(AD36)</f>
        <v>40.58767555370419</v>
      </c>
      <c r="AG36" s="0" t="n">
        <f aca="false" ca="false" dt2D="false" dtr="false" t="normal">2*$J$6*(AD36/1000)</f>
        <v>12.51176104999753</v>
      </c>
      <c r="AH36" s="75" t="n">
        <f aca="false" ca="false" dt2D="false" dtr="false" t="normal">AF36+AG36</f>
        <v>53.09943660370172</v>
      </c>
      <c r="AI36" s="74" t="n">
        <f aca="false" ca="false" dt2D="false" dtr="false" t="normal">$AE$4-(AF36+AG36)+$Q$8+$Q$10</f>
        <v>119.97545246904183</v>
      </c>
      <c r="AJ36" s="76" t="n">
        <f aca="false" ca="false" dt2D="false" dtr="false" t="normal">POWER(10, (AI36+$D$16)*0.05)*1000</f>
        <v>0.7379116096131062</v>
      </c>
      <c r="AK36" s="77" t="n">
        <f aca="false" ca="false" dt2D="false" dtr="false" t="normal">POWER(10, 0.05*AH36)</f>
        <v>451.826636414433</v>
      </c>
      <c r="AL36" s="0" t="n">
        <f aca="false" ca="false" dt2D="false" dtr="false" t="normal">AJ36*POWER(2, 0.5)*AK36</f>
        <v>471.51028587673926</v>
      </c>
      <c r="AM36" s="78" t="n">
        <f aca="false" ca="false" dt2D="false" dtr="false" t="normal">AK36*($X$4/$AL$4)</f>
        <v>45.18266364144326</v>
      </c>
      <c r="AN36" s="79" t="n">
        <f aca="false" ca="false" dt2D="false" dtr="false" t="normal">AJ36*POWER(2, 0.5)*AM36</f>
        <v>47.15102858767389</v>
      </c>
      <c r="AO36" s="79" t="n">
        <f aca="false" ca="false" dt2D="false" dtr="false" t="normal">AK36*(50/AL36)</f>
        <v>47.912702007581245</v>
      </c>
      <c r="AP36" s="79" t="n">
        <f aca="false" ca="false" dt2D="false" dtr="false" t="normal">AJ36*POWER(2, 0.5)*AO36</f>
        <v>50.00000000000001</v>
      </c>
      <c r="AQ36" s="79" t="n">
        <f aca="false" ca="false" dt2D="false" dtr="false" t="normal">20*LOG10(AO36)</f>
        <v>33.60901326641922</v>
      </c>
      <c r="AR36" s="79" t="n">
        <f aca="false" ca="false" dt2D="false" dtr="false" t="normal">AH36-AQ36</f>
        <v>19.4904233372825</v>
      </c>
      <c r="AT36" s="72" t="n">
        <f aca="false" ca="false" dt2D="false" dtr="false" t="normal">AT35+1</f>
        <v>33</v>
      </c>
      <c r="AU36" s="73" t="n">
        <f aca="false" ca="false" dt2D="false" dtr="false" t="normal">AU35+27</f>
        <v>914</v>
      </c>
      <c r="AV36" s="72" t="n"/>
      <c r="AW36" s="72" t="n">
        <f aca="false" ca="false" dt2D="false" dtr="false" t="normal">20*LOG(AU36)</f>
        <v>59.218923914676616</v>
      </c>
      <c r="AX36" s="72" t="n">
        <f aca="false" ca="false" dt2D="false" dtr="false" t="normal">2*$J$6*(AU36/1000)</f>
        <v>106.87616448315647</v>
      </c>
      <c r="AY36" s="72" t="n">
        <f aca="false" ca="false" dt2D="false" dtr="false" t="normal">AW36+AX36</f>
        <v>166.09508839783308</v>
      </c>
      <c r="AZ36" s="80" t="e">
        <f aca="false" ca="false" dt2D="false" dtr="false" t="normal">$AV$4-(AW36+AX36)+$Q$8+$Q$10</f>
        <v>#NUM!</v>
      </c>
      <c r="BA36" s="81" t="e">
        <f aca="false" ca="false" dt2D="false" dtr="false" t="normal">POWER(10, (AZ36+$D$16)*0.05)*1000</f>
        <v>#NUM!</v>
      </c>
      <c r="BB36" s="82" t="n">
        <f aca="false" ca="false" dt2D="false" dtr="false" t="normal">POWER(10, 0.05*AY36)</f>
        <v>201722536.25081134</v>
      </c>
      <c r="BC36" s="72" t="e">
        <f aca="false" ca="false" dt2D="false" dtr="false" t="normal">BA36*POWER(2, 0.5)*BB36</f>
        <v>#NUM!</v>
      </c>
      <c r="BD36" s="71" t="e">
        <f aca="false" ca="false" dt2D="false" dtr="false" t="normal">BB36*($X$4/$BC$4)</f>
        <v>#NUM!</v>
      </c>
      <c r="BE36" s="71" t="e">
        <f aca="false" ca="false" dt2D="false" dtr="false" t="normal">BA36*POWER(2, 0.5)*BD36</f>
        <v>#NUM!</v>
      </c>
      <c r="BF36" s="71" t="e">
        <f aca="false" ca="false" dt2D="false" dtr="false" t="normal">BB36*(50/BC36)</f>
        <v>#NUM!</v>
      </c>
      <c r="BG36" s="71" t="e">
        <f aca="false" ca="false" dt2D="false" dtr="false" t="normal">BA36*POWER(2, 0.5)*BF36</f>
        <v>#NUM!</v>
      </c>
      <c r="BH36" s="0" t="e">
        <f aca="false" ca="false" dt2D="false" dtr="false" t="normal">20*LOG10(BF36)</f>
        <v>#NUM!</v>
      </c>
      <c r="BI36" s="0" t="e">
        <f aca="false" ca="false" dt2D="false" dtr="false" t="normal">AY36-BH36</f>
        <v>#NUM!</v>
      </c>
      <c r="BK36" s="75" t="n"/>
    </row>
    <row outlineLevel="0" r="37">
      <c r="B37" s="124" t="n">
        <v>1</v>
      </c>
      <c r="C37" s="84" t="s">
        <v>115</v>
      </c>
      <c r="D37" s="129" t="n">
        <v>500</v>
      </c>
      <c r="E37" s="86" t="s">
        <v>5</v>
      </c>
      <c r="G37" s="87" t="s">
        <v>116</v>
      </c>
      <c r="H37" s="123" t="s"/>
      <c r="I37" s="123" t="s"/>
      <c r="J37" s="123" t="s"/>
      <c r="K37" s="88" t="s"/>
      <c r="O37" s="1" t="n">
        <f aca="false" ca="false" dt2D="false" dtr="false" t="normal">1+O36</f>
        <v>34</v>
      </c>
      <c r="P37" s="65" t="n">
        <f aca="false" ca="false" dt2D="false" dtr="false" t="normal">P36+$J$45</f>
        <v>12.675</v>
      </c>
      <c r="Q37" s="104" t="n"/>
      <c r="R37" s="67" t="n">
        <f aca="false" ca="false" dt2D="false" dtr="false" t="normal">20*LOG(P37)</f>
        <v>22.058959360107472</v>
      </c>
      <c r="S37" s="67" t="n">
        <f aca="false" ca="false" dt2D="false" dtr="false" t="normal">2*$J$6*(P37/1000)</f>
        <v>1.48211748886653</v>
      </c>
      <c r="T37" s="67" t="n">
        <f aca="false" ca="false" dt2D="false" dtr="false" t="normal">R37+S37</f>
        <v>23.541076848974</v>
      </c>
      <c r="U37" s="68" t="n">
        <f aca="false" ca="false" dt2D="false" dtr="false" t="normal">$Q$4-(R37+S37)+$Q$8+$Q$10</f>
        <v>129.53381222376953</v>
      </c>
      <c r="V37" s="69" t="n">
        <f aca="false" ca="false" dt2D="false" dtr="false" t="normal">POWER(10, (U37+$D$16)*0.05)*1000</f>
        <v>2.2177997537619074</v>
      </c>
      <c r="W37" s="70" t="n">
        <f aca="false" ca="false" dt2D="false" dtr="false" t="normal">POWER(10, 0.05*T37)</f>
        <v>15.03328332402919</v>
      </c>
      <c r="X37" s="71" t="n">
        <f aca="false" ca="false" dt2D="false" dtr="false" t="normal">V37*POWER(2, 0.5)*W37</f>
        <v>47.151028587673835</v>
      </c>
      <c r="Y37" s="71" t="n">
        <f aca="false" ca="false" dt2D="false" dtr="false" t="normal">W37*(50/$X$4)</f>
        <v>15.941628183228188</v>
      </c>
      <c r="Z37" s="71" t="n"/>
      <c r="AA37" s="71" t="n"/>
      <c r="AC37" s="72" t="n">
        <f aca="false" ca="false" dt2D="false" dtr="false" t="normal">AC36+1</f>
        <v>34</v>
      </c>
      <c r="AD37" s="73" t="n">
        <f aca="false" ca="false" dt2D="false" dtr="false" t="normal">AD36+$J$46</f>
        <v>110</v>
      </c>
      <c r="AF37" s="0" t="n">
        <f aca="false" ca="false" dt2D="false" dtr="false" t="normal">20*LOG(AD37)</f>
        <v>40.8278537031645</v>
      </c>
      <c r="AG37" s="0" t="n">
        <f aca="false" ca="false" dt2D="false" dtr="false" t="normal">2*$J$6*(AD37/1000)</f>
        <v>12.862558088782508</v>
      </c>
      <c r="AH37" s="75" t="n">
        <f aca="false" ca="false" dt2D="false" dtr="false" t="normal">AF37+AG37</f>
        <v>53.69041179194701</v>
      </c>
      <c r="AI37" s="74" t="n">
        <f aca="false" ca="false" dt2D="false" dtr="false" t="normal">$AE$4-(AF37+AG37)+$Q$8+$Q$10</f>
        <v>119.38447728079653</v>
      </c>
      <c r="AJ37" s="76" t="n">
        <f aca="false" ca="false" dt2D="false" dtr="false" t="normal">POWER(10, (AI37+$D$16)*0.05)*1000</f>
        <v>0.6893750856952428</v>
      </c>
      <c r="AK37" s="77" t="n">
        <f aca="false" ca="false" dt2D="false" dtr="false" t="normal">POWER(10, 0.05*AH37)</f>
        <v>483.63819270666517</v>
      </c>
      <c r="AL37" s="0" t="n">
        <f aca="false" ca="false" dt2D="false" dtr="false" t="normal">AJ37*POWER(2, 0.5)*AK37</f>
        <v>471.51028587673886</v>
      </c>
      <c r="AM37" s="78" t="n">
        <f aca="false" ca="false" dt2D="false" dtr="false" t="normal">AK37*($X$4/$AL$4)</f>
        <v>48.36381927066648</v>
      </c>
      <c r="AN37" s="79" t="n">
        <f aca="false" ca="false" dt2D="false" dtr="false" t="normal">AJ37*POWER(2, 0.5)*AM37</f>
        <v>47.15102858767385</v>
      </c>
      <c r="AO37" s="79" t="n">
        <f aca="false" ca="false" dt2D="false" dtr="false" t="normal">AK37*(50/AL37)</f>
        <v>51.28607022934562</v>
      </c>
      <c r="AP37" s="79" t="n">
        <f aca="false" ca="false" dt2D="false" dtr="false" t="normal">AJ37*POWER(2, 0.5)*AO37</f>
        <v>50</v>
      </c>
      <c r="AQ37" s="79" t="n">
        <f aca="false" ca="false" dt2D="false" dtr="false" t="normal">20*LOG10(AO37)</f>
        <v>34.19998845466451</v>
      </c>
      <c r="AR37" s="79" t="n">
        <f aca="false" ca="false" dt2D="false" dtr="false" t="normal">AH37-AQ37</f>
        <v>19.490423337282493</v>
      </c>
      <c r="AT37" s="72" t="n">
        <f aca="false" ca="false" dt2D="false" dtr="false" t="normal">AT36+1</f>
        <v>34</v>
      </c>
      <c r="AU37" s="73" t="n">
        <f aca="false" ca="false" dt2D="false" dtr="false" t="normal">AU36+27</f>
        <v>941</v>
      </c>
      <c r="AV37" s="72" t="n"/>
      <c r="AW37" s="72" t="n">
        <f aca="false" ca="false" dt2D="false" dtr="false" t="normal">20*LOG(AU37)</f>
        <v>59.47179246854513</v>
      </c>
      <c r="AX37" s="72" t="n">
        <f aca="false" ca="false" dt2D="false" dtr="false" t="normal">2*$J$6*(AU37/1000)</f>
        <v>110.03333783222126</v>
      </c>
      <c r="AY37" s="72" t="n">
        <f aca="false" ca="false" dt2D="false" dtr="false" t="normal">AW37+AX37</f>
        <v>169.50513030076638</v>
      </c>
      <c r="AZ37" s="80" t="e">
        <f aca="false" ca="false" dt2D="false" dtr="false" t="normal">$AV$4-(AW37+AX37)+$Q$8+$Q$10</f>
        <v>#NUM!</v>
      </c>
      <c r="BA37" s="81" t="e">
        <f aca="false" ca="false" dt2D="false" dtr="false" t="normal">POWER(10, (AZ37+$D$16)*0.05)*1000</f>
        <v>#NUM!</v>
      </c>
      <c r="BB37" s="82" t="n">
        <f aca="false" ca="false" dt2D="false" dtr="false" t="normal">POWER(10, 0.05*AY37)</f>
        <v>298714644.9155345</v>
      </c>
      <c r="BC37" s="72" t="e">
        <f aca="false" ca="false" dt2D="false" dtr="false" t="normal">BA37*POWER(2, 0.5)*BB37</f>
        <v>#NUM!</v>
      </c>
      <c r="BD37" s="71" t="e">
        <f aca="false" ca="false" dt2D="false" dtr="false" t="normal">BB37*($X$4/$BC$4)</f>
        <v>#NUM!</v>
      </c>
      <c r="BE37" s="71" t="e">
        <f aca="false" ca="false" dt2D="false" dtr="false" t="normal">BA37*POWER(2, 0.5)*BD37</f>
        <v>#NUM!</v>
      </c>
      <c r="BF37" s="71" t="e">
        <f aca="false" ca="false" dt2D="false" dtr="false" t="normal">BB37*(50/BC37)</f>
        <v>#NUM!</v>
      </c>
      <c r="BG37" s="71" t="e">
        <f aca="false" ca="false" dt2D="false" dtr="false" t="normal">BA37*POWER(2, 0.5)*BF37</f>
        <v>#NUM!</v>
      </c>
      <c r="BH37" s="0" t="e">
        <f aca="false" ca="false" dt2D="false" dtr="false" t="normal">20*LOG10(BF37)</f>
        <v>#NUM!</v>
      </c>
      <c r="BI37" s="0" t="e">
        <f aca="false" ca="false" dt2D="false" dtr="false" t="normal">AY37-BH37</f>
        <v>#NUM!</v>
      </c>
      <c r="BK37" s="75" t="n"/>
    </row>
    <row outlineLevel="0" r="38">
      <c r="B38" s="124" t="n">
        <v>2</v>
      </c>
      <c r="C38" s="128" t="s"/>
      <c r="D38" s="129" t="n">
        <v>4000</v>
      </c>
      <c r="E38" s="86" t="s">
        <v>5</v>
      </c>
      <c r="G38" s="86" t="n"/>
      <c r="H38" s="140" t="s"/>
      <c r="I38" s="135" t="s"/>
      <c r="J38" s="141" t="n">
        <f aca="false" ca="false" dt2D="false" dtr="false" t="normal">20*LOG10(D32*1000000)</f>
        <v>113.97940008672037</v>
      </c>
      <c r="K38" s="86" t="s">
        <v>65</v>
      </c>
      <c r="O38" s="1" t="n">
        <f aca="false" ca="false" dt2D="false" dtr="false" t="normal">1+O37</f>
        <v>35</v>
      </c>
      <c r="P38" s="65" t="n">
        <f aca="false" ca="false" dt2D="false" dtr="false" t="normal">P37+$J$45</f>
        <v>13.05</v>
      </c>
      <c r="Q38" s="104" t="n"/>
      <c r="R38" s="67" t="n">
        <f aca="false" ca="false" dt2D="false" dtr="false" t="normal">20*LOG(P38)</f>
        <v>22.31221023348599</v>
      </c>
      <c r="S38" s="67" t="n">
        <f aca="false" ca="false" dt2D="false" dtr="false" t="normal">2*$J$6*(P38/1000)</f>
        <v>1.5259671187146522</v>
      </c>
      <c r="T38" s="67" t="n">
        <f aca="false" ca="false" dt2D="false" dtr="false" t="normal">R38+S38</f>
        <v>23.838177352200645</v>
      </c>
      <c r="U38" s="68" t="n">
        <f aca="false" ca="false" dt2D="false" dtr="false" t="normal">$Q$4-(R38+S38)+$Q$8+$Q$10</f>
        <v>129.23671172054287</v>
      </c>
      <c r="V38" s="69" t="n">
        <f aca="false" ca="false" dt2D="false" dtr="false" t="normal">POWER(10, (U38+$D$16)*0.05)*1000</f>
        <v>2.1432227261162535</v>
      </c>
      <c r="W38" s="70" t="n">
        <f aca="false" ca="false" dt2D="false" dtr="false" t="normal">POWER(10, 0.05*T38)</f>
        <v>15.556391619027837</v>
      </c>
      <c r="X38" s="71" t="n">
        <f aca="false" ca="false" dt2D="false" dtr="false" t="normal">V38*POWER(2, 0.5)*W38</f>
        <v>47.15102858767377</v>
      </c>
      <c r="Y38" s="71" t="n">
        <f aca="false" ca="false" dt2D="false" dtr="false" t="normal">W38*(50/$X$4)</f>
        <v>16.496343860348535</v>
      </c>
      <c r="Z38" s="71" t="n"/>
      <c r="AA38" s="71" t="n"/>
      <c r="AC38" s="72" t="n">
        <f aca="false" ca="false" dt2D="false" dtr="false" t="normal">AC37+1</f>
        <v>35</v>
      </c>
      <c r="AD38" s="73" t="n">
        <f aca="false" ca="false" dt2D="false" dtr="false" t="normal">AD37+$J$46</f>
        <v>113</v>
      </c>
      <c r="AF38" s="0" t="n">
        <f aca="false" ca="false" dt2D="false" dtr="false" t="normal">20*LOG(AD38)</f>
        <v>41.06156886966839</v>
      </c>
      <c r="AG38" s="0" t="n">
        <f aca="false" ca="false" dt2D="false" dtr="false" t="normal">2*$J$6*(AD38/1000)</f>
        <v>13.213355127567485</v>
      </c>
      <c r="AH38" s="75" t="n">
        <f aca="false" ca="false" dt2D="false" dtr="false" t="normal">AF38+AG38</f>
        <v>54.274923997235874</v>
      </c>
      <c r="AI38" s="74" t="n">
        <f aca="false" ca="false" dt2D="false" dtr="false" t="normal">$AE$4-(AF38+AG38)+$Q$8+$Q$10</f>
        <v>118.79996507550767</v>
      </c>
      <c r="AJ38" s="76" t="n">
        <f aca="false" ca="false" dt2D="false" dtr="false" t="normal">POWER(10, (AI38+$D$16)*0.05)*1000</f>
        <v>0.6445104650947795</v>
      </c>
      <c r="AK38" s="77" t="n">
        <f aca="false" ca="false" dt2D="false" dtr="false" t="normal">POWER(10, 0.05*AH38)</f>
        <v>517.3044327427951</v>
      </c>
      <c r="AL38" s="0" t="n">
        <f aca="false" ca="false" dt2D="false" dtr="false" t="normal">AJ38*POWER(2, 0.5)*AK38</f>
        <v>471.5102858767393</v>
      </c>
      <c r="AM38" s="78" t="n">
        <f aca="false" ca="false" dt2D="false" dtr="false" t="normal">AK38*($X$4/$AL$4)</f>
        <v>51.73044327427947</v>
      </c>
      <c r="AN38" s="79" t="n">
        <f aca="false" ca="false" dt2D="false" dtr="false" t="normal">AJ38*POWER(2, 0.5)*AM38</f>
        <v>47.15102858767389</v>
      </c>
      <c r="AO38" s="79" t="n">
        <f aca="false" ca="false" dt2D="false" dtr="false" t="normal">AK38*(50/AL38)</f>
        <v>54.85611324267348</v>
      </c>
      <c r="AP38" s="79" t="n">
        <f aca="false" ca="false" dt2D="false" dtr="false" t="normal">AJ38*POWER(2, 0.5)*AO38</f>
        <v>50</v>
      </c>
      <c r="AQ38" s="79" t="n">
        <f aca="false" ca="false" dt2D="false" dtr="false" t="normal">20*LOG10(AO38)</f>
        <v>34.78450065995337</v>
      </c>
      <c r="AR38" s="79" t="n">
        <f aca="false" ca="false" dt2D="false" dtr="false" t="normal">AH38-AQ38</f>
        <v>19.4904233372825</v>
      </c>
      <c r="AT38" s="72" t="n">
        <f aca="false" ca="false" dt2D="false" dtr="false" t="normal">AT37+1</f>
        <v>35</v>
      </c>
      <c r="AU38" s="73" t="n">
        <f aca="false" ca="false" dt2D="false" dtr="false" t="normal">AU37+27</f>
        <v>968</v>
      </c>
      <c r="AV38" s="72" t="n"/>
      <c r="AW38" s="72" t="n">
        <f aca="false" ca="false" dt2D="false" dtr="false" t="normal">20*LOG(AU38)</f>
        <v>59.71750714616786</v>
      </c>
      <c r="AX38" s="72" t="n">
        <f aca="false" ca="false" dt2D="false" dtr="false" t="normal">2*$J$6*(AU38/1000)</f>
        <v>113.19051118128607</v>
      </c>
      <c r="AY38" s="72" t="n">
        <f aca="false" ca="false" dt2D="false" dtr="false" t="normal">AW38+AX38</f>
        <v>172.90801832745393</v>
      </c>
      <c r="AZ38" s="80" t="e">
        <f aca="false" ca="false" dt2D="false" dtr="false" t="normal">$AV$4-(AW38+AX38)+$Q$8+$Q$10</f>
        <v>#NUM!</v>
      </c>
      <c r="BA38" s="81" t="e">
        <f aca="false" ca="false" dt2D="false" dtr="false" t="normal">POWER(10, (AZ38+$D$16)*0.05)*1000</f>
        <v>#NUM!</v>
      </c>
      <c r="BB38" s="82" t="n">
        <f aca="false" ca="false" dt2D="false" dtr="false" t="normal">POWER(10, 0.05*AY38)</f>
        <v>441978268.70028555</v>
      </c>
      <c r="BC38" s="72" t="e">
        <f aca="false" ca="false" dt2D="false" dtr="false" t="normal">BA38*POWER(2, 0.5)*BB38</f>
        <v>#NUM!</v>
      </c>
      <c r="BD38" s="71" t="e">
        <f aca="false" ca="false" dt2D="false" dtr="false" t="normal">BB38*($X$4/$BC$4)</f>
        <v>#NUM!</v>
      </c>
      <c r="BE38" s="71" t="e">
        <f aca="false" ca="false" dt2D="false" dtr="false" t="normal">BA38*POWER(2, 0.5)*BD38</f>
        <v>#NUM!</v>
      </c>
      <c r="BF38" s="71" t="e">
        <f aca="false" ca="false" dt2D="false" dtr="false" t="normal">BB38*(50/BC38)</f>
        <v>#NUM!</v>
      </c>
      <c r="BG38" s="71" t="e">
        <f aca="false" ca="false" dt2D="false" dtr="false" t="normal">BA38*POWER(2, 0.5)*BF38</f>
        <v>#NUM!</v>
      </c>
      <c r="BH38" s="0" t="e">
        <f aca="false" ca="false" dt2D="false" dtr="false" t="normal">20*LOG10(BF38)</f>
        <v>#NUM!</v>
      </c>
      <c r="BI38" s="0" t="e">
        <f aca="false" ca="false" dt2D="false" dtr="false" t="normal">AY38-BH38</f>
        <v>#NUM!</v>
      </c>
      <c r="BK38" s="75" t="n"/>
    </row>
    <row outlineLevel="0" r="39">
      <c r="B39" s="124" t="n">
        <v>3</v>
      </c>
      <c r="C39" s="92" t="s"/>
      <c r="D39" s="129" t="n">
        <v>36000</v>
      </c>
      <c r="E39" s="86" t="s">
        <v>5</v>
      </c>
      <c r="G39" s="87" t="s">
        <v>117</v>
      </c>
      <c r="H39" s="123" t="s"/>
      <c r="I39" s="88" t="s"/>
      <c r="J39" s="84" t="n">
        <f aca="false" ca="false" dt2D="false" dtr="false" t="normal">D5</f>
        <v>240</v>
      </c>
      <c r="K39" s="142" t="s">
        <v>118</v>
      </c>
      <c r="O39" s="1" t="n">
        <f aca="false" ca="false" dt2D="false" dtr="false" t="normal">1+O38</f>
        <v>36</v>
      </c>
      <c r="P39" s="65" t="n">
        <f aca="false" ca="false" dt2D="false" dtr="false" t="normal">P38+$J$45</f>
        <v>13.425</v>
      </c>
      <c r="Q39" s="104" t="n"/>
      <c r="R39" s="67" t="n">
        <f aca="false" ca="false" dt2D="false" dtr="false" t="normal">20*LOG(P39)</f>
        <v>22.558285887431857</v>
      </c>
      <c r="S39" s="67" t="n">
        <f aca="false" ca="false" dt2D="false" dtr="false" t="normal">2*$J$6*(P39/1000)</f>
        <v>1.5698167485627743</v>
      </c>
      <c r="T39" s="67" t="n">
        <f aca="false" ca="false" dt2D="false" dtr="false" t="normal">R39+S39</f>
        <v>24.128102635994633</v>
      </c>
      <c r="U39" s="68" t="n">
        <f aca="false" ca="false" dt2D="false" dtr="false" t="normal">$Q$4-(R39+S39)+$Q$8+$Q$10</f>
        <v>128.9467864367489</v>
      </c>
      <c r="V39" s="69" t="n">
        <f aca="false" ca="false" dt2D="false" dtr="false" t="normal">POWER(10, (U39+$D$16)*0.05)*1000</f>
        <v>2.0728651095843498</v>
      </c>
      <c r="W39" s="70" t="n">
        <f aca="false" ca="false" dt2D="false" dtr="false" t="normal">POWER(10, 0.05*T39)</f>
        <v>16.08440988277836</v>
      </c>
      <c r="X39" s="71" t="n">
        <f aca="false" ca="false" dt2D="false" dtr="false" t="normal">V39*POWER(2, 0.5)*W39</f>
        <v>47.151028587673885</v>
      </c>
      <c r="Y39" s="71" t="n">
        <f aca="false" ca="false" dt2D="false" dtr="false" t="normal">W39*(50/$X$4)</f>
        <v>17.056266177598424</v>
      </c>
      <c r="Z39" s="71" t="n"/>
      <c r="AA39" s="71" t="n"/>
      <c r="AC39" s="72" t="n">
        <f aca="false" ca="false" dt2D="false" dtr="false" t="normal">AC38+1</f>
        <v>36</v>
      </c>
      <c r="AD39" s="73" t="n">
        <f aca="false" ca="false" dt2D="false" dtr="false" t="normal">AD38+$J$46</f>
        <v>116</v>
      </c>
      <c r="AF39" s="0" t="n">
        <f aca="false" ca="false" dt2D="false" dtr="false" t="normal">20*LOG(AD39)</f>
        <v>41.28915978453836</v>
      </c>
      <c r="AG39" s="0" t="n">
        <f aca="false" ca="false" dt2D="false" dtr="false" t="normal">2*$J$6*(AD39/1000)</f>
        <v>13.564152166352464</v>
      </c>
      <c r="AH39" s="75" t="n">
        <f aca="false" ca="false" dt2D="false" dtr="false" t="normal">AF39+AG39</f>
        <v>54.85331195089083</v>
      </c>
      <c r="AI39" s="74" t="n">
        <f aca="false" ca="false" dt2D="false" dtr="false" t="normal">$AE$4-(AF39+AG39)+$Q$8+$Q$10</f>
        <v>118.22157712185272</v>
      </c>
      <c r="AJ39" s="76" t="n">
        <f aca="false" ca="false" dt2D="false" dtr="false" t="normal">POWER(10, (AI39+$D$16)*0.05)*1000</f>
        <v>0.602990646974484</v>
      </c>
      <c r="AK39" s="77" t="n">
        <f aca="false" ca="false" dt2D="false" dtr="false" t="normal">POWER(10, 0.05*AH39)</f>
        <v>552.9241990991584</v>
      </c>
      <c r="AL39" s="0" t="n">
        <f aca="false" ca="false" dt2D="false" dtr="false" t="normal">AJ39*POWER(2, 0.5)*AK39</f>
        <v>471.5102858767393</v>
      </c>
      <c r="AM39" s="78" t="n">
        <f aca="false" ca="false" dt2D="false" dtr="false" t="normal">AK39*($X$4/$AL$4)</f>
        <v>55.29241990991579</v>
      </c>
      <c r="AN39" s="79" t="n">
        <f aca="false" ca="false" dt2D="false" dtr="false" t="normal">AJ39*POWER(2, 0.5)*AM39</f>
        <v>47.15102858767389</v>
      </c>
      <c r="AO39" s="79" t="n">
        <f aca="false" ca="false" dt2D="false" dtr="false" t="normal">AK39*(50/AL39)</f>
        <v>58.63331253432105</v>
      </c>
      <c r="AP39" s="79" t="n">
        <f aca="false" ca="false" dt2D="false" dtr="false" t="normal">AJ39*POWER(2, 0.5)*AO39</f>
        <v>50</v>
      </c>
      <c r="AQ39" s="79" t="n">
        <f aca="false" ca="false" dt2D="false" dtr="false" t="normal">20*LOG10(AO39)</f>
        <v>35.36288861360832</v>
      </c>
      <c r="AR39" s="79" t="n">
        <f aca="false" ca="false" dt2D="false" dtr="false" t="normal">AH39-AQ39</f>
        <v>19.490423337282508</v>
      </c>
      <c r="AT39" s="72" t="n">
        <f aca="false" ca="false" dt2D="false" dtr="false" t="normal">AT38+1</f>
        <v>36</v>
      </c>
      <c r="AU39" s="73" t="n">
        <f aca="false" ca="false" dt2D="false" dtr="false" t="normal">AU38+27</f>
        <v>995</v>
      </c>
      <c r="AV39" s="72" t="n"/>
      <c r="AW39" s="72" t="n">
        <f aca="false" ca="false" dt2D="false" dtr="false" t="normal">20*LOG(AU39)</f>
        <v>59.9564616149145</v>
      </c>
      <c r="AX39" s="72" t="n">
        <f aca="false" ca="false" dt2D="false" dtr="false" t="normal">2*$J$6*(AU39/1000)</f>
        <v>116.34768453035086</v>
      </c>
      <c r="AY39" s="72" t="n">
        <f aca="false" ca="false" dt2D="false" dtr="false" t="normal">AW39+AX39</f>
        <v>176.30414614526535</v>
      </c>
      <c r="AZ39" s="80" t="e">
        <f aca="false" ca="false" dt2D="false" dtr="false" t="normal">$AV$4-(AW39+AX39)+$Q$8+$Q$10</f>
        <v>#NUM!</v>
      </c>
      <c r="BA39" s="81" t="e">
        <f aca="false" ca="false" dt2D="false" dtr="false" t="normal">POWER(10, (AZ39+$D$16)*0.05)*1000</f>
        <v>#NUM!</v>
      </c>
      <c r="BB39" s="82" t="n">
        <f aca="false" ca="false" dt2D="false" dtr="false" t="normal">POWER(10, 0.05*AY39)</f>
        <v>653442394.1144918</v>
      </c>
      <c r="BC39" s="72" t="e">
        <f aca="false" ca="false" dt2D="false" dtr="false" t="normal">BA39*POWER(2, 0.5)*BB39</f>
        <v>#NUM!</v>
      </c>
      <c r="BD39" s="71" t="e">
        <f aca="false" ca="false" dt2D="false" dtr="false" t="normal">BB39*($X$4/$BC$4)</f>
        <v>#NUM!</v>
      </c>
      <c r="BE39" s="71" t="e">
        <f aca="false" ca="false" dt2D="false" dtr="false" t="normal">BA39*POWER(2, 0.5)*BD39</f>
        <v>#NUM!</v>
      </c>
      <c r="BF39" s="71" t="e">
        <f aca="false" ca="false" dt2D="false" dtr="false" t="normal">BB39*(50/BC39)</f>
        <v>#NUM!</v>
      </c>
      <c r="BG39" s="71" t="e">
        <f aca="false" ca="false" dt2D="false" dtr="false" t="normal">BA39*POWER(2, 0.5)*BF39</f>
        <v>#NUM!</v>
      </c>
      <c r="BH39" s="0" t="e">
        <f aca="false" ca="false" dt2D="false" dtr="false" t="normal">20*LOG10(BF39)</f>
        <v>#NUM!</v>
      </c>
      <c r="BI39" s="0" t="e">
        <f aca="false" ca="false" dt2D="false" dtr="false" t="normal">AY39-BH39</f>
        <v>#NUM!</v>
      </c>
      <c r="BK39" s="75" t="n"/>
    </row>
    <row outlineLevel="0" r="40">
      <c r="B40" s="111" t="s">
        <v>119</v>
      </c>
      <c r="C40" s="112" t="s"/>
      <c r="D40" s="112" t="s"/>
      <c r="E40" s="113" t="s"/>
      <c r="G40" s="86" t="n"/>
      <c r="H40" s="140" t="s"/>
      <c r="I40" s="135" t="s"/>
      <c r="J40" s="141" t="n">
        <f aca="false" ca="false" dt2D="false" dtr="false" t="normal">J38+20*LOG10(1/D5)</f>
        <v>66.37517525248825</v>
      </c>
      <c r="K40" s="86" t="s">
        <v>65</v>
      </c>
      <c r="O40" s="1" t="n">
        <f aca="false" ca="false" dt2D="false" dtr="false" t="normal">1+O39</f>
        <v>37</v>
      </c>
      <c r="P40" s="65" t="n">
        <f aca="false" ca="false" dt2D="false" dtr="false" t="normal">P39+$J$45</f>
        <v>13.8</v>
      </c>
      <c r="Q40" s="104" t="n"/>
      <c r="R40" s="67" t="n">
        <f aca="false" ca="false" dt2D="false" dtr="false" t="normal">20*LOG(P40)</f>
        <v>22.79758172802473</v>
      </c>
      <c r="S40" s="67" t="n">
        <f aca="false" ca="false" dt2D="false" dtr="false" t="normal">2*$J$6*(P40/1000)</f>
        <v>1.6136663784108967</v>
      </c>
      <c r="T40" s="67" t="n">
        <f aca="false" ca="false" dt2D="false" dtr="false" t="normal">R40+S40</f>
        <v>24.41124810643563</v>
      </c>
      <c r="U40" s="68" t="n">
        <f aca="false" ca="false" dt2D="false" dtr="false" t="normal">$Q$4-(R40+S40)+$Q$8+$Q$10</f>
        <v>128.6636409663079</v>
      </c>
      <c r="V40" s="69" t="n">
        <f aca="false" ca="false" dt2D="false" dtr="false" t="normal">POWER(10, (U40+$D$16)*0.05)*1000</f>
        <v>2.006382670323062</v>
      </c>
      <c r="W40" s="70" t="n">
        <f aca="false" ca="false" dt2D="false" dtr="false" t="normal">POWER(10, 0.05*T40)</f>
        <v>16.61737441586678</v>
      </c>
      <c r="X40" s="71" t="n">
        <f aca="false" ca="false" dt2D="false" dtr="false" t="normal">V40*POWER(2, 0.5)*W40</f>
        <v>47.15102858767383</v>
      </c>
      <c r="Y40" s="71" t="n">
        <f aca="false" ca="false" dt2D="false" dtr="false" t="normal">W40*(50/$X$4)</f>
        <v>17.621433628927097</v>
      </c>
      <c r="Z40" s="71" t="n"/>
      <c r="AA40" s="71" t="n"/>
      <c r="AC40" s="72" t="n">
        <f aca="false" ca="false" dt2D="false" dtr="false" t="normal">AC39+1</f>
        <v>37</v>
      </c>
      <c r="AD40" s="73" t="n">
        <f aca="false" ca="false" dt2D="false" dtr="false" t="normal">AD39+$J$46</f>
        <v>119</v>
      </c>
      <c r="AF40" s="0" t="n">
        <f aca="false" ca="false" dt2D="false" dtr="false" t="normal">20*LOG(AD40)</f>
        <v>41.51093922785061</v>
      </c>
      <c r="AG40" s="0" t="n">
        <f aca="false" ca="false" dt2D="false" dtr="false" t="normal">2*$J$6*(AD40/1000)</f>
        <v>13.91494920513744</v>
      </c>
      <c r="AH40" s="75" t="n">
        <f aca="false" ca="false" dt2D="false" dtr="false" t="normal">AF40+AG40</f>
        <v>55.42588843298805</v>
      </c>
      <c r="AI40" s="74" t="n">
        <f aca="false" ca="false" dt2D="false" dtr="false" t="normal">$AE$4-(AF40+AG40)+$Q$8+$Q$10</f>
        <v>117.6490006397555</v>
      </c>
      <c r="AJ40" s="76" t="n">
        <f aca="false" ca="false" dt2D="false" dtr="false" t="normal">POWER(10, (AI40+$D$16)*0.05)*1000</f>
        <v>0.5645231441737614</v>
      </c>
      <c r="AK40" s="77" t="n">
        <f aca="false" ca="false" dt2D="false" dtr="false" t="normal">POWER(10, 0.05*AH40)</f>
        <v>590.6013313778793</v>
      </c>
      <c r="AL40" s="0" t="n">
        <f aca="false" ca="false" dt2D="false" dtr="false" t="normal">AJ40*POWER(2, 0.5)*AK40</f>
        <v>471.5102858767394</v>
      </c>
      <c r="AM40" s="78" t="n">
        <f aca="false" ca="false" dt2D="false" dtr="false" t="normal">AK40*($X$4/$AL$4)</f>
        <v>59.060133137787886</v>
      </c>
      <c r="AN40" s="79" t="n">
        <f aca="false" ca="false" dt2D="false" dtr="false" t="normal">AJ40*POWER(2, 0.5)*AM40</f>
        <v>47.1510285876739</v>
      </c>
      <c r="AO40" s="79" t="n">
        <f aca="false" ca="false" dt2D="false" dtr="false" t="normal">AK40*(50/AL40)</f>
        <v>62.62867948677925</v>
      </c>
      <c r="AP40" s="79" t="n">
        <f aca="false" ca="false" dt2D="false" dtr="false" t="normal">AJ40*POWER(2, 0.5)*AO40</f>
        <v>50</v>
      </c>
      <c r="AQ40" s="79" t="n">
        <f aca="false" ca="false" dt2D="false" dtr="false" t="normal">20*LOG10(AO40)</f>
        <v>35.935465095705545</v>
      </c>
      <c r="AR40" s="79" t="n">
        <f aca="false" ca="false" dt2D="false" dtr="false" t="normal">AH40-AQ40</f>
        <v>19.490423337282508</v>
      </c>
      <c r="AT40" s="72" t="n">
        <f aca="false" ca="false" dt2D="false" dtr="false" t="normal">AT39+1</f>
        <v>37</v>
      </c>
      <c r="AU40" s="73" t="n">
        <f aca="false" ca="false" dt2D="false" dtr="false" t="normal">AU39+27</f>
        <v>1022</v>
      </c>
      <c r="AV40" s="72" t="n"/>
      <c r="AW40" s="72" t="n">
        <f aca="false" ca="false" dt2D="false" dtr="false" t="normal">20*LOG(AU40)</f>
        <v>60.18901791597387</v>
      </c>
      <c r="AX40" s="72" t="n">
        <f aca="false" ca="false" dt2D="false" dtr="false" t="normal">2*$J$6*(AU40/1000)</f>
        <v>119.50485787941567</v>
      </c>
      <c r="AY40" s="72" t="n">
        <f aca="false" ca="false" dt2D="false" dtr="false" t="normal">AW40+AX40</f>
        <v>179.69387579538954</v>
      </c>
      <c r="AZ40" s="80" t="e">
        <f aca="false" ca="false" dt2D="false" dtr="false" t="normal">$AV$4-(AW40+AX40)+$Q$8+$Q$10</f>
        <v>#NUM!</v>
      </c>
      <c r="BA40" s="81" t="e">
        <f aca="false" ca="false" dt2D="false" dtr="false" t="normal">POWER(10, (AZ40+$D$16)*0.05)*1000</f>
        <v>#NUM!</v>
      </c>
      <c r="BB40" s="82" t="n">
        <f aca="false" ca="false" dt2D="false" dtr="false" t="normal">POWER(10, 0.05*AY40)</f>
        <v>965369980.6284467</v>
      </c>
      <c r="BC40" s="72" t="e">
        <f aca="false" ca="false" dt2D="false" dtr="false" t="normal">BA40*POWER(2, 0.5)*BB40</f>
        <v>#NUM!</v>
      </c>
      <c r="BD40" s="71" t="e">
        <f aca="false" ca="false" dt2D="false" dtr="false" t="normal">BB40*($X$4/$BC$4)</f>
        <v>#NUM!</v>
      </c>
      <c r="BE40" s="71" t="e">
        <f aca="false" ca="false" dt2D="false" dtr="false" t="normal">BA40*POWER(2, 0.5)*BD40</f>
        <v>#NUM!</v>
      </c>
      <c r="BF40" s="71" t="e">
        <f aca="false" ca="false" dt2D="false" dtr="false" t="normal">BB40*(50/BC40)</f>
        <v>#NUM!</v>
      </c>
      <c r="BG40" s="71" t="e">
        <f aca="false" ca="false" dt2D="false" dtr="false" t="normal">BA40*POWER(2, 0.5)*BF40</f>
        <v>#NUM!</v>
      </c>
      <c r="BH40" s="0" t="e">
        <f aca="false" ca="false" dt2D="false" dtr="false" t="normal">20*LOG10(BF40)</f>
        <v>#NUM!</v>
      </c>
      <c r="BI40" s="0" t="e">
        <f aca="false" ca="false" dt2D="false" dtr="false" t="normal">AY40-BH40</f>
        <v>#NUM!</v>
      </c>
      <c r="BK40" s="75" t="n"/>
    </row>
    <row outlineLevel="0" r="41">
      <c r="B41" s="86" t="s">
        <v>56</v>
      </c>
      <c r="C41" s="135" t="s"/>
      <c r="D41" s="85" t="n">
        <v>-30</v>
      </c>
      <c r="E41" s="86" t="s">
        <v>65</v>
      </c>
      <c r="G41" s="87" t="s">
        <v>117</v>
      </c>
      <c r="H41" s="123" t="s"/>
      <c r="I41" s="88" t="s"/>
      <c r="J41" s="84" t="n">
        <f aca="false" ca="false" dt2D="false" dtr="false" t="normal">D5</f>
        <v>240</v>
      </c>
      <c r="K41" s="142" t="s">
        <v>120</v>
      </c>
      <c r="L41" s="143" t="n">
        <f aca="false" ca="false" dt2D="false" dtr="false" t="normal">D34</f>
        <v>7</v>
      </c>
      <c r="M41" s="142" t="s">
        <v>43</v>
      </c>
      <c r="N41" s="144" t="n"/>
      <c r="O41" s="1" t="n">
        <f aca="false" ca="false" dt2D="false" dtr="false" t="normal">1+O40</f>
        <v>38</v>
      </c>
      <c r="P41" s="65" t="n">
        <f aca="false" ca="false" dt2D="false" dtr="false" t="normal">P40+$J$45</f>
        <v>14.175</v>
      </c>
      <c r="Q41" s="104" t="n"/>
      <c r="R41" s="67" t="n">
        <f aca="false" ca="false" dt2D="false" dtr="false" t="normal">20*LOG(P41)</f>
        <v>23.030461351298882</v>
      </c>
      <c r="S41" s="67" t="n">
        <f aca="false" ca="false" dt2D="false" dtr="false" t="normal">2*$J$6*(P41/1000)</f>
        <v>1.6575160082590186</v>
      </c>
      <c r="T41" s="67" t="n">
        <f aca="false" ca="false" dt2D="false" dtr="false" t="normal">R41+S41</f>
        <v>24.6879773595579</v>
      </c>
      <c r="U41" s="68" t="n">
        <f aca="false" ca="false" dt2D="false" dtr="false" t="normal">$Q$4-(R41+S41)+$Q$8+$Q$10</f>
        <v>128.38691171318564</v>
      </c>
      <c r="V41" s="69" t="n">
        <f aca="false" ca="false" dt2D="false" dtr="false" t="normal">POWER(10, (U41+$D$16)*0.05)*1000</f>
        <v>1.943467602626175</v>
      </c>
      <c r="W41" s="70" t="n">
        <f aca="false" ca="false" dt2D="false" dtr="false" t="normal">POWER(10, 0.05*T41)</f>
        <v>17.15532176055423</v>
      </c>
      <c r="X41" s="71" t="n">
        <f aca="false" ca="false" dt2D="false" dtr="false" t="normal">V41*POWER(2, 0.5)*W41</f>
        <v>47.15102858767391</v>
      </c>
      <c r="Y41" s="71" t="n">
        <f aca="false" ca="false" dt2D="false" dtr="false" t="normal">W41*(50/$X$4)</f>
        <v>18.191884964561456</v>
      </c>
      <c r="Z41" s="71" t="n"/>
      <c r="AA41" s="71" t="n"/>
      <c r="AC41" s="1" t="n">
        <v>38</v>
      </c>
      <c r="AD41" s="73" t="n">
        <f aca="false" ca="false" dt2D="false" dtr="false" t="normal">AD40+$J$46</f>
        <v>122</v>
      </c>
      <c r="AF41" s="0" t="n">
        <f aca="false" ca="false" dt2D="false" dtr="false" t="normal">20*LOG(AD41)</f>
        <v>41.72719661349496</v>
      </c>
      <c r="AG41" s="0" t="n">
        <f aca="false" ca="false" dt2D="false" dtr="false" t="normal">2*$J$6*(AD41/1000)</f>
        <v>14.265746243922418</v>
      </c>
      <c r="AH41" s="75" t="n">
        <f aca="false" ca="false" dt2D="false" dtr="false" t="normal">AF41+AG41</f>
        <v>55.992942857417376</v>
      </c>
      <c r="AI41" s="74" t="n">
        <f aca="false" ca="false" dt2D="false" dtr="false" t="normal">$AE$4-(AF41+AG41)+$Q$8+$Q$10</f>
        <v>117.08194621532617</v>
      </c>
      <c r="AJ41" s="76" t="n">
        <f aca="false" ca="false" dt2D="false" dtr="false" t="normal">POWER(10, (AI41+$D$16)*0.05)*1000</f>
        <v>0.528845764545582</v>
      </c>
      <c r="AK41" s="77" t="n">
        <f aca="false" ca="false" dt2D="false" dtr="false" t="normal">POWER(10, 0.05*AH41)</f>
        <v>630.4449102076776</v>
      </c>
      <c r="AL41" s="0" t="n">
        <f aca="false" ca="false" dt2D="false" dtr="false" t="normal">AJ41*POWER(2, 0.5)*AK41</f>
        <v>471.51028587673943</v>
      </c>
      <c r="AM41" s="78" t="n">
        <f aca="false" ca="false" dt2D="false" dtr="false" t="normal">AK41*($X$4/$AL$4)</f>
        <v>63.04449102076771</v>
      </c>
      <c r="AN41" s="79" t="n">
        <f aca="false" ca="false" dt2D="false" dtr="false" t="normal">AJ41*POWER(2, 0.5)*AM41</f>
        <v>47.151028587673906</v>
      </c>
      <c r="AO41" s="79" t="n">
        <f aca="false" ca="false" dt2D="false" dtr="false" t="normal">AK41*(50/AL41)</f>
        <v>66.85378125266246</v>
      </c>
      <c r="AP41" s="79" t="n">
        <f aca="false" ca="false" dt2D="false" dtr="false" t="normal">AJ41*POWER(2, 0.5)*AO41</f>
        <v>50</v>
      </c>
      <c r="AQ41" s="79" t="n">
        <f aca="false" ca="false" dt2D="false" dtr="false" t="normal">20*LOG10(AO41)</f>
        <v>36.502519520134875</v>
      </c>
      <c r="AR41" s="79" t="n">
        <f aca="false" ca="false" dt2D="false" dtr="false" t="normal">AH41-AQ41</f>
        <v>19.4904233372825</v>
      </c>
      <c r="AT41" s="72" t="n">
        <f aca="false" ca="false" dt2D="false" dtr="false" t="normal">AT40+1</f>
        <v>38</v>
      </c>
      <c r="AU41" s="73" t="n">
        <f aca="false" ca="false" dt2D="false" dtr="false" t="normal">AU40+27</f>
        <v>1049</v>
      </c>
      <c r="AV41" s="72" t="n"/>
      <c r="AW41" s="72" t="n">
        <f aca="false" ca="false" dt2D="false" dtr="false" t="normal">20*LOG(AU41)</f>
        <v>60.41550976387115</v>
      </c>
      <c r="AX41" s="72" t="n">
        <f aca="false" ca="false" dt2D="false" dtr="false" t="normal">2*$J$6*(AU41/1000)</f>
        <v>122.66203122848046</v>
      </c>
      <c r="AY41" s="72" t="n">
        <f aca="false" ca="false" dt2D="false" dtr="false" t="normal">AW41+AX41</f>
        <v>183.0775409923516</v>
      </c>
      <c r="AZ41" s="80" t="e">
        <f aca="false" ca="false" dt2D="false" dtr="false" t="normal">$AV$4-(AW41+AX41)+$Q$8+$Q$10</f>
        <v>#NUM!</v>
      </c>
      <c r="BA41" s="81" t="e">
        <f aca="false" ca="false" dt2D="false" dtr="false" t="normal">POWER(10, (AZ41+$D$16)*0.05)*1000</f>
        <v>#NUM!</v>
      </c>
      <c r="BB41" s="82" t="n">
        <f aca="false" ca="false" dt2D="false" dtr="false" t="normal">POWER(10, 0.05*AY41)</f>
        <v>1425204055.9166107</v>
      </c>
      <c r="BC41" s="72" t="e">
        <f aca="false" ca="false" dt2D="false" dtr="false" t="normal">BA41*POWER(2, 0.5)*BB41</f>
        <v>#NUM!</v>
      </c>
      <c r="BD41" s="71" t="e">
        <f aca="false" ca="false" dt2D="false" dtr="false" t="normal">BB41*($X$4/$BC$4)</f>
        <v>#NUM!</v>
      </c>
      <c r="BE41" s="71" t="e">
        <f aca="false" ca="false" dt2D="false" dtr="false" t="normal">BA41*POWER(2, 0.5)*BD41</f>
        <v>#NUM!</v>
      </c>
      <c r="BF41" s="71" t="e">
        <f aca="false" ca="false" dt2D="false" dtr="false" t="normal">BB41*(50/BC41)</f>
        <v>#NUM!</v>
      </c>
      <c r="BG41" s="71" t="e">
        <f aca="false" ca="false" dt2D="false" dtr="false" t="normal">BA41*POWER(2, 0.5)*BF41</f>
        <v>#NUM!</v>
      </c>
      <c r="BH41" s="0" t="e">
        <f aca="false" ca="false" dt2D="false" dtr="false" t="normal">20*LOG10(BF41)</f>
        <v>#NUM!</v>
      </c>
      <c r="BI41" s="0" t="e">
        <f aca="false" ca="false" dt2D="false" dtr="false" t="normal">AY41-BH41</f>
        <v>#NUM!</v>
      </c>
      <c r="BK41" s="75" t="n"/>
    </row>
    <row outlineLevel="0" r="42">
      <c r="G42" s="86" t="n"/>
      <c r="H42" s="140" t="s"/>
      <c r="I42" s="135" t="s"/>
      <c r="J42" s="102" t="n">
        <f aca="false" ca="false" dt2D="false" dtr="false" t="normal">J40+10*LOG10(D35)</f>
        <v>104.82615565263082</v>
      </c>
      <c r="K42" s="86" t="s">
        <v>65</v>
      </c>
      <c r="O42" s="1" t="n">
        <f aca="false" ca="false" dt2D="false" dtr="false" t="normal">1+O41</f>
        <v>39</v>
      </c>
      <c r="P42" s="65" t="n">
        <f aca="false" ca="false" dt2D="false" dtr="false" t="normal">P41+$J$45</f>
        <v>14.55</v>
      </c>
      <c r="Q42" s="104" t="n"/>
      <c r="R42" s="67" t="n">
        <f aca="false" ca="false" dt2D="false" dtr="false" t="normal">20*LOG(P42)</f>
        <v>23.257259866438517</v>
      </c>
      <c r="S42" s="67" t="n">
        <f aca="false" ca="false" dt2D="false" dtr="false" t="normal">2*$J$6*(P42/1000)</f>
        <v>1.701365638107141</v>
      </c>
      <c r="T42" s="67" t="n">
        <f aca="false" ca="false" dt2D="false" dtr="false" t="normal">R42+S42</f>
        <v>24.958625504545658</v>
      </c>
      <c r="U42" s="68" t="n">
        <f aca="false" ca="false" dt2D="false" dtr="false" t="normal">$Q$4-(R42+S42)+$Q$8+$Q$10</f>
        <v>128.11626356819787</v>
      </c>
      <c r="V42" s="69" t="n">
        <f aca="false" ca="false" dt2D="false" dtr="false" t="normal">POWER(10, (U42+$D$16)*0.05)*1000</f>
        <v>1.8838438345705317</v>
      </c>
      <c r="W42" s="70" t="n">
        <f aca="false" ca="false" dt2D="false" dtr="false" t="normal">POWER(10, 0.05*T42)</f>
        <v>17.69828870229351</v>
      </c>
      <c r="X42" s="71" t="n">
        <f aca="false" ca="false" dt2D="false" dtr="false" t="normal">V42*POWER(2, 0.5)*W42</f>
        <v>47.15102858767383</v>
      </c>
      <c r="Y42" s="71" t="n">
        <f aca="false" ca="false" dt2D="false" dtr="false" t="normal">W42*(50/$X$4)</f>
        <v>18.76765919261427</v>
      </c>
      <c r="Z42" s="71" t="n"/>
      <c r="AA42" s="71" t="n"/>
      <c r="AC42" s="1" t="n">
        <f aca="false" ca="false" dt2D="false" dtr="false" t="normal">AC41+1</f>
        <v>39</v>
      </c>
      <c r="AD42" s="73" t="n">
        <f aca="false" ca="false" dt2D="false" dtr="false" t="normal">AD41+$J$46</f>
        <v>125</v>
      </c>
      <c r="AF42" s="0" t="n">
        <f aca="false" ca="false" dt2D="false" dtr="false" t="normal">20*LOG(AD42)</f>
        <v>41.938200260161125</v>
      </c>
      <c r="AG42" s="0" t="n">
        <f aca="false" ca="false" dt2D="false" dtr="false" t="normal">2*$J$6*(AD42/1000)</f>
        <v>14.616543282707395</v>
      </c>
      <c r="AH42" s="75" t="n">
        <f aca="false" ca="false" dt2D="false" dtr="false" t="normal">AF42+AG42</f>
        <v>56.55474354286852</v>
      </c>
      <c r="AI42" s="74" t="n">
        <f aca="false" ca="false" dt2D="false" dtr="false" t="normal">$AE$4-(AF42+AG42)+$Q$8+$Q$10</f>
        <v>116.52014552987502</v>
      </c>
      <c r="AJ42" s="76" t="n">
        <f aca="false" ca="false" dt2D="false" dtr="false" t="normal">POWER(10, (AI42+$D$16)*0.05)*1000</f>
        <v>0.49572291661022433</v>
      </c>
      <c r="AK42" s="77" t="n">
        <f aca="false" ca="false" dt2D="false" dtr="false" t="normal">POWER(10, 0.05*AH42)</f>
        <v>672.5695128692249</v>
      </c>
      <c r="AL42" s="0" t="n">
        <f aca="false" ca="false" dt2D="false" dtr="false" t="normal">AJ42*POWER(2, 0.5)*AK42</f>
        <v>471.5102858767394</v>
      </c>
      <c r="AM42" s="78" t="n">
        <f aca="false" ca="false" dt2D="false" dtr="false" t="normal">AK42*($X$4/$AL$4)</f>
        <v>67.25695128692244</v>
      </c>
      <c r="AN42" s="79" t="n">
        <f aca="false" ca="false" dt2D="false" dtr="false" t="normal">AJ42*POWER(2, 0.5)*AM42</f>
        <v>47.1510285876739</v>
      </c>
      <c r="AO42" s="79" t="n">
        <f aca="false" ca="false" dt2D="false" dtr="false" t="normal">AK42*(50/AL42)</f>
        <v>71.32076786179017</v>
      </c>
      <c r="AP42" s="79" t="n">
        <f aca="false" ca="false" dt2D="false" dtr="false" t="normal">AJ42*POWER(2, 0.5)*AO42</f>
        <v>50.00000000000001</v>
      </c>
      <c r="AQ42" s="79" t="n">
        <f aca="false" ca="false" dt2D="false" dtr="false" t="normal">20*LOG10(AO42)</f>
        <v>37.064320205586014</v>
      </c>
      <c r="AR42" s="79" t="n">
        <f aca="false" ca="false" dt2D="false" dtr="false" t="normal">AH42-AQ42</f>
        <v>19.490423337282508</v>
      </c>
      <c r="AT42" s="72" t="n">
        <f aca="false" ca="false" dt2D="false" dtr="false" t="normal">AT41+1</f>
        <v>39</v>
      </c>
      <c r="AU42" s="73" t="n">
        <f aca="false" ca="false" dt2D="false" dtr="false" t="normal">AU41+27</f>
        <v>1076</v>
      </c>
      <c r="AV42" s="72" t="n"/>
      <c r="AW42" s="72" t="n">
        <f aca="false" ca="false" dt2D="false" dtr="false" t="normal">20*LOG(AU42)</f>
        <v>60.6362454266074</v>
      </c>
      <c r="AX42" s="72" t="n">
        <f aca="false" ca="false" dt2D="false" dtr="false" t="normal">2*$J$6*(AU42/1000)</f>
        <v>125.81920457754526</v>
      </c>
      <c r="AY42" s="72" t="n">
        <f aca="false" ca="false" dt2D="false" dtr="false" t="normal">AW42+AX42</f>
        <v>186.45545000415268</v>
      </c>
      <c r="AZ42" s="80" t="e">
        <f aca="false" ca="false" dt2D="false" dtr="false" t="normal">$AV$4-(AW42+AX42)+$Q$8+$Q$10</f>
        <v>#NUM!</v>
      </c>
      <c r="BA42" s="81" t="e">
        <f aca="false" ca="false" dt2D="false" dtr="false" t="normal">POWER(10, (AZ42+$D$16)*0.05)*1000</f>
        <v>#NUM!</v>
      </c>
      <c r="BB42" s="82" t="n">
        <f aca="false" ca="false" dt2D="false" dtr="false" t="normal">POWER(10, 0.05*AY42)</f>
        <v>2102676690.0475376</v>
      </c>
      <c r="BC42" s="72" t="e">
        <f aca="false" ca="false" dt2D="false" dtr="false" t="normal">BA42*POWER(2, 0.5)*BB42</f>
        <v>#NUM!</v>
      </c>
      <c r="BD42" s="71" t="e">
        <f aca="false" ca="false" dt2D="false" dtr="false" t="normal">BB42*($X$4/$BC$4)</f>
        <v>#NUM!</v>
      </c>
      <c r="BE42" s="71" t="e">
        <f aca="false" ca="false" dt2D="false" dtr="false" t="normal">BA42*POWER(2, 0.5)*BD42</f>
        <v>#NUM!</v>
      </c>
      <c r="BF42" s="71" t="e">
        <f aca="false" ca="false" dt2D="false" dtr="false" t="normal">BB42*(50/BC42)</f>
        <v>#NUM!</v>
      </c>
      <c r="BG42" s="71" t="e">
        <f aca="false" ca="false" dt2D="false" dtr="false" t="normal">BA42*POWER(2, 0.5)*BF42</f>
        <v>#NUM!</v>
      </c>
      <c r="BH42" s="0" t="e">
        <f aca="false" ca="false" dt2D="false" dtr="false" t="normal">20*LOG10(BF42)</f>
        <v>#NUM!</v>
      </c>
      <c r="BI42" s="0" t="e">
        <f aca="false" ca="false" dt2D="false" dtr="false" t="normal">AY42-BH42</f>
        <v>#NUM!</v>
      </c>
      <c r="BK42" s="75" t="n"/>
    </row>
    <row outlineLevel="0" r="43">
      <c r="G43" s="105" t="s">
        <v>121</v>
      </c>
      <c r="H43" s="107" t="s"/>
      <c r="I43" s="106" t="s"/>
      <c r="J43" s="137" t="n">
        <f aca="false" ca="false" dt2D="false" dtr="false" t="normal">J42-J9</f>
        <v>75.23773353795677</v>
      </c>
      <c r="K43" s="85" t="s">
        <v>65</v>
      </c>
      <c r="O43" s="1" t="n">
        <f aca="false" ca="false" dt2D="false" dtr="false" t="normal">1+O42</f>
        <v>40</v>
      </c>
      <c r="P43" s="65" t="n">
        <f aca="false" ca="false" dt2D="false" dtr="false" t="normal">P42+$J$45</f>
        <v>14.925</v>
      </c>
      <c r="Q43" s="104" t="n"/>
      <c r="R43" s="67" t="n">
        <f aca="false" ca="false" dt2D="false" dtr="false" t="normal">20*LOG(P43)</f>
        <v>23.478286796028133</v>
      </c>
      <c r="S43" s="67" t="n">
        <f aca="false" ca="false" dt2D="false" dtr="false" t="normal">2*$J$6*(P43/1000)</f>
        <v>1.745215267955263</v>
      </c>
      <c r="T43" s="67" t="n">
        <f aca="false" ca="false" dt2D="false" dtr="false" t="normal">R43+S43</f>
        <v>25.223502063983396</v>
      </c>
      <c r="U43" s="68" t="n">
        <f aca="false" ca="false" dt2D="false" dtr="false" t="normal">$Q$4-(R43+S43)+$Q$8+$Q$10</f>
        <v>127.85138700876014</v>
      </c>
      <c r="V43" s="69" t="n">
        <f aca="false" ca="false" dt2D="false" dtr="false" t="normal">POWER(10, (U43+$D$16)*0.05)*1000</f>
        <v>1.8272630413538553</v>
      </c>
      <c r="W43" s="70" t="n">
        <f aca="false" ca="false" dt2D="false" dtr="false" t="normal">POWER(10, 0.05*T43)</f>
        <v>18.246312271254663</v>
      </c>
      <c r="X43" s="71" t="n">
        <f aca="false" ca="false" dt2D="false" dtr="false" t="normal">V43*POWER(2, 0.5)*W43</f>
        <v>47.151028587673885</v>
      </c>
      <c r="Y43" s="71" t="n">
        <f aca="false" ca="false" dt2D="false" dtr="false" t="normal">W43*(50/$X$4)</f>
        <v>19.348795580701907</v>
      </c>
      <c r="Z43" s="71" t="n"/>
      <c r="AA43" s="71" t="n"/>
      <c r="AC43" s="1" t="n">
        <f aca="false" ca="false" dt2D="false" dtr="false" t="normal">AC42+1</f>
        <v>40</v>
      </c>
      <c r="AD43" s="73" t="n">
        <f aca="false" ca="false" dt2D="false" dtr="false" t="normal">AD42+$J$46</f>
        <v>128</v>
      </c>
      <c r="AF43" s="0" t="n">
        <f aca="false" ca="false" dt2D="false" dtr="false" t="normal">20*LOG(AD43)</f>
        <v>42.14419939295736</v>
      </c>
      <c r="AG43" s="0" t="n">
        <f aca="false" ca="false" dt2D="false" dtr="false" t="normal">2*$J$6*(AD43/1000)</f>
        <v>14.967340321492372</v>
      </c>
      <c r="AH43" s="75" t="n">
        <f aca="false" ca="false" dt2D="false" dtr="false" t="normal">AF43+AG43</f>
        <v>57.111539714449734</v>
      </c>
      <c r="AI43" s="74" t="n">
        <f aca="false" ca="false" dt2D="false" dtr="false" t="normal">$AE$4-(AF43+AG43)+$Q$8+$Q$10</f>
        <v>115.9633493582938</v>
      </c>
      <c r="AJ43" s="76" t="n">
        <f aca="false" ca="false" dt2D="false" dtr="false" t="normal">POWER(10, (AI43+$D$16)*0.05)*1000</f>
        <v>0.46494243700493665</v>
      </c>
      <c r="AK43" s="77" t="n">
        <f aca="false" ca="false" dt2D="false" dtr="false" t="normal">POWER(10, 0.05*AH43)</f>
        <v>717.0954810887896</v>
      </c>
      <c r="AL43" s="0" t="n">
        <f aca="false" ca="false" dt2D="false" dtr="false" t="normal">AJ43*POWER(2, 0.5)*AK43</f>
        <v>471.51028587673835</v>
      </c>
      <c r="AM43" s="78" t="n">
        <f aca="false" ca="false" dt2D="false" dtr="false" t="normal">AK43*($X$4/$AL$4)</f>
        <v>71.7095481088789</v>
      </c>
      <c r="AN43" s="79" t="n">
        <f aca="false" ca="false" dt2D="false" dtr="false" t="normal">AJ43*POWER(2, 0.5)*AM43</f>
        <v>47.1510285876738</v>
      </c>
      <c r="AO43" s="79" t="n">
        <f aca="false" ca="false" dt2D="false" dtr="false" t="normal">AK43*(50/AL43)</f>
        <v>76.04240061862106</v>
      </c>
      <c r="AP43" s="79" t="n">
        <f aca="false" ca="false" dt2D="false" dtr="false" t="normal">AJ43*POWER(2, 0.5)*AO43</f>
        <v>50</v>
      </c>
      <c r="AQ43" s="79" t="n">
        <f aca="false" ca="false" dt2D="false" dtr="false" t="normal">20*LOG10(AO43)</f>
        <v>37.621116377167255</v>
      </c>
      <c r="AR43" s="79" t="n">
        <f aca="false" ca="false" dt2D="false" dtr="false" t="normal">AH43-AQ43</f>
        <v>19.49042333728248</v>
      </c>
      <c r="AT43" s="72" t="n">
        <f aca="false" ca="false" dt2D="false" dtr="false" t="normal">AT42+1</f>
        <v>40</v>
      </c>
      <c r="AU43" s="73" t="n">
        <f aca="false" ca="false" dt2D="false" dtr="false" t="normal">AU42+27</f>
        <v>1103</v>
      </c>
      <c r="AV43" s="72" t="n"/>
      <c r="AW43" s="72" t="n">
        <f aca="false" ca="false" dt2D="false" dtr="false" t="normal">20*LOG(AU43)</f>
        <v>60.85151024880381</v>
      </c>
      <c r="AX43" s="72" t="n">
        <f aca="false" ca="false" dt2D="false" dtr="false" t="normal">2*$J$6*(AU43/1000)</f>
        <v>128.97637792661004</v>
      </c>
      <c r="AY43" s="72" t="n">
        <f aca="false" ca="false" dt2D="false" dtr="false" t="normal">AW43+AX43</f>
        <v>189.82788817541385</v>
      </c>
      <c r="AZ43" s="80" t="e">
        <f aca="false" ca="false" dt2D="false" dtr="false" t="normal">$AV$4-(AW43+AX43)+$Q$8+$Q$10</f>
        <v>#NUM!</v>
      </c>
      <c r="BA43" s="81" t="e">
        <f aca="false" ca="false" dt2D="false" dtr="false" t="normal">POWER(10, (AZ43+$D$16)*0.05)*1000</f>
        <v>#NUM!</v>
      </c>
      <c r="BB43" s="82" t="n">
        <f aca="false" ca="false" dt2D="false" dtr="false" t="normal">POWER(10, 0.05*AY43)</f>
        <v>3100233528.4628673</v>
      </c>
      <c r="BC43" s="72" t="e">
        <f aca="false" ca="false" dt2D="false" dtr="false" t="normal">BA43*POWER(2, 0.5)*BB43</f>
        <v>#NUM!</v>
      </c>
      <c r="BD43" s="71" t="e">
        <f aca="false" ca="false" dt2D="false" dtr="false" t="normal">BB43*($X$4/$BC$4)</f>
        <v>#NUM!</v>
      </c>
      <c r="BE43" s="71" t="e">
        <f aca="false" ca="false" dt2D="false" dtr="false" t="normal">BA43*POWER(2, 0.5)*BD43</f>
        <v>#NUM!</v>
      </c>
      <c r="BF43" s="71" t="e">
        <f aca="false" ca="false" dt2D="false" dtr="false" t="normal">BB43*(50/BC43)</f>
        <v>#NUM!</v>
      </c>
      <c r="BG43" s="71" t="e">
        <f aca="false" ca="false" dt2D="false" dtr="false" t="normal">BA43*POWER(2, 0.5)*BF43</f>
        <v>#NUM!</v>
      </c>
      <c r="BH43" s="0" t="e">
        <f aca="false" ca="false" dt2D="false" dtr="false" t="normal">20*LOG10(BF43)</f>
        <v>#NUM!</v>
      </c>
      <c r="BI43" s="0" t="e">
        <f aca="false" ca="false" dt2D="false" dtr="false" t="normal">AY43-BH43</f>
        <v>#NUM!</v>
      </c>
      <c r="BK43" s="75" t="n"/>
    </row>
    <row outlineLevel="0" r="44">
      <c r="G44" s="87" t="s">
        <v>122</v>
      </c>
      <c r="H44" s="123" t="s"/>
      <c r="I44" s="123" t="s"/>
      <c r="J44" s="123" t="s"/>
      <c r="K44" s="88" t="s"/>
      <c r="O44" s="1" t="n">
        <f aca="false" ca="false" dt2D="false" dtr="false" t="normal">1+O43</f>
        <v>41</v>
      </c>
      <c r="P44" s="65" t="n">
        <f aca="false" ca="false" dt2D="false" dtr="false" t="normal">P43+$J$45</f>
        <v>15.3</v>
      </c>
      <c r="Q44" s="104" t="n"/>
      <c r="R44" s="67" t="n">
        <f aca="false" ca="false" dt2D="false" dtr="false" t="normal">20*LOG(P44)</f>
        <v>23.693828616351972</v>
      </c>
      <c r="S44" s="67" t="n">
        <f aca="false" ca="false" dt2D="false" dtr="false" t="normal">2*$J$6*(P44/1000)</f>
        <v>1.7890648978033854</v>
      </c>
      <c r="T44" s="67" t="n">
        <f aca="false" ca="false" dt2D="false" dtr="false" t="normal">R44+S44</f>
        <v>25.482893514155357</v>
      </c>
      <c r="U44" s="68" t="n">
        <f aca="false" ca="false" dt2D="false" dtr="false" t="normal">$Q$4-(R44+S44)+$Q$8+$Q$10</f>
        <v>127.59199555858818</v>
      </c>
      <c r="V44" s="69" t="n">
        <f aca="false" ca="false" dt2D="false" dtr="false" t="normal">POWER(10, (U44+$D$16)*0.05)*1000</f>
        <v>1.77350124490636</v>
      </c>
      <c r="W44" s="70" t="n">
        <f aca="false" ca="false" dt2D="false" dtr="false" t="normal">POWER(10, 0.05*T44)</f>
        <v>18.799429743859765</v>
      </c>
      <c r="X44" s="71" t="n">
        <f aca="false" ca="false" dt2D="false" dtr="false" t="normal">V44*POWER(2, 0.5)*W44</f>
        <v>47.15102858767386</v>
      </c>
      <c r="Y44" s="71" t="n">
        <f aca="false" ca="false" dt2D="false" dtr="false" t="normal">W44*(50/$X$4)</f>
        <v>19.935333657571874</v>
      </c>
      <c r="Z44" s="71" t="n"/>
      <c r="AA44" s="71" t="n"/>
      <c r="AC44" s="1" t="n">
        <f aca="false" ca="false" dt2D="false" dtr="false" t="normal">AC43+1</f>
        <v>41</v>
      </c>
      <c r="AD44" s="73" t="n">
        <f aca="false" ca="false" dt2D="false" dtr="false" t="normal">AD43+$J$46</f>
        <v>131</v>
      </c>
      <c r="AF44" s="0" t="n">
        <f aca="false" ca="false" dt2D="false" dtr="false" t="normal">20*LOG(AD44)</f>
        <v>42.34542591311528</v>
      </c>
      <c r="AG44" s="0" t="n">
        <f aca="false" ca="false" dt2D="false" dtr="false" t="normal">2*$J$6*(AD44/1000)</f>
        <v>15.318137360277351</v>
      </c>
      <c r="AH44" s="75" t="n">
        <f aca="false" ca="false" dt2D="false" dtr="false" t="normal">AF44+AG44</f>
        <v>57.663563273392626</v>
      </c>
      <c r="AI44" s="74" t="n">
        <f aca="false" ca="false" dt2D="false" dtr="false" t="normal">$AE$4-(AF44+AG44)+$Q$8+$Q$10</f>
        <v>115.4113257993509</v>
      </c>
      <c r="AJ44" s="76" t="n">
        <f aca="false" ca="false" dt2D="false" dtr="false" t="normal">POWER(10, (AI44+$D$16)*0.05)*1000</f>
        <v>0.4363128559947334</v>
      </c>
      <c r="AK44" s="77" t="n">
        <f aca="false" ca="false" dt2D="false" dtr="false" t="normal">POWER(10, 0.05*AH44)</f>
        <v>764.1492015689633</v>
      </c>
      <c r="AL44" s="0" t="n">
        <f aca="false" ca="false" dt2D="false" dtr="false" t="normal">AJ44*POWER(2, 0.5)*AK44</f>
        <v>471.5102858767388</v>
      </c>
      <c r="AM44" s="78" t="n">
        <f aca="false" ca="false" dt2D="false" dtr="false" t="normal">AK44*($X$4/$AL$4)</f>
        <v>76.41492015689627</v>
      </c>
      <c r="AN44" s="79" t="n">
        <f aca="false" ca="false" dt2D="false" dtr="false" t="normal">AJ44*POWER(2, 0.5)*AM44</f>
        <v>47.15102858767384</v>
      </c>
      <c r="AO44" s="79" t="n">
        <f aca="false" ca="false" dt2D="false" dtr="false" t="normal">AK44*(50/AL44)</f>
        <v>81.03208185035497</v>
      </c>
      <c r="AP44" s="79" t="n">
        <f aca="false" ca="false" dt2D="false" dtr="false" t="normal">AJ44*POWER(2, 0.5)*AO44</f>
        <v>50.00000000000001</v>
      </c>
      <c r="AQ44" s="79" t="n">
        <f aca="false" ca="false" dt2D="false" dtr="false" t="normal">20*LOG10(AO44)</f>
        <v>38.17313993611013</v>
      </c>
      <c r="AR44" s="79" t="n">
        <f aca="false" ca="false" dt2D="false" dtr="false" t="normal">AH44-AQ44</f>
        <v>19.490423337282493</v>
      </c>
      <c r="AT44" s="72" t="n">
        <f aca="false" ca="false" dt2D="false" dtr="false" t="normal">AT43+1</f>
        <v>41</v>
      </c>
      <c r="AU44" s="73" t="n">
        <f aca="false" ca="false" dt2D="false" dtr="false" t="normal">AU43+27</f>
        <v>1130</v>
      </c>
      <c r="AV44" s="72" t="n"/>
      <c r="AW44" s="72" t="n">
        <f aca="false" ca="false" dt2D="false" dtr="false" t="normal">20*LOG(AU44)</f>
        <v>61.06156886966838</v>
      </c>
      <c r="AX44" s="72" t="n">
        <f aca="false" ca="false" dt2D="false" dtr="false" t="normal">2*$J$6*(AU44/1000)</f>
        <v>132.13355127567485</v>
      </c>
      <c r="AY44" s="72" t="n">
        <f aca="false" ca="false" dt2D="false" dtr="false" t="normal">AW44+AX44</f>
        <v>193.19512014534322</v>
      </c>
      <c r="AZ44" s="80" t="e">
        <f aca="false" ca="false" dt2D="false" dtr="false" t="normal">$AV$4-(AW44+AX44)+$Q$8+$Q$10</f>
        <v>#NUM!</v>
      </c>
      <c r="BA44" s="81" t="e">
        <f aca="false" ca="false" dt2D="false" dtr="false" t="normal">POWER(10, (AZ44+$D$16)*0.05)*1000</f>
        <v>#NUM!</v>
      </c>
      <c r="BB44" s="82" t="n">
        <f aca="false" ca="false" dt2D="false" dtr="false" t="normal">POWER(10, 0.05*AY44)</f>
        <v>4568314631.802715</v>
      </c>
      <c r="BC44" s="72" t="e">
        <f aca="false" ca="false" dt2D="false" dtr="false" t="normal">BA44*POWER(2, 0.5)*BB44</f>
        <v>#NUM!</v>
      </c>
      <c r="BD44" s="71" t="e">
        <f aca="false" ca="false" dt2D="false" dtr="false" t="normal">BB44*($X$4/$BC$4)</f>
        <v>#NUM!</v>
      </c>
      <c r="BE44" s="71" t="e">
        <f aca="false" ca="false" dt2D="false" dtr="false" t="normal">BA44*POWER(2, 0.5)*BD44</f>
        <v>#NUM!</v>
      </c>
      <c r="BF44" s="71" t="e">
        <f aca="false" ca="false" dt2D="false" dtr="false" t="normal">BB44*(50/BC44)</f>
        <v>#NUM!</v>
      </c>
      <c r="BG44" s="71" t="e">
        <f aca="false" ca="false" dt2D="false" dtr="false" t="normal">BA44*POWER(2, 0.5)*BF44</f>
        <v>#NUM!</v>
      </c>
      <c r="BH44" s="0" t="e">
        <f aca="false" ca="false" dt2D="false" dtr="false" t="normal">20*LOG10(BF44)</f>
        <v>#NUM!</v>
      </c>
      <c r="BI44" s="0" t="e">
        <f aca="false" ca="false" dt2D="false" dtr="false" t="normal">AY44-BH44</f>
        <v>#NUM!</v>
      </c>
      <c r="BK44" s="75" t="n"/>
    </row>
    <row outlineLevel="0" r="45">
      <c r="G45" s="126" t="n">
        <v>1</v>
      </c>
      <c r="H45" s="145" t="s"/>
      <c r="I45" s="127" t="s"/>
      <c r="J45" s="129" t="n">
        <f aca="false" ca="false" dt2D="false" dtr="false" t="normal">D29*(D37/1000000)/2</f>
        <v>0.375</v>
      </c>
      <c r="K45" s="84" t="s">
        <v>6</v>
      </c>
      <c r="O45" s="1" t="n">
        <f aca="false" ca="false" dt2D="false" dtr="false" t="normal">1+O44</f>
        <v>42</v>
      </c>
      <c r="P45" s="65" t="n">
        <f aca="false" ca="false" dt2D="false" dtr="false" t="normal">P44+$J$45</f>
        <v>15.675</v>
      </c>
      <c r="Q45" s="104" t="n"/>
      <c r="R45" s="67" t="n">
        <f aca="false" ca="false" dt2D="false" dtr="false" t="normal">20*LOG(P45)</f>
        <v>23.90415099005508</v>
      </c>
      <c r="S45" s="67" t="n">
        <f aca="false" ca="false" dt2D="false" dtr="false" t="normal">2*$J$6*(P45/1000)</f>
        <v>1.8329145276515075</v>
      </c>
      <c r="T45" s="67" t="n">
        <f aca="false" ca="false" dt2D="false" dtr="false" t="normal">R45+S45</f>
        <v>25.737065517706586</v>
      </c>
      <c r="U45" s="68" t="n">
        <f aca="false" ca="false" dt2D="false" dtr="false" t="normal">$Q$4-(R45+S45)+$Q$8+$Q$10</f>
        <v>127.33782355503696</v>
      </c>
      <c r="V45" s="69" t="n">
        <f aca="false" ca="false" dt2D="false" dtr="false" t="normal">POWER(10, (U45+$D$16)*0.05)*1000</f>
        <v>1.7223559015964824</v>
      </c>
      <c r="W45" s="70" t="n">
        <f aca="false" ca="false" dt2D="false" dtr="false" t="normal">POWER(10, 0.05*T45)</f>
        <v>19.357678644327112</v>
      </c>
      <c r="X45" s="71" t="n">
        <f aca="false" ca="false" dt2D="false" dtr="false" t="normal">V45*POWER(2, 0.5)*W45</f>
        <v>47.151028587673935</v>
      </c>
      <c r="Y45" s="71" t="n">
        <f aca="false" ca="false" dt2D="false" dtr="false" t="normal">W45*(50/$X$4)</f>
        <v>20.527313214740307</v>
      </c>
      <c r="Z45" s="71" t="n"/>
      <c r="AA45" s="71" t="n"/>
      <c r="AC45" s="1" t="n">
        <f aca="false" ca="false" dt2D="false" dtr="false" t="normal">AC44+1</f>
        <v>42</v>
      </c>
      <c r="AD45" s="73" t="n">
        <f aca="false" ca="false" dt2D="false" dtr="false" t="normal">AD44+$J$46</f>
        <v>134</v>
      </c>
      <c r="AF45" s="0" t="n">
        <f aca="false" ca="false" dt2D="false" dtr="false" t="normal">20*LOG(AD45)</f>
        <v>42.54209596729615</v>
      </c>
      <c r="AG45" s="0" t="n">
        <f aca="false" ca="false" dt2D="false" dtr="false" t="normal">2*$J$6*(AD45/1000)</f>
        <v>15.668934399062328</v>
      </c>
      <c r="AH45" s="75" t="n">
        <f aca="false" ca="false" dt2D="false" dtr="false" t="normal">AF45+AG45</f>
        <v>58.21103036635848</v>
      </c>
      <c r="AI45" s="74" t="n">
        <f aca="false" ca="false" dt2D="false" dtr="false" t="normal">$AE$4-(AF45+AG45)+$Q$8+$Q$10</f>
        <v>114.86385870638507</v>
      </c>
      <c r="AJ45" s="76" t="n">
        <f aca="false" ca="false" dt2D="false" dtr="false" t="normal">POWER(10, (AI45+$D$16)*0.05)*1000</f>
        <v>0.40966103231019646</v>
      </c>
      <c r="AK45" s="77" t="n">
        <f aca="false" ca="false" dt2D="false" dtr="false" t="normal">POWER(10, 0.05*AH45)</f>
        <v>813.8633998514966</v>
      </c>
      <c r="AL45" s="0" t="n">
        <f aca="false" ca="false" dt2D="false" dtr="false" t="normal">AJ45*POWER(2, 0.5)*AK45</f>
        <v>471.51028587673983</v>
      </c>
      <c r="AM45" s="78" t="n">
        <f aca="false" ca="false" dt2D="false" dtr="false" t="normal">AK45*($X$4/$AL$4)</f>
        <v>81.3863399851496</v>
      </c>
      <c r="AN45" s="79" t="n">
        <f aca="false" ca="false" dt2D="false" dtr="false" t="normal">AJ45*POWER(2, 0.5)*AM45</f>
        <v>47.15102858767395</v>
      </c>
      <c r="AO45" s="79" t="n">
        <f aca="false" ca="false" dt2D="false" dtr="false" t="normal">AK45*(50/AL45)</f>
        <v>86.30388606880288</v>
      </c>
      <c r="AP45" s="79" t="n">
        <f aca="false" ca="false" dt2D="false" dtr="false" t="normal">AJ45*POWER(2, 0.5)*AO45</f>
        <v>50</v>
      </c>
      <c r="AQ45" s="79" t="n">
        <f aca="false" ca="false" dt2D="false" dtr="false" t="normal">20*LOG10(AO45)</f>
        <v>38.720607029075964</v>
      </c>
      <c r="AR45" s="79" t="n">
        <f aca="false" ca="false" dt2D="false" dtr="false" t="normal">AH45-AQ45</f>
        <v>19.490423337282515</v>
      </c>
      <c r="AT45" s="72" t="n">
        <f aca="false" ca="false" dt2D="false" dtr="false" t="normal">AT44+1</f>
        <v>42</v>
      </c>
      <c r="AU45" s="73" t="n">
        <f aca="false" ca="false" dt2D="false" dtr="false" t="normal">AU44+27</f>
        <v>1157</v>
      </c>
      <c r="AV45" s="72" t="n"/>
      <c r="AW45" s="72" t="n">
        <f aca="false" ca="false" dt2D="false" dtr="false" t="normal">20*LOG(AU45)</f>
        <v>61.26666717903498</v>
      </c>
      <c r="AX45" s="72" t="n">
        <f aca="false" ca="false" dt2D="false" dtr="false" t="normal">2*$J$6*(AU45/1000)</f>
        <v>135.29072462473965</v>
      </c>
      <c r="AY45" s="72" t="n">
        <f aca="false" ca="false" dt2D="false" dtr="false" t="normal">AW45+AX45</f>
        <v>196.55739180377464</v>
      </c>
      <c r="AZ45" s="80" t="e">
        <f aca="false" ca="false" dt2D="false" dtr="false" t="normal">$AV$4-(AW45+AX45)+$Q$8+$Q$10</f>
        <v>#NUM!</v>
      </c>
      <c r="BA45" s="81" t="e">
        <f aca="false" ca="false" dt2D="false" dtr="false" t="normal">POWER(10, (AZ45+$D$16)*0.05)*1000</f>
        <v>#NUM!</v>
      </c>
      <c r="BB45" s="82" t="n">
        <f aca="false" ca="false" dt2D="false" dtr="false" t="normal">POWER(10, 0.05*AY45)</f>
        <v>6727746054.017452</v>
      </c>
      <c r="BC45" s="72" t="e">
        <f aca="false" ca="false" dt2D="false" dtr="false" t="normal">BA45*POWER(2, 0.5)*BB45</f>
        <v>#NUM!</v>
      </c>
      <c r="BD45" s="71" t="e">
        <f aca="false" ca="false" dt2D="false" dtr="false" t="normal">BB45*($X$4/$BC$4)</f>
        <v>#NUM!</v>
      </c>
      <c r="BE45" s="71" t="e">
        <f aca="false" ca="false" dt2D="false" dtr="false" t="normal">BA45*POWER(2, 0.5)*BD45</f>
        <v>#NUM!</v>
      </c>
      <c r="BF45" s="71" t="e">
        <f aca="false" ca="false" dt2D="false" dtr="false" t="normal">BB45*(50/BC45)</f>
        <v>#NUM!</v>
      </c>
      <c r="BG45" s="71" t="e">
        <f aca="false" ca="false" dt2D="false" dtr="false" t="normal">BA45*POWER(2, 0.5)*BF45</f>
        <v>#NUM!</v>
      </c>
      <c r="BH45" s="0" t="e">
        <f aca="false" ca="false" dt2D="false" dtr="false" t="normal">20*LOG10(BF45)</f>
        <v>#NUM!</v>
      </c>
      <c r="BI45" s="0" t="e">
        <f aca="false" ca="false" dt2D="false" dtr="false" t="normal">AY45-BH45</f>
        <v>#NUM!</v>
      </c>
      <c r="BK45" s="75" t="n"/>
    </row>
    <row outlineLevel="0" r="46">
      <c r="G46" s="126" t="n">
        <v>2</v>
      </c>
      <c r="H46" s="145" t="s"/>
      <c r="I46" s="127" t="s"/>
      <c r="J46" s="129" t="n">
        <f aca="false" ca="false" dt2D="false" dtr="false" t="normal">$D$29*(D38/1000000)/2</f>
        <v>3</v>
      </c>
      <c r="K46" s="84" t="s">
        <v>6</v>
      </c>
      <c r="O46" s="1" t="n">
        <f aca="false" ca="false" dt2D="false" dtr="false" t="normal">1+O45</f>
        <v>43</v>
      </c>
      <c r="P46" s="65" t="n">
        <f aca="false" ca="false" dt2D="false" dtr="false" t="normal">P45+$J$45</f>
        <v>16.05</v>
      </c>
      <c r="Q46" s="104" t="n"/>
      <c r="R46" s="67" t="n">
        <f aca="false" ca="false" dt2D="false" dtr="false" t="normal">20*LOG(P46)</f>
        <v>24.109500734817818</v>
      </c>
      <c r="S46" s="67" t="n">
        <f aca="false" ca="false" dt2D="false" dtr="false" t="normal">2*$J$6*(P46/1000)</f>
        <v>1.8767641574996297</v>
      </c>
      <c r="T46" s="67" t="n">
        <f aca="false" ca="false" dt2D="false" dtr="false" t="normal">R46+S46</f>
        <v>25.986264892317447</v>
      </c>
      <c r="U46" s="68" t="n">
        <f aca="false" ca="false" dt2D="false" dtr="false" t="normal">$Q$4-(R46+S46)+$Q$8+$Q$10</f>
        <v>127.0886241804261</v>
      </c>
      <c r="V46" s="69" t="n">
        <f aca="false" ca="false" dt2D="false" dtr="false" t="normal">POWER(10, (U46+$D$16)*0.05)*1000</f>
        <v>1.6736433982021477</v>
      </c>
      <c r="W46" s="70" t="n">
        <f aca="false" ca="false" dt2D="false" dtr="false" t="normal">POWER(10, 0.05*T46)</f>
        <v>19.921096746224535</v>
      </c>
      <c r="X46" s="71" t="n">
        <f aca="false" ca="false" dt2D="false" dtr="false" t="normal">V46*POWER(2, 0.5)*W46</f>
        <v>47.15102858767391</v>
      </c>
      <c r="Y46" s="71" t="n">
        <f aca="false" ca="false" dt2D="false" dtr="false" t="normal">W46*(50/$X$4)</f>
        <v>21.124774308139138</v>
      </c>
      <c r="Z46" s="71" t="n"/>
      <c r="AA46" s="71" t="n"/>
      <c r="AC46" s="1" t="n">
        <f aca="false" ca="false" dt2D="false" dtr="false" t="normal">AC45+1</f>
        <v>43</v>
      </c>
      <c r="AD46" s="73" t="n">
        <f aca="false" ca="false" dt2D="false" dtr="false" t="normal">AD45+$J$46</f>
        <v>137</v>
      </c>
      <c r="AF46" s="0" t="n">
        <f aca="false" ca="false" dt2D="false" dtr="false" t="normal">20*LOG(AD46)</f>
        <v>42.73441134312813</v>
      </c>
      <c r="AG46" s="0" t="n">
        <f aca="false" ca="false" dt2D="false" dtr="false" t="normal">2*$J$6*(AD46/1000)</f>
        <v>16.019731437847305</v>
      </c>
      <c r="AH46" s="75" t="n">
        <f aca="false" ca="false" dt2D="false" dtr="false" t="normal">AF46+AG46</f>
        <v>58.754142780975435</v>
      </c>
      <c r="AI46" s="74" t="n">
        <f aca="false" ca="false" dt2D="false" dtr="false" t="normal">$AE$4-(AF46+AG46)+$Q$8+$Q$10</f>
        <v>114.32074629176812</v>
      </c>
      <c r="AJ46" s="76" t="n">
        <f aca="false" ca="false" dt2D="false" dtr="false" t="normal">POWER(10, (AI46+$D$16)*0.05)*1000</f>
        <v>0.3848301006224101</v>
      </c>
      <c r="AK46" s="77" t="n">
        <f aca="false" ca="false" dt2D="false" dtr="false" t="normal">POWER(10, 0.05*AH46)</f>
        <v>866.3774481346659</v>
      </c>
      <c r="AL46" s="0" t="n">
        <f aca="false" ca="false" dt2D="false" dtr="false" t="normal">AJ46*POWER(2, 0.5)*AK46</f>
        <v>471.5102858767399</v>
      </c>
      <c r="AM46" s="78" t="n">
        <f aca="false" ca="false" dt2D="false" dtr="false" t="normal">AK46*($X$4/$AL$4)</f>
        <v>86.63774481346653</v>
      </c>
      <c r="AN46" s="79" t="n">
        <f aca="false" ca="false" dt2D="false" dtr="false" t="normal">AJ46*POWER(2, 0.5)*AM46</f>
        <v>47.151028587673956</v>
      </c>
      <c r="AO46" s="79" t="n">
        <f aca="false" ca="false" dt2D="false" dtr="false" t="normal">AK46*(50/AL46)</f>
        <v>91.87259261202526</v>
      </c>
      <c r="AP46" s="79" t="n">
        <f aca="false" ca="false" dt2D="false" dtr="false" t="normal">AJ46*POWER(2, 0.5)*AO46</f>
        <v>49.99999999999999</v>
      </c>
      <c r="AQ46" s="79" t="n">
        <f aca="false" ca="false" dt2D="false" dtr="false" t="normal">20*LOG10(AO46)</f>
        <v>39.26371944369293</v>
      </c>
      <c r="AR46" s="79" t="n">
        <f aca="false" ca="false" dt2D="false" dtr="false" t="normal">AH46-AQ46</f>
        <v>19.490423337282508</v>
      </c>
      <c r="AT46" s="72" t="n">
        <f aca="false" ca="false" dt2D="false" dtr="false" t="normal">AT45+1</f>
        <v>43</v>
      </c>
      <c r="AU46" s="73" t="n">
        <f aca="false" ca="false" dt2D="false" dtr="false" t="normal">AU45+27</f>
        <v>1184</v>
      </c>
      <c r="AV46" s="72" t="n"/>
      <c r="AW46" s="72" t="n">
        <f aca="false" ca="false" dt2D="false" dtr="false" t="normal">20*LOG(AU46)</f>
        <v>61.46703404773802</v>
      </c>
      <c r="AX46" s="72" t="n">
        <f aca="false" ca="false" dt2D="false" dtr="false" t="normal">2*$J$6*(AU46/1000)</f>
        <v>138.44789797380443</v>
      </c>
      <c r="AY46" s="72" t="n">
        <f aca="false" ca="false" dt2D="false" dtr="false" t="normal">AW46+AX46</f>
        <v>199.91493202154246</v>
      </c>
      <c r="AZ46" s="80" t="e">
        <f aca="false" ca="false" dt2D="false" dtr="false" t="normal">$AV$4-(AW46+AX46)+$Q$8+$Q$10</f>
        <v>#NUM!</v>
      </c>
      <c r="BA46" s="81" t="e">
        <f aca="false" ca="false" dt2D="false" dtr="false" t="normal">POWER(10, (AZ46+$D$16)*0.05)*1000</f>
        <v>#NUM!</v>
      </c>
      <c r="BB46" s="82" t="n">
        <f aca="false" ca="false" dt2D="false" dtr="false" t="normal">POWER(10, 0.05*AY46)</f>
        <v>9902539902.459003</v>
      </c>
      <c r="BC46" s="72" t="e">
        <f aca="false" ca="false" dt2D="false" dtr="false" t="normal">BA46*POWER(2, 0.5)*BB46</f>
        <v>#NUM!</v>
      </c>
      <c r="BD46" s="71" t="e">
        <f aca="false" ca="false" dt2D="false" dtr="false" t="normal">BB46*($X$4/$BC$4)</f>
        <v>#NUM!</v>
      </c>
      <c r="BE46" s="71" t="e">
        <f aca="false" ca="false" dt2D="false" dtr="false" t="normal">BA46*POWER(2, 0.5)*BD46</f>
        <v>#NUM!</v>
      </c>
      <c r="BF46" s="71" t="e">
        <f aca="false" ca="false" dt2D="false" dtr="false" t="normal">BB46*(50/BC46)</f>
        <v>#NUM!</v>
      </c>
      <c r="BG46" s="71" t="e">
        <f aca="false" ca="false" dt2D="false" dtr="false" t="normal">BA46*POWER(2, 0.5)*BF46</f>
        <v>#NUM!</v>
      </c>
      <c r="BH46" s="0" t="e">
        <f aca="false" ca="false" dt2D="false" dtr="false" t="normal">20*LOG10(BF46)</f>
        <v>#NUM!</v>
      </c>
      <c r="BI46" s="0" t="e">
        <f aca="false" ca="false" dt2D="false" dtr="false" t="normal">AY46-BH46</f>
        <v>#NUM!</v>
      </c>
      <c r="BK46" s="75" t="n"/>
    </row>
    <row outlineLevel="0" r="47">
      <c r="G47" s="126" t="n">
        <v>3</v>
      </c>
      <c r="H47" s="145" t="s"/>
      <c r="I47" s="127" t="s"/>
      <c r="J47" s="129" t="n">
        <f aca="false" ca="false" dt2D="false" dtr="false" t="normal">$D$29*(D39/1000000)/2</f>
        <v>26.999999999999996</v>
      </c>
      <c r="K47" s="84" t="s">
        <v>6</v>
      </c>
      <c r="O47" s="1" t="n">
        <f aca="false" ca="false" dt2D="false" dtr="false" t="normal">1+O46</f>
        <v>44</v>
      </c>
      <c r="P47" s="65" t="n">
        <f aca="false" ca="false" dt2D="false" dtr="false" t="normal">P46+$J$45</f>
        <v>16.425</v>
      </c>
      <c r="Q47" s="104" t="n"/>
      <c r="R47" s="67" t="n">
        <f aca="false" ca="false" dt2D="false" dtr="false" t="normal">20*LOG(P47)</f>
        <v>24.31010756463637</v>
      </c>
      <c r="S47" s="67" t="n">
        <f aca="false" ca="false" dt2D="false" dtr="false" t="normal">2*$J$6*(P47/1000)</f>
        <v>1.920613787347752</v>
      </c>
      <c r="T47" s="67" t="n">
        <f aca="false" ca="false" dt2D="false" dtr="false" t="normal">R47+S47</f>
        <v>26.23072135198412</v>
      </c>
      <c r="U47" s="68" t="n">
        <f aca="false" ca="false" dt2D="false" dtr="false" t="normal">$Q$4-(R47+S47)+$Q$8+$Q$10</f>
        <v>126.84416772075942</v>
      </c>
      <c r="V47" s="69" t="n">
        <f aca="false" ca="false" dt2D="false" dtr="false" t="normal">POWER(10, (U47+$D$16)*0.05)*1000</f>
        <v>1.6271968908997316</v>
      </c>
      <c r="W47" s="70" t="n">
        <f aca="false" ca="false" dt2D="false" dtr="false" t="normal">POWER(10, 0.05*T47)</f>
        <v>20.489722074032304</v>
      </c>
      <c r="X47" s="71" t="n">
        <f aca="false" ca="false" dt2D="false" dtr="false" t="normal">V47*POWER(2, 0.5)*W47</f>
        <v>47.15102858767389</v>
      </c>
      <c r="Y47" s="71" t="n">
        <f aca="false" ca="false" dt2D="false" dtr="false" t="normal">W47*(50/$X$4)</f>
        <v>21.72775725977343</v>
      </c>
      <c r="Z47" s="71" t="n"/>
      <c r="AA47" s="71" t="n"/>
      <c r="AC47" s="1" t="n">
        <f aca="false" ca="false" dt2D="false" dtr="false" t="normal">AC46+1</f>
        <v>44</v>
      </c>
      <c r="AD47" s="73" t="n">
        <f aca="false" ca="false" dt2D="false" dtr="false" t="normal">AD46+$J$46</f>
        <v>140</v>
      </c>
      <c r="AF47" s="0" t="n">
        <f aca="false" ca="false" dt2D="false" dtr="false" t="normal">20*LOG(AD47)</f>
        <v>42.922560713564756</v>
      </c>
      <c r="AG47" s="0" t="n">
        <f aca="false" ca="false" dt2D="false" dtr="false" t="normal">2*$J$6*(AD47/1000)</f>
        <v>16.370528476632284</v>
      </c>
      <c r="AH47" s="75" t="n">
        <f aca="false" ca="false" dt2D="false" dtr="false" t="normal">AF47+AG47</f>
        <v>59.29308919019704</v>
      </c>
      <c r="AI47" s="74" t="n">
        <f aca="false" ca="false" dt2D="false" dtr="false" t="normal">$AE$4-(AF47+AG47)+$Q$8+$Q$10</f>
        <v>113.78179988254651</v>
      </c>
      <c r="AJ47" s="76" t="n">
        <f aca="false" ca="false" dt2D="false" dtr="false" t="normal">POWER(10, (AI47+$D$16)*0.05)*1000</f>
        <v>0.3616776846863992</v>
      </c>
      <c r="AK47" s="77" t="n">
        <f aca="false" ca="false" dt2D="false" dtr="false" t="normal">POWER(10, 0.05*AH47)</f>
        <v>921.8376876962673</v>
      </c>
      <c r="AL47" s="0" t="n">
        <f aca="false" ca="false" dt2D="false" dtr="false" t="normal">AJ47*POWER(2, 0.5)*AK47</f>
        <v>471.5102858767392</v>
      </c>
      <c r="AM47" s="78" t="n">
        <f aca="false" ca="false" dt2D="false" dtr="false" t="normal">AK47*($X$4/$AL$4)</f>
        <v>92.18376876962665</v>
      </c>
      <c r="AN47" s="79" t="n">
        <f aca="false" ca="false" dt2D="false" dtr="false" t="normal">AJ47*POWER(2, 0.5)*AM47</f>
        <v>47.151028587673885</v>
      </c>
      <c r="AO47" s="79" t="n">
        <f aca="false" ca="false" dt2D="false" dtr="false" t="normal">AK47*(50/AL47)</f>
        <v>97.75371983478333</v>
      </c>
      <c r="AP47" s="79" t="n">
        <f aca="false" ca="false" dt2D="false" dtr="false" t="normal">AJ47*POWER(2, 0.5)*AO47</f>
        <v>49.99999999999999</v>
      </c>
      <c r="AQ47" s="79" t="n">
        <f aca="false" ca="false" dt2D="false" dtr="false" t="normal">20*LOG10(AO47)</f>
        <v>39.80266585291453</v>
      </c>
      <c r="AR47" s="79" t="n">
        <f aca="false" ca="false" dt2D="false" dtr="false" t="normal">AH47-AQ47</f>
        <v>19.490423337282508</v>
      </c>
      <c r="AT47" s="72" t="n">
        <f aca="false" ca="false" dt2D="false" dtr="false" t="normal">AT46+1</f>
        <v>44</v>
      </c>
      <c r="AU47" s="73" t="n">
        <f aca="false" ca="false" dt2D="false" dtr="false" t="normal">AU46+27</f>
        <v>1211</v>
      </c>
      <c r="AV47" s="72" t="n"/>
      <c r="AW47" s="72" t="n">
        <f aca="false" ca="false" dt2D="false" dtr="false" t="normal">20*LOG(AU47)</f>
        <v>61.66288286286104</v>
      </c>
      <c r="AX47" s="72" t="n">
        <f aca="false" ca="false" dt2D="false" dtr="false" t="normal">2*$J$6*(AU47/1000)</f>
        <v>141.60507132286926</v>
      </c>
      <c r="AY47" s="72" t="n">
        <f aca="false" ca="false" dt2D="false" dtr="false" t="normal">AW47+AX47</f>
        <v>203.2679541857303</v>
      </c>
      <c r="AZ47" s="80" t="e">
        <f aca="false" ca="false" dt2D="false" dtr="false" t="normal">$AV$4-(AW47+AX47)+$Q$8+$Q$10</f>
        <v>#NUM!</v>
      </c>
      <c r="BA47" s="81" t="e">
        <f aca="false" ca="false" dt2D="false" dtr="false" t="normal">POWER(10, (AZ47+$D$16)*0.05)*1000</f>
        <v>#NUM!</v>
      </c>
      <c r="BB47" s="82" t="n">
        <f aca="false" ca="false" dt2D="false" dtr="false" t="normal">POWER(10, 0.05*AY47)</f>
        <v>14567925414.962656</v>
      </c>
      <c r="BC47" s="72" t="e">
        <f aca="false" ca="false" dt2D="false" dtr="false" t="normal">BA47*POWER(2, 0.5)*BB47</f>
        <v>#NUM!</v>
      </c>
      <c r="BD47" s="71" t="e">
        <f aca="false" ca="false" dt2D="false" dtr="false" t="normal">BB47*($X$4/$BC$4)</f>
        <v>#NUM!</v>
      </c>
      <c r="BE47" s="71" t="e">
        <f aca="false" ca="false" dt2D="false" dtr="false" t="normal">BA47*POWER(2, 0.5)*BD47</f>
        <v>#NUM!</v>
      </c>
      <c r="BF47" s="71" t="e">
        <f aca="false" ca="false" dt2D="false" dtr="false" t="normal">BB47*(50/BC47)</f>
        <v>#NUM!</v>
      </c>
      <c r="BG47" s="71" t="e">
        <f aca="false" ca="false" dt2D="false" dtr="false" t="normal">BA47*POWER(2, 0.5)*BF47</f>
        <v>#NUM!</v>
      </c>
      <c r="BH47" s="0" t="e">
        <f aca="false" ca="false" dt2D="false" dtr="false" t="normal">20*LOG10(BF47)</f>
        <v>#NUM!</v>
      </c>
      <c r="BI47" s="0" t="e">
        <f aca="false" ca="false" dt2D="false" dtr="false" t="normal">AY47-BH47</f>
        <v>#NUM!</v>
      </c>
      <c r="BK47" s="75" t="n"/>
    </row>
    <row outlineLevel="0" r="48">
      <c r="O48" s="1" t="n">
        <f aca="false" ca="false" dt2D="false" dtr="false" t="normal">1+O47</f>
        <v>45</v>
      </c>
      <c r="P48" s="65" t="n">
        <f aca="false" ca="false" dt2D="false" dtr="false" t="normal">P47+$J$45</f>
        <v>16.8</v>
      </c>
      <c r="Q48" s="104" t="n"/>
      <c r="R48" s="67" t="n">
        <f aca="false" ca="false" dt2D="false" dtr="false" t="normal">20*LOG(P48)</f>
        <v>24.50618563451726</v>
      </c>
      <c r="S48" s="67" t="n">
        <f aca="false" ca="false" dt2D="false" dtr="false" t="normal">2*$J$6*(P48/1000)</f>
        <v>1.9644634171958741</v>
      </c>
      <c r="T48" s="67" t="n">
        <f aca="false" ca="false" dt2D="false" dtr="false" t="normal">R48+S48</f>
        <v>26.47064905171313</v>
      </c>
      <c r="U48" s="68" t="n">
        <f aca="false" ca="false" dt2D="false" dtr="false" t="normal">$Q$4-(R48+S48)+$Q$8+$Q$10</f>
        <v>126.6042400210304</v>
      </c>
      <c r="V48" s="69" t="n">
        <f aca="false" ca="false" dt2D="false" dtr="false" t="normal">POWER(10, (U48+$D$16)*0.05)*1000</f>
        <v>1.5828644336741484</v>
      </c>
      <c r="W48" s="70" t="n">
        <f aca="false" ca="false" dt2D="false" dtr="false" t="normal">POWER(10, 0.05*T48)</f>
        <v>21.063592904715282</v>
      </c>
      <c r="X48" s="71" t="n">
        <f aca="false" ca="false" dt2D="false" dtr="false" t="normal">V48*POWER(2, 0.5)*W48</f>
        <v>47.15102858767389</v>
      </c>
      <c r="Y48" s="71" t="n">
        <f aca="false" ca="false" dt2D="false" dtr="false" t="normal">W48*(50/$X$4)</f>
        <v>22.33630265938853</v>
      </c>
      <c r="Z48" s="71" t="n"/>
      <c r="AA48" s="71" t="n"/>
      <c r="AC48" s="1" t="n">
        <f aca="false" ca="false" dt2D="false" dtr="false" t="normal">AC47+1</f>
        <v>45</v>
      </c>
      <c r="AD48" s="73" t="n">
        <f aca="false" ca="false" dt2D="false" dtr="false" t="normal">AD47+$J$46</f>
        <v>143</v>
      </c>
      <c r="AF48" s="0" t="n">
        <f aca="false" ca="false" dt2D="false" dtr="false" t="normal">20*LOG(AD48)</f>
        <v>43.10672074930123</v>
      </c>
      <c r="AG48" s="0" t="n">
        <f aca="false" ca="false" dt2D="false" dtr="false" t="normal">2*$J$6*(AD48/1000)</f>
        <v>16.72132551541726</v>
      </c>
      <c r="AH48" s="75" t="n">
        <f aca="false" ca="false" dt2D="false" dtr="false" t="normal">AF48+AG48</f>
        <v>59.828046264718495</v>
      </c>
      <c r="AI48" s="74" t="n">
        <f aca="false" ca="false" dt2D="false" dtr="false" t="normal">$AE$4-(AF48+AG48)+$Q$8+$Q$10</f>
        <v>113.24684280802505</v>
      </c>
      <c r="AJ48" s="76" t="n">
        <f aca="false" ca="false" dt2D="false" dtr="false" t="normal">POWER(10, (AI48+$D$16)*0.05)*1000</f>
        <v>0.3400743370701291</v>
      </c>
      <c r="AK48" s="77" t="n">
        <f aca="false" ca="false" dt2D="false" dtr="false" t="normal">POWER(10, 0.05*AH48)</f>
        <v>980.397766603293</v>
      </c>
      <c r="AL48" s="0" t="n">
        <f aca="false" ca="false" dt2D="false" dtr="false" t="normal">AJ48*POWER(2, 0.5)*AK48</f>
        <v>471.5102858767394</v>
      </c>
      <c r="AM48" s="78" t="n">
        <f aca="false" ca="false" dt2D="false" dtr="false" t="normal">AK48*($X$4/$AL$4)</f>
        <v>98.03977666032922</v>
      </c>
      <c r="AN48" s="79" t="n">
        <f aca="false" ca="false" dt2D="false" dtr="false" t="normal">AJ48*POWER(2, 0.5)*AM48</f>
        <v>47.1510285876739</v>
      </c>
      <c r="AO48" s="79" t="n">
        <f aca="false" ca="false" dt2D="false" dtr="false" t="normal">AK48*(50/AL48)</f>
        <v>103.96356092002469</v>
      </c>
      <c r="AP48" s="79" t="n">
        <f aca="false" ca="false" dt2D="false" dtr="false" t="normal">AJ48*POWER(2, 0.5)*AO48</f>
        <v>50</v>
      </c>
      <c r="AQ48" s="79" t="n">
        <f aca="false" ca="false" dt2D="false" dtr="false" t="normal">20*LOG10(AO48)</f>
        <v>40.337622927435994</v>
      </c>
      <c r="AR48" s="79" t="n">
        <f aca="false" ca="false" dt2D="false" dtr="false" t="normal">AH48-AQ48</f>
        <v>19.4904233372825</v>
      </c>
      <c r="AT48" s="72" t="n">
        <f aca="false" ca="false" dt2D="false" dtr="false" t="normal">AT47+1</f>
        <v>45</v>
      </c>
      <c r="AU48" s="73" t="n">
        <f aca="false" ca="false" dt2D="false" dtr="false" t="normal">AU47+27</f>
        <v>1238</v>
      </c>
      <c r="AV48" s="72" t="n"/>
      <c r="AW48" s="72" t="n">
        <f aca="false" ca="false" dt2D="false" dtr="false" t="normal">20*LOG(AU48)</f>
        <v>61.85441289368198</v>
      </c>
      <c r="AX48" s="72" t="n">
        <f aca="false" ca="false" dt2D="false" dtr="false" t="normal">2*$J$6*(AU48/1000)</f>
        <v>144.76224467193404</v>
      </c>
      <c r="AY48" s="72" t="n">
        <f aca="false" ca="false" dt2D="false" dtr="false" t="normal">AW48+AX48</f>
        <v>206.61665756561604</v>
      </c>
      <c r="AZ48" s="80" t="e">
        <f aca="false" ca="false" dt2D="false" dtr="false" t="normal">$AV$4-(AW48+AX48)+$Q$8+$Q$10</f>
        <v>#NUM!</v>
      </c>
      <c r="BA48" s="81" t="e">
        <f aca="false" ca="false" dt2D="false" dtr="false" t="normal">POWER(10, (AZ48+$D$16)*0.05)*1000</f>
        <v>#NUM!</v>
      </c>
      <c r="BB48" s="82" t="n">
        <f aca="false" ca="false" dt2D="false" dtr="false" t="normal">POWER(10, 0.05*AY48)</f>
        <v>21420661497.858788</v>
      </c>
      <c r="BC48" s="72" t="e">
        <f aca="false" ca="false" dt2D="false" dtr="false" t="normal">BA48*POWER(2, 0.5)*BB48</f>
        <v>#NUM!</v>
      </c>
      <c r="BD48" s="71" t="e">
        <f aca="false" ca="false" dt2D="false" dtr="false" t="normal">BB48*($X$4/$BC$4)</f>
        <v>#NUM!</v>
      </c>
      <c r="BE48" s="71" t="e">
        <f aca="false" ca="false" dt2D="false" dtr="false" t="normal">BA48*POWER(2, 0.5)*BD48</f>
        <v>#NUM!</v>
      </c>
      <c r="BF48" s="71" t="e">
        <f aca="false" ca="false" dt2D="false" dtr="false" t="normal">BB48*(50/BC48)</f>
        <v>#NUM!</v>
      </c>
      <c r="BG48" s="71" t="e">
        <f aca="false" ca="false" dt2D="false" dtr="false" t="normal">BA48*POWER(2, 0.5)*BF48</f>
        <v>#NUM!</v>
      </c>
      <c r="BH48" s="0" t="e">
        <f aca="false" ca="false" dt2D="false" dtr="false" t="normal">20*LOG10(BF48)</f>
        <v>#NUM!</v>
      </c>
      <c r="BI48" s="0" t="e">
        <f aca="false" ca="false" dt2D="false" dtr="false" t="normal">AY48-BH48</f>
        <v>#NUM!</v>
      </c>
      <c r="BK48" s="75" t="n"/>
    </row>
    <row outlineLevel="0" r="49">
      <c r="O49" s="1" t="n">
        <f aca="false" ca="false" dt2D="false" dtr="false" t="normal">1+O48</f>
        <v>46</v>
      </c>
      <c r="P49" s="65" t="n">
        <f aca="false" ca="false" dt2D="false" dtr="false" t="normal">P48+$J$45</f>
        <v>17.175</v>
      </c>
      <c r="Q49" s="104" t="n"/>
      <c r="R49" s="67" t="n">
        <f aca="false" ca="false" dt2D="false" dtr="false" t="normal">20*LOG(P49)</f>
        <v>24.69793491463176</v>
      </c>
      <c r="S49" s="67" t="n">
        <f aca="false" ca="false" dt2D="false" dtr="false" t="normal">2*$J$6*(P49/1000)</f>
        <v>2.008313047043996</v>
      </c>
      <c r="T49" s="67" t="n">
        <f aca="false" ca="false" dt2D="false" dtr="false" t="normal">R49+S49</f>
        <v>26.706247961675754</v>
      </c>
      <c r="U49" s="68" t="n">
        <f aca="false" ca="false" dt2D="false" dtr="false" t="normal">$Q$4-(R49+S49)+$Q$8+$Q$10</f>
        <v>126.36864111106779</v>
      </c>
      <c r="V49" s="69" t="n">
        <f aca="false" ca="false" dt2D="false" dtr="false" t="normal">POWER(10, (U49+$D$16)*0.05)*1000</f>
        <v>1.540507351915423</v>
      </c>
      <c r="W49" s="70" t="n">
        <f aca="false" ca="false" dt2D="false" dtr="false" t="normal">POWER(10, 0.05*T49)</f>
        <v>21.64274776930467</v>
      </c>
      <c r="X49" s="71" t="n">
        <f aca="false" ca="false" dt2D="false" dtr="false" t="normal">V49*POWER(2, 0.5)*W49</f>
        <v>47.1510285876739</v>
      </c>
      <c r="Y49" s="71" t="n">
        <f aca="false" ca="false" dt2D="false" dtr="false" t="normal">W49*(50/$X$4)</f>
        <v>22.950451366147377</v>
      </c>
      <c r="Z49" s="71" t="n"/>
      <c r="AA49" s="71" t="n"/>
      <c r="AC49" s="1" t="n">
        <f aca="false" ca="false" dt2D="false" dtr="false" t="normal">AC48+1</f>
        <v>46</v>
      </c>
      <c r="AD49" s="73" t="n">
        <f aca="false" ca="false" dt2D="false" dtr="false" t="normal">AD48+$J$46</f>
        <v>146</v>
      </c>
      <c r="AF49" s="0" t="n">
        <f aca="false" ca="false" dt2D="false" dtr="false" t="normal">20*LOG(AD49)</f>
        <v>43.28705711568873</v>
      </c>
      <c r="AG49" s="0" t="n">
        <f aca="false" ca="false" dt2D="false" dtr="false" t="normal">2*$J$6*(AD49/1000)</f>
        <v>17.072122554202238</v>
      </c>
      <c r="AH49" s="75" t="n">
        <f aca="false" ca="false" dt2D="false" dtr="false" t="normal">AF49+AG49</f>
        <v>60.35917966989097</v>
      </c>
      <c r="AI49" s="74" t="n">
        <f aca="false" ca="false" dt2D="false" dtr="false" t="normal">$AE$4-(AF49+AG49)+$Q$8+$Q$10</f>
        <v>112.71570940285257</v>
      </c>
      <c r="AJ49" s="76" t="n">
        <f aca="false" ca="false" dt2D="false" dtr="false" t="normal">POWER(10, (AI49+$D$16)*0.05)*1000</f>
        <v>0.3199021728133886</v>
      </c>
      <c r="AK49" s="77" t="n">
        <f aca="false" ca="false" dt2D="false" dtr="false" t="normal">POWER(10, 0.05*AH49)</f>
        <v>1042.2189934206529</v>
      </c>
      <c r="AL49" s="0" t="n">
        <f aca="false" ca="false" dt2D="false" dtr="false" t="normal">AJ49*POWER(2, 0.5)*AK49</f>
        <v>471.51028587673886</v>
      </c>
      <c r="AM49" s="78" t="n">
        <f aca="false" ca="false" dt2D="false" dtr="false" t="normal">AK49*($X$4/$AL$4)</f>
        <v>104.2218993420652</v>
      </c>
      <c r="AN49" s="79" t="n">
        <f aca="false" ca="false" dt2D="false" dtr="false" t="normal">AJ49*POWER(2, 0.5)*AM49</f>
        <v>47.15102858767385</v>
      </c>
      <c r="AO49" s="79" t="n">
        <f aca="false" ca="false" dt2D="false" dtr="false" t="normal">AK49*(50/AL49)</f>
        <v>110.51922138694418</v>
      </c>
      <c r="AP49" s="79" t="n">
        <f aca="false" ca="false" dt2D="false" dtr="false" t="normal">AJ49*POWER(2, 0.5)*AO49</f>
        <v>50</v>
      </c>
      <c r="AQ49" s="79" t="n">
        <f aca="false" ca="false" dt2D="false" dtr="false" t="normal">20*LOG10(AO49)</f>
        <v>40.86875633260847</v>
      </c>
      <c r="AR49" s="79" t="n">
        <f aca="false" ca="false" dt2D="false" dtr="false" t="normal">AH49-AQ49</f>
        <v>19.4904233372825</v>
      </c>
      <c r="AT49" s="72" t="n">
        <f aca="false" ca="false" dt2D="false" dtr="false" t="normal">AT48+1</f>
        <v>46</v>
      </c>
      <c r="AU49" s="73" t="n">
        <f aca="false" ca="false" dt2D="false" dtr="false" t="normal">AU48+27</f>
        <v>1265</v>
      </c>
      <c r="AV49" s="72" t="n"/>
      <c r="AW49" s="72" t="n">
        <f aca="false" ca="false" dt2D="false" dtr="false" t="normal">20*LOG(AU49)</f>
        <v>62.041810510236736</v>
      </c>
      <c r="AX49" s="72" t="n">
        <f aca="false" ca="false" dt2D="false" dtr="false" t="normal">2*$J$6*(AU49/1000)</f>
        <v>147.91941802099882</v>
      </c>
      <c r="AY49" s="72" t="n">
        <f aca="false" ca="false" dt2D="false" dtr="false" t="normal">AW49+AX49</f>
        <v>209.96122853123555</v>
      </c>
      <c r="AZ49" s="80" t="e">
        <f aca="false" ca="false" dt2D="false" dtr="false" t="normal">$AV$4-(AW49+AX49)+$Q$8+$Q$10</f>
        <v>#NUM!</v>
      </c>
      <c r="BA49" s="81" t="e">
        <f aca="false" ca="false" dt2D="false" dtr="false" t="normal">POWER(10, (AZ49+$D$16)*0.05)*1000</f>
        <v>#NUM!</v>
      </c>
      <c r="BB49" s="82" t="n">
        <f aca="false" ca="false" dt2D="false" dtr="false" t="normal">POWER(10, 0.05*AY49)</f>
        <v>31481935627.495464</v>
      </c>
      <c r="BC49" s="72" t="e">
        <f aca="false" ca="false" dt2D="false" dtr="false" t="normal">BA49*POWER(2, 0.5)*BB49</f>
        <v>#NUM!</v>
      </c>
      <c r="BD49" s="71" t="e">
        <f aca="false" ca="false" dt2D="false" dtr="false" t="normal">BB49*($X$4/$BC$4)</f>
        <v>#NUM!</v>
      </c>
      <c r="BE49" s="71" t="e">
        <f aca="false" ca="false" dt2D="false" dtr="false" t="normal">BA49*POWER(2, 0.5)*BD49</f>
        <v>#NUM!</v>
      </c>
      <c r="BF49" s="71" t="e">
        <f aca="false" ca="false" dt2D="false" dtr="false" t="normal">BB49*(50/BC49)</f>
        <v>#NUM!</v>
      </c>
      <c r="BG49" s="71" t="e">
        <f aca="false" ca="false" dt2D="false" dtr="false" t="normal">BA49*POWER(2, 0.5)*BF49</f>
        <v>#NUM!</v>
      </c>
      <c r="BH49" s="0" t="e">
        <f aca="false" ca="false" dt2D="false" dtr="false" t="normal">20*LOG10(BF49)</f>
        <v>#NUM!</v>
      </c>
      <c r="BI49" s="0" t="e">
        <f aca="false" ca="false" dt2D="false" dtr="false" t="normal">AY49-BH49</f>
        <v>#NUM!</v>
      </c>
      <c r="BK49" s="75" t="n"/>
    </row>
    <row outlineLevel="0" r="50">
      <c r="O50" s="1" t="n">
        <f aca="false" ca="false" dt2D="false" dtr="false" t="normal">1+O49</f>
        <v>47</v>
      </c>
      <c r="P50" s="65" t="n">
        <f aca="false" ca="false" dt2D="false" dtr="false" t="normal">P49+$J$45</f>
        <v>17.55</v>
      </c>
      <c r="Q50" s="104" t="n"/>
      <c r="R50" s="67" t="n">
        <f aca="false" ca="false" dt2D="false" dtr="false" t="normal">20*LOG(P50)</f>
        <v>24.885542416036856</v>
      </c>
      <c r="S50" s="67" t="n">
        <f aca="false" ca="false" dt2D="false" dtr="false" t="normal">2*$J$6*(P50/1000)</f>
        <v>2.0521626768921184</v>
      </c>
      <c r="T50" s="67" t="n">
        <f aca="false" ca="false" dt2D="false" dtr="false" t="normal">R50+S50</f>
        <v>26.937705092928972</v>
      </c>
      <c r="U50" s="68" t="n">
        <f aca="false" ca="false" dt2D="false" dtr="false" t="normal">$Q$4-(R50+S50)+$Q$8+$Q$10</f>
        <v>126.13718397981457</v>
      </c>
      <c r="V50" s="69" t="n">
        <f aca="false" ca="false" dt2D="false" dtr="false" t="normal">POWER(10, (U50+$D$16)*0.05)*1000</f>
        <v>1.4999988245285478</v>
      </c>
      <c r="W50" s="70" t="n">
        <f aca="false" ca="false" dt2D="false" dtr="false" t="normal">POWER(10, 0.05*T50)</f>
        <v>22.227225454489297</v>
      </c>
      <c r="X50" s="71" t="n">
        <f aca="false" ca="false" dt2D="false" dtr="false" t="normal">V50*POWER(2, 0.5)*W50</f>
        <v>47.15102858767389</v>
      </c>
      <c r="Y50" s="71" t="n">
        <f aca="false" ca="false" dt2D="false" dtr="false" t="normal">W50*(50/$X$4)</f>
        <v>23.57024451031796</v>
      </c>
      <c r="Z50" s="71" t="n"/>
      <c r="AA50" s="71" t="n"/>
      <c r="AC50" s="1" t="n">
        <f aca="false" ca="false" dt2D="false" dtr="false" t="normal">AC49+1</f>
        <v>47</v>
      </c>
      <c r="AD50" s="73" t="n">
        <f aca="false" ca="false" dt2D="false" dtr="false" t="normal">AD49+$J$46</f>
        <v>149</v>
      </c>
      <c r="AF50" s="0" t="n">
        <f aca="false" ca="false" dt2D="false" dtr="false" t="normal">20*LOG(AD50)</f>
        <v>43.46372536824548</v>
      </c>
      <c r="AG50" s="0" t="n">
        <f aca="false" ca="false" dt2D="false" dtr="false" t="normal">2*$J$6*(AD50/1000)</f>
        <v>17.422919592987213</v>
      </c>
      <c r="AH50" s="75" t="n">
        <f aca="false" ca="false" dt2D="false" dtr="false" t="normal">AF50+AG50</f>
        <v>60.88664496123269</v>
      </c>
      <c r="AI50" s="74" t="n">
        <f aca="false" ca="false" dt2D="false" dtr="false" t="normal">$AE$4-(AF50+AG50)+$Q$8+$Q$10</f>
        <v>112.18824411151085</v>
      </c>
      <c r="AJ50" s="76" t="n">
        <f aca="false" ca="false" dt2D="false" dtr="false" t="normal">POWER(10, (AI50+$D$16)*0.05)*1000</f>
        <v>0.3010536696233468</v>
      </c>
      <c r="AK50" s="77" t="n">
        <f aca="false" ca="false" dt2D="false" dtr="false" t="normal">POWER(10, 0.05*AH50)</f>
        <v>1107.4707076641262</v>
      </c>
      <c r="AL50" s="0" t="n">
        <f aca="false" ca="false" dt2D="false" dtr="false" t="normal">AJ50*POWER(2, 0.5)*AK50</f>
        <v>471.5102858767392</v>
      </c>
      <c r="AM50" s="78" t="n">
        <f aca="false" ca="false" dt2D="false" dtr="false" t="normal">AK50*($X$4/$AL$4)</f>
        <v>110.74707076641253</v>
      </c>
      <c r="AN50" s="79" t="n">
        <f aca="false" ca="false" dt2D="false" dtr="false" t="normal">AJ50*POWER(2, 0.5)*AM50</f>
        <v>47.151028587673885</v>
      </c>
      <c r="AO50" s="79" t="n">
        <f aca="false" ca="false" dt2D="false" dtr="false" t="normal">AK50*(50/AL50)</f>
        <v>117.43865837463807</v>
      </c>
      <c r="AP50" s="79" t="n">
        <f aca="false" ca="false" dt2D="false" dtr="false" t="normal">AJ50*POWER(2, 0.5)*AO50</f>
        <v>50</v>
      </c>
      <c r="AQ50" s="79" t="n">
        <f aca="false" ca="false" dt2D="false" dtr="false" t="normal">20*LOG10(AO50)</f>
        <v>41.39622162395018</v>
      </c>
      <c r="AR50" s="79" t="n">
        <f aca="false" ca="false" dt2D="false" dtr="false" t="normal">AH50-AQ50</f>
        <v>19.490423337282508</v>
      </c>
      <c r="AT50" s="72" t="n">
        <f aca="false" ca="false" dt2D="false" dtr="false" t="normal">AT49+1</f>
        <v>47</v>
      </c>
      <c r="AU50" s="73" t="n">
        <f aca="false" ca="false" dt2D="false" dtr="false" t="normal">AU49+27</f>
        <v>1292</v>
      </c>
      <c r="AV50" s="72" t="n"/>
      <c r="AW50" s="72" t="n">
        <f aca="false" ca="false" dt2D="false" dtr="false" t="normal">20*LOG(AU50)</f>
        <v>62.2252502731813</v>
      </c>
      <c r="AX50" s="72" t="n">
        <f aca="false" ca="false" dt2D="false" dtr="false" t="normal">2*$J$6*(AU50/1000)</f>
        <v>151.07659137006365</v>
      </c>
      <c r="AY50" s="72" t="n">
        <f aca="false" ca="false" dt2D="false" dtr="false" t="normal">AW50+AX50</f>
        <v>213.30184164324496</v>
      </c>
      <c r="AZ50" s="80" t="e">
        <f aca="false" ca="false" dt2D="false" dtr="false" t="normal">$AV$4-(AW50+AX50)+$Q$8+$Q$10</f>
        <v>#NUM!</v>
      </c>
      <c r="BA50" s="81" t="e">
        <f aca="false" ca="false" dt2D="false" dtr="false" t="normal">POWER(10, (AZ50+$D$16)*0.05)*1000</f>
        <v>#NUM!</v>
      </c>
      <c r="BB50" s="82" t="n">
        <f aca="false" ca="false" dt2D="false" dtr="false" t="normal">POWER(10, 0.05*AY50)</f>
        <v>46247906906.06239</v>
      </c>
      <c r="BC50" s="72" t="e">
        <f aca="false" ca="false" dt2D="false" dtr="false" t="normal">BA50*POWER(2, 0.5)*BB50</f>
        <v>#NUM!</v>
      </c>
      <c r="BD50" s="71" t="e">
        <f aca="false" ca="false" dt2D="false" dtr="false" t="normal">BB50*($X$4/$BC$4)</f>
        <v>#NUM!</v>
      </c>
      <c r="BE50" s="71" t="e">
        <f aca="false" ca="false" dt2D="false" dtr="false" t="normal">BA50*POWER(2, 0.5)*BD50</f>
        <v>#NUM!</v>
      </c>
      <c r="BF50" s="71" t="e">
        <f aca="false" ca="false" dt2D="false" dtr="false" t="normal">BB50*(50/BC50)</f>
        <v>#NUM!</v>
      </c>
      <c r="BG50" s="71" t="e">
        <f aca="false" ca="false" dt2D="false" dtr="false" t="normal">BA50*POWER(2, 0.5)*BF50</f>
        <v>#NUM!</v>
      </c>
      <c r="BH50" s="0" t="e">
        <f aca="false" ca="false" dt2D="false" dtr="false" t="normal">20*LOG10(BF50)</f>
        <v>#NUM!</v>
      </c>
      <c r="BI50" s="0" t="e">
        <f aca="false" ca="false" dt2D="false" dtr="false" t="normal">AY50-BH50</f>
        <v>#NUM!</v>
      </c>
      <c r="BK50" s="75" t="n"/>
    </row>
    <row outlineLevel="0" r="51">
      <c r="O51" s="1" t="n">
        <f aca="false" ca="false" dt2D="false" dtr="false" t="normal">1+O50</f>
        <v>48</v>
      </c>
      <c r="P51" s="65" t="n">
        <f aca="false" ca="false" dt2D="false" dtr="false" t="normal">P50+$J$45</f>
        <v>17.925</v>
      </c>
      <c r="Q51" s="104" t="n"/>
      <c r="R51" s="67" t="n">
        <f aca="false" ca="false" dt2D="false" dtr="false" t="normal">20*LOG(P51)</f>
        <v>25.06918328679675</v>
      </c>
      <c r="S51" s="67" t="n">
        <f aca="false" ca="false" dt2D="false" dtr="false" t="normal">2*$J$6*(P51/1000)</f>
        <v>2.0960123067402403</v>
      </c>
      <c r="T51" s="67" t="n">
        <f aca="false" ca="false" dt2D="false" dtr="false" t="normal">R51+S51</f>
        <v>27.165195593536993</v>
      </c>
      <c r="U51" s="68" t="n">
        <f aca="false" ca="false" dt2D="false" dtr="false" t="normal">$Q$4-(R51+S51)+$Q$8+$Q$10</f>
        <v>125.90969347920655</v>
      </c>
      <c r="V51" s="69" t="n">
        <f aca="false" ca="false" dt2D="false" dtr="false" t="normal">POWER(10, (U51+$D$16)*0.05)*1000</f>
        <v>1.4612226440212124</v>
      </c>
      <c r="W51" s="70" t="n">
        <f aca="false" ca="false" dt2D="false" dtr="false" t="normal">POWER(10, 0.05*T51)</f>
        <v>22.817065004216424</v>
      </c>
      <c r="X51" s="71" t="n">
        <f aca="false" ca="false" dt2D="false" dtr="false" t="normal">V51*POWER(2, 0.5)*W51</f>
        <v>47.151028587673935</v>
      </c>
      <c r="Y51" s="71" t="n">
        <f aca="false" ca="false" dt2D="false" dtr="false" t="normal">W51*(50/$X$4)</f>
        <v>24.19572349497082</v>
      </c>
      <c r="Z51" s="71" t="n"/>
      <c r="AA51" s="71" t="n"/>
      <c r="AC51" s="1" t="n">
        <f aca="false" ca="false" dt2D="false" dtr="false" t="normal">AC50+1</f>
        <v>48</v>
      </c>
      <c r="AD51" s="73" t="n">
        <f aca="false" ca="false" dt2D="false" dtr="false" t="normal">AD50+$J$46</f>
        <v>152</v>
      </c>
      <c r="AF51" s="0" t="n">
        <f aca="false" ca="false" dt2D="false" dtr="false" t="normal">20*LOG(AD51)</f>
        <v>43.636871758895445</v>
      </c>
      <c r="AG51" s="0" t="n">
        <f aca="false" ca="false" dt2D="false" dtr="false" t="normal">2*$J$6*(AD51/1000)</f>
        <v>17.773716631772192</v>
      </c>
      <c r="AH51" s="75" t="n">
        <f aca="false" ca="false" dt2D="false" dtr="false" t="normal">AF51+AG51</f>
        <v>61.41058839066764</v>
      </c>
      <c r="AI51" s="74" t="n">
        <f aca="false" ca="false" dt2D="false" dtr="false" t="normal">$AE$4-(AF51+AG51)+$Q$8+$Q$10</f>
        <v>111.6643006820759</v>
      </c>
      <c r="AJ51" s="76" t="n">
        <f aca="false" ca="false" dt2D="false" dtr="false" t="normal">POWER(10, (AI51+$D$16)*0.05)*1000</f>
        <v>0.2834306115411882</v>
      </c>
      <c r="AK51" s="77" t="n">
        <f aca="false" ca="false" dt2D="false" dtr="false" t="normal">POWER(10, 0.05*AH51)</f>
        <v>1176.330667776861</v>
      </c>
      <c r="AL51" s="0" t="n">
        <f aca="false" ca="false" dt2D="false" dtr="false" t="normal">AJ51*POWER(2, 0.5)*AK51</f>
        <v>471.51028587673943</v>
      </c>
      <c r="AM51" s="78" t="n">
        <f aca="false" ca="false" dt2D="false" dtr="false" t="normal">AK51*($X$4/$AL$4)</f>
        <v>117.63306677768601</v>
      </c>
      <c r="AN51" s="79" t="n">
        <f aca="false" ca="false" dt2D="false" dtr="false" t="normal">AJ51*POWER(2, 0.5)*AM51</f>
        <v>47.151028587673906</v>
      </c>
      <c r="AO51" s="79" t="n">
        <f aca="false" ca="false" dt2D="false" dtr="false" t="normal">AK51*(50/AL51)</f>
        <v>124.74072178399659</v>
      </c>
      <c r="AP51" s="79" t="n">
        <f aca="false" ca="false" dt2D="false" dtr="false" t="normal">AJ51*POWER(2, 0.5)*AO51</f>
        <v>50</v>
      </c>
      <c r="AQ51" s="79" t="n">
        <f aca="false" ca="false" dt2D="false" dtr="false" t="normal">20*LOG10(AO51)</f>
        <v>41.92016505338514</v>
      </c>
      <c r="AR51" s="79" t="n">
        <f aca="false" ca="false" dt2D="false" dtr="false" t="normal">AH51-AQ51</f>
        <v>19.4904233372825</v>
      </c>
      <c r="AT51" s="72" t="n">
        <f aca="false" ca="false" dt2D="false" dtr="false" t="normal">AT50+1</f>
        <v>48</v>
      </c>
      <c r="AU51" s="73" t="n">
        <f aca="false" ca="false" dt2D="false" dtr="false" t="normal">AU50+27</f>
        <v>1319</v>
      </c>
      <c r="AV51" s="72" t="n"/>
      <c r="AW51" s="72" t="n">
        <f aca="false" ca="false" dt2D="false" dtr="false" t="normal">20*LOG(AU51)</f>
        <v>62.404895910927294</v>
      </c>
      <c r="AX51" s="72" t="n">
        <f aca="false" ca="false" dt2D="false" dtr="false" t="normal">2*$J$6*(AU51/1000)</f>
        <v>154.23376471912843</v>
      </c>
      <c r="AY51" s="72" t="n">
        <f aca="false" ca="false" dt2D="false" dtr="false" t="normal">AW51+AX51</f>
        <v>216.6386606300557</v>
      </c>
      <c r="AZ51" s="80" t="e">
        <f aca="false" ca="false" dt2D="false" dtr="false" t="normal">$AV$4-(AW51+AX51)+$Q$8+$Q$10</f>
        <v>#NUM!</v>
      </c>
      <c r="BA51" s="81" t="e">
        <f aca="false" ca="false" dt2D="false" dtr="false" t="normal">POWER(10, (AZ51+$D$16)*0.05)*1000</f>
        <v>#NUM!</v>
      </c>
      <c r="BB51" s="82" t="n">
        <f aca="false" ca="false" dt2D="false" dtr="false" t="normal">POWER(10, 0.05*AY51)</f>
        <v>67909890704.10448</v>
      </c>
      <c r="BC51" s="72" t="e">
        <f aca="false" ca="false" dt2D="false" dtr="false" t="normal">BA51*POWER(2, 0.5)*BB51</f>
        <v>#NUM!</v>
      </c>
      <c r="BD51" s="71" t="e">
        <f aca="false" ca="false" dt2D="false" dtr="false" t="normal">BB51*($X$4/$BC$4)</f>
        <v>#NUM!</v>
      </c>
      <c r="BE51" s="71" t="e">
        <f aca="false" ca="false" dt2D="false" dtr="false" t="normal">BA51*POWER(2, 0.5)*BD51</f>
        <v>#NUM!</v>
      </c>
      <c r="BF51" s="71" t="e">
        <f aca="false" ca="false" dt2D="false" dtr="false" t="normal">BB51*(50/BC51)</f>
        <v>#NUM!</v>
      </c>
      <c r="BG51" s="71" t="e">
        <f aca="false" ca="false" dt2D="false" dtr="false" t="normal">BA51*POWER(2, 0.5)*BF51</f>
        <v>#NUM!</v>
      </c>
      <c r="BH51" s="0" t="e">
        <f aca="false" ca="false" dt2D="false" dtr="false" t="normal">20*LOG10(BF51)</f>
        <v>#NUM!</v>
      </c>
      <c r="BI51" s="0" t="e">
        <f aca="false" ca="false" dt2D="false" dtr="false" t="normal">AY51-BH51</f>
        <v>#NUM!</v>
      </c>
      <c r="BK51" s="75" t="n"/>
    </row>
    <row outlineLevel="0" r="52">
      <c r="O52" s="1" t="n">
        <f aca="false" ca="false" dt2D="false" dtr="false" t="normal">1+O51</f>
        <v>49</v>
      </c>
      <c r="P52" s="65" t="n">
        <f aca="false" ca="false" dt2D="false" dtr="false" t="normal">P51+$J$45</f>
        <v>18.3</v>
      </c>
      <c r="Q52" s="104" t="n"/>
      <c r="R52" s="67" t="n">
        <f aca="false" ca="false" dt2D="false" dtr="false" t="normal">20*LOG(P52)</f>
        <v>25.24902179460859</v>
      </c>
      <c r="S52" s="67" t="n">
        <f aca="false" ca="false" dt2D="false" dtr="false" t="normal">2*$J$6*(P52/1000)</f>
        <v>2.1398619365883627</v>
      </c>
      <c r="T52" s="67" t="n">
        <f aca="false" ca="false" dt2D="false" dtr="false" t="normal">R52+S52</f>
        <v>27.388883731196955</v>
      </c>
      <c r="U52" s="68" t="n">
        <f aca="false" ca="false" dt2D="false" dtr="false" t="normal">$Q$4-(R52+S52)+$Q$8+$Q$10</f>
        <v>125.68600534154659</v>
      </c>
      <c r="V52" s="69" t="n">
        <f aca="false" ca="false" dt2D="false" dtr="false" t="normal">POWER(10, (U52+$D$16)*0.05)*1000</f>
        <v>1.4240721290397698</v>
      </c>
      <c r="W52" s="70" t="n">
        <f aca="false" ca="false" dt2D="false" dtr="false" t="normal">POWER(10, 0.05*T52)</f>
        <v>23.41230572130232</v>
      </c>
      <c r="X52" s="71" t="n">
        <f aca="false" ca="false" dt2D="false" dtr="false" t="normal">V52*POWER(2, 0.5)*W52</f>
        <v>47.151028587673906</v>
      </c>
      <c r="Y52" s="71" t="n">
        <f aca="false" ca="false" dt2D="false" dtr="false" t="normal">W52*(50/$X$4)</f>
        <v>24.82692999768697</v>
      </c>
      <c r="Z52" s="71" t="n"/>
      <c r="AA52" s="71" t="n"/>
      <c r="AC52" s="1" t="n">
        <f aca="false" ca="false" dt2D="false" dtr="false" t="normal">AC51+1</f>
        <v>49</v>
      </c>
      <c r="AD52" s="73" t="n">
        <f aca="false" ca="false" dt2D="false" dtr="false" t="normal">AD51+$J$46</f>
        <v>155</v>
      </c>
      <c r="AF52" s="0" t="n">
        <f aca="false" ca="false" dt2D="false" dtr="false" t="normal">20*LOG(AD52)</f>
        <v>43.80663396340583</v>
      </c>
      <c r="AG52" s="0" t="n">
        <f aca="false" ca="false" dt2D="false" dtr="false" t="normal">2*$J$6*(AD52/1000)</f>
        <v>18.12451367055717</v>
      </c>
      <c r="AH52" s="75" t="n">
        <f aca="false" ca="false" dt2D="false" dtr="false" t="normal">AF52+AG52</f>
        <v>61.931147633963</v>
      </c>
      <c r="AI52" s="74" t="n">
        <f aca="false" ca="false" dt2D="false" dtr="false" t="normal">$AE$4-(AF52+AG52)+$Q$8+$Q$10</f>
        <v>111.14374143878054</v>
      </c>
      <c r="AJ52" s="76" t="n">
        <f aca="false" ca="false" dt2D="false" dtr="false" t="normal">POWER(10, (AI52+$D$16)*0.05)*1000</f>
        <v>0.26694315658789197</v>
      </c>
      <c r="AK52" s="77" t="n">
        <f aca="false" ca="false" dt2D="false" dtr="false" t="normal">POWER(10, 0.05*AH52)</f>
        <v>1248.9854574446597</v>
      </c>
      <c r="AL52" s="0" t="n">
        <f aca="false" ca="false" dt2D="false" dtr="false" t="normal">AJ52*POWER(2, 0.5)*AK52</f>
        <v>471.5102858767389</v>
      </c>
      <c r="AM52" s="78" t="n">
        <f aca="false" ca="false" dt2D="false" dtr="false" t="normal">AK52*($X$4/$AL$4)</f>
        <v>124.89854574446588</v>
      </c>
      <c r="AN52" s="79" t="n">
        <f aca="false" ca="false" dt2D="false" dtr="false" t="normal">AJ52*POWER(2, 0.5)*AM52</f>
        <v>47.151028587673856</v>
      </c>
      <c r="AO52" s="79" t="n">
        <f aca="false" ca="false" dt2D="false" dtr="false" t="normal">AK52*(50/AL52)</f>
        <v>132.44519736428046</v>
      </c>
      <c r="AP52" s="79" t="n">
        <f aca="false" ca="false" dt2D="false" dtr="false" t="normal">AJ52*POWER(2, 0.5)*AO52</f>
        <v>50.00000000000001</v>
      </c>
      <c r="AQ52" s="79" t="n">
        <f aca="false" ca="false" dt2D="false" dtr="false" t="normal">20*LOG10(AO52)</f>
        <v>42.44072429668051</v>
      </c>
      <c r="AR52" s="79" t="n">
        <f aca="false" ca="false" dt2D="false" dtr="false" t="normal">AH52-AQ52</f>
        <v>19.490423337282493</v>
      </c>
      <c r="AT52" s="72" t="n">
        <f aca="false" ca="false" dt2D="false" dtr="false" t="normal">AT51+1</f>
        <v>49</v>
      </c>
      <c r="AU52" s="73" t="n">
        <f aca="false" ca="false" dt2D="false" dtr="false" t="normal">AU51+27</f>
        <v>1346</v>
      </c>
      <c r="AV52" s="72" t="n"/>
      <c r="AW52" s="72" t="n">
        <f aca="false" ca="false" dt2D="false" dtr="false" t="normal">20*LOG(AU52)</f>
        <v>62.580901197759154</v>
      </c>
      <c r="AX52" s="72" t="n">
        <f aca="false" ca="false" dt2D="false" dtr="false" t="normal">2*$J$6*(AU52/1000)</f>
        <v>157.39093806819324</v>
      </c>
      <c r="AY52" s="72" t="n">
        <f aca="false" ca="false" dt2D="false" dtr="false" t="normal">AW52+AX52</f>
        <v>219.97183926595238</v>
      </c>
      <c r="AZ52" s="80" t="e">
        <f aca="false" ca="false" dt2D="false" dtr="false" t="normal">$AV$4-(AW52+AX52)+$Q$8+$Q$10</f>
        <v>#NUM!</v>
      </c>
      <c r="BA52" s="81" t="e">
        <f aca="false" ca="false" dt2D="false" dtr="false" t="normal">POWER(10, (AZ52+$D$16)*0.05)*1000</f>
        <v>#NUM!</v>
      </c>
      <c r="BB52" s="82" t="n">
        <f aca="false" ca="false" dt2D="false" dtr="false" t="normal">POWER(10, 0.05*AY52)</f>
        <v>99676312568.85092</v>
      </c>
      <c r="BC52" s="72" t="e">
        <f aca="false" ca="false" dt2D="false" dtr="false" t="normal">BA52*POWER(2, 0.5)*BB52</f>
        <v>#NUM!</v>
      </c>
      <c r="BD52" s="71" t="e">
        <f aca="false" ca="false" dt2D="false" dtr="false" t="normal">BB52*($X$4/$BC$4)</f>
        <v>#NUM!</v>
      </c>
      <c r="BE52" s="71" t="e">
        <f aca="false" ca="false" dt2D="false" dtr="false" t="normal">BA52*POWER(2, 0.5)*BD52</f>
        <v>#NUM!</v>
      </c>
      <c r="BF52" s="71" t="e">
        <f aca="false" ca="false" dt2D="false" dtr="false" t="normal">BB52*(50/BC52)</f>
        <v>#NUM!</v>
      </c>
      <c r="BG52" s="71" t="e">
        <f aca="false" ca="false" dt2D="false" dtr="false" t="normal">BA52*POWER(2, 0.5)*BF52</f>
        <v>#NUM!</v>
      </c>
      <c r="BH52" s="0" t="e">
        <f aca="false" ca="false" dt2D="false" dtr="false" t="normal">20*LOG10(BF52)</f>
        <v>#NUM!</v>
      </c>
      <c r="BI52" s="0" t="e">
        <f aca="false" ca="false" dt2D="false" dtr="false" t="normal">AY52-BH52</f>
        <v>#NUM!</v>
      </c>
      <c r="BK52" s="75" t="n"/>
    </row>
    <row outlineLevel="0" r="53">
      <c r="O53" s="1" t="n">
        <f aca="false" ca="false" dt2D="false" dtr="false" t="normal">1+O52</f>
        <v>50</v>
      </c>
      <c r="P53" s="65" t="n">
        <f aca="false" ca="false" dt2D="false" dtr="false" t="normal">P52+$J$45</f>
        <v>18.675</v>
      </c>
      <c r="Q53" s="104" t="n"/>
      <c r="R53" s="67" t="n">
        <f aca="false" ca="false" dt2D="false" dtr="false" t="normal">20*LOG(P53)</f>
        <v>25.425212209748725</v>
      </c>
      <c r="S53" s="67" t="n">
        <f aca="false" ca="false" dt2D="false" dtr="false" t="normal">2*$J$6*(P53/1000)</f>
        <v>2.183711566436485</v>
      </c>
      <c r="T53" s="67" t="n">
        <f aca="false" ca="false" dt2D="false" dtr="false" t="normal">R53+S53</f>
        <v>27.60892377618521</v>
      </c>
      <c r="U53" s="68" t="n">
        <f aca="false" ca="false" dt2D="false" dtr="false" t="normal">$Q$4-(R53+S53)+$Q$8+$Q$10</f>
        <v>125.46596529655834</v>
      </c>
      <c r="V53" s="69" t="n">
        <f aca="false" ca="false" dt2D="false" dtr="false" t="normal">POWER(10, (U53+$D$16)*0.05)*1000</f>
        <v>1.388449167925022</v>
      </c>
      <c r="W53" s="70" t="n">
        <f aca="false" ca="false" dt2D="false" dtr="false" t="normal">POWER(10, 0.05*T53)</f>
        <v>24.012987169052376</v>
      </c>
      <c r="X53" s="71" t="n">
        <f aca="false" ca="false" dt2D="false" dtr="false" t="normal">V53*POWER(2, 0.5)*W53</f>
        <v>47.15102858767394</v>
      </c>
      <c r="Y53" s="71" t="n">
        <f aca="false" ca="false" dt2D="false" dtr="false" t="normal">W53*(50/$X$4)</f>
        <v>25.463905972275874</v>
      </c>
      <c r="Z53" s="71" t="n"/>
      <c r="AA53" s="71" t="n"/>
      <c r="AC53" s="1" t="n">
        <f aca="false" ca="false" dt2D="false" dtr="false" t="normal">AC52+1</f>
        <v>50</v>
      </c>
      <c r="AD53" s="73" t="n">
        <f aca="false" ca="false" dt2D="false" dtr="false" t="normal">AD52+$J$46</f>
        <v>158</v>
      </c>
      <c r="AF53" s="0" t="n">
        <f aca="false" ca="false" dt2D="false" dtr="false" t="normal">20*LOG(AD53)</f>
        <v>43.973141739088454</v>
      </c>
      <c r="AG53" s="0" t="n">
        <f aca="false" ca="false" dt2D="false" dtr="false" t="normal">2*$J$6*(AD53/1000)</f>
        <v>18.475310709342146</v>
      </c>
      <c r="AH53" s="75" t="n">
        <f aca="false" ca="false" dt2D="false" dtr="false" t="normal">AF53+AG53</f>
        <v>62.4484524484306</v>
      </c>
      <c r="AI53" s="74" t="n">
        <f aca="false" ca="false" dt2D="false" dtr="false" t="normal">$AE$4-(AF53+AG53)+$Q$8+$Q$10</f>
        <v>110.62643662431294</v>
      </c>
      <c r="AJ53" s="76" t="n">
        <f aca="false" ca="false" dt2D="false" dtr="false" t="normal">POWER(10, (AI53+$D$16)*0.05)*1000</f>
        <v>0.25150901186011626</v>
      </c>
      <c r="AK53" s="77" t="n">
        <f aca="false" ca="false" dt2D="false" dtr="false" t="normal">POWER(10, 0.05*AH53)</f>
        <v>1325.6309111026376</v>
      </c>
      <c r="AL53" s="0" t="n">
        <f aca="false" ca="false" dt2D="false" dtr="false" t="normal">AJ53*POWER(2, 0.5)*AK53</f>
        <v>471.5102858767394</v>
      </c>
      <c r="AM53" s="78" t="n">
        <f aca="false" ca="false" dt2D="false" dtr="false" t="normal">AK53*($X$4/$AL$4)</f>
        <v>132.56309111026366</v>
      </c>
      <c r="AN53" s="79" t="n">
        <f aca="false" ca="false" dt2D="false" dtr="false" t="normal">AJ53*POWER(2, 0.5)*AM53</f>
        <v>47.151028587673906</v>
      </c>
      <c r="AO53" s="79" t="n">
        <f aca="false" ca="false" dt2D="false" dtr="false" t="normal">AK53*(50/AL53)</f>
        <v>140.57285183479323</v>
      </c>
      <c r="AP53" s="79" t="n">
        <f aca="false" ca="false" dt2D="false" dtr="false" t="normal">AJ53*POWER(2, 0.5)*AO53</f>
        <v>50.00000000000001</v>
      </c>
      <c r="AQ53" s="79" t="n">
        <f aca="false" ca="false" dt2D="false" dtr="false" t="normal">20*LOG10(AO53)</f>
        <v>42.95802911114809</v>
      </c>
      <c r="AR53" s="79" t="n">
        <f aca="false" ca="false" dt2D="false" dtr="false" t="normal">AH53-AQ53</f>
        <v>19.490423337282508</v>
      </c>
      <c r="AT53" s="72" t="n">
        <f aca="false" ca="false" dt2D="false" dtr="false" t="normal">AT52+1</f>
        <v>50</v>
      </c>
      <c r="AU53" s="73" t="n">
        <f aca="false" ca="false" dt2D="false" dtr="false" t="normal">AU52+27</f>
        <v>1373</v>
      </c>
      <c r="AV53" s="72" t="n"/>
      <c r="AW53" s="72" t="n">
        <f aca="false" ca="false" dt2D="false" dtr="false" t="normal">20*LOG(AU53)</f>
        <v>62.75341074473509</v>
      </c>
      <c r="AX53" s="72" t="n">
        <f aca="false" ca="false" dt2D="false" dtr="false" t="normal">2*$J$6*(AU53/1000)</f>
        <v>160.54811141725804</v>
      </c>
      <c r="AY53" s="72" t="n">
        <f aca="false" ca="false" dt2D="false" dtr="false" t="normal">AW53+AX53</f>
        <v>223.30152216199315</v>
      </c>
      <c r="AZ53" s="80" t="e">
        <f aca="false" ca="false" dt2D="false" dtr="false" t="normal">$AV$4-(AW53+AX53)+$Q$8+$Q$10</f>
        <v>#NUM!</v>
      </c>
      <c r="BA53" s="81" t="e">
        <f aca="false" ca="false" dt2D="false" dtr="false" t="normal">POWER(10, (AZ53+$D$16)*0.05)*1000</f>
        <v>#NUM!</v>
      </c>
      <c r="BB53" s="82" t="n">
        <f aca="false" ca="false" dt2D="false" dtr="false" t="normal">POWER(10, 0.05*AY53)</f>
        <v>146243343669.87686</v>
      </c>
      <c r="BC53" s="72" t="e">
        <f aca="false" ca="false" dt2D="false" dtr="false" t="normal">BA53*POWER(2, 0.5)*BB53</f>
        <v>#NUM!</v>
      </c>
      <c r="BD53" s="71" t="e">
        <f aca="false" ca="false" dt2D="false" dtr="false" t="normal">BB53*($X$4/$BC$4)</f>
        <v>#NUM!</v>
      </c>
      <c r="BE53" s="71" t="e">
        <f aca="false" ca="false" dt2D="false" dtr="false" t="normal">BA53*POWER(2, 0.5)*BD53</f>
        <v>#NUM!</v>
      </c>
      <c r="BF53" s="71" t="e">
        <f aca="false" ca="false" dt2D="false" dtr="false" t="normal">BB53*(50/BC53)</f>
        <v>#NUM!</v>
      </c>
      <c r="BG53" s="71" t="e">
        <f aca="false" ca="false" dt2D="false" dtr="false" t="normal">BA53*POWER(2, 0.5)*BF53</f>
        <v>#NUM!</v>
      </c>
      <c r="BH53" s="0" t="e">
        <f aca="false" ca="false" dt2D="false" dtr="false" t="normal">20*LOG10(BF53)</f>
        <v>#NUM!</v>
      </c>
      <c r="BI53" s="0" t="e">
        <f aca="false" ca="false" dt2D="false" dtr="false" t="normal">AY53-BH53</f>
        <v>#NUM!</v>
      </c>
      <c r="BK53" s="75" t="n"/>
    </row>
    <row outlineLevel="0" r="54">
      <c r="O54" s="1" t="n">
        <f aca="false" ca="false" dt2D="false" dtr="false" t="normal">1+O53</f>
        <v>51</v>
      </c>
      <c r="P54" s="65" t="n">
        <f aca="false" ca="false" dt2D="false" dtr="false" t="normal">P53+$J$45</f>
        <v>19.05</v>
      </c>
      <c r="Q54" s="104" t="n"/>
      <c r="R54" s="67" t="n">
        <f aca="false" ca="false" dt2D="false" dtr="false" t="normal">20*LOG(P54)</f>
        <v>25.597899600232758</v>
      </c>
      <c r="S54" s="67" t="n">
        <f aca="false" ca="false" dt2D="false" dtr="false" t="normal">2*$J$6*(P54/1000)</f>
        <v>2.2275611962846074</v>
      </c>
      <c r="T54" s="67" t="n">
        <f aca="false" ca="false" dt2D="false" dtr="false" t="normal">R54+S54</f>
        <v>27.825460796517365</v>
      </c>
      <c r="U54" s="68" t="n">
        <f aca="false" ca="false" dt2D="false" dtr="false" t="normal">$Q$4-(R54+S54)+$Q$8+$Q$10</f>
        <v>125.24942827622617</v>
      </c>
      <c r="V54" s="69" t="n">
        <f aca="false" ca="false" dt2D="false" dtr="false" t="normal">POWER(10, (U54+$D$16)*0.05)*1000</f>
        <v>1.354263375233833</v>
      </c>
      <c r="W54" s="70" t="n">
        <f aca="false" ca="false" dt2D="false" dtr="false" t="normal">POWER(10, 0.05*T54)</f>
        <v>24.61914917289127</v>
      </c>
      <c r="X54" s="71" t="n">
        <f aca="false" ca="false" dt2D="false" dtr="false" t="normal">V54*POWER(2, 0.5)*W54</f>
        <v>47.151028587673885</v>
      </c>
      <c r="Y54" s="71" t="n">
        <f aca="false" ca="false" dt2D="false" dtr="false" t="normal">W54*(50/$X$4)</f>
        <v>26.106693650504123</v>
      </c>
      <c r="Z54" s="71" t="n"/>
      <c r="AA54" s="71" t="n"/>
      <c r="AC54" s="1" t="n">
        <f aca="false" ca="false" dt2D="false" dtr="false" t="normal">AC53+1</f>
        <v>51</v>
      </c>
      <c r="AD54" s="73" t="n">
        <f aca="false" ca="false" dt2D="false" dtr="false" t="normal">AD53+$J$46</f>
        <v>161</v>
      </c>
      <c r="AF54" s="0" t="n">
        <f aca="false" ca="false" dt2D="false" dtr="false" t="normal">20*LOG(AD54)</f>
        <v>44.13651752063699</v>
      </c>
      <c r="AG54" s="0" t="n">
        <f aca="false" ca="false" dt2D="false" dtr="false" t="normal">2*$J$6*(AD54/1000)</f>
        <v>18.826107748127125</v>
      </c>
      <c r="AH54" s="75" t="n">
        <f aca="false" ca="false" dt2D="false" dtr="false" t="normal">AF54+AG54</f>
        <v>62.962625268764114</v>
      </c>
      <c r="AI54" s="74" t="n">
        <f aca="false" ca="false" dt2D="false" dtr="false" t="normal">$AE$4-(AF54+AG54)+$Q$8+$Q$10</f>
        <v>110.11226380397945</v>
      </c>
      <c r="AJ54" s="76" t="n">
        <f aca="false" ca="false" dt2D="false" dtr="false" t="normal">POWER(10, (AI54+$D$16)*0.05)*1000</f>
        <v>0.23705270201307876</v>
      </c>
      <c r="AK54" s="77" t="n">
        <f aca="false" ca="false" dt2D="false" dtr="false" t="normal">POWER(10, 0.05*AH54)</f>
        <v>1406.472559524993</v>
      </c>
      <c r="AL54" s="0" t="n">
        <f aca="false" ca="false" dt2D="false" dtr="false" t="normal">AJ54*POWER(2, 0.5)*AK54</f>
        <v>471.51028587673983</v>
      </c>
      <c r="AM54" s="78" t="n">
        <f aca="false" ca="false" dt2D="false" dtr="false" t="normal">AK54*($X$4/$AL$4)</f>
        <v>140.6472559524992</v>
      </c>
      <c r="AN54" s="79" t="n">
        <f aca="false" ca="false" dt2D="false" dtr="false" t="normal">AJ54*POWER(2, 0.5)*AM54</f>
        <v>47.151028587673956</v>
      </c>
      <c r="AO54" s="79" t="n">
        <f aca="false" ca="false" dt2D="false" dtr="false" t="normal">AK54*(50/AL54)</f>
        <v>149.14548013621348</v>
      </c>
      <c r="AP54" s="79" t="n">
        <f aca="false" ca="false" dt2D="false" dtr="false" t="normal">AJ54*POWER(2, 0.5)*AO54</f>
        <v>50</v>
      </c>
      <c r="AQ54" s="79" t="n">
        <f aca="false" ca="false" dt2D="false" dtr="false" t="normal">20*LOG10(AO54)</f>
        <v>43.4722019314816</v>
      </c>
      <c r="AR54" s="79" t="n">
        <f aca="false" ca="false" dt2D="false" dtr="false" t="normal">AH54-AQ54</f>
        <v>19.490423337282515</v>
      </c>
      <c r="AT54" s="72" t="n">
        <f aca="false" ca="false" dt2D="false" dtr="false" t="normal">AT53+1</f>
        <v>51</v>
      </c>
      <c r="AU54" s="73" t="n">
        <f aca="false" ca="false" dt2D="false" dtr="false" t="normal">AU53+27</f>
        <v>1400</v>
      </c>
      <c r="AV54" s="72" t="n"/>
      <c r="AW54" s="72" t="n">
        <f aca="false" ca="false" dt2D="false" dtr="false" t="normal">20*LOG(AU54)</f>
        <v>62.922560713564756</v>
      </c>
      <c r="AX54" s="72" t="n">
        <f aca="false" ca="false" dt2D="false" dtr="false" t="normal">2*$J$6*(AU54/1000)</f>
        <v>163.70528476632282</v>
      </c>
      <c r="AY54" s="72" t="n">
        <f aca="false" ca="false" dt2D="false" dtr="false" t="normal">AW54+AX54</f>
        <v>226.62784547988758</v>
      </c>
      <c r="AZ54" s="80" t="e">
        <f aca="false" ca="false" dt2D="false" dtr="false" t="normal">$AV$4-(AW54+AX54)+$Q$8+$Q$10</f>
        <v>#NUM!</v>
      </c>
      <c r="BA54" s="81" t="e">
        <f aca="false" ca="false" dt2D="false" dtr="false" t="normal">POWER(10, (AZ54+$D$16)*0.05)*1000</f>
        <v>#NUM!</v>
      </c>
      <c r="BB54" s="82" t="n">
        <f aca="false" ca="false" dt2D="false" dtr="false" t="normal">POWER(10, 0.05*AY54)</f>
        <v>214482702913.99048</v>
      </c>
      <c r="BC54" s="72" t="e">
        <f aca="false" ca="false" dt2D="false" dtr="false" t="normal">BA54*POWER(2, 0.5)*BB54</f>
        <v>#NUM!</v>
      </c>
      <c r="BD54" s="71" t="e">
        <f aca="false" ca="false" dt2D="false" dtr="false" t="normal">BB54*($X$4/$BC$4)</f>
        <v>#NUM!</v>
      </c>
      <c r="BE54" s="71" t="e">
        <f aca="false" ca="false" dt2D="false" dtr="false" t="normal">BA54*POWER(2, 0.5)*BD54</f>
        <v>#NUM!</v>
      </c>
      <c r="BF54" s="71" t="e">
        <f aca="false" ca="false" dt2D="false" dtr="false" t="normal">BB54*(50/BC54)</f>
        <v>#NUM!</v>
      </c>
      <c r="BG54" s="71" t="e">
        <f aca="false" ca="false" dt2D="false" dtr="false" t="normal">BA54*POWER(2, 0.5)*BF54</f>
        <v>#NUM!</v>
      </c>
      <c r="BH54" s="0" t="e">
        <f aca="false" ca="false" dt2D="false" dtr="false" t="normal">20*LOG10(BF54)</f>
        <v>#NUM!</v>
      </c>
      <c r="BI54" s="0" t="e">
        <f aca="false" ca="false" dt2D="false" dtr="false" t="normal">AY54-BH54</f>
        <v>#NUM!</v>
      </c>
      <c r="BK54" s="75" t="n"/>
    </row>
    <row outlineLevel="0" r="55">
      <c r="O55" s="1" t="n">
        <f aca="false" ca="false" dt2D="false" dtr="false" t="normal">1+O54</f>
        <v>52</v>
      </c>
      <c r="P55" s="65" t="n">
        <f aca="false" ca="false" dt2D="false" dtr="false" t="normal">P54+$J$45</f>
        <v>19.425</v>
      </c>
      <c r="Q55" s="104" t="n"/>
      <c r="R55" s="67" t="n">
        <f aca="false" ca="false" dt2D="false" dtr="false" t="normal">20*LOG(P55)</f>
        <v>25.767220549459037</v>
      </c>
      <c r="S55" s="67" t="n">
        <f aca="false" ca="false" dt2D="false" dtr="false" t="normal">2*$J$6*(P55/1000)</f>
        <v>2.2714108261327293</v>
      </c>
      <c r="T55" s="67" t="n">
        <f aca="false" ca="false" dt2D="false" dtr="false" t="normal">R55+S55</f>
        <v>28.038631375591766</v>
      </c>
      <c r="U55" s="68" t="n">
        <f aca="false" ca="false" dt2D="false" dtr="false" t="normal">$Q$4-(R55+S55)+$Q$8+$Q$10</f>
        <v>125.03625769715178</v>
      </c>
      <c r="V55" s="69" t="n">
        <f aca="false" ca="false" dt2D="false" dtr="false" t="normal">POWER(10, (U55+$D$16)*0.05)*1000</f>
        <v>1.3214313459610143</v>
      </c>
      <c r="W55" s="70" t="n">
        <f aca="false" ca="false" dt2D="false" dtr="false" t="normal">POWER(10, 0.05*T55)</f>
        <v>25.230831822002695</v>
      </c>
      <c r="X55" s="71" t="n">
        <f aca="false" ca="false" dt2D="false" dtr="false" t="normal">V55*POWER(2, 0.5)*W55</f>
        <v>47.151028587673956</v>
      </c>
      <c r="Y55" s="71" t="n">
        <f aca="false" ca="false" dt2D="false" dtr="false" t="normal">W55*(50/$X$4)</f>
        <v>26.755335543834242</v>
      </c>
      <c r="Z55" s="71" t="n"/>
      <c r="AA55" s="71" t="n"/>
      <c r="AC55" s="1" t="n">
        <f aca="false" ca="false" dt2D="false" dtr="false" t="normal">AC54+1</f>
        <v>52</v>
      </c>
      <c r="AD55" s="73" t="n">
        <f aca="false" ca="false" dt2D="false" dtr="false" t="normal">AD54+$J$46</f>
        <v>164</v>
      </c>
      <c r="AF55" s="0" t="n">
        <f aca="false" ca="false" dt2D="false" dtr="false" t="normal">20*LOG(AD55)</f>
        <v>44.29687696095396</v>
      </c>
      <c r="AG55" s="0" t="n">
        <f aca="false" ca="false" dt2D="false" dtr="false" t="normal">2*$J$6*(AD55/1000)</f>
        <v>19.176904786912104</v>
      </c>
      <c r="AH55" s="75" t="n">
        <f aca="false" ca="false" dt2D="false" dtr="false" t="normal">AF55+AG55</f>
        <v>63.47378174786606</v>
      </c>
      <c r="AI55" s="74" t="n">
        <f aca="false" ca="false" dt2D="false" dtr="false" t="normal">$AE$4-(AF55+AG55)+$Q$8+$Q$10</f>
        <v>109.60110732487747</v>
      </c>
      <c r="AJ55" s="76" t="n">
        <f aca="false" ca="false" dt2D="false" dtr="false" t="normal">POWER(10, (AI55+$D$16)*0.05)*1000</f>
        <v>0.22350491912720427</v>
      </c>
      <c r="AK55" s="77" t="n">
        <f aca="false" ca="false" dt2D="false" dtr="false" t="normal">POWER(10, 0.05*AH55)</f>
        <v>1491.7260964305474</v>
      </c>
      <c r="AL55" s="0" t="n">
        <f aca="false" ca="false" dt2D="false" dtr="false" t="normal">AJ55*POWER(2, 0.5)*AK55</f>
        <v>471.51028587673886</v>
      </c>
      <c r="AM55" s="78" t="n">
        <f aca="false" ca="false" dt2D="false" dtr="false" t="normal">AK55*($X$4/$AL$4)</f>
        <v>149.1726096430546</v>
      </c>
      <c r="AN55" s="79" t="n">
        <f aca="false" ca="false" dt2D="false" dtr="false" t="normal">AJ55*POWER(2, 0.5)*AM55</f>
        <v>47.15102858767384</v>
      </c>
      <c r="AO55" s="79" t="n">
        <f aca="false" ca="false" dt2D="false" dtr="false" t="normal">AK55*(50/AL55)</f>
        <v>158.1859549104843</v>
      </c>
      <c r="AP55" s="79" t="n">
        <f aca="false" ca="false" dt2D="false" dtr="false" t="normal">AJ55*POWER(2, 0.5)*AO55</f>
        <v>50</v>
      </c>
      <c r="AQ55" s="79" t="n">
        <f aca="false" ca="false" dt2D="false" dtr="false" t="normal">20*LOG10(AO55)</f>
        <v>43.98335841058356</v>
      </c>
      <c r="AR55" s="79" t="n">
        <f aca="false" ca="false" dt2D="false" dtr="false" t="normal">AH55-AQ55</f>
        <v>19.4904233372825</v>
      </c>
      <c r="AT55" s="72" t="n">
        <f aca="false" ca="false" dt2D="false" dtr="false" t="normal">AT54+1</f>
        <v>52</v>
      </c>
      <c r="AU55" s="73" t="n">
        <f aca="false" ca="false" dt2D="false" dtr="false" t="normal">AU54+27</f>
        <v>1427</v>
      </c>
      <c r="AV55" s="72" t="n"/>
      <c r="AW55" s="72" t="n">
        <f aca="false" ca="false" dt2D="false" dtr="false" t="normal">20*LOG(AU55)</f>
        <v>63.08847946229293</v>
      </c>
      <c r="AX55" s="72" t="n">
        <f aca="false" ca="false" dt2D="false" dtr="false" t="normal">2*$J$6*(AU55/1000)</f>
        <v>166.86245811538762</v>
      </c>
      <c r="AY55" s="72" t="n">
        <f aca="false" ca="false" dt2D="false" dtr="false" t="normal">AW55+AX55</f>
        <v>229.95093757768055</v>
      </c>
      <c r="AZ55" s="80" t="e">
        <f aca="false" ca="false" dt2D="false" dtr="false" t="normal">$AV$4-(AW55+AX55)+$Q$8+$Q$10</f>
        <v>#NUM!</v>
      </c>
      <c r="BA55" s="81" t="e">
        <f aca="false" ca="false" dt2D="false" dtr="false" t="normal">POWER(10, (AZ55+$D$16)*0.05)*1000</f>
        <v>#NUM!</v>
      </c>
      <c r="BB55" s="82" t="n">
        <f aca="false" ca="false" dt2D="false" dtr="false" t="normal">POWER(10, 0.05*AY55)</f>
        <v>314446582381.8489</v>
      </c>
      <c r="BC55" s="72" t="e">
        <f aca="false" ca="false" dt2D="false" dtr="false" t="normal">BA55*POWER(2, 0.5)*BB55</f>
        <v>#NUM!</v>
      </c>
      <c r="BD55" s="71" t="e">
        <f aca="false" ca="false" dt2D="false" dtr="false" t="normal">BB55*($X$4/$BC$4)</f>
        <v>#NUM!</v>
      </c>
      <c r="BE55" s="71" t="e">
        <f aca="false" ca="false" dt2D="false" dtr="false" t="normal">BA55*POWER(2, 0.5)*BD55</f>
        <v>#NUM!</v>
      </c>
      <c r="BF55" s="71" t="e">
        <f aca="false" ca="false" dt2D="false" dtr="false" t="normal">BB55*(50/BC55)</f>
        <v>#NUM!</v>
      </c>
      <c r="BG55" s="71" t="e">
        <f aca="false" ca="false" dt2D="false" dtr="false" t="normal">BA55*POWER(2, 0.5)*BF55</f>
        <v>#NUM!</v>
      </c>
      <c r="BH55" s="0" t="e">
        <f aca="false" ca="false" dt2D="false" dtr="false" t="normal">20*LOG10(BF55)</f>
        <v>#NUM!</v>
      </c>
      <c r="BI55" s="0" t="e">
        <f aca="false" ca="false" dt2D="false" dtr="false" t="normal">AY55-BH55</f>
        <v>#NUM!</v>
      </c>
      <c r="BK55" s="75" t="n"/>
    </row>
    <row outlineLevel="0" r="56">
      <c r="O56" s="103" t="n">
        <f aca="false" ca="false" dt2D="false" dtr="false" t="normal">1+O55</f>
        <v>53</v>
      </c>
      <c r="P56" s="65" t="n">
        <f aca="false" ca="false" dt2D="false" dtr="false" t="normal">P55+$J$45</f>
        <v>19.8</v>
      </c>
      <c r="Q56" s="104" t="n"/>
      <c r="R56" s="146" t="n">
        <f aca="false" ca="false" dt2D="false" dtr="false" t="normal">20*LOG(P56)</f>
        <v>25.933303805230622</v>
      </c>
      <c r="S56" s="146" t="n">
        <f aca="false" ca="false" dt2D="false" dtr="false" t="normal">2*$J$6*(P56/1000)</f>
        <v>2.3152604559808516</v>
      </c>
      <c r="T56" s="146" t="n">
        <f aca="false" ca="false" dt2D="false" dtr="false" t="normal">R56+S56</f>
        <v>28.248564261211474</v>
      </c>
      <c r="U56" s="68" t="n">
        <f aca="false" ca="false" dt2D="false" dtr="false" t="normal">$Q$4-(R56+S56)+$Q$8+$Q$10</f>
        <v>124.82632481153207</v>
      </c>
      <c r="V56" s="147" t="n">
        <f aca="false" ca="false" dt2D="false" dtr="false" t="normal">POWER(10, (U56+$D$16)*0.05)*1000</f>
        <v>1.2898759945086986</v>
      </c>
      <c r="W56" s="70" t="n">
        <f aca="false" ca="false" dt2D="false" dtr="false" t="normal">POWER(10, 0.05*T56)</f>
        <v>25.848075470979044</v>
      </c>
      <c r="X56" s="29" t="n">
        <f aca="false" ca="false" dt2D="false" dtr="false" t="normal">V56*POWER(2, 0.5)*W56</f>
        <v>47.15102858767393</v>
      </c>
      <c r="Y56" s="71" t="n">
        <f aca="false" ca="false" dt2D="false" dtr="false" t="normal">W56*(50/$X$4)</f>
        <v>27.40987444517404</v>
      </c>
      <c r="Z56" s="71" t="n"/>
      <c r="AA56" s="71" t="n"/>
      <c r="AB56" s="13" t="n"/>
      <c r="AC56" s="1" t="n">
        <f aca="false" ca="false" dt2D="false" dtr="false" t="normal">AC55+1</f>
        <v>53</v>
      </c>
      <c r="AD56" s="73" t="n">
        <f aca="false" ca="false" dt2D="false" dtr="false" t="normal">AD55+$J$46</f>
        <v>167</v>
      </c>
      <c r="AE56" s="13" t="n"/>
      <c r="AF56" s="0" t="n">
        <f aca="false" ca="false" dt2D="false" dtr="false" t="normal">20*LOG(AD56)</f>
        <v>44.454329422951666</v>
      </c>
      <c r="AG56" s="0" t="n">
        <f aca="false" ca="false" dt2D="false" dtr="false" t="normal">2*$J$6*(AD56/1000)</f>
        <v>19.527701825697083</v>
      </c>
      <c r="AH56" s="75" t="n">
        <f aca="false" ca="false" dt2D="false" dtr="false" t="normal">AF56+AG56</f>
        <v>63.98203124864875</v>
      </c>
      <c r="AI56" s="74" t="n">
        <f aca="false" ca="false" dt2D="false" dtr="false" t="normal">$AE$4-(AF56+AG56)+$Q$8+$Q$10</f>
        <v>109.09285782409479</v>
      </c>
      <c r="AJ56" s="76" t="n">
        <f aca="false" ca="false" dt2D="false" dtr="false" t="normal">POWER(10, (AI56+$D$16)*0.05)*1000</f>
        <v>0.2108019436820784</v>
      </c>
      <c r="AK56" s="77" t="n">
        <f aca="false" ca="false" dt2D="false" dtr="false" t="normal">POWER(10, 0.05*AH56)</f>
        <v>1581.6178670794443</v>
      </c>
      <c r="AL56" s="0" t="n">
        <f aca="false" ca="false" dt2D="false" dtr="false" t="normal">AJ56*POWER(2, 0.5)*AK56</f>
        <v>471.5102858767394</v>
      </c>
      <c r="AM56" s="78" t="n">
        <f aca="false" ca="false" dt2D="false" dtr="false" t="normal">AK56*($X$4/$AL$4)</f>
        <v>158.16178670794432</v>
      </c>
      <c r="AN56" s="79" t="n">
        <f aca="false" ca="false" dt2D="false" dtr="false" t="normal">AJ56*POWER(2, 0.5)*AM56</f>
        <v>47.1510285876739</v>
      </c>
      <c r="AO56" s="79" t="n">
        <f aca="false" ca="false" dt2D="false" dtr="false" t="normal">AK56*(50/AL56)</f>
        <v>167.71827831269258</v>
      </c>
      <c r="AP56" s="79" t="n">
        <f aca="false" ca="false" dt2D="false" dtr="false" t="normal">AJ56*POWER(2, 0.5)*AO56</f>
        <v>50</v>
      </c>
      <c r="AQ56" s="79" t="n">
        <f aca="false" ca="false" dt2D="false" dtr="false" t="normal">20*LOG10(AO56)</f>
        <v>44.491607911366245</v>
      </c>
      <c r="AR56" s="79" t="n">
        <f aca="false" ca="false" dt2D="false" dtr="false" t="normal">AH56-AQ56</f>
        <v>19.490423337282508</v>
      </c>
      <c r="AS56" s="13" t="n"/>
      <c r="AT56" s="72" t="n">
        <f aca="false" ca="false" dt2D="false" dtr="false" t="normal">AT55+1</f>
        <v>53</v>
      </c>
      <c r="AU56" s="73" t="n">
        <f aca="false" ca="false" dt2D="false" dtr="false" t="normal">AU55+27</f>
        <v>1454</v>
      </c>
      <c r="AV56" s="121" t="n"/>
      <c r="AW56" s="72" t="n">
        <f aca="false" ca="false" dt2D="false" dtr="false" t="normal">20*LOG(AU56)</f>
        <v>63.25128813046037</v>
      </c>
      <c r="AX56" s="72" t="n">
        <f aca="false" ca="false" dt2D="false" dtr="false" t="normal">2*$J$6*(AU56/1000)</f>
        <v>170.01963146445243</v>
      </c>
      <c r="AY56" s="72" t="n">
        <f aca="false" ca="false" dt2D="false" dtr="false" t="normal">AW56+AX56</f>
        <v>233.2709195949128</v>
      </c>
      <c r="AZ56" s="80" t="e">
        <f aca="false" ca="false" dt2D="false" dtr="false" t="normal">$AV$4-(AW56+AX56)+$Q$8+$Q$10</f>
        <v>#NUM!</v>
      </c>
      <c r="BA56" s="81" t="e">
        <f aca="false" ca="false" dt2D="false" dtr="false" t="normal">POWER(10, (AZ56+$D$16)*0.05)*1000</f>
        <v>#NUM!</v>
      </c>
      <c r="BB56" s="82" t="n">
        <f aca="false" ca="false" dt2D="false" dtr="false" t="normal">POWER(10, 0.05*AY56)</f>
        <v>460835555817.1925</v>
      </c>
      <c r="BC56" s="72" t="e">
        <f aca="false" ca="false" dt2D="false" dtr="false" t="normal">BA56*POWER(2, 0.5)*BB56</f>
        <v>#NUM!</v>
      </c>
      <c r="BD56" s="71" t="e">
        <f aca="false" ca="false" dt2D="false" dtr="false" t="normal">BB56*($X$4/$BC$4)</f>
        <v>#NUM!</v>
      </c>
      <c r="BE56" s="71" t="e">
        <f aca="false" ca="false" dt2D="false" dtr="false" t="normal">BA56*POWER(2, 0.5)*BD56</f>
        <v>#NUM!</v>
      </c>
      <c r="BF56" s="71" t="e">
        <f aca="false" ca="false" dt2D="false" dtr="false" t="normal">BB56*(50/BC56)</f>
        <v>#NUM!</v>
      </c>
      <c r="BG56" s="71" t="e">
        <f aca="false" ca="false" dt2D="false" dtr="false" t="normal">BA56*POWER(2, 0.5)*BF56</f>
        <v>#NUM!</v>
      </c>
      <c r="BH56" s="0" t="e">
        <f aca="false" ca="false" dt2D="false" dtr="false" t="normal">20*LOG10(BF56)</f>
        <v>#NUM!</v>
      </c>
      <c r="BI56" s="0" t="e">
        <f aca="false" ca="false" dt2D="false" dtr="false" t="normal">AY56-BH56</f>
        <v>#NUM!</v>
      </c>
      <c r="BJ56" s="13" t="n"/>
      <c r="BK56" s="75" t="n"/>
    </row>
    <row outlineLevel="0" r="57">
      <c r="O57" s="1" t="n">
        <f aca="false" ca="false" dt2D="false" dtr="false" t="normal">1+O56</f>
        <v>54</v>
      </c>
      <c r="P57" s="65" t="n">
        <f aca="false" ca="false" dt2D="false" dtr="false" t="normal">P56+$J$45</f>
        <v>20.175</v>
      </c>
      <c r="Q57" s="104" t="n"/>
      <c r="R57" s="67" t="n">
        <f aca="false" ca="false" dt2D="false" dtr="false" t="normal">20*LOG(P57)</f>
        <v>26.096270867882158</v>
      </c>
      <c r="S57" s="67" t="n">
        <f aca="false" ca="false" dt2D="false" dtr="false" t="normal">2*$J$6*(P57/1000)</f>
        <v>2.359110085828974</v>
      </c>
      <c r="T57" s="67" t="n">
        <f aca="false" ca="false" dt2D="false" dtr="false" t="normal">R57+S57</f>
        <v>28.45538095371113</v>
      </c>
      <c r="U57" s="68" t="n">
        <f aca="false" ca="false" dt2D="false" dtr="false" t="normal">$Q$4-(R57+S57)+$Q$8+$Q$10</f>
        <v>124.6195081190324</v>
      </c>
      <c r="V57" s="69" t="n">
        <f aca="false" ca="false" dt2D="false" dtr="false" t="normal">POWER(10, (U57+$D$16)*0.05)*1000</f>
        <v>1.259525967376663</v>
      </c>
      <c r="W57" s="70" t="n">
        <f aca="false" ca="false" dt2D="false" dtr="false" t="normal">POWER(10, 0.05*T57)</f>
        <v>26.470920741481077</v>
      </c>
      <c r="X57" s="71" t="n">
        <f aca="false" ca="false" dt2D="false" dtr="false" t="normal">V57*POWER(2, 0.5)*W57</f>
        <v>47.151028587673835</v>
      </c>
      <c r="Y57" s="71" t="n">
        <f aca="false" ca="false" dt2D="false" dtr="false" t="normal">W57*(50/$X$4)</f>
        <v>28.07035343063657</v>
      </c>
      <c r="Z57" s="71" t="n"/>
      <c r="AA57" s="71" t="n"/>
      <c r="AC57" s="1" t="n">
        <f aca="false" ca="false" dt2D="false" dtr="false" t="normal">AC56+1</f>
        <v>54</v>
      </c>
      <c r="AD57" s="73" t="n">
        <f aca="false" ca="false" dt2D="false" dtr="false" t="normal">AD56+$J$46</f>
        <v>170</v>
      </c>
      <c r="AF57" s="0" t="n">
        <f aca="false" ca="false" dt2D="false" dtr="false" t="normal">20*LOG(AD57)</f>
        <v>44.608978427565475</v>
      </c>
      <c r="AG57" s="0" t="n">
        <f aca="false" ca="false" dt2D="false" dtr="false" t="normal">2*$J$6*(AD57/1000)</f>
        <v>19.878498864482058</v>
      </c>
      <c r="AH57" s="75" t="n">
        <f aca="false" ca="false" dt2D="false" dtr="false" t="normal">AF57+AG57</f>
        <v>64.48747729204753</v>
      </c>
      <c r="AI57" s="74" t="n">
        <f aca="false" ca="false" dt2D="false" dtr="false" t="normal">$AE$4-(AF57+AG57)+$Q$8+$Q$10</f>
        <v>108.58741178069603</v>
      </c>
      <c r="AJ57" s="76" t="n">
        <f aca="false" ca="false" dt2D="false" dtr="false" t="normal">POWER(10, (AI57+$D$16)*0.05)*1000</f>
        <v>0.1988851278136821</v>
      </c>
      <c r="AK57" s="77" t="n">
        <f aca="false" ca="false" dt2D="false" dtr="false" t="normal">POWER(10, 0.05*AH57)</f>
        <v>1676.3853798811506</v>
      </c>
      <c r="AL57" s="0" t="n">
        <f aca="false" ca="false" dt2D="false" dtr="false" t="normal">AJ57*POWER(2, 0.5)*AK57</f>
        <v>471.5102858767403</v>
      </c>
      <c r="AM57" s="78" t="n">
        <f aca="false" ca="false" dt2D="false" dtr="false" t="normal">AK57*($X$4/$AL$4)</f>
        <v>167.63853798811493</v>
      </c>
      <c r="AN57" s="79" t="n">
        <f aca="false" ca="false" dt2D="false" dtr="false" t="normal">AJ57*POWER(2, 0.5)*AM57</f>
        <v>47.15102858767399</v>
      </c>
      <c r="AO57" s="79" t="n">
        <f aca="false" ca="false" dt2D="false" dtr="false" t="normal">AK57*(50/AL57)</f>
        <v>177.76763626312305</v>
      </c>
      <c r="AP57" s="79" t="n">
        <f aca="false" ca="false" dt2D="false" dtr="false" t="normal">AJ57*POWER(2, 0.5)*AO57</f>
        <v>50</v>
      </c>
      <c r="AQ57" s="79" t="n">
        <f aca="false" ca="false" dt2D="false" dtr="false" t="normal">20*LOG10(AO57)</f>
        <v>44.99705395476501</v>
      </c>
      <c r="AR57" s="79" t="n">
        <f aca="false" ca="false" dt2D="false" dtr="false" t="normal">AH57-AQ57</f>
        <v>19.49042333728252</v>
      </c>
      <c r="AT57" s="72" t="n">
        <f aca="false" ca="false" dt2D="false" dtr="false" t="normal">AT56+1</f>
        <v>54</v>
      </c>
      <c r="AU57" s="73" t="n">
        <f aca="false" ca="false" dt2D="false" dtr="false" t="normal">AU56+27</f>
        <v>1481</v>
      </c>
      <c r="AV57" s="72" t="n"/>
      <c r="AW57" s="72" t="n">
        <f aca="false" ca="false" dt2D="false" dtr="false" t="normal">20*LOG(AU57)</f>
        <v>63.41110117042416</v>
      </c>
      <c r="AX57" s="72" t="n">
        <f aca="false" ca="false" dt2D="false" dtr="false" t="normal">2*$J$6*(AU57/1000)</f>
        <v>173.17680481351724</v>
      </c>
      <c r="AY57" s="72" t="n">
        <f aca="false" ca="false" dt2D="false" dtr="false" t="normal">AW57+AX57</f>
        <v>236.5879059839414</v>
      </c>
      <c r="AZ57" s="80" t="e">
        <f aca="false" ca="false" dt2D="false" dtr="false" t="normal">$AV$4-(AW57+AX57)+$Q$8+$Q$10</f>
        <v>#NUM!</v>
      </c>
      <c r="BA57" s="81" t="e">
        <f aca="false" ca="false" dt2D="false" dtr="false" t="normal">POWER(10, (AZ57+$D$16)*0.05)*1000</f>
        <v>#NUM!</v>
      </c>
      <c r="BB57" s="82" t="n">
        <f aca="false" ca="false" dt2D="false" dtr="false" t="normal">POWER(10, 0.05*AY57)</f>
        <v>675142269382.0127</v>
      </c>
      <c r="BC57" s="72" t="e">
        <f aca="false" ca="false" dt2D="false" dtr="false" t="normal">BA57*POWER(2, 0.5)*BB57</f>
        <v>#NUM!</v>
      </c>
      <c r="BD57" s="71" t="e">
        <f aca="false" ca="false" dt2D="false" dtr="false" t="normal">BB57*($X$4/$BC$4)</f>
        <v>#NUM!</v>
      </c>
      <c r="BE57" s="71" t="e">
        <f aca="false" ca="false" dt2D="false" dtr="false" t="normal">BA57*POWER(2, 0.5)*BD57</f>
        <v>#NUM!</v>
      </c>
      <c r="BF57" s="71" t="e">
        <f aca="false" ca="false" dt2D="false" dtr="false" t="normal">BB57*(50/BC57)</f>
        <v>#NUM!</v>
      </c>
      <c r="BG57" s="71" t="e">
        <f aca="false" ca="false" dt2D="false" dtr="false" t="normal">BA57*POWER(2, 0.5)*BF57</f>
        <v>#NUM!</v>
      </c>
      <c r="BH57" s="0" t="e">
        <f aca="false" ca="false" dt2D="false" dtr="false" t="normal">20*LOG10(BF57)</f>
        <v>#NUM!</v>
      </c>
      <c r="BI57" s="0" t="e">
        <f aca="false" ca="false" dt2D="false" dtr="false" t="normal">AY57-BH57</f>
        <v>#NUM!</v>
      </c>
      <c r="BK57" s="75" t="n"/>
    </row>
    <row outlineLevel="0" r="58">
      <c r="O58" s="1" t="n">
        <f aca="false" ca="false" dt2D="false" dtr="false" t="normal">1+O57</f>
        <v>55</v>
      </c>
      <c r="P58" s="65" t="n">
        <f aca="false" ca="false" dt2D="false" dtr="false" t="normal">P57+$J$45</f>
        <v>20.55</v>
      </c>
      <c r="Q58" s="104" t="n"/>
      <c r="R58" s="67" t="n">
        <f aca="false" ca="false" dt2D="false" dtr="false" t="normal">20*LOG(P58)</f>
        <v>26.25623652424176</v>
      </c>
      <c r="S58" s="67" t="n">
        <f aca="false" ca="false" dt2D="false" dtr="false" t="normal">2*$J$6*(P58/1000)</f>
        <v>2.402959715677096</v>
      </c>
      <c r="T58" s="67" t="n">
        <f aca="false" ca="false" dt2D="false" dtr="false" t="normal">R58+S58</f>
        <v>28.659196239918856</v>
      </c>
      <c r="U58" s="68" t="n">
        <f aca="false" ca="false" dt2D="false" dtr="false" t="normal">$Q$4-(R58+S58)+$Q$8+$Q$10</f>
        <v>124.41569283282469</v>
      </c>
      <c r="V58" s="69" t="n">
        <f aca="false" ca="false" dt2D="false" dtr="false" t="normal">POWER(10, (U58+$D$16)*0.05)*1000</f>
        <v>1.2303151201566267</v>
      </c>
      <c r="W58" s="70" t="n">
        <f aca="false" ca="false" dt2D="false" dtr="false" t="normal">POWER(10, 0.05*T58)</f>
        <v>27.099408523907684</v>
      </c>
      <c r="X58" s="71" t="n">
        <f aca="false" ca="false" dt2D="false" dtr="false" t="normal">V58*POWER(2, 0.5)*W58</f>
        <v>47.151028587673935</v>
      </c>
      <c r="Y58" s="71" t="n">
        <f aca="false" ca="false" dt2D="false" dtr="false" t="normal">W58*(50/$X$4)</f>
        <v>28.73681586131078</v>
      </c>
      <c r="Z58" s="71" t="n"/>
      <c r="AA58" s="71" t="n"/>
      <c r="AC58" s="1" t="n">
        <f aca="false" ca="false" dt2D="false" dtr="false" t="normal">AC57+1</f>
        <v>55</v>
      </c>
      <c r="AD58" s="73" t="n">
        <f aca="false" ca="false" dt2D="false" dtr="false" t="normal">AD57+$J$46</f>
        <v>173</v>
      </c>
      <c r="AF58" s="0" t="n">
        <f aca="false" ca="false" dt2D="false" dtr="false" t="normal">20*LOG(AD58)</f>
        <v>44.76092206257591</v>
      </c>
      <c r="AG58" s="0" t="n">
        <f aca="false" ca="false" dt2D="false" dtr="false" t="normal">2*$J$6*(AD58/1000)</f>
        <v>20.229295903267033</v>
      </c>
      <c r="AH58" s="75" t="n">
        <f aca="false" ca="false" dt2D="false" dtr="false" t="normal">AF58+AG58</f>
        <v>64.99021796584294</v>
      </c>
      <c r="AI58" s="74" t="n">
        <f aca="false" ca="false" dt2D="false" dtr="false" t="normal">$AE$4-(AF58+AG58)+$Q$8+$Q$10</f>
        <v>108.08467110690061</v>
      </c>
      <c r="AJ58" s="76" t="n">
        <f aca="false" ca="false" dt2D="false" dtr="false" t="normal">POWER(10, (AI58+$D$16)*0.05)*1000</f>
        <v>0.18770043325661448</v>
      </c>
      <c r="AK58" s="77" t="n">
        <f aca="false" ca="false" dt2D="false" dtr="false" t="normal">POWER(10, 0.05*AH58)</f>
        <v>1776.2778420805864</v>
      </c>
      <c r="AL58" s="0" t="n">
        <f aca="false" ca="false" dt2D="false" dtr="false" t="normal">AJ58*POWER(2, 0.5)*AK58</f>
        <v>471.51028587673983</v>
      </c>
      <c r="AM58" s="78" t="n">
        <f aca="false" ca="false" dt2D="false" dtr="false" t="normal">AK58*($X$4/$AL$4)</f>
        <v>177.6277842080585</v>
      </c>
      <c r="AN58" s="79" t="n">
        <f aca="false" ca="false" dt2D="false" dtr="false" t="normal">AJ58*POWER(2, 0.5)*AM58</f>
        <v>47.15102858767395</v>
      </c>
      <c r="AO58" s="79" t="n">
        <f aca="false" ca="false" dt2D="false" dtr="false" t="normal">AK58*(50/AL58)</f>
        <v>188.3604552526064</v>
      </c>
      <c r="AP58" s="79" t="n">
        <f aca="false" ca="false" dt2D="false" dtr="false" t="normal">AJ58*POWER(2, 0.5)*AO58</f>
        <v>49.99999999999999</v>
      </c>
      <c r="AQ58" s="79" t="n">
        <f aca="false" ca="false" dt2D="false" dtr="false" t="normal">20*LOG10(AO58)</f>
        <v>45.49979462856043</v>
      </c>
      <c r="AR58" s="79" t="n">
        <f aca="false" ca="false" dt2D="false" dtr="false" t="normal">AH58-AQ58</f>
        <v>19.490423337282515</v>
      </c>
      <c r="AT58" s="72" t="n">
        <f aca="false" ca="false" dt2D="false" dtr="false" t="normal">AT57+1</f>
        <v>55</v>
      </c>
      <c r="AU58" s="73" t="n">
        <f aca="false" ca="false" dt2D="false" dtr="false" t="normal">AU57+27</f>
        <v>1508</v>
      </c>
      <c r="AW58" s="72" t="n">
        <f aca="false" ca="false" dt2D="false" dtr="false" t="normal">20*LOG(AU58)</f>
        <v>63.5680268306751</v>
      </c>
      <c r="AX58" s="72" t="n">
        <f aca="false" ca="false" dt2D="false" dtr="false" t="normal">2*$J$6*(AU58/1000)</f>
        <v>176.333978162582</v>
      </c>
      <c r="AY58" s="72" t="n">
        <f aca="false" ca="false" dt2D="false" dtr="false" t="normal">AW58+AX58</f>
        <v>239.90200499325712</v>
      </c>
      <c r="AZ58" s="80" t="e">
        <f aca="false" ca="false" dt2D="false" dtr="false" t="normal">$AV$4-(AW58+AX58)+$Q$8+$Q$10</f>
        <v>#NUM!</v>
      </c>
      <c r="BA58" s="81" t="e">
        <f aca="false" ca="false" dt2D="false" dtr="false" t="normal">POWER(10, (AZ58+$D$16)*0.05)*1000</f>
        <v>#NUM!</v>
      </c>
      <c r="BB58" s="82" t="n">
        <f aca="false" ca="false" dt2D="false" dtr="false" t="normal">POWER(10, 0.05*AY58)</f>
        <v>988781312047.4497</v>
      </c>
      <c r="BC58" s="72" t="e">
        <f aca="false" ca="false" dt2D="false" dtr="false" t="normal">BA58*POWER(2, 0.5)*BB58</f>
        <v>#NUM!</v>
      </c>
      <c r="BD58" s="71" t="e">
        <f aca="false" ca="false" dt2D="false" dtr="false" t="normal">BB58*($X$4/$BC$4)</f>
        <v>#NUM!</v>
      </c>
      <c r="BE58" s="71" t="e">
        <f aca="false" ca="false" dt2D="false" dtr="false" t="normal">BA58*POWER(2, 0.5)*BD58</f>
        <v>#NUM!</v>
      </c>
      <c r="BF58" s="71" t="e">
        <f aca="false" ca="false" dt2D="false" dtr="false" t="normal">BB58*(50/BC58)</f>
        <v>#NUM!</v>
      </c>
      <c r="BG58" s="71" t="e">
        <f aca="false" ca="false" dt2D="false" dtr="false" t="normal">BA58*POWER(2, 0.5)*BF58</f>
        <v>#NUM!</v>
      </c>
      <c r="BH58" s="0" t="e">
        <f aca="false" ca="false" dt2D="false" dtr="false" t="normal">20*LOG10(BF58)</f>
        <v>#NUM!</v>
      </c>
      <c r="BI58" s="0" t="e">
        <f aca="false" ca="false" dt2D="false" dtr="false" t="normal">AY58-BH58</f>
        <v>#NUM!</v>
      </c>
      <c r="BK58" s="75" t="n"/>
    </row>
    <row outlineLevel="0" r="59">
      <c r="O59" s="1" t="n">
        <f aca="false" ca="false" dt2D="false" dtr="false" t="normal">1+O58</f>
        <v>56</v>
      </c>
      <c r="P59" s="65" t="n">
        <f aca="false" ca="false" dt2D="false" dtr="false" t="normal">P58+$J$45</f>
        <v>20.925</v>
      </c>
      <c r="Q59" s="104" t="n"/>
      <c r="R59" s="67" t="n">
        <f aca="false" ca="false" dt2D="false" dtr="false" t="normal">20*LOG(P59)</f>
        <v>26.41330933330595</v>
      </c>
      <c r="S59" s="67" t="n">
        <f aca="false" ca="false" dt2D="false" dtr="false" t="normal">2*$J$6*(P59/1000)</f>
        <v>2.446809345525218</v>
      </c>
      <c r="T59" s="67" t="n">
        <f aca="false" ca="false" dt2D="false" dtr="false" t="normal">R59+S59</f>
        <v>28.860118678831167</v>
      </c>
      <c r="U59" s="68" t="n">
        <f aca="false" ca="false" dt2D="false" dtr="false" t="normal">$Q$4-(R59+S59)+$Q$8+$Q$10</f>
        <v>124.21477039391239</v>
      </c>
      <c r="V59" s="69" t="n">
        <f aca="false" ca="false" dt2D="false" dtr="false" t="normal">POWER(10, (U59+$D$16)*0.05)*1000</f>
        <v>1.202182050763738</v>
      </c>
      <c r="W59" s="70" t="n">
        <f aca="false" ca="false" dt2D="false" dtr="false" t="normal">POWER(10, 0.05*T59)</f>
        <v>27.7335799790754</v>
      </c>
      <c r="X59" s="71" t="n">
        <f aca="false" ca="false" dt2D="false" dtr="false" t="normal">V59*POWER(2, 0.5)*W59</f>
        <v>47.151028587673956</v>
      </c>
      <c r="Y59" s="71" t="n">
        <f aca="false" ca="false" dt2D="false" dtr="false" t="normal">W59*(50/$X$4)</f>
        <v>29.409305385042508</v>
      </c>
      <c r="Z59" s="71" t="n"/>
      <c r="AA59" s="71" t="n"/>
      <c r="AC59" s="1" t="n">
        <f aca="false" ca="false" dt2D="false" dtr="false" t="normal">AC58+1</f>
        <v>56</v>
      </c>
      <c r="AD59" s="73" t="n">
        <f aca="false" ca="false" dt2D="false" dtr="false" t="normal">AD58+$J$46</f>
        <v>176</v>
      </c>
      <c r="AF59" s="0" t="n">
        <f aca="false" ca="false" dt2D="false" dtr="false" t="normal">20*LOG(AD59)</f>
        <v>44.91025335628299</v>
      </c>
      <c r="AG59" s="0" t="n">
        <f aca="false" ca="false" dt2D="false" dtr="false" t="normal">2*$J$6*(AD59/1000)</f>
        <v>20.580092942052012</v>
      </c>
      <c r="AH59" s="75" t="n">
        <f aca="false" ca="false" dt2D="false" dtr="false" t="normal">AF59+AG59</f>
        <v>65.490346298335</v>
      </c>
      <c r="AI59" s="74" t="n">
        <f aca="false" ca="false" dt2D="false" dtr="false" t="normal">$AE$4-(AF59+AG59)+$Q$8+$Q$10</f>
        <v>107.58454277440855</v>
      </c>
      <c r="AJ59" s="76" t="n">
        <f aca="false" ca="false" dt2D="false" dtr="false" t="normal">POWER(10, (AI59+$D$16)*0.05)*1000</f>
        <v>0.17719801741059762</v>
      </c>
      <c r="AK59" s="77" t="n">
        <f aca="false" ca="false" dt2D="false" dtr="false" t="normal">POWER(10, 0.05*AH59)</f>
        <v>1881.5567206380604</v>
      </c>
      <c r="AL59" s="0" t="n">
        <f aca="false" ca="false" dt2D="false" dtr="false" t="normal">AJ59*POWER(2, 0.5)*AK59</f>
        <v>471.5102858767393</v>
      </c>
      <c r="AM59" s="78" t="n">
        <f aca="false" ca="false" dt2D="false" dtr="false" t="normal">AK59*($X$4/$AL$4)</f>
        <v>188.1556720638059</v>
      </c>
      <c r="AN59" s="79" t="n">
        <f aca="false" ca="false" dt2D="false" dtr="false" t="normal">AJ59*POWER(2, 0.5)*AM59</f>
        <v>47.1510285876739</v>
      </c>
      <c r="AO59" s="79" t="n">
        <f aca="false" ca="false" dt2D="false" dtr="false" t="normal">AK59*(50/AL59)</f>
        <v>199.5244618194746</v>
      </c>
      <c r="AP59" s="79" t="n">
        <f aca="false" ca="false" dt2D="false" dtr="false" t="normal">AJ59*POWER(2, 0.5)*AO59</f>
        <v>50.00000000000001</v>
      </c>
      <c r="AQ59" s="79" t="n">
        <f aca="false" ca="false" dt2D="false" dtr="false" t="normal">20*LOG10(AO59)</f>
        <v>45.99992296105249</v>
      </c>
      <c r="AR59" s="79" t="n">
        <f aca="false" ca="false" dt2D="false" dtr="false" t="normal">AH59-AQ59</f>
        <v>19.490423337282508</v>
      </c>
      <c r="AT59" s="72" t="n">
        <f aca="false" ca="false" dt2D="false" dtr="false" t="normal">AT58+1</f>
        <v>56</v>
      </c>
      <c r="AU59" s="73" t="n">
        <f aca="false" ca="false" dt2D="false" dtr="false" t="normal">AU58+27</f>
        <v>1535</v>
      </c>
      <c r="AW59" s="72" t="n">
        <f aca="false" ca="false" dt2D="false" dtr="false" t="normal">20*LOG(AU59)</f>
        <v>63.7221675962641</v>
      </c>
      <c r="AX59" s="72" t="n">
        <f aca="false" ca="false" dt2D="false" dtr="false" t="normal">2*$J$6*(AU59/1000)</f>
        <v>179.49115151164682</v>
      </c>
      <c r="AY59" s="72" t="n">
        <f aca="false" ca="false" dt2D="false" dtr="false" t="normal">AW59+AX59</f>
        <v>243.21331910791093</v>
      </c>
      <c r="AZ59" s="80" t="e">
        <f aca="false" ca="false" dt2D="false" dtr="false" t="normal">$AV$4-(AW59+AX59)+$Q$8+$Q$10</f>
        <v>#NUM!</v>
      </c>
      <c r="BA59" s="81" t="e">
        <f aca="false" ca="false" dt2D="false" dtr="false" t="normal">POWER(10, (AZ59+$D$16)*0.05)*1000</f>
        <v>#NUM!</v>
      </c>
      <c r="BB59" s="82" t="n">
        <f aca="false" ca="false" dt2D="false" dtr="false" t="normal">POWER(10, 0.05*AY59)</f>
        <v>1447657935758.6646</v>
      </c>
      <c r="BC59" s="72" t="e">
        <f aca="false" ca="false" dt2D="false" dtr="false" t="normal">BA59*POWER(2, 0.5)*BB59</f>
        <v>#NUM!</v>
      </c>
      <c r="BD59" s="71" t="e">
        <f aca="false" ca="false" dt2D="false" dtr="false" t="normal">BB59*($X$4/$BC$4)</f>
        <v>#NUM!</v>
      </c>
      <c r="BE59" s="71" t="e">
        <f aca="false" ca="false" dt2D="false" dtr="false" t="normal">BA59*POWER(2, 0.5)*BD59</f>
        <v>#NUM!</v>
      </c>
      <c r="BF59" s="71" t="e">
        <f aca="false" ca="false" dt2D="false" dtr="false" t="normal">BB59*(50/BC59)</f>
        <v>#NUM!</v>
      </c>
      <c r="BG59" s="71" t="e">
        <f aca="false" ca="false" dt2D="false" dtr="false" t="normal">BA59*POWER(2, 0.5)*BF59</f>
        <v>#NUM!</v>
      </c>
      <c r="BH59" s="0" t="e">
        <f aca="false" ca="false" dt2D="false" dtr="false" t="normal">20*LOG10(BF59)</f>
        <v>#NUM!</v>
      </c>
      <c r="BI59" s="0" t="e">
        <f aca="false" ca="false" dt2D="false" dtr="false" t="normal">AY59-BH59</f>
        <v>#NUM!</v>
      </c>
      <c r="BK59" s="75" t="n"/>
    </row>
    <row outlineLevel="0" r="60">
      <c r="O60" s="1" t="n">
        <f aca="false" ca="false" dt2D="false" dtr="false" t="normal">1+O59</f>
        <v>57</v>
      </c>
      <c r="P60" s="65" t="n">
        <f aca="false" ca="false" dt2D="false" dtr="false" t="normal">P59+$J$45</f>
        <v>21.3</v>
      </c>
      <c r="Q60" s="104" t="n"/>
      <c r="R60" s="67" t="n">
        <f aca="false" ca="false" dt2D="false" dtr="false" t="normal">20*LOG(P60)</f>
        <v>26.56759206877475</v>
      </c>
      <c r="S60" s="67" t="n">
        <f aca="false" ca="false" dt2D="false" dtr="false" t="normal">2*$J$6*(P60/1000)</f>
        <v>2.49065897537334</v>
      </c>
      <c r="T60" s="67" t="n">
        <f aca="false" ca="false" dt2D="false" dtr="false" t="normal">R60+S60</f>
        <v>29.05825104414809</v>
      </c>
      <c r="U60" s="68" t="n">
        <f aca="false" ca="false" dt2D="false" dtr="false" t="normal">$Q$4-(R60+S60)+$Q$8+$Q$10</f>
        <v>124.01663802859547</v>
      </c>
      <c r="V60" s="69" t="n">
        <f aca="false" ca="false" dt2D="false" dtr="false" t="normal">POWER(10, (U60+$D$16)*0.05)*1000</f>
        <v>1.175069681974638</v>
      </c>
      <c r="W60" s="70" t="n">
        <f aca="false" ca="false" dt2D="false" dtr="false" t="normal">POWER(10, 0.05*T60)</f>
        <v>28.373476539908417</v>
      </c>
      <c r="X60" s="71" t="n">
        <f aca="false" ca="false" dt2D="false" dtr="false" t="normal">V60*POWER(2, 0.5)*W60</f>
        <v>47.151028587673984</v>
      </c>
      <c r="Y60" s="71" t="n">
        <f aca="false" ca="false" dt2D="false" dtr="false" t="normal">W60*(50/$X$4)</f>
        <v>30.0878659382266</v>
      </c>
      <c r="Z60" s="71" t="n"/>
      <c r="AA60" s="71" t="n"/>
      <c r="AC60" s="1" t="n">
        <f aca="false" ca="false" dt2D="false" dtr="false" t="normal">AC59+1</f>
        <v>57</v>
      </c>
      <c r="AD60" s="73" t="n">
        <f aca="false" ca="false" dt2D="false" dtr="false" t="normal">AD59+$J$46</f>
        <v>179</v>
      </c>
      <c r="AF60" s="0" t="n">
        <f aca="false" ca="false" dt2D="false" dtr="false" t="normal">20*LOG(AD60)</f>
        <v>45.057060619597856</v>
      </c>
      <c r="AG60" s="0" t="n">
        <f aca="false" ca="false" dt2D="false" dtr="false" t="normal">2*$J$6*(AD60/1000)</f>
        <v>20.93088998083699</v>
      </c>
      <c r="AH60" s="75" t="n">
        <f aca="false" ca="false" dt2D="false" dtr="false" t="normal">AF60+AG60</f>
        <v>65.98795060043484</v>
      </c>
      <c r="AI60" s="74" t="n">
        <f aca="false" ca="false" dt2D="false" dtr="false" t="normal">$AE$4-(AF60+AG60)+$Q$8+$Q$10</f>
        <v>107.08693847230872</v>
      </c>
      <c r="AJ60" s="76" t="n">
        <f aca="false" ca="false" dt2D="false" dtr="false" t="normal">POWER(10, (AI60+$D$16)*0.05)*1000</f>
        <v>0.16733186185159252</v>
      </c>
      <c r="AK60" s="77" t="n">
        <f aca="false" ca="false" dt2D="false" dtr="false" t="normal">POWER(10, 0.05*AH60)</f>
        <v>1992.4963294698293</v>
      </c>
      <c r="AL60" s="0" t="n">
        <f aca="false" ca="false" dt2D="false" dtr="false" t="normal">AJ60*POWER(2, 0.5)*AK60</f>
        <v>471.5102858767403</v>
      </c>
      <c r="AM60" s="78" t="n">
        <f aca="false" ca="false" dt2D="false" dtr="false" t="normal">AK60*($X$4/$AL$4)</f>
        <v>199.24963294698279</v>
      </c>
      <c r="AN60" s="79" t="n">
        <f aca="false" ca="false" dt2D="false" dtr="false" t="normal">AJ60*POWER(2, 0.5)*AM60</f>
        <v>47.15102858767399</v>
      </c>
      <c r="AO60" s="79" t="n">
        <f aca="false" ca="false" dt2D="false" dtr="false" t="normal">AK60*(50/AL60)</f>
        <v>211.2887448218571</v>
      </c>
      <c r="AP60" s="79" t="n">
        <f aca="false" ca="false" dt2D="false" dtr="false" t="normal">AJ60*POWER(2, 0.5)*AO60</f>
        <v>50</v>
      </c>
      <c r="AQ60" s="79" t="n">
        <f aca="false" ca="false" dt2D="false" dtr="false" t="normal">20*LOG10(AO60)</f>
        <v>46.49752726315232</v>
      </c>
      <c r="AR60" s="79" t="n">
        <f aca="false" ca="false" dt2D="false" dtr="false" t="normal">AH60-AQ60</f>
        <v>19.49042333728252</v>
      </c>
      <c r="AT60" s="72" t="n">
        <f aca="false" ca="false" dt2D="false" dtr="false" t="normal">AT59+1</f>
        <v>57</v>
      </c>
      <c r="AU60" s="73" t="n">
        <f aca="false" ca="false" dt2D="false" dtr="false" t="normal">AU59+27</f>
        <v>1562</v>
      </c>
      <c r="AW60" s="72" t="n">
        <f aca="false" ca="false" dt2D="false" dtr="false" t="normal">20*LOG(AU60)</f>
        <v>63.873620590825624</v>
      </c>
      <c r="AX60" s="72" t="n">
        <f aca="false" ca="false" dt2D="false" dtr="false" t="normal">2*$J$6*(AU60/1000)</f>
        <v>182.64832486071163</v>
      </c>
      <c r="AY60" s="72" t="n">
        <f aca="false" ca="false" dt2D="false" dtr="false" t="normal">AW60+AX60</f>
        <v>246.52194545153725</v>
      </c>
      <c r="AZ60" s="80" t="e">
        <f aca="false" ca="false" dt2D="false" dtr="false" t="normal">$AV$4-(AW60+AX60)+$Q$8+$Q$10</f>
        <v>#NUM!</v>
      </c>
      <c r="BA60" s="81" t="e">
        <f aca="false" ca="false" dt2D="false" dtr="false" t="normal">POWER(10, (AZ60+$D$16)*0.05)*1000</f>
        <v>#NUM!</v>
      </c>
      <c r="BB60" s="82" t="n">
        <f aca="false" ca="false" dt2D="false" dtr="false" t="normal">POWER(10, 0.05*AY60)</f>
        <v>2118835655494.514</v>
      </c>
      <c r="BC60" s="72" t="e">
        <f aca="false" ca="false" dt2D="false" dtr="false" t="normal">BA60*POWER(2, 0.5)*BB60</f>
        <v>#NUM!</v>
      </c>
      <c r="BD60" s="71" t="e">
        <f aca="false" ca="false" dt2D="false" dtr="false" t="normal">BB60*($X$4/$BC$4)</f>
        <v>#NUM!</v>
      </c>
      <c r="BE60" s="71" t="e">
        <f aca="false" ca="false" dt2D="false" dtr="false" t="normal">BA60*POWER(2, 0.5)*BD60</f>
        <v>#NUM!</v>
      </c>
      <c r="BF60" s="71" t="e">
        <f aca="false" ca="false" dt2D="false" dtr="false" t="normal">BB60*(50/BC60)</f>
        <v>#NUM!</v>
      </c>
      <c r="BG60" s="71" t="e">
        <f aca="false" ca="false" dt2D="false" dtr="false" t="normal">BA60*POWER(2, 0.5)*BF60</f>
        <v>#NUM!</v>
      </c>
      <c r="BH60" s="0" t="e">
        <f aca="false" ca="false" dt2D="false" dtr="false" t="normal">20*LOG10(BF60)</f>
        <v>#NUM!</v>
      </c>
      <c r="BI60" s="0" t="e">
        <f aca="false" ca="false" dt2D="false" dtr="false" t="normal">AY60-BH60</f>
        <v>#NUM!</v>
      </c>
      <c r="BK60" s="75" t="n"/>
    </row>
    <row outlineLevel="0" r="61">
      <c r="O61" s="1" t="n">
        <f aca="false" ca="false" dt2D="false" dtr="false" t="normal">1+O60</f>
        <v>58</v>
      </c>
      <c r="P61" s="65" t="n">
        <f aca="false" ca="false" dt2D="false" dtr="false" t="normal">P60+$J$45</f>
        <v>21.675</v>
      </c>
      <c r="Q61" s="104" t="n"/>
      <c r="R61" s="67" t="n">
        <f aca="false" ca="false" dt2D="false" dtr="false" t="normal">20*LOG(P61)</f>
        <v>26.71918212296496</v>
      </c>
      <c r="S61" s="67" t="n">
        <f aca="false" ca="false" dt2D="false" dtr="false" t="normal">2*$J$6*(P61/1000)</f>
        <v>2.5345086052214625</v>
      </c>
      <c r="T61" s="67" t="n">
        <f aca="false" ca="false" dt2D="false" dtr="false" t="normal">R61+S61</f>
        <v>29.25369072818642</v>
      </c>
      <c r="U61" s="68" t="n">
        <f aca="false" ca="false" dt2D="false" dtr="false" t="normal">$Q$4-(R61+S61)+$Q$8+$Q$10</f>
        <v>123.82119834455712</v>
      </c>
      <c r="V61" s="69" t="n">
        <f aca="false" ca="false" dt2D="false" dtr="false" t="normal">POWER(10, (U61+$D$16)*0.05)*1000</f>
        <v>1.1489248873006683</v>
      </c>
      <c r="W61" s="70" t="n">
        <f aca="false" ca="false" dt2D="false" dtr="false" t="normal">POWER(10, 0.05*T61)</f>
        <v>29.019139913138474</v>
      </c>
      <c r="X61" s="71" t="n">
        <f aca="false" ca="false" dt2D="false" dtr="false" t="normal">V61*POWER(2, 0.5)*W61</f>
        <v>47.15102858767386</v>
      </c>
      <c r="Y61" s="71" t="n">
        <f aca="false" ca="false" dt2D="false" dtr="false" t="normal">W61*(50/$X$4)</f>
        <v>30.77254174760952</v>
      </c>
      <c r="Z61" s="71" t="n"/>
      <c r="AA61" s="71" t="n"/>
      <c r="AC61" s="1" t="n">
        <f aca="false" ca="false" dt2D="false" dtr="false" t="normal">AC60+1</f>
        <v>58</v>
      </c>
      <c r="AD61" s="73" t="n">
        <f aca="false" ca="false" dt2D="false" dtr="false" t="normal">AD60+$J$46</f>
        <v>182</v>
      </c>
      <c r="AF61" s="0" t="n">
        <f aca="false" ca="false" dt2D="false" dtr="false" t="normal">20*LOG(AD61)</f>
        <v>45.201427759701495</v>
      </c>
      <c r="AG61" s="0" t="n">
        <f aca="false" ca="false" dt2D="false" dtr="false" t="normal">2*$J$6*(AD61/1000)</f>
        <v>21.281687019621966</v>
      </c>
      <c r="AH61" s="75" t="n">
        <f aca="false" ca="false" dt2D="false" dtr="false" t="normal">AF61+AG61</f>
        <v>66.48311477932346</v>
      </c>
      <c r="AI61" s="74" t="n">
        <f aca="false" ca="false" dt2D="false" dtr="false" t="normal">$AE$4-(AF61+AG61)+$Q$8+$Q$10</f>
        <v>106.5917742934201</v>
      </c>
      <c r="AJ61" s="76" t="n">
        <f aca="false" ca="false" dt2D="false" dtr="false" t="normal">POWER(10, (AI61+$D$16)*0.05)*1000</f>
        <v>0.15805943835815925</v>
      </c>
      <c r="AK61" s="77" t="n">
        <f aca="false" ca="false" dt2D="false" dtr="false" t="normal">POWER(10, 0.05*AH61)</f>
        <v>2109.3844442693435</v>
      </c>
      <c r="AL61" s="0" t="n">
        <f aca="false" ca="false" dt2D="false" dtr="false" t="normal">AJ61*POWER(2, 0.5)*AK61</f>
        <v>471.51028587673983</v>
      </c>
      <c r="AM61" s="78" t="n">
        <f aca="false" ca="false" dt2D="false" dtr="false" t="normal">AK61*($X$4/$AL$4)</f>
        <v>210.93844442693418</v>
      </c>
      <c r="AN61" s="79" t="n">
        <f aca="false" ca="false" dt2D="false" dtr="false" t="normal">AJ61*POWER(2, 0.5)*AM61</f>
        <v>47.15102858767394</v>
      </c>
      <c r="AO61" s="79" t="n">
        <f aca="false" ca="false" dt2D="false" dtr="false" t="normal">AK61*(50/AL61)</f>
        <v>223.68382063469656</v>
      </c>
      <c r="AP61" s="79" t="n">
        <f aca="false" ca="false" dt2D="false" dtr="false" t="normal">AJ61*POWER(2, 0.5)*AO61</f>
        <v>49.99999999999999</v>
      </c>
      <c r="AQ61" s="79" t="n">
        <f aca="false" ca="false" dt2D="false" dtr="false" t="normal">20*LOG10(AO61)</f>
        <v>46.99269144204094</v>
      </c>
      <c r="AR61" s="79" t="n">
        <f aca="false" ca="false" dt2D="false" dtr="false" t="normal">AH61-AQ61</f>
        <v>19.490423337282515</v>
      </c>
      <c r="AT61" s="72" t="n">
        <f aca="false" ca="false" dt2D="false" dtr="false" t="normal">AT60+1</f>
        <v>58</v>
      </c>
      <c r="AU61" s="73" t="n">
        <f aca="false" ca="false" dt2D="false" dtr="false" t="normal">AU60+27</f>
        <v>1589</v>
      </c>
      <c r="AW61" s="72" t="n">
        <f aca="false" ca="false" dt2D="false" dtr="false" t="normal">20*LOG(AU61)</f>
        <v>64.0224779441476</v>
      </c>
      <c r="AX61" s="72" t="n">
        <f aca="false" ca="false" dt2D="false" dtr="false" t="normal">2*$J$6*(AU61/1000)</f>
        <v>185.8054982097764</v>
      </c>
      <c r="AY61" s="72" t="n">
        <f aca="false" ca="false" dt2D="false" dtr="false" t="normal">AW61+AX61</f>
        <v>249.827976153924</v>
      </c>
      <c r="AZ61" s="80" t="e">
        <f aca="false" ca="false" dt2D="false" dtr="false" t="normal">$AV$4-(AW61+AX61)+$Q$8+$Q$10</f>
        <v>#NUM!</v>
      </c>
      <c r="BA61" s="81" t="e">
        <f aca="false" ca="false" dt2D="false" dtr="false" t="normal">POWER(10, (AZ61+$D$16)*0.05)*1000</f>
        <v>#NUM!</v>
      </c>
      <c r="BB61" s="82" t="n">
        <f aca="false" ca="false" dt2D="false" dtr="false" t="normal">POWER(10, 0.05*AY61)</f>
        <v>3100264930578.2075</v>
      </c>
      <c r="BC61" s="72" t="e">
        <f aca="false" ca="false" dt2D="false" dtr="false" t="normal">BA61*POWER(2, 0.5)*BB61</f>
        <v>#NUM!</v>
      </c>
      <c r="BD61" s="71" t="e">
        <f aca="false" ca="false" dt2D="false" dtr="false" t="normal">BB61*($X$4/$BC$4)</f>
        <v>#NUM!</v>
      </c>
      <c r="BE61" s="71" t="e">
        <f aca="false" ca="false" dt2D="false" dtr="false" t="normal">BA61*POWER(2, 0.5)*BD61</f>
        <v>#NUM!</v>
      </c>
      <c r="BF61" s="71" t="e">
        <f aca="false" ca="false" dt2D="false" dtr="false" t="normal">BB61*(50/BC61)</f>
        <v>#NUM!</v>
      </c>
      <c r="BG61" s="71" t="e">
        <f aca="false" ca="false" dt2D="false" dtr="false" t="normal">BA61*POWER(2, 0.5)*BF61</f>
        <v>#NUM!</v>
      </c>
      <c r="BH61" s="0" t="e">
        <f aca="false" ca="false" dt2D="false" dtr="false" t="normal">20*LOG10(BF61)</f>
        <v>#NUM!</v>
      </c>
      <c r="BI61" s="0" t="e">
        <f aca="false" ca="false" dt2D="false" dtr="false" t="normal">AY61-BH61</f>
        <v>#NUM!</v>
      </c>
      <c r="BK61" s="75" t="n"/>
    </row>
    <row outlineLevel="0" r="62">
      <c r="O62" s="1" t="n">
        <f aca="false" ca="false" dt2D="false" dtr="false" t="normal">1+O61</f>
        <v>59</v>
      </c>
      <c r="P62" s="65" t="n">
        <f aca="false" ca="false" dt2D="false" dtr="false" t="normal">P61+$J$45</f>
        <v>22.05</v>
      </c>
      <c r="Q62" s="104" t="n"/>
      <c r="R62" s="67" t="n">
        <f aca="false" ca="false" dt2D="false" dtr="false" t="normal">20*LOG(P62)</f>
        <v>26.86817187607715</v>
      </c>
      <c r="S62" s="67" t="n">
        <f aca="false" ca="false" dt2D="false" dtr="false" t="normal">2*$J$6*(P62/1000)</f>
        <v>2.5783582350695844</v>
      </c>
      <c r="T62" s="67" t="n">
        <f aca="false" ca="false" dt2D="false" dtr="false" t="normal">R62+S62</f>
        <v>29.446530111146732</v>
      </c>
      <c r="U62" s="68" t="n">
        <f aca="false" ca="false" dt2D="false" dtr="false" t="normal">$Q$4-(R62+S62)+$Q$8+$Q$10</f>
        <v>123.62835896159682</v>
      </c>
      <c r="V62" s="69" t="n">
        <f aca="false" ca="false" dt2D="false" dtr="false" t="normal">POWER(10, (U62+$D$16)*0.05)*1000</f>
        <v>1.123698155037328</v>
      </c>
      <c r="W62" s="70" t="n">
        <f aca="false" ca="false" dt2D="false" dtr="false" t="normal">POWER(10, 0.05*T62)</f>
        <v>29.670612081015165</v>
      </c>
      <c r="X62" s="71" t="n">
        <f aca="false" ca="false" dt2D="false" dtr="false" t="normal">V62*POWER(2, 0.5)*W62</f>
        <v>47.15102858767393</v>
      </c>
      <c r="Y62" s="71" t="n">
        <f aca="false" ca="false" dt2D="false" dtr="false" t="normal">W62*(50/$X$4)</f>
        <v>31.463377332103</v>
      </c>
      <c r="Z62" s="71" t="n"/>
      <c r="AA62" s="71" t="n"/>
      <c r="AC62" s="1" t="n">
        <f aca="false" ca="false" dt2D="false" dtr="false" t="normal">AC61+1</f>
        <v>59</v>
      </c>
      <c r="AD62" s="73" t="n">
        <f aca="false" ca="false" dt2D="false" dtr="false" t="normal">AD61+$J$46</f>
        <v>185</v>
      </c>
      <c r="AF62" s="0" t="n">
        <f aca="false" ca="false" dt2D="false" dtr="false" t="normal">20*LOG(AD62)</f>
        <v>45.34343456806027</v>
      </c>
      <c r="AG62" s="0" t="n">
        <f aca="false" ca="false" dt2D="false" dtr="false" t="normal">2*$J$6*(AD62/1000)</f>
        <v>21.632484058406945</v>
      </c>
      <c r="AH62" s="75" t="n">
        <f aca="false" ca="false" dt2D="false" dtr="false" t="normal">AF62+AG62</f>
        <v>66.9759186264672</v>
      </c>
      <c r="AI62" s="74" t="n">
        <f aca="false" ca="false" dt2D="false" dtr="false" t="normal">$AE$4-(AF62+AG62)+$Q$8+$Q$10</f>
        <v>106.09897044627634</v>
      </c>
      <c r="AJ62" s="76" t="n">
        <f aca="false" ca="false" dt2D="false" dtr="false" t="normal">POWER(10, (AI62+$D$16)*0.05)*1000</f>
        <v>0.1493414081644079</v>
      </c>
      <c r="AK62" s="77" t="n">
        <f aca="false" ca="false" dt2D="false" dtr="false" t="normal">POWER(10, 0.05*AH62)</f>
        <v>2232.522946185197</v>
      </c>
      <c r="AL62" s="0" t="n">
        <f aca="false" ca="false" dt2D="false" dtr="false" t="normal">AJ62*POWER(2, 0.5)*AK62</f>
        <v>471.5102858767393</v>
      </c>
      <c r="AM62" s="78" t="n">
        <f aca="false" ca="false" dt2D="false" dtr="false" t="normal">AK62*($X$4/$AL$4)</f>
        <v>223.2522946185195</v>
      </c>
      <c r="AN62" s="79" t="n">
        <f aca="false" ca="false" dt2D="false" dtr="false" t="normal">AJ62*POWER(2, 0.5)*AM62</f>
        <v>47.15102858767389</v>
      </c>
      <c r="AO62" s="79" t="n">
        <f aca="false" ca="false" dt2D="false" dtr="false" t="normal">AK62*(50/AL62)</f>
        <v>236.74170140678712</v>
      </c>
      <c r="AP62" s="79" t="n">
        <f aca="false" ca="false" dt2D="false" dtr="false" t="normal">AJ62*POWER(2, 0.5)*AO62</f>
        <v>50.00000000000001</v>
      </c>
      <c r="AQ62" s="79" t="n">
        <f aca="false" ca="false" dt2D="false" dtr="false" t="normal">20*LOG10(AO62)</f>
        <v>47.485495289184705</v>
      </c>
      <c r="AR62" s="79" t="n">
        <f aca="false" ca="false" dt2D="false" dtr="false" t="normal">AH62-AQ62</f>
        <v>19.4904233372825</v>
      </c>
      <c r="AT62" s="72" t="n">
        <f aca="false" ca="false" dt2D="false" dtr="false" t="normal">AT61+1</f>
        <v>59</v>
      </c>
      <c r="AU62" s="73" t="n">
        <f aca="false" ca="false" dt2D="false" dtr="false" t="normal">AU61+27</f>
        <v>1616</v>
      </c>
      <c r="AW62" s="72" t="n">
        <f aca="false" ca="false" dt2D="false" dtr="false" t="normal">20*LOG(AU62)</f>
        <v>64.16882712877134</v>
      </c>
      <c r="AX62" s="72" t="n">
        <f aca="false" ca="false" dt2D="false" dtr="false" t="normal">2*$J$6*(AU62/1000)</f>
        <v>188.9626715588412</v>
      </c>
      <c r="AY62" s="72" t="n">
        <f aca="false" ca="false" dt2D="false" dtr="false" t="normal">AW62+AX62</f>
        <v>253.13149868761255</v>
      </c>
      <c r="AZ62" s="80" t="e">
        <f aca="false" ca="false" dt2D="false" dtr="false" t="normal">$AV$4-(AW62+AX62)+$Q$8+$Q$10</f>
        <v>#NUM!</v>
      </c>
      <c r="BA62" s="81" t="e">
        <f aca="false" ca="false" dt2D="false" dtr="false" t="normal">POWER(10, (AZ62+$D$16)*0.05)*1000</f>
        <v>#NUM!</v>
      </c>
      <c r="BB62" s="82" t="n">
        <f aca="false" ca="false" dt2D="false" dtr="false" t="normal">POWER(10, 0.05*AY62)</f>
        <v>4534975387584.543</v>
      </c>
      <c r="BC62" s="72" t="e">
        <f aca="false" ca="false" dt2D="false" dtr="false" t="normal">BA62*POWER(2, 0.5)*BB62</f>
        <v>#NUM!</v>
      </c>
      <c r="BD62" s="71" t="e">
        <f aca="false" ca="false" dt2D="false" dtr="false" t="normal">BB62*($X$4/$BC$4)</f>
        <v>#NUM!</v>
      </c>
      <c r="BE62" s="71" t="e">
        <f aca="false" ca="false" dt2D="false" dtr="false" t="normal">BA62*POWER(2, 0.5)*BD62</f>
        <v>#NUM!</v>
      </c>
      <c r="BF62" s="71" t="e">
        <f aca="false" ca="false" dt2D="false" dtr="false" t="normal">BB62*(50/BC62)</f>
        <v>#NUM!</v>
      </c>
      <c r="BG62" s="71" t="e">
        <f aca="false" ca="false" dt2D="false" dtr="false" t="normal">BA62*POWER(2, 0.5)*BF62</f>
        <v>#NUM!</v>
      </c>
      <c r="BH62" s="0" t="e">
        <f aca="false" ca="false" dt2D="false" dtr="false" t="normal">20*LOG10(BF62)</f>
        <v>#NUM!</v>
      </c>
      <c r="BI62" s="0" t="e">
        <f aca="false" ca="false" dt2D="false" dtr="false" t="normal">AY62-BH62</f>
        <v>#NUM!</v>
      </c>
      <c r="BK62" s="75" t="n"/>
    </row>
    <row outlineLevel="0" r="63">
      <c r="O63" s="1" t="n">
        <f aca="false" ca="false" dt2D="false" dtr="false" t="normal">1+O62</f>
        <v>60</v>
      </c>
      <c r="P63" s="65" t="n">
        <f aca="false" ca="false" dt2D="false" dtr="false" t="normal">P62+$J$45</f>
        <v>22.425</v>
      </c>
      <c r="Q63" s="104" t="n"/>
      <c r="R63" s="67" t="n">
        <f aca="false" ca="false" dt2D="false" dtr="false" t="normal">20*LOG(P63)</f>
        <v>27.014649034322588</v>
      </c>
      <c r="S63" s="67" t="n">
        <f aca="false" ca="false" dt2D="false" dtr="false" t="normal">2*$J$6*(P63/1000)</f>
        <v>2.6222078649177067</v>
      </c>
      <c r="T63" s="67" t="n">
        <f aca="false" ca="false" dt2D="false" dtr="false" t="normal">R63+S63</f>
        <v>29.636856899240293</v>
      </c>
      <c r="U63" s="68" t="n">
        <f aca="false" ca="false" dt2D="false" dtr="false" t="normal">$Q$4-(R63+S63)+$Q$8+$Q$10</f>
        <v>123.43803217350326</v>
      </c>
      <c r="V63" s="69" t="n">
        <f aca="false" ca="false" dt2D="false" dtr="false" t="normal">POWER(10, (U63+$D$16)*0.05)*1000</f>
        <v>1.0993432860211207</v>
      </c>
      <c r="W63" s="70" t="n">
        <f aca="false" ca="false" dt2D="false" dtr="false" t="normal">POWER(10, 0.05*T63)</f>
        <v>30.32793530302642</v>
      </c>
      <c r="X63" s="71" t="n">
        <f aca="false" ca="false" dt2D="false" dtr="false" t="normal">V63*POWER(2, 0.5)*W63</f>
        <v>47.15102858767396</v>
      </c>
      <c r="Y63" s="71" t="n">
        <f aca="false" ca="false" dt2D="false" dtr="false" t="normal">W63*(50/$X$4)</f>
        <v>32.160417504608475</v>
      </c>
      <c r="Z63" s="71" t="n"/>
      <c r="AA63" s="71" t="n"/>
      <c r="AC63" s="1" t="n">
        <f aca="false" ca="false" dt2D="false" dtr="false" t="normal">AC62+1</f>
        <v>60</v>
      </c>
      <c r="AD63" s="73" t="n">
        <f aca="false" ca="false" dt2D="false" dtr="false" t="normal">AD62+$J$46</f>
        <v>188</v>
      </c>
      <c r="AF63" s="0" t="n">
        <f aca="false" ca="false" dt2D="false" dtr="false" t="normal">20*LOG(AD63)</f>
        <v>45.483156985273595</v>
      </c>
      <c r="AG63" s="0" t="n">
        <f aca="false" ca="false" dt2D="false" dtr="false" t="normal">2*$J$6*(AD63/1000)</f>
        <v>21.983281097191924</v>
      </c>
      <c r="AH63" s="75" t="n">
        <f aca="false" ca="false" dt2D="false" dtr="false" t="normal">AF63+AG63</f>
        <v>67.46643808246552</v>
      </c>
      <c r="AI63" s="74" t="n">
        <f aca="false" ca="false" dt2D="false" dtr="false" t="normal">$AE$4-(AF63+AG63)+$Q$8+$Q$10</f>
        <v>105.60845099027803</v>
      </c>
      <c r="AJ63" s="76" t="n">
        <f aca="false" ca="false" dt2D="false" dtr="false" t="normal">POWER(10, (AI63+$D$16)*0.05)*1000</f>
        <v>0.1411413506995491</v>
      </c>
      <c r="AK63" s="77" t="n">
        <f aca="false" ca="false" dt2D="false" dtr="false" t="normal">POWER(10, 0.05*AH63)</f>
        <v>2362.2284956899953</v>
      </c>
      <c r="AL63" s="0" t="n">
        <f aca="false" ca="false" dt2D="false" dtr="false" t="normal">AJ63*POWER(2, 0.5)*AK63</f>
        <v>471.5102858767394</v>
      </c>
      <c r="AM63" s="78" t="n">
        <f aca="false" ca="false" dt2D="false" dtr="false" t="normal">AK63*($X$4/$AL$4)</f>
        <v>236.22284956899935</v>
      </c>
      <c r="AN63" s="79" t="n">
        <f aca="false" ca="false" dt2D="false" dtr="false" t="normal">AJ63*POWER(2, 0.5)*AM63</f>
        <v>47.1510285876739</v>
      </c>
      <c r="AO63" s="79" t="n">
        <f aca="false" ca="false" dt2D="false" dtr="false" t="normal">AK63*(50/AL63)</f>
        <v>250.49596651933072</v>
      </c>
      <c r="AP63" s="79" t="n">
        <f aca="false" ca="false" dt2D="false" dtr="false" t="normal">AJ63*POWER(2, 0.5)*AO63</f>
        <v>50</v>
      </c>
      <c r="AQ63" s="79" t="n">
        <f aca="false" ca="false" dt2D="false" dtr="false" t="normal">20*LOG10(AO63)</f>
        <v>47.976014745183015</v>
      </c>
      <c r="AR63" s="79" t="n">
        <f aca="false" ca="false" dt2D="false" dtr="false" t="normal">AH63-AQ63</f>
        <v>19.4904233372825</v>
      </c>
      <c r="AT63" s="72" t="n">
        <f aca="false" ca="false" dt2D="false" dtr="false" t="normal">AT62+1</f>
        <v>60</v>
      </c>
      <c r="AU63" s="73" t="n">
        <f aca="false" ca="false" dt2D="false" dtr="false" t="normal">AU62+27</f>
        <v>1643</v>
      </c>
      <c r="AW63" s="72" t="n">
        <f aca="false" ca="false" dt2D="false" dtr="false" t="normal">20*LOG(AU63)</f>
        <v>64.31275126870122</v>
      </c>
      <c r="AX63" s="72" t="n">
        <f aca="false" ca="false" dt2D="false" dtr="false" t="normal">2*$J$6*(AU63/1000)</f>
        <v>192.119844907906</v>
      </c>
      <c r="AY63" s="72" t="n">
        <f aca="false" ca="false" dt2D="false" dtr="false" t="normal">AW63+AX63</f>
        <v>256.43259617660726</v>
      </c>
      <c r="AZ63" s="80" t="e">
        <f aca="false" ca="false" dt2D="false" dtr="false" t="normal">$AV$4-(AW63+AX63)+$Q$8+$Q$10</f>
        <v>#NUM!</v>
      </c>
      <c r="BA63" s="81" t="e">
        <f aca="false" ca="false" dt2D="false" dtr="false" t="normal">POWER(10, (AZ63+$D$16)*0.05)*1000</f>
        <v>#NUM!</v>
      </c>
      <c r="BB63" s="82" t="n">
        <f aca="false" ca="false" dt2D="false" dtr="false" t="normal">POWER(10, 0.05*AY63)</f>
        <v>6631775390825.331</v>
      </c>
      <c r="BC63" s="72" t="e">
        <f aca="false" ca="false" dt2D="false" dtr="false" t="normal">BA63*POWER(2, 0.5)*BB63</f>
        <v>#NUM!</v>
      </c>
      <c r="BD63" s="71" t="e">
        <f aca="false" ca="false" dt2D="false" dtr="false" t="normal">BB63*($X$4/$BC$4)</f>
        <v>#NUM!</v>
      </c>
      <c r="BE63" s="71" t="e">
        <f aca="false" ca="false" dt2D="false" dtr="false" t="normal">BA63*POWER(2, 0.5)*BD63</f>
        <v>#NUM!</v>
      </c>
      <c r="BF63" s="71" t="e">
        <f aca="false" ca="false" dt2D="false" dtr="false" t="normal">BB63*(50/BC63)</f>
        <v>#NUM!</v>
      </c>
      <c r="BG63" s="71" t="e">
        <f aca="false" ca="false" dt2D="false" dtr="false" t="normal">BA63*POWER(2, 0.5)*BF63</f>
        <v>#NUM!</v>
      </c>
      <c r="BH63" s="0" t="e">
        <f aca="false" ca="false" dt2D="false" dtr="false" t="normal">20*LOG10(BF63)</f>
        <v>#NUM!</v>
      </c>
      <c r="BI63" s="0" t="e">
        <f aca="false" ca="false" dt2D="false" dtr="false" t="normal">AY63-BH63</f>
        <v>#NUM!</v>
      </c>
      <c r="BK63" s="75" t="n"/>
    </row>
    <row outlineLevel="0" r="64">
      <c r="O64" s="1" t="n">
        <f aca="false" ca="false" dt2D="false" dtr="false" t="normal">1+O63</f>
        <v>61</v>
      </c>
      <c r="P64" s="65" t="n">
        <f aca="false" ca="false" dt2D="false" dtr="false" t="normal">P63+$J$45</f>
        <v>22.8</v>
      </c>
      <c r="Q64" s="104" t="n"/>
      <c r="R64" s="67" t="n">
        <f aca="false" ca="false" dt2D="false" dtr="false" t="normal">20*LOG(P64)</f>
        <v>27.158696940009076</v>
      </c>
      <c r="S64" s="67" t="n">
        <f aca="false" ca="false" dt2D="false" dtr="false" t="normal">2*$J$6*(P64/1000)</f>
        <v>2.666057494765829</v>
      </c>
      <c r="T64" s="67" t="n">
        <f aca="false" ca="false" dt2D="false" dtr="false" t="normal">R64+S64</f>
        <v>29.824754434774906</v>
      </c>
      <c r="U64" s="68" t="n">
        <f aca="false" ca="false" dt2D="false" dtr="false" t="normal">$Q$4-(R64+S64)+$Q$8+$Q$10</f>
        <v>123.25013463796863</v>
      </c>
      <c r="V64" s="69" t="n">
        <f aca="false" ca="false" dt2D="false" dtr="false" t="normal">POWER(10, (U64+$D$16)*0.05)*1000</f>
        <v>1.0758171212130807</v>
      </c>
      <c r="W64" s="70" t="n">
        <f aca="false" ca="false" dt2D="false" dtr="false" t="normal">POWER(10, 0.05*T64)</f>
        <v>30.991152117629596</v>
      </c>
      <c r="X64" s="71" t="n">
        <f aca="false" ca="false" dt2D="false" dtr="false" t="normal">V64*POWER(2, 0.5)*W64</f>
        <v>47.151028587673856</v>
      </c>
      <c r="Y64" s="71" t="n">
        <f aca="false" ca="false" dt2D="false" dtr="false" t="normal">W64*(50/$X$4)</f>
        <v>32.86370737385276</v>
      </c>
      <c r="Z64" s="71" t="n"/>
      <c r="AA64" s="71" t="n"/>
      <c r="AC64" s="1" t="n">
        <f aca="false" ca="false" dt2D="false" dtr="false" t="normal">AC63+1</f>
        <v>61</v>
      </c>
      <c r="AD64" s="73" t="n">
        <f aca="false" ca="false" dt2D="false" dtr="false" t="normal">AD63+$J$46</f>
        <v>191</v>
      </c>
      <c r="AF64" s="0" t="n">
        <f aca="false" ca="false" dt2D="false" dtr="false" t="normal">20*LOG(AD64)</f>
        <v>45.62066734495454</v>
      </c>
      <c r="AG64" s="0" t="n">
        <f aca="false" ca="false" dt2D="false" dtr="false" t="normal">2*$J$6*(AD64/1000)</f>
        <v>22.3340781359769</v>
      </c>
      <c r="AH64" s="75" t="n">
        <f aca="false" ca="false" dt2D="false" dtr="false" t="normal">AF64+AG64</f>
        <v>67.95474548093144</v>
      </c>
      <c r="AI64" s="74" t="n">
        <f aca="false" ca="false" dt2D="false" dtr="false" t="normal">$AE$4-(AF64+AG64)+$Q$8+$Q$10</f>
        <v>105.12014359181212</v>
      </c>
      <c r="AJ64" s="76" t="n">
        <f aca="false" ca="false" dt2D="false" dtr="false" t="normal">POWER(10, (AI64+$D$16)*0.05)*1000</f>
        <v>0.13342551854512041</v>
      </c>
      <c r="AK64" s="77" t="n">
        <f aca="false" ca="false" dt2D="false" dtr="false" t="normal">POWER(10, 0.05*AH64)</f>
        <v>2498.8332380353604</v>
      </c>
      <c r="AL64" s="0" t="n">
        <f aca="false" ca="false" dt2D="false" dtr="false" t="normal">AJ64*POWER(2, 0.5)*AK64</f>
        <v>471.5102858767398</v>
      </c>
      <c r="AM64" s="78" t="n">
        <f aca="false" ca="false" dt2D="false" dtr="false" t="normal">AK64*($X$4/$AL$4)</f>
        <v>249.88332380353586</v>
      </c>
      <c r="AN64" s="79" t="n">
        <f aca="false" ca="false" dt2D="false" dtr="false" t="normal">AJ64*POWER(2, 0.5)*AM64</f>
        <v>47.15102858767394</v>
      </c>
      <c r="AO64" s="79" t="n">
        <f aca="false" ca="false" dt2D="false" dtr="false" t="normal">AK64*(50/AL64)</f>
        <v>264.9818373939561</v>
      </c>
      <c r="AP64" s="79" t="n">
        <f aca="false" ca="false" dt2D="false" dtr="false" t="normal">AJ64*POWER(2, 0.5)*AO64</f>
        <v>49.99999999999999</v>
      </c>
      <c r="AQ64" s="79" t="n">
        <f aca="false" ca="false" dt2D="false" dtr="false" t="normal">20*LOG10(AO64)</f>
        <v>48.46432214364892</v>
      </c>
      <c r="AR64" s="79" t="n">
        <f aca="false" ca="false" dt2D="false" dtr="false" t="normal">AH64-AQ64</f>
        <v>19.490423337282515</v>
      </c>
      <c r="AT64" s="72" t="n">
        <f aca="false" ca="false" dt2D="false" dtr="false" t="normal">AT63+1</f>
        <v>61</v>
      </c>
      <c r="AU64" s="73" t="n">
        <f aca="false" ca="false" dt2D="false" dtr="false" t="normal">AU63+27</f>
        <v>1670</v>
      </c>
      <c r="AW64" s="72" t="n">
        <f aca="false" ca="false" dt2D="false" dtr="false" t="normal">20*LOG(AU64)</f>
        <v>64.45432942295166</v>
      </c>
      <c r="AX64" s="72" t="n">
        <f aca="false" ca="false" dt2D="false" dtr="false" t="normal">2*$J$6*(AU64/1000)</f>
        <v>195.2770182569708</v>
      </c>
      <c r="AY64" s="72" t="n">
        <f aca="false" ca="false" dt2D="false" dtr="false" t="normal">AW64+AX64</f>
        <v>259.73134767992246</v>
      </c>
      <c r="AZ64" s="80" t="e">
        <f aca="false" ca="false" dt2D="false" dtr="false" t="normal">$AV$4-(AW64+AX64)+$Q$8+$Q$10</f>
        <v>#NUM!</v>
      </c>
      <c r="BA64" s="81" t="e">
        <f aca="false" ca="false" dt2D="false" dtr="false" t="normal">POWER(10, (AZ64+$D$16)*0.05)*1000</f>
        <v>#NUM!</v>
      </c>
      <c r="BB64" s="82" t="n">
        <f aca="false" ca="false" dt2D="false" dtr="false" t="normal">POWER(10, 0.05*AY64)</f>
        <v>9695436894940.404</v>
      </c>
      <c r="BC64" s="72" t="e">
        <f aca="false" ca="false" dt2D="false" dtr="false" t="normal">BA64*POWER(2, 0.5)*BB64</f>
        <v>#NUM!</v>
      </c>
      <c r="BD64" s="71" t="e">
        <f aca="false" ca="false" dt2D="false" dtr="false" t="normal">BB64*($X$4/$BC$4)</f>
        <v>#NUM!</v>
      </c>
      <c r="BE64" s="71" t="e">
        <f aca="false" ca="false" dt2D="false" dtr="false" t="normal">BA64*POWER(2, 0.5)*BD64</f>
        <v>#NUM!</v>
      </c>
      <c r="BF64" s="71" t="e">
        <f aca="false" ca="false" dt2D="false" dtr="false" t="normal">BB64*(50/BC64)</f>
        <v>#NUM!</v>
      </c>
      <c r="BG64" s="71" t="e">
        <f aca="false" ca="false" dt2D="false" dtr="false" t="normal">BA64*POWER(2, 0.5)*BF64</f>
        <v>#NUM!</v>
      </c>
      <c r="BH64" s="0" t="e">
        <f aca="false" ca="false" dt2D="false" dtr="false" t="normal">20*LOG10(BF64)</f>
        <v>#NUM!</v>
      </c>
      <c r="BI64" s="0" t="e">
        <f aca="false" ca="false" dt2D="false" dtr="false" t="normal">AY64-BH64</f>
        <v>#NUM!</v>
      </c>
      <c r="BK64" s="75" t="n"/>
    </row>
    <row outlineLevel="0" r="65">
      <c r="O65" s="1" t="n">
        <f aca="false" ca="false" dt2D="false" dtr="false" t="normal">1+O64</f>
        <v>62</v>
      </c>
      <c r="P65" s="65" t="n">
        <f aca="false" ca="false" dt2D="false" dtr="false" t="normal">P64+$J$45</f>
        <v>23.175</v>
      </c>
      <c r="Q65" s="104" t="n"/>
      <c r="R65" s="67" t="n">
        <f aca="false" ca="false" dt2D="false" dtr="false" t="normal">20*LOG(P65)</f>
        <v>27.30039485633069</v>
      </c>
      <c r="S65" s="67" t="n">
        <f aca="false" ca="false" dt2D="false" dtr="false" t="normal">2*$J$6*(P65/1000)</f>
        <v>2.7099071246139514</v>
      </c>
      <c r="T65" s="67" t="n">
        <f aca="false" ca="false" dt2D="false" dtr="false" t="normal">R65+S65</f>
        <v>30.010301980944643</v>
      </c>
      <c r="U65" s="68" t="n">
        <f aca="false" ca="false" dt2D="false" dtr="false" t="normal">$Q$4-(R65+S65)+$Q$8+$Q$10</f>
        <v>123.06458709179891</v>
      </c>
      <c r="V65" s="69" t="n">
        <f aca="false" ca="false" dt2D="false" dtr="false" t="normal">POWER(10, (U65+$D$16)*0.05)*1000</f>
        <v>1.0530792957305273</v>
      </c>
      <c r="W65" s="70" t="n">
        <f aca="false" ca="false" dt2D="false" dtr="false" t="normal">POWER(10, 0.05*T65)</f>
        <v>31.660305343992462</v>
      </c>
      <c r="X65" s="71" t="n">
        <f aca="false" ca="false" dt2D="false" dtr="false" t="normal">V65*POWER(2, 0.5)*W65</f>
        <v>47.151028587673984</v>
      </c>
      <c r="Y65" s="71" t="n">
        <f aca="false" ca="false" dt2D="false" dtr="false" t="normal">W65*(50/$X$4)</f>
        <v>33.573292346234254</v>
      </c>
      <c r="Z65" s="71" t="n"/>
      <c r="AA65" s="71" t="n"/>
      <c r="AC65" s="1" t="n">
        <f aca="false" ca="false" dt2D="false" dtr="false" t="normal">AC64+1</f>
        <v>62</v>
      </c>
      <c r="AD65" s="73" t="n">
        <f aca="false" ca="false" dt2D="false" dtr="false" t="normal">AD64+$J$46</f>
        <v>194</v>
      </c>
      <c r="AF65" s="0" t="n">
        <f aca="false" ca="false" dt2D="false" dtr="false" t="normal">20*LOG(AD65)</f>
        <v>45.75603459860452</v>
      </c>
      <c r="AG65" s="0" t="n">
        <f aca="false" ca="false" dt2D="false" dtr="false" t="normal">2*$J$6*(AD65/1000)</f>
        <v>22.684875174761878</v>
      </c>
      <c r="AH65" s="75" t="n">
        <f aca="false" ca="false" dt2D="false" dtr="false" t="normal">AF65+AG65</f>
        <v>68.4409097733664</v>
      </c>
      <c r="AI65" s="74" t="n">
        <f aca="false" ca="false" dt2D="false" dtr="false" t="normal">$AE$4-(AF65+AG65)+$Q$8+$Q$10</f>
        <v>104.63397929937715</v>
      </c>
      <c r="AJ65" s="76" t="n">
        <f aca="false" ca="false" dt2D="false" dtr="false" t="normal">POWER(10, (AI65+$D$16)*0.05)*1000</f>
        <v>0.12616261574640447</v>
      </c>
      <c r="AK65" s="77" t="n">
        <f aca="false" ca="false" dt2D="false" dtr="false" t="normal">POWER(10, 0.05*AH65)</f>
        <v>2642.6855417521083</v>
      </c>
      <c r="AL65" s="0" t="n">
        <f aca="false" ca="false" dt2D="false" dtr="false" t="normal">AJ65*POWER(2, 0.5)*AK65</f>
        <v>471.5102858767394</v>
      </c>
      <c r="AM65" s="78" t="n">
        <f aca="false" ca="false" dt2D="false" dtr="false" t="normal">AK65*($X$4/$AL$4)</f>
        <v>264.2685541752106</v>
      </c>
      <c r="AN65" s="79" t="n">
        <f aca="false" ca="false" dt2D="false" dtr="false" t="normal">AJ65*POWER(2, 0.5)*AM65</f>
        <v>47.1510285876739</v>
      </c>
      <c r="AO65" s="79" t="n">
        <f aca="false" ca="false" dt2D="false" dtr="false" t="normal">AK65*(50/AL65)</f>
        <v>280.23625580492114</v>
      </c>
      <c r="AP65" s="79" t="n">
        <f aca="false" ca="false" dt2D="false" dtr="false" t="normal">AJ65*POWER(2, 0.5)*AO65</f>
        <v>50.00000000000001</v>
      </c>
      <c r="AQ65" s="79" t="n">
        <f aca="false" ca="false" dt2D="false" dtr="false" t="normal">20*LOG10(AO65)</f>
        <v>48.9504864360839</v>
      </c>
      <c r="AR65" s="79" t="n">
        <f aca="false" ca="false" dt2D="false" dtr="false" t="normal">AH65-AQ65</f>
        <v>19.4904233372825</v>
      </c>
      <c r="AT65" s="72" t="n">
        <f aca="false" ca="false" dt2D="false" dtr="false" t="normal">AT64+1</f>
        <v>62</v>
      </c>
      <c r="AU65" s="73" t="n">
        <f aca="false" ca="false" dt2D="false" dtr="false" t="normal">AU64+27</f>
        <v>1697</v>
      </c>
      <c r="AW65" s="72" t="n">
        <f aca="false" ca="false" dt2D="false" dtr="false" t="normal">20*LOG(AU65)</f>
        <v>64.5936368463535</v>
      </c>
      <c r="AX65" s="72" t="n">
        <f aca="false" ca="false" dt2D="false" dtr="false" t="normal">2*$J$6*(AU65/1000)</f>
        <v>198.4341916060356</v>
      </c>
      <c r="AY65" s="72" t="n">
        <f aca="false" ca="false" dt2D="false" dtr="false" t="normal">AW65+AX65</f>
        <v>263.0278284523891</v>
      </c>
      <c r="AZ65" s="80" t="e">
        <f aca="false" ca="false" dt2D="false" dtr="false" t="normal">$AV$4-(AW65+AX65)+$Q$8+$Q$10</f>
        <v>#NUM!</v>
      </c>
      <c r="BA65" s="81" t="e">
        <f aca="false" ca="false" dt2D="false" dtr="false" t="normal">POWER(10, (AZ65+$D$16)*0.05)*1000</f>
        <v>#NUM!</v>
      </c>
      <c r="BB65" s="82" t="n">
        <f aca="false" ca="false" dt2D="false" dtr="false" t="normal">POWER(10, 0.05*AY65)</f>
        <v>14170703872869.523</v>
      </c>
      <c r="BC65" s="72" t="e">
        <f aca="false" ca="false" dt2D="false" dtr="false" t="normal">BA65*POWER(2, 0.5)*BB65</f>
        <v>#NUM!</v>
      </c>
      <c r="BD65" s="71" t="e">
        <f aca="false" ca="false" dt2D="false" dtr="false" t="normal">BB65*($X$4/$BC$4)</f>
        <v>#NUM!</v>
      </c>
      <c r="BE65" s="71" t="e">
        <f aca="false" ca="false" dt2D="false" dtr="false" t="normal">BA65*POWER(2, 0.5)*BD65</f>
        <v>#NUM!</v>
      </c>
      <c r="BF65" s="71" t="e">
        <f aca="false" ca="false" dt2D="false" dtr="false" t="normal">BB65*(50/BC65)</f>
        <v>#NUM!</v>
      </c>
      <c r="BG65" s="71" t="e">
        <f aca="false" ca="false" dt2D="false" dtr="false" t="normal">BA65*POWER(2, 0.5)*BF65</f>
        <v>#NUM!</v>
      </c>
      <c r="BH65" s="0" t="e">
        <f aca="false" ca="false" dt2D="false" dtr="false" t="normal">20*LOG10(BF65)</f>
        <v>#NUM!</v>
      </c>
      <c r="BI65" s="0" t="e">
        <f aca="false" ca="false" dt2D="false" dtr="false" t="normal">AY65-BH65</f>
        <v>#NUM!</v>
      </c>
      <c r="BK65" s="75" t="n"/>
    </row>
    <row outlineLevel="0" r="66">
      <c r="O66" s="1" t="n">
        <f aca="false" ca="false" dt2D="false" dtr="false" t="normal">1+O65</f>
        <v>63</v>
      </c>
      <c r="P66" s="65" t="n">
        <f aca="false" ca="false" dt2D="false" dtr="false" t="normal">P65+$J$45</f>
        <v>23.55</v>
      </c>
      <c r="Q66" s="104" t="n"/>
      <c r="R66" s="67" t="n">
        <f aca="false" ca="false" dt2D="false" dtr="false" t="normal">20*LOG(P66)</f>
        <v>27.439818229298297</v>
      </c>
      <c r="S66" s="67" t="n">
        <f aca="false" ca="false" dt2D="false" dtr="false" t="normal">2*$J$6*(P66/1000)</f>
        <v>2.7537567544620734</v>
      </c>
      <c r="T66" s="67" t="n">
        <f aca="false" ca="false" dt2D="false" dtr="false" t="normal">R66+S66</f>
        <v>30.19357498376037</v>
      </c>
      <c r="U66" s="68" t="n">
        <f aca="false" ca="false" dt2D="false" dtr="false" t="normal">$Q$4-(R66+S66)+$Q$8+$Q$10</f>
        <v>122.88131408898319</v>
      </c>
      <c r="V66" s="69" t="n">
        <f aca="false" ca="false" dt2D="false" dtr="false" t="normal">POWER(10, (U66+$D$16)*0.05)*1000</f>
        <v>1.0310920163789308</v>
      </c>
      <c r="W66" s="70" t="n">
        <f aca="false" ca="false" dt2D="false" dtr="false" t="normal">POWER(10, 0.05*T66)</f>
        <v>32.33543808374534</v>
      </c>
      <c r="X66" s="71" t="n">
        <f aca="false" ca="false" dt2D="false" dtr="false" t="normal">V66*POWER(2, 0.5)*W66</f>
        <v>47.15102858767401</v>
      </c>
      <c r="Y66" s="71" t="n">
        <f aca="false" ca="false" dt2D="false" dtr="false" t="normal">W66*(50/$X$4)</f>
        <v>34.289218127680904</v>
      </c>
      <c r="Z66" s="71" t="n"/>
      <c r="AA66" s="71" t="n"/>
      <c r="AC66" s="1" t="n">
        <f aca="false" ca="false" dt2D="false" dtr="false" t="normal">AC65+1</f>
        <v>63</v>
      </c>
      <c r="AD66" s="73" t="n">
        <f aca="false" ca="false" dt2D="false" dtr="false" t="normal">AD65+$J$46</f>
        <v>197</v>
      </c>
      <c r="AF66" s="0" t="n">
        <f aca="false" ca="false" dt2D="false" dtr="false" t="normal">20*LOG(AD66)</f>
        <v>45.889324523231856</v>
      </c>
      <c r="AG66" s="0" t="n">
        <f aca="false" ca="false" dt2D="false" dtr="false" t="normal">2*$J$6*(AD66/1000)</f>
        <v>23.035672213546857</v>
      </c>
      <c r="AH66" s="75" t="n">
        <f aca="false" ca="false" dt2D="false" dtr="false" t="normal">AF66+AG66</f>
        <v>68.92499673677871</v>
      </c>
      <c r="AI66" s="74" t="n">
        <f aca="false" ca="false" dt2D="false" dtr="false" t="normal">$AE$4-(AF66+AG66)+$Q$8+$Q$10</f>
        <v>104.14989233596482</v>
      </c>
      <c r="AJ66" s="76" t="n">
        <f aca="false" ca="false" dt2D="false" dtr="false" t="normal">POWER(10, (AI66+$D$16)*0.05)*1000</f>
        <v>0.11932359696441659</v>
      </c>
      <c r="AK66" s="77" t="n">
        <f aca="false" ca="false" dt2D="false" dtr="false" t="normal">POWER(10, 0.05*AH66)</f>
        <v>2794.150771720995</v>
      </c>
      <c r="AL66" s="0" t="n">
        <f aca="false" ca="false" dt2D="false" dtr="false" t="normal">AJ66*POWER(2, 0.5)*AK66</f>
        <v>471.51028587673886</v>
      </c>
      <c r="AM66" s="78" t="n">
        <f aca="false" ca="false" dt2D="false" dtr="false" t="normal">AK66*($X$4/$AL$4)</f>
        <v>279.4150771720993</v>
      </c>
      <c r="AN66" s="79" t="n">
        <f aca="false" ca="false" dt2D="false" dtr="false" t="normal">AJ66*POWER(2, 0.5)*AM66</f>
        <v>47.15102858767385</v>
      </c>
      <c r="AO66" s="79" t="n">
        <f aca="false" ca="false" dt2D="false" dtr="false" t="normal">AK66*(50/AL66)</f>
        <v>296.2979658572534</v>
      </c>
      <c r="AP66" s="79" t="n">
        <f aca="false" ca="false" dt2D="false" dtr="false" t="normal">AJ66*POWER(2, 0.5)*AO66</f>
        <v>50</v>
      </c>
      <c r="AQ66" s="79" t="n">
        <f aca="false" ca="false" dt2D="false" dtr="false" t="normal">20*LOG10(AO66)</f>
        <v>49.434573399496216</v>
      </c>
      <c r="AR66" s="79" t="n">
        <f aca="false" ca="false" dt2D="false" dtr="false" t="normal">AH66-AQ66</f>
        <v>19.490423337282493</v>
      </c>
      <c r="AT66" s="72" t="n">
        <f aca="false" ca="false" dt2D="false" dtr="false" t="normal">AT65+1</f>
        <v>63</v>
      </c>
      <c r="AU66" s="73" t="n">
        <f aca="false" ca="false" dt2D="false" dtr="false" t="normal">AU65+27</f>
        <v>1724</v>
      </c>
      <c r="AW66" s="72" t="n">
        <f aca="false" ca="false" dt2D="false" dtr="false" t="normal">20*LOG(AU66)</f>
        <v>64.73074522977387</v>
      </c>
      <c r="AX66" s="72" t="n">
        <f aca="false" ca="false" dt2D="false" dtr="false" t="normal">2*$J$6*(AU66/1000)</f>
        <v>201.5913649551004</v>
      </c>
      <c r="AY66" s="72" t="n">
        <f aca="false" ca="false" dt2D="false" dtr="false" t="normal">AW66+AX66</f>
        <v>266.3221101848743</v>
      </c>
      <c r="AZ66" s="80" t="e">
        <f aca="false" ca="false" dt2D="false" dtr="false" t="normal">$AV$4-(AW66+AX66)+$Q$8+$Q$10</f>
        <v>#NUM!</v>
      </c>
      <c r="BA66" s="81" t="e">
        <f aca="false" ca="false" dt2D="false" dtr="false" t="normal">POWER(10, (AZ66+$D$16)*0.05)*1000</f>
        <v>#NUM!</v>
      </c>
      <c r="BB66" s="82" t="n">
        <f aca="false" ca="false" dt2D="false" dtr="false" t="normal">POWER(10, 0.05*AY66)</f>
        <v>20706443383318.887</v>
      </c>
      <c r="BC66" s="72" t="e">
        <f aca="false" ca="false" dt2D="false" dtr="false" t="normal">BA66*POWER(2, 0.5)*BB66</f>
        <v>#NUM!</v>
      </c>
      <c r="BD66" s="71" t="e">
        <f aca="false" ca="false" dt2D="false" dtr="false" t="normal">BB66*($X$4/$BC$4)</f>
        <v>#NUM!</v>
      </c>
      <c r="BE66" s="71" t="e">
        <f aca="false" ca="false" dt2D="false" dtr="false" t="normal">BA66*POWER(2, 0.5)*BD66</f>
        <v>#NUM!</v>
      </c>
      <c r="BF66" s="71" t="e">
        <f aca="false" ca="false" dt2D="false" dtr="false" t="normal">BB66*(50/BC66)</f>
        <v>#NUM!</v>
      </c>
      <c r="BG66" s="71" t="e">
        <f aca="false" ca="false" dt2D="false" dtr="false" t="normal">BA66*POWER(2, 0.5)*BF66</f>
        <v>#NUM!</v>
      </c>
      <c r="BH66" s="0" t="e">
        <f aca="false" ca="false" dt2D="false" dtr="false" t="normal">20*LOG10(BF66)</f>
        <v>#NUM!</v>
      </c>
      <c r="BI66" s="0" t="e">
        <f aca="false" ca="false" dt2D="false" dtr="false" t="normal">AY66-BH66</f>
        <v>#NUM!</v>
      </c>
      <c r="BK66" s="75" t="n"/>
    </row>
    <row outlineLevel="0" r="67">
      <c r="O67" s="1" t="n">
        <f aca="false" ca="false" dt2D="false" dtr="false" t="normal">1+O66</f>
        <v>64</v>
      </c>
      <c r="P67" s="65" t="n">
        <f aca="false" ca="false" dt2D="false" dtr="false" t="normal">P66+$J$45</f>
        <v>23.925</v>
      </c>
      <c r="Q67" s="104" t="n"/>
      <c r="R67" s="67" t="n">
        <f aca="false" ca="false" dt2D="false" dtr="false" t="normal">20*LOG(P67)</f>
        <v>27.577038928977622</v>
      </c>
      <c r="S67" s="67" t="n">
        <f aca="false" ca="false" dt2D="false" dtr="false" t="normal">2*$J$6*(P67/1000)</f>
        <v>2.7976063843101957</v>
      </c>
      <c r="T67" s="67" t="n">
        <f aca="false" ca="false" dt2D="false" dtr="false" t="normal">R67+S67</f>
        <v>30.374645313287818</v>
      </c>
      <c r="U67" s="68" t="n">
        <f aca="false" ca="false" dt2D="false" dtr="false" t="normal">$Q$4-(R67+S67)+$Q$8+$Q$10</f>
        <v>122.70024375945572</v>
      </c>
      <c r="V67" s="69" t="n">
        <f aca="false" ca="false" dt2D="false" dtr="false" t="normal">POWER(10, (U67+$D$16)*0.05)*1000</f>
        <v>1.0098198601056274</v>
      </c>
      <c r="W67" s="70" t="n">
        <f aca="false" ca="false" dt2D="false" dtr="false" t="normal">POWER(10, 0.05*T67)</f>
        <v>33.01659372274325</v>
      </c>
      <c r="X67" s="71" t="n">
        <f aca="false" ca="false" dt2D="false" dtr="false" t="normal">V67*POWER(2, 0.5)*W67</f>
        <v>47.151028587673835</v>
      </c>
      <c r="Y67" s="71" t="n">
        <f aca="false" ca="false" dt2D="false" dtr="false" t="normal">W67*(50/$X$4)</f>
        <v>35.01153072551889</v>
      </c>
      <c r="Z67" s="71" t="n"/>
      <c r="AA67" s="71" t="n"/>
      <c r="AC67" s="1" t="n">
        <f aca="false" ca="false" dt2D="false" dtr="false" t="normal">AC66+1</f>
        <v>64</v>
      </c>
      <c r="AD67" s="73" t="n">
        <f aca="false" ca="false" dt2D="false" dtr="false" t="normal">AD66+$J$46</f>
        <v>200</v>
      </c>
      <c r="AF67" s="0" t="n">
        <f aca="false" ca="false" dt2D="false" dtr="false" t="normal">20*LOG(AD67)</f>
        <v>46.02059991327962</v>
      </c>
      <c r="AG67" s="0" t="n">
        <f aca="false" ca="false" dt2D="false" dtr="false" t="normal">2*$J$6*(AD67/1000)</f>
        <v>23.386469252331835</v>
      </c>
      <c r="AH67" s="75" t="n">
        <f aca="false" ca="false" dt2D="false" dtr="false" t="normal">AF67+AG67</f>
        <v>69.40706916561146</v>
      </c>
      <c r="AI67" s="74" t="n">
        <f aca="false" ca="false" dt2D="false" dtr="false" t="normal">$AE$4-(AF67+AG67)+$Q$8+$Q$10</f>
        <v>103.66781990713208</v>
      </c>
      <c r="AJ67" s="76" t="n">
        <f aca="false" ca="false" dt2D="false" dtr="false" t="normal">POWER(10, (AI67+$D$16)*0.05)*1000</f>
        <v>0.11288148525738913</v>
      </c>
      <c r="AK67" s="77" t="n">
        <f aca="false" ca="false" dt2D="false" dtr="false" t="normal">POWER(10, 0.05*AH67)</f>
        <v>2953.6120984094277</v>
      </c>
      <c r="AL67" s="0" t="n">
        <f aca="false" ca="false" dt2D="false" dtr="false" t="normal">AJ67*POWER(2, 0.5)*AK67</f>
        <v>471.5102858767394</v>
      </c>
      <c r="AM67" s="78" t="n">
        <f aca="false" ca="false" dt2D="false" dtr="false" t="normal">AK67*($X$4/$AL$4)</f>
        <v>295.36120984094254</v>
      </c>
      <c r="AN67" s="79" t="n">
        <f aca="false" ca="false" dt2D="false" dtr="false" t="normal">AJ67*POWER(2, 0.5)*AM67</f>
        <v>47.1510285876739</v>
      </c>
      <c r="AO67" s="79" t="n">
        <f aca="false" ca="false" dt2D="false" dtr="false" t="normal">AK67*(50/AL67)</f>
        <v>313.20759980001276</v>
      </c>
      <c r="AP67" s="79" t="n">
        <f aca="false" ca="false" dt2D="false" dtr="false" t="normal">AJ67*POWER(2, 0.5)*AO67</f>
        <v>50</v>
      </c>
      <c r="AQ67" s="79" t="n">
        <f aca="false" ca="false" dt2D="false" dtr="false" t="normal">20*LOG10(AO67)</f>
        <v>49.91664582832896</v>
      </c>
      <c r="AR67" s="79" t="n">
        <f aca="false" ca="false" dt2D="false" dtr="false" t="normal">AH67-AQ67</f>
        <v>19.4904233372825</v>
      </c>
      <c r="AT67" s="72" t="n">
        <f aca="false" ca="false" dt2D="false" dtr="false" t="normal">AT66+1</f>
        <v>64</v>
      </c>
      <c r="AU67" s="73" t="n">
        <f aca="false" ca="false" dt2D="false" dtr="false" t="normal">AU66+27</f>
        <v>1751</v>
      </c>
      <c r="AW67" s="72" t="n">
        <f aca="false" ca="false" dt2D="false" dtr="false" t="normal">20*LOG(AU67)</f>
        <v>64.86572292166892</v>
      </c>
      <c r="AX67" s="72" t="n">
        <f aca="false" ca="false" dt2D="false" dtr="false" t="normal">2*$J$6*(AU67/1000)</f>
        <v>204.74853830416518</v>
      </c>
      <c r="AY67" s="72" t="n">
        <f aca="false" ca="false" dt2D="false" dtr="false" t="normal">AW67+AX67</f>
        <v>269.61426122583407</v>
      </c>
      <c r="AZ67" s="80" t="e">
        <f aca="false" ca="false" dt2D="false" dtr="false" t="normal">$AV$4-(AW67+AX67)+$Q$8+$Q$10</f>
        <v>#NUM!</v>
      </c>
      <c r="BA67" s="81" t="e">
        <f aca="false" ca="false" dt2D="false" dtr="false" t="normal">POWER(10, (AZ67+$D$16)*0.05)*1000</f>
        <v>#NUM!</v>
      </c>
      <c r="BB67" s="82" t="n">
        <f aca="false" ca="false" dt2D="false" dtr="false" t="normal">POWER(10, 0.05*AY67)</f>
        <v>30249142045180.867</v>
      </c>
      <c r="BC67" s="72" t="e">
        <f aca="false" ca="false" dt2D="false" dtr="false" t="normal">BA67*POWER(2, 0.5)*BB67</f>
        <v>#NUM!</v>
      </c>
      <c r="BD67" s="71" t="e">
        <f aca="false" ca="false" dt2D="false" dtr="false" t="normal">BB67*($X$4/$BC$4)</f>
        <v>#NUM!</v>
      </c>
      <c r="BE67" s="71" t="e">
        <f aca="false" ca="false" dt2D="false" dtr="false" t="normal">BA67*POWER(2, 0.5)*BD67</f>
        <v>#NUM!</v>
      </c>
      <c r="BF67" s="71" t="e">
        <f aca="false" ca="false" dt2D="false" dtr="false" t="normal">BB67*(50/BC67)</f>
        <v>#NUM!</v>
      </c>
      <c r="BG67" s="71" t="e">
        <f aca="false" ca="false" dt2D="false" dtr="false" t="normal">BA67*POWER(2, 0.5)*BF67</f>
        <v>#NUM!</v>
      </c>
      <c r="BH67" s="0" t="e">
        <f aca="false" ca="false" dt2D="false" dtr="false" t="normal">20*LOG10(BF67)</f>
        <v>#NUM!</v>
      </c>
      <c r="BI67" s="0" t="e">
        <f aca="false" ca="false" dt2D="false" dtr="false" t="normal">AY67-BH67</f>
        <v>#NUM!</v>
      </c>
      <c r="BK67" s="75" t="n"/>
    </row>
    <row outlineLevel="0" r="68">
      <c r="O68" s="1" t="n">
        <f aca="false" ca="false" dt2D="false" dtr="false" t="normal">1+O67</f>
        <v>65</v>
      </c>
      <c r="P68" s="65" t="n">
        <f aca="false" ca="false" dt2D="false" dtr="false" t="normal">P67+$J$45</f>
        <v>24.3</v>
      </c>
      <c r="Q68" s="104" t="n"/>
      <c r="R68" s="67" t="n">
        <f aca="false" ca="false" dt2D="false" dtr="false" t="normal">20*LOG(P68)</f>
        <v>27.712125471966242</v>
      </c>
      <c r="S68" s="67" t="n">
        <f aca="false" ca="false" dt2D="false" dtr="false" t="normal">2*$J$6*(P68/1000)</f>
        <v>2.841456014158318</v>
      </c>
      <c r="T68" s="67" t="n">
        <f aca="false" ca="false" dt2D="false" dtr="false" t="normal">R68+S68</f>
        <v>30.55358148612456</v>
      </c>
      <c r="U68" s="68" t="n">
        <f aca="false" ca="false" dt2D="false" dtr="false" t="normal">$Q$4-(R68+S68)+$Q$8+$Q$10</f>
        <v>122.52130758661899</v>
      </c>
      <c r="V68" s="69" t="n">
        <f aca="false" ca="false" dt2D="false" dtr="false" t="normal">POWER(10, (U68+$D$16)*0.05)*1000</f>
        <v>0.9892295911152232</v>
      </c>
      <c r="W68" s="70" t="n">
        <f aca="false" ca="false" dt2D="false" dtr="false" t="normal">POWER(10, 0.05*T68)</f>
        <v>33.70381593283894</v>
      </c>
      <c r="X68" s="71" t="n">
        <f aca="false" ca="false" dt2D="false" dtr="false" t="normal">V68*POWER(2, 0.5)*W68</f>
        <v>47.151028587673956</v>
      </c>
      <c r="Y68" s="71" t="n">
        <f aca="false" ca="false" dt2D="false" dtr="false" t="normal">W68*(50/$X$4)</f>
        <v>35.7402764503527</v>
      </c>
      <c r="Z68" s="71" t="n"/>
      <c r="AA68" s="71" t="n"/>
      <c r="AC68" s="1" t="n">
        <f aca="false" ca="false" dt2D="false" dtr="false" t="normal">AC67+1</f>
        <v>65</v>
      </c>
      <c r="AD68" s="73" t="n">
        <f aca="false" ca="false" dt2D="false" dtr="false" t="normal">AD67+$J$46</f>
        <v>203</v>
      </c>
      <c r="AF68" s="0" t="n">
        <f aca="false" ca="false" dt2D="false" dtr="false" t="normal">20*LOG(AD68)</f>
        <v>46.14992075826425</v>
      </c>
      <c r="AG68" s="0" t="n">
        <f aca="false" ca="false" dt2D="false" dtr="false" t="normal">2*$J$6*(AD68/1000)</f>
        <v>23.73726629111681</v>
      </c>
      <c r="AH68" s="75" t="n">
        <f aca="false" ca="false" dt2D="false" dtr="false" t="normal">AF68+AG68</f>
        <v>69.88718704938105</v>
      </c>
      <c r="AI68" s="74" t="n">
        <f aca="false" ca="false" dt2D="false" dtr="false" t="normal">$AE$4-(AF68+AG68)+$Q$8+$Q$10</f>
        <v>103.18770202336249</v>
      </c>
      <c r="AJ68" s="76" t="n">
        <f aca="false" ca="false" dt2D="false" dtr="false" t="normal">POWER(10, (AI68+$D$16)*0.05)*1000</f>
        <v>0.1068112065430032</v>
      </c>
      <c r="AK68" s="77" t="n">
        <f aca="false" ca="false" dt2D="false" dtr="false" t="normal">POWER(10, 0.05*AH68)</f>
        <v>3121.4713449418505</v>
      </c>
      <c r="AL68" s="0" t="n">
        <f aca="false" ca="false" dt2D="false" dtr="false" t="normal">AJ68*POWER(2, 0.5)*AK68</f>
        <v>471.5102858767394</v>
      </c>
      <c r="AM68" s="78" t="n">
        <f aca="false" ca="false" dt2D="false" dtr="false" t="normal">AK68*($X$4/$AL$4)</f>
        <v>312.1471344941848</v>
      </c>
      <c r="AN68" s="79" t="n">
        <f aca="false" ca="false" dt2D="false" dtr="false" t="normal">AJ68*POWER(2, 0.5)*AM68</f>
        <v>47.1510285876739</v>
      </c>
      <c r="AO68" s="79" t="n">
        <f aca="false" ca="false" dt2D="false" dtr="false" t="normal">AK68*(50/AL68)</f>
        <v>331.00776785152203</v>
      </c>
      <c r="AP68" s="79" t="n">
        <f aca="false" ca="false" dt2D="false" dtr="false" t="normal">AJ68*POWER(2, 0.5)*AO68</f>
        <v>50.00000000000001</v>
      </c>
      <c r="AQ68" s="79" t="n">
        <f aca="false" ca="false" dt2D="false" dtr="false" t="normal">20*LOG10(AO68)</f>
        <v>50.39676371209855</v>
      </c>
      <c r="AR68" s="79" t="n">
        <f aca="false" ca="false" dt2D="false" dtr="false" t="normal">AH68-AQ68</f>
        <v>19.490423337282508</v>
      </c>
      <c r="AT68" s="72" t="n">
        <f aca="false" ca="false" dt2D="false" dtr="false" t="normal">AT67+1</f>
        <v>65</v>
      </c>
      <c r="AU68" s="73" t="n">
        <f aca="false" ca="false" dt2D="false" dtr="false" t="normal">AU67+27</f>
        <v>1778</v>
      </c>
      <c r="AW68" s="72" t="n">
        <f aca="false" ca="false" dt2D="false" dtr="false" t="normal">20*LOG(AU68)</f>
        <v>64.99863513268389</v>
      </c>
      <c r="AX68" s="72" t="n">
        <f aca="false" ca="false" dt2D="false" dtr="false" t="normal">2*$J$6*(AU68/1000)</f>
        <v>207.90571165323</v>
      </c>
      <c r="AY68" s="72" t="n">
        <f aca="false" ca="false" dt2D="false" dtr="false" t="normal">AW68+AX68</f>
        <v>272.90434678591384</v>
      </c>
      <c r="AZ68" s="80" t="e">
        <f aca="false" ca="false" dt2D="false" dtr="false" t="normal">$AV$4-(AW68+AX68)+$Q$8+$Q$10</f>
        <v>#NUM!</v>
      </c>
      <c r="BA68" s="81" t="e">
        <f aca="false" ca="false" dt2D="false" dtr="false" t="normal">POWER(10, (AZ68+$D$16)*0.05)*1000</f>
        <v>#NUM!</v>
      </c>
      <c r="BB68" s="82" t="n">
        <f aca="false" ca="false" dt2D="false" dtr="false" t="normal">POWER(10, 0.05*AY68)</f>
        <v>44179148315253.516</v>
      </c>
      <c r="BC68" s="72" t="e">
        <f aca="false" ca="false" dt2D="false" dtr="false" t="normal">BA68*POWER(2, 0.5)*BB68</f>
        <v>#NUM!</v>
      </c>
      <c r="BD68" s="71" t="e">
        <f aca="false" ca="false" dt2D="false" dtr="false" t="normal">BB68*($X$4/$BC$4)</f>
        <v>#NUM!</v>
      </c>
      <c r="BE68" s="71" t="e">
        <f aca="false" ca="false" dt2D="false" dtr="false" t="normal">BA68*POWER(2, 0.5)*BD68</f>
        <v>#NUM!</v>
      </c>
      <c r="BF68" s="71" t="e">
        <f aca="false" ca="false" dt2D="false" dtr="false" t="normal">BB68*(50/BC68)</f>
        <v>#NUM!</v>
      </c>
      <c r="BG68" s="71" t="e">
        <f aca="false" ca="false" dt2D="false" dtr="false" t="normal">BA68*POWER(2, 0.5)*BF68</f>
        <v>#NUM!</v>
      </c>
      <c r="BH68" s="0" t="e">
        <f aca="false" ca="false" dt2D="false" dtr="false" t="normal">20*LOG10(BF68)</f>
        <v>#NUM!</v>
      </c>
      <c r="BI68" s="0" t="e">
        <f aca="false" ca="false" dt2D="false" dtr="false" t="normal">AY68-BH68</f>
        <v>#NUM!</v>
      </c>
      <c r="BK68" s="75" t="n"/>
    </row>
    <row outlineLevel="0" r="69">
      <c r="O69" s="1" t="n">
        <f aca="false" ca="false" dt2D="false" dtr="false" t="normal">1+O68</f>
        <v>66</v>
      </c>
      <c r="P69" s="65" t="n">
        <f aca="false" ca="false" dt2D="false" dtr="false" t="normal">P68+$J$45</f>
        <v>24.675</v>
      </c>
      <c r="Q69" s="104" t="n"/>
      <c r="R69" s="67" t="n">
        <f aca="false" ca="false" dt2D="false" dtr="false" t="normal">20*LOG(P69)</f>
        <v>27.845143226833482</v>
      </c>
      <c r="S69" s="67" t="n">
        <f aca="false" ca="false" dt2D="false" dtr="false" t="normal">2*$J$6*(P69/1000)</f>
        <v>2.8853056440064395</v>
      </c>
      <c r="T69" s="67" t="n">
        <f aca="false" ca="false" dt2D="false" dtr="false" t="normal">R69+S69</f>
        <v>30.730448870839922</v>
      </c>
      <c r="U69" s="68" t="n">
        <f aca="false" ca="false" dt2D="false" dtr="false" t="normal">$Q$4-(R69+S69)+$Q$8+$Q$10</f>
        <v>122.34444020190362</v>
      </c>
      <c r="V69" s="69" t="n">
        <f aca="false" ca="false" dt2D="false" dtr="false" t="normal">POWER(10, (U69+$D$16)*0.05)*1000</f>
        <v>0.9692899946613844</v>
      </c>
      <c r="W69" s="70" t="n">
        <f aca="false" ca="false" dt2D="false" dtr="false" t="normal">POWER(10, 0.05*T69)</f>
        <v>34.39714867366645</v>
      </c>
      <c r="X69" s="71" t="n">
        <f aca="false" ca="false" dt2D="false" dtr="false" t="normal">V69*POWER(2, 0.5)*W69</f>
        <v>47.151028587673935</v>
      </c>
      <c r="Y69" s="71" t="n">
        <f aca="false" ca="false" dt2D="false" dtr="false" t="normal">W69*(50/$X$4)</f>
        <v>36.475501917956564</v>
      </c>
      <c r="Z69" s="71" t="n"/>
      <c r="AA69" s="71" t="n"/>
      <c r="AC69" s="1" t="n">
        <f aca="false" ca="false" dt2D="false" dtr="false" t="normal">AC68+1</f>
        <v>66</v>
      </c>
      <c r="AD69" s="73" t="n">
        <f aca="false" ca="false" dt2D="false" dtr="false" t="normal">AD68+$J$46</f>
        <v>206</v>
      </c>
      <c r="AF69" s="0" t="n">
        <f aca="false" ca="false" dt2D="false" dtr="false" t="normal">20*LOG(AD69)</f>
        <v>46.27734440738307</v>
      </c>
      <c r="AG69" s="0" t="n">
        <f aca="false" ca="false" dt2D="false" dtr="false" t="normal">2*$J$6*(AD69/1000)</f>
        <v>24.088063329901786</v>
      </c>
      <c r="AH69" s="75" t="n">
        <f aca="false" ca="false" dt2D="false" dtr="false" t="normal">AF69+AG69</f>
        <v>70.36540773728485</v>
      </c>
      <c r="AI69" s="74" t="n">
        <f aca="false" ca="false" dt2D="false" dtr="false" t="normal">$AE$4-(AF69+AG69)+$Q$8+$Q$10</f>
        <v>102.7094813354587</v>
      </c>
      <c r="AJ69" s="76" t="n">
        <f aca="false" ca="false" dt2D="false" dtr="false" t="normal">POWER(10, (AI69+$D$16)*0.05)*1000</f>
        <v>0.10108943902047866</v>
      </c>
      <c r="AK69" s="77" t="n">
        <f aca="false" ca="false" dt2D="false" dtr="false" t="normal">POWER(10, 0.05*AH69)</f>
        <v>3298.1498737480274</v>
      </c>
      <c r="AL69" s="0" t="n">
        <f aca="false" ca="false" dt2D="false" dtr="false" t="normal">AJ69*POWER(2, 0.5)*AK69</f>
        <v>471.5102858767402</v>
      </c>
      <c r="AM69" s="78" t="n">
        <f aca="false" ca="false" dt2D="false" dtr="false" t="normal">AK69*($X$4/$AL$4)</f>
        <v>329.81498737480246</v>
      </c>
      <c r="AN69" s="79" t="n">
        <f aca="false" ca="false" dt2D="false" dtr="false" t="normal">AJ69*POWER(2, 0.5)*AM69</f>
        <v>47.151028587673984</v>
      </c>
      <c r="AO69" s="79" t="n">
        <f aca="false" ca="false" dt2D="false" dtr="false" t="normal">AK69*(50/AL69)</f>
        <v>349.7431522215204</v>
      </c>
      <c r="AP69" s="79" t="n">
        <f aca="false" ca="false" dt2D="false" dtr="false" t="normal">AJ69*POWER(2, 0.5)*AO69</f>
        <v>50</v>
      </c>
      <c r="AQ69" s="79" t="n">
        <f aca="false" ca="false" dt2D="false" dtr="false" t="normal">20*LOG10(AO69)</f>
        <v>50.87498440000233</v>
      </c>
      <c r="AR69" s="79" t="n">
        <f aca="false" ca="false" dt2D="false" dtr="false" t="normal">AH69-AQ69</f>
        <v>19.49042333728252</v>
      </c>
      <c r="AT69" s="72" t="n">
        <f aca="false" ca="false" dt2D="false" dtr="false" t="normal">AT68+1</f>
        <v>66</v>
      </c>
      <c r="AU69" s="73" t="n">
        <f aca="false" ca="false" dt2D="false" dtr="false" t="normal">AU68+27</f>
        <v>1805</v>
      </c>
      <c r="AW69" s="72" t="n">
        <f aca="false" ca="false" dt2D="false" dtr="false" t="normal">20*LOG(AU69)</f>
        <v>65.12954412483353</v>
      </c>
      <c r="AX69" s="72" t="n">
        <f aca="false" ca="false" dt2D="false" dtr="false" t="normal">2*$J$6*(AU69/1000)</f>
        <v>211.0628850022948</v>
      </c>
      <c r="AY69" s="72" t="n">
        <f aca="false" ca="false" dt2D="false" dtr="false" t="normal">AW69+AX69</f>
        <v>276.1924291271283</v>
      </c>
      <c r="AZ69" s="80" t="e">
        <f aca="false" ca="false" dt2D="false" dtr="false" t="normal">$AV$4-(AW69+AX69)+$Q$8+$Q$10</f>
        <v>#NUM!</v>
      </c>
      <c r="BA69" s="81" t="e">
        <f aca="false" ca="false" dt2D="false" dtr="false" t="normal">POWER(10, (AZ69+$D$16)*0.05)*1000</f>
        <v>#NUM!</v>
      </c>
      <c r="BB69" s="82" t="n">
        <f aca="false" ca="false" dt2D="false" dtr="false" t="normal">POWER(10, 0.05*AY69)</f>
        <v>64509170330891.61</v>
      </c>
      <c r="BC69" s="72" t="e">
        <f aca="false" ca="false" dt2D="false" dtr="false" t="normal">BA69*POWER(2, 0.5)*BB69</f>
        <v>#NUM!</v>
      </c>
      <c r="BD69" s="71" t="e">
        <f aca="false" ca="false" dt2D="false" dtr="false" t="normal">BB69*($X$4/$BC$4)</f>
        <v>#NUM!</v>
      </c>
      <c r="BE69" s="71" t="e">
        <f aca="false" ca="false" dt2D="false" dtr="false" t="normal">BA69*POWER(2, 0.5)*BD69</f>
        <v>#NUM!</v>
      </c>
      <c r="BF69" s="71" t="e">
        <f aca="false" ca="false" dt2D="false" dtr="false" t="normal">BB69*(50/BC69)</f>
        <v>#NUM!</v>
      </c>
      <c r="BG69" s="71" t="e">
        <f aca="false" ca="false" dt2D="false" dtr="false" t="normal">BA69*POWER(2, 0.5)*BF69</f>
        <v>#NUM!</v>
      </c>
      <c r="BH69" s="0" t="e">
        <f aca="false" ca="false" dt2D="false" dtr="false" t="normal">20*LOG10(BF69)</f>
        <v>#NUM!</v>
      </c>
      <c r="BI69" s="0" t="e">
        <f aca="false" ca="false" dt2D="false" dtr="false" t="normal">AY69-BH69</f>
        <v>#NUM!</v>
      </c>
      <c r="BK69" s="75" t="n"/>
    </row>
    <row outlineLevel="0" r="70">
      <c r="O70" s="1" t="n">
        <f aca="false" ca="false" dt2D="false" dtr="false" t="normal">1+O69</f>
        <v>67</v>
      </c>
      <c r="P70" s="65" t="n">
        <f aca="false" ca="false" dt2D="false" dtr="false" t="normal">P69+$J$45</f>
        <v>25.05</v>
      </c>
      <c r="Q70" s="104" t="n"/>
      <c r="R70" s="67" t="n">
        <f aca="false" ca="false" dt2D="false" dtr="false" t="normal">20*LOG(P70)</f>
        <v>27.97615460406529</v>
      </c>
      <c r="S70" s="67" t="n">
        <f aca="false" ca="false" dt2D="false" dtr="false" t="normal">2*$J$6*(P70/1000)</f>
        <v>2.929155273854562</v>
      </c>
      <c r="T70" s="67" t="n">
        <f aca="false" ca="false" dt2D="false" dtr="false" t="normal">R70+S70</f>
        <v>30.90530987791985</v>
      </c>
      <c r="U70" s="68" t="n">
        <f aca="false" ca="false" dt2D="false" dtr="false" t="normal">$Q$4-(R70+S70)+$Q$8+$Q$10</f>
        <v>122.1695791948237</v>
      </c>
      <c r="V70" s="69" t="n">
        <f aca="false" ca="false" dt2D="false" dtr="false" t="normal">POWER(10, (U70+$D$16)*0.05)*1000</f>
        <v>0.949971725767585</v>
      </c>
      <c r="W70" s="70" t="n">
        <f aca="false" ca="false" dt2D="false" dtr="false" t="normal">POWER(10, 0.05*T70)</f>
        <v>35.09663619443552</v>
      </c>
      <c r="X70" s="71" t="n">
        <f aca="false" ca="false" dt2D="false" dtr="false" t="normal">V70*POWER(2, 0.5)*W70</f>
        <v>47.151028587673935</v>
      </c>
      <c r="Y70" s="71" t="n">
        <f aca="false" ca="false" dt2D="false" dtr="false" t="normal">W70*(50/$X$4)</f>
        <v>37.21725405117718</v>
      </c>
      <c r="Z70" s="71" t="n"/>
      <c r="AA70" s="71" t="n"/>
      <c r="AC70" s="1" t="n">
        <f aca="false" ca="false" dt2D="false" dtr="false" t="normal">AC69+1</f>
        <v>67</v>
      </c>
      <c r="AD70" s="73" t="n">
        <f aca="false" ca="false" dt2D="false" dtr="false" t="normal">AD69+$J$46</f>
        <v>209</v>
      </c>
      <c r="AF70" s="0" t="n">
        <f aca="false" ca="false" dt2D="false" dtr="false" t="normal">20*LOG(AD70)</f>
        <v>46.40292572222108</v>
      </c>
      <c r="AG70" s="0" t="n">
        <f aca="false" ca="false" dt2D="false" dtr="false" t="normal">2*$J$6*(AD70/1000)</f>
        <v>24.438860368686765</v>
      </c>
      <c r="AH70" s="75" t="n">
        <f aca="false" ca="false" dt2D="false" dtr="false" t="normal">AF70+AG70</f>
        <v>70.84178609090785</v>
      </c>
      <c r="AI70" s="74" t="n">
        <f aca="false" ca="false" dt2D="false" dtr="false" t="normal">$AE$4-(AF70+AG70)+$Q$8+$Q$10</f>
        <v>102.2331029818357</v>
      </c>
      <c r="AJ70" s="76" t="n">
        <f aca="false" ca="false" dt2D="false" dtr="false" t="normal">POWER(10, (AI70+$D$16)*0.05)*1000</f>
        <v>0.09569447603005586</v>
      </c>
      <c r="AK70" s="77" t="n">
        <f aca="false" ca="false" dt2D="false" dtr="false" t="normal">POWER(10, 0.05*AH70)</f>
        <v>3484.0895146124494</v>
      </c>
      <c r="AL70" s="0" t="n">
        <f aca="false" ca="false" dt2D="false" dtr="false" t="normal">AJ70*POWER(2, 0.5)*AK70</f>
        <v>471.5102858767394</v>
      </c>
      <c r="AM70" s="78" t="n">
        <f aca="false" ca="false" dt2D="false" dtr="false" t="normal">AK70*($X$4/$AL$4)</f>
        <v>348.40895146124467</v>
      </c>
      <c r="AN70" s="79" t="n">
        <f aca="false" ca="false" dt2D="false" dtr="false" t="normal">AJ70*POWER(2, 0.5)*AM70</f>
        <v>47.1510285876739</v>
      </c>
      <c r="AO70" s="79" t="n">
        <f aca="false" ca="false" dt2D="false" dtr="false" t="normal">AK70*(50/AL70)</f>
        <v>369.4606055235928</v>
      </c>
      <c r="AP70" s="79" t="n">
        <f aca="false" ca="false" dt2D="false" dtr="false" t="normal">AJ70*POWER(2, 0.5)*AO70</f>
        <v>50</v>
      </c>
      <c r="AQ70" s="79" t="n">
        <f aca="false" ca="false" dt2D="false" dtr="false" t="normal">20*LOG10(AO70)</f>
        <v>51.35136275362534</v>
      </c>
      <c r="AR70" s="79" t="n">
        <f aca="false" ca="false" dt2D="false" dtr="false" t="normal">AH70-AQ70</f>
        <v>19.490423337282508</v>
      </c>
      <c r="AT70" s="72" t="n">
        <f aca="false" ca="false" dt2D="false" dtr="false" t="normal">AT69+1</f>
        <v>67</v>
      </c>
      <c r="AU70" s="73" t="n">
        <f aca="false" ca="false" dt2D="false" dtr="false" t="normal">AU69+27</f>
        <v>1832</v>
      </c>
      <c r="AW70" s="72" t="n">
        <f aca="false" ca="false" dt2D="false" dtr="false" t="normal">20*LOG(AU70)</f>
        <v>65.25850938663663</v>
      </c>
      <c r="AX70" s="72" t="n">
        <f aca="false" ca="false" dt2D="false" dtr="false" t="normal">2*$J$6*(AU70/1000)</f>
        <v>214.2200583513596</v>
      </c>
      <c r="AY70" s="72" t="n">
        <f aca="false" ca="false" dt2D="false" dtr="false" t="normal">AW70+AX70</f>
        <v>279.47856773799623</v>
      </c>
      <c r="AZ70" s="80" t="e">
        <f aca="false" ca="false" dt2D="false" dtr="false" t="normal">$AV$4-(AW70+AX70)+$Q$8+$Q$10</f>
        <v>#NUM!</v>
      </c>
      <c r="BA70" s="81" t="e">
        <f aca="false" ca="false" dt2D="false" dtr="false" t="normal">POWER(10, (AZ70+$D$16)*0.05)*1000</f>
        <v>#NUM!</v>
      </c>
      <c r="BB70" s="82" t="n">
        <f aca="false" ca="false" dt2D="false" dtr="false" t="normal">POWER(10, 0.05*AY70)</f>
        <v>94173429620029.5</v>
      </c>
      <c r="BC70" s="72" t="e">
        <f aca="false" ca="false" dt2D="false" dtr="false" t="normal">BA70*POWER(2, 0.5)*BB70</f>
        <v>#NUM!</v>
      </c>
      <c r="BD70" s="71" t="e">
        <f aca="false" ca="false" dt2D="false" dtr="false" t="normal">BB70*($X$4/$BC$4)</f>
        <v>#NUM!</v>
      </c>
      <c r="BE70" s="71" t="e">
        <f aca="false" ca="false" dt2D="false" dtr="false" t="normal">BA70*POWER(2, 0.5)*BD70</f>
        <v>#NUM!</v>
      </c>
      <c r="BF70" s="71" t="e">
        <f aca="false" ca="false" dt2D="false" dtr="false" t="normal">BB70*(50/BC70)</f>
        <v>#NUM!</v>
      </c>
      <c r="BG70" s="71" t="e">
        <f aca="false" ca="false" dt2D="false" dtr="false" t="normal">BA70*POWER(2, 0.5)*BF70</f>
        <v>#NUM!</v>
      </c>
      <c r="BH70" s="0" t="e">
        <f aca="false" ca="false" dt2D="false" dtr="false" t="normal">20*LOG10(BF70)</f>
        <v>#NUM!</v>
      </c>
      <c r="BI70" s="0" t="e">
        <f aca="false" ca="false" dt2D="false" dtr="false" t="normal">AY70-BH70</f>
        <v>#NUM!</v>
      </c>
      <c r="BK70" s="75" t="n"/>
    </row>
    <row outlineLevel="0" r="71">
      <c r="O71" s="1" t="n">
        <f aca="false" ca="false" dt2D="false" dtr="false" t="normal">1+O70</f>
        <v>68</v>
      </c>
      <c r="P71" s="65" t="n">
        <f aca="false" ca="false" dt2D="false" dtr="false" t="normal">P70+$J$45</f>
        <v>25.425</v>
      </c>
      <c r="Q71" s="104" t="n"/>
      <c r="R71" s="67" t="n">
        <f aca="false" ca="false" dt2D="false" dtr="false" t="normal">20*LOG(P71)</f>
        <v>28.105219231895646</v>
      </c>
      <c r="S71" s="67" t="n">
        <f aca="false" ca="false" dt2D="false" dtr="false" t="normal">2*$J$6*(P71/1000)</f>
        <v>2.973004903702684</v>
      </c>
      <c r="T71" s="67" t="n">
        <f aca="false" ca="false" dt2D="false" dtr="false" t="normal">R71+S71</f>
        <v>31.07822413559833</v>
      </c>
      <c r="U71" s="68" t="n">
        <f aca="false" ca="false" dt2D="false" dtr="false" t="normal">$Q$4-(R71+S71)+$Q$8+$Q$10</f>
        <v>121.99666493714521</v>
      </c>
      <c r="V71" s="69" t="n">
        <f aca="false" ca="false" dt2D="false" dtr="false" t="normal">POWER(10, (U71+$D$16)*0.05)*1000</f>
        <v>0.9312471713353716</v>
      </c>
      <c r="W71" s="70" t="n">
        <f aca="false" ca="false" dt2D="false" dtr="false" t="normal">POWER(10, 0.05*T71)</f>
        <v>35.80232303573664</v>
      </c>
      <c r="X71" s="71" t="n">
        <f aca="false" ca="false" dt2D="false" dtr="false" t="normal">V71*POWER(2, 0.5)*W71</f>
        <v>47.151028587673885</v>
      </c>
      <c r="Y71" s="71" t="n">
        <f aca="false" ca="false" dt2D="false" dtr="false" t="normal">W71*(50/$X$4)</f>
        <v>37.96558008184791</v>
      </c>
      <c r="Z71" s="71" t="n"/>
      <c r="AA71" s="71" t="n"/>
      <c r="AC71" s="1" t="n">
        <f aca="false" ca="false" dt2D="false" dtr="false" t="normal">AC70+1</f>
        <v>68</v>
      </c>
      <c r="AD71" s="73" t="n">
        <f aca="false" ca="false" dt2D="false" dtr="false" t="normal">AD70+$J$46</f>
        <v>212</v>
      </c>
      <c r="AF71" s="0" t="n">
        <f aca="false" ca="false" dt2D="false" dtr="false" t="normal">20*LOG(AD71)</f>
        <v>46.52671721857502</v>
      </c>
      <c r="AG71" s="0" t="n">
        <f aca="false" ca="false" dt2D="false" dtr="false" t="normal">2*$J$6*(AD71/1000)</f>
        <v>24.789657407471744</v>
      </c>
      <c r="AH71" s="75" t="n">
        <f aca="false" ca="false" dt2D="false" dtr="false" t="normal">AF71+AG71</f>
        <v>71.31637462604677</v>
      </c>
      <c r="AI71" s="74" t="n">
        <f aca="false" ca="false" dt2D="false" dtr="false" t="normal">$AE$4-(AF71+AG71)+$Q$8+$Q$10</f>
        <v>101.7585144466968</v>
      </c>
      <c r="AJ71" s="76" t="n">
        <f aca="false" ca="false" dt2D="false" dtr="false" t="normal">POWER(10, (AI71+$D$16)*0.05)*1000</f>
        <v>0.09060610100050323</v>
      </c>
      <c r="AK71" s="77" t="n">
        <f aca="false" ca="false" dt2D="false" dtr="false" t="normal">POWER(10, 0.05*AH71)</f>
        <v>3679.7535360317356</v>
      </c>
      <c r="AL71" s="0" t="n">
        <f aca="false" ca="false" dt2D="false" dtr="false" t="normal">AJ71*POWER(2, 0.5)*AK71</f>
        <v>471.5102858767399</v>
      </c>
      <c r="AM71" s="78" t="n">
        <f aca="false" ca="false" dt2D="false" dtr="false" t="normal">AK71*($X$4/$AL$4)</f>
        <v>367.9753536031733</v>
      </c>
      <c r="AN71" s="79" t="n">
        <f aca="false" ca="false" dt2D="false" dtr="false" t="normal">AJ71*POWER(2, 0.5)*AM71</f>
        <v>47.151028587673956</v>
      </c>
      <c r="AO71" s="79" t="n">
        <f aca="false" ca="false" dt2D="false" dtr="false" t="normal">AK71*(50/AL71)</f>
        <v>390.20925378006285</v>
      </c>
      <c r="AP71" s="79" t="n">
        <f aca="false" ca="false" dt2D="false" dtr="false" t="normal">AJ71*POWER(2, 0.5)*AO71</f>
        <v>50</v>
      </c>
      <c r="AQ71" s="79" t="n">
        <f aca="false" ca="false" dt2D="false" dtr="false" t="normal">20*LOG10(AO71)</f>
        <v>51.82595128876425</v>
      </c>
      <c r="AR71" s="79" t="n">
        <f aca="false" ca="false" dt2D="false" dtr="false" t="normal">AH71-AQ71</f>
        <v>19.490423337282515</v>
      </c>
      <c r="AT71" s="72" t="n">
        <f aca="false" ca="false" dt2D="false" dtr="false" t="normal">AT70+1</f>
        <v>68</v>
      </c>
      <c r="AU71" s="73" t="n">
        <f aca="false" ca="false" dt2D="false" dtr="false" t="normal">AU70+27</f>
        <v>1859</v>
      </c>
      <c r="AW71" s="72" t="n">
        <f aca="false" ca="false" dt2D="false" dtr="false" t="normal">20*LOG(AU71)</f>
        <v>65.38558779543797</v>
      </c>
      <c r="AX71" s="72" t="n">
        <f aca="false" ca="false" dt2D="false" dtr="false" t="normal">2*$J$6*(AU71/1000)</f>
        <v>217.37723170042437</v>
      </c>
      <c r="AY71" s="72" t="n">
        <f aca="false" ca="false" dt2D="false" dtr="false" t="normal">AW71+AX71</f>
        <v>282.76281949586235</v>
      </c>
      <c r="AZ71" s="80" t="e">
        <f aca="false" ca="false" dt2D="false" dtr="false" t="normal">$AV$4-(AW71+AX71)+$Q$8+$Q$10</f>
        <v>#NUM!</v>
      </c>
      <c r="BA71" s="81" t="e">
        <f aca="false" ca="false" dt2D="false" dtr="false" t="normal">POWER(10, (AZ71+$D$16)*0.05)*1000</f>
        <v>#NUM!</v>
      </c>
      <c r="BB71" s="82" t="n">
        <f aca="false" ca="false" dt2D="false" dtr="false" t="normal">POWER(10, 0.05*AY71)</f>
        <v>137448807030874.77</v>
      </c>
      <c r="BC71" s="72" t="e">
        <f aca="false" ca="false" dt2D="false" dtr="false" t="normal">BA71*POWER(2, 0.5)*BB71</f>
        <v>#NUM!</v>
      </c>
      <c r="BD71" s="71" t="e">
        <f aca="false" ca="false" dt2D="false" dtr="false" t="normal">BB71*($X$4/$BC$4)</f>
        <v>#NUM!</v>
      </c>
      <c r="BE71" s="71" t="e">
        <f aca="false" ca="false" dt2D="false" dtr="false" t="normal">BA71*POWER(2, 0.5)*BD71</f>
        <v>#NUM!</v>
      </c>
      <c r="BF71" s="71" t="e">
        <f aca="false" ca="false" dt2D="false" dtr="false" t="normal">BB71*(50/BC71)</f>
        <v>#NUM!</v>
      </c>
      <c r="BG71" s="71" t="e">
        <f aca="false" ca="false" dt2D="false" dtr="false" t="normal">BA71*POWER(2, 0.5)*BF71</f>
        <v>#NUM!</v>
      </c>
      <c r="BH71" s="0" t="e">
        <f aca="false" ca="false" dt2D="false" dtr="false" t="normal">20*LOG10(BF71)</f>
        <v>#NUM!</v>
      </c>
      <c r="BI71" s="0" t="e">
        <f aca="false" ca="false" dt2D="false" dtr="false" t="normal">AY71-BH71</f>
        <v>#NUM!</v>
      </c>
      <c r="BK71" s="75" t="n"/>
    </row>
    <row outlineLevel="0" r="72">
      <c r="O72" s="1" t="n">
        <f aca="false" ca="false" dt2D="false" dtr="false" t="normal">1+O71</f>
        <v>69</v>
      </c>
      <c r="P72" s="65" t="n">
        <f aca="false" ca="false" dt2D="false" dtr="false" t="normal">P71+$J$45</f>
        <v>25.8</v>
      </c>
      <c r="Q72" s="104" t="n"/>
      <c r="R72" s="67" t="n">
        <f aca="false" ca="false" dt2D="false" dtr="false" t="normal">20*LOG(P72)</f>
        <v>28.2323941192646</v>
      </c>
      <c r="S72" s="67" t="n">
        <f aca="false" ca="false" dt2D="false" dtr="false" t="normal">2*$J$6*(P72/1000)</f>
        <v>3.0168545335508066</v>
      </c>
      <c r="T72" s="67" t="n">
        <f aca="false" ca="false" dt2D="false" dtr="false" t="normal">R72+S72</f>
        <v>31.249248652815407</v>
      </c>
      <c r="U72" s="68" t="n">
        <f aca="false" ca="false" dt2D="false" dtr="false" t="normal">$Q$4-(R72+S72)+$Q$8+$Q$10</f>
        <v>121.82564041992815</v>
      </c>
      <c r="V72" s="69" t="n">
        <f aca="false" ca="false" dt2D="false" dtr="false" t="normal">POWER(10, (U72+$D$16)*0.05)*1000</f>
        <v>0.9130903242781075</v>
      </c>
      <c r="W72" s="70" t="n">
        <f aca="false" ca="false" dt2D="false" dtr="false" t="normal">POWER(10, 0.05*T72)</f>
        <v>36.514254031357076</v>
      </c>
      <c r="X72" s="71" t="n">
        <f aca="false" ca="false" dt2D="false" dtr="false" t="normal">V72*POWER(2, 0.5)*W72</f>
        <v>47.15102858767398</v>
      </c>
      <c r="Y72" s="71" t="n">
        <f aca="false" ca="false" dt2D="false" dtr="false" t="normal">W72*(50/$X$4)</f>
        <v>38.72052755271448</v>
      </c>
      <c r="Z72" s="71" t="n"/>
      <c r="AA72" s="71" t="n"/>
      <c r="AC72" s="1" t="n">
        <f aca="false" ca="false" dt2D="false" dtr="false" t="normal">AC71+1</f>
        <v>69</v>
      </c>
      <c r="AD72" s="73" t="n">
        <f aca="false" ca="false" dt2D="false" dtr="false" t="normal">AD71+$J$46</f>
        <v>215</v>
      </c>
      <c r="AF72" s="0" t="n">
        <f aca="false" ca="false" dt2D="false" dtr="false" t="normal">20*LOG(AD72)</f>
        <v>46.648769198312095</v>
      </c>
      <c r="AG72" s="0" t="n">
        <f aca="false" ca="false" dt2D="false" dtr="false" t="normal">2*$J$6*(AD72/1000)</f>
        <v>25.14045444625672</v>
      </c>
      <c r="AH72" s="75" t="n">
        <f aca="false" ca="false" dt2D="false" dtr="false" t="normal">AF72+AG72</f>
        <v>71.7892236445688</v>
      </c>
      <c r="AI72" s="74" t="n">
        <f aca="false" ca="false" dt2D="false" dtr="false" t="normal">$AE$4-(AF72+AG72)+$Q$8+$Q$10</f>
        <v>101.28566542817474</v>
      </c>
      <c r="AJ72" s="76" t="n">
        <f aca="false" ca="false" dt2D="false" dtr="false" t="normal">POWER(10, (AI72+$D$16)*0.05)*1000</f>
        <v>0.0858054732866309</v>
      </c>
      <c r="AK72" s="77" t="n">
        <f aca="false" ca="false" dt2D="false" dtr="false" t="normal">POWER(10, 0.05*AH72)</f>
        <v>3885.6276618731413</v>
      </c>
      <c r="AL72" s="0" t="n">
        <f aca="false" ca="false" dt2D="false" dtr="false" t="normal">AJ72*POWER(2, 0.5)*AK72</f>
        <v>471.5102858767393</v>
      </c>
      <c r="AM72" s="78" t="n">
        <f aca="false" ca="false" dt2D="false" dtr="false" t="normal">AK72*($X$4/$AL$4)</f>
        <v>388.5627661873138</v>
      </c>
      <c r="AN72" s="79" t="n">
        <f aca="false" ca="false" dt2D="false" dtr="false" t="normal">AJ72*POWER(2, 0.5)*AM72</f>
        <v>47.15102858767389</v>
      </c>
      <c r="AO72" s="79" t="n">
        <f aca="false" ca="false" dt2D="false" dtr="false" t="normal">AK72*(50/AL72)</f>
        <v>412.04060423073247</v>
      </c>
      <c r="AP72" s="79" t="n">
        <f aca="false" ca="false" dt2D="false" dtr="false" t="normal">AJ72*POWER(2, 0.5)*AO72</f>
        <v>50</v>
      </c>
      <c r="AQ72" s="79" t="n">
        <f aca="false" ca="false" dt2D="false" dtr="false" t="normal">20*LOG10(AO72)</f>
        <v>52.2988003072863</v>
      </c>
      <c r="AR72" s="79" t="n">
        <f aca="false" ca="false" dt2D="false" dtr="false" t="normal">AH72-AQ72</f>
        <v>19.490423337282508</v>
      </c>
      <c r="AT72" s="72" t="n">
        <f aca="false" ca="false" dt2D="false" dtr="false" t="normal">AT71+1</f>
        <v>69</v>
      </c>
      <c r="AU72" s="73" t="n">
        <f aca="false" ca="false" dt2D="false" dtr="false" t="normal">AU71+27</f>
        <v>1886</v>
      </c>
      <c r="AW72" s="72" t="n">
        <f aca="false" ca="false" dt2D="false" dtr="false" t="normal">20*LOG(AU72)</f>
        <v>65.51083376802619</v>
      </c>
      <c r="AX72" s="72" t="n">
        <f aca="false" ca="false" dt2D="false" dtr="false" t="normal">2*$J$6*(AU72/1000)</f>
        <v>220.53440504948918</v>
      </c>
      <c r="AY72" s="72" t="n">
        <f aca="false" ca="false" dt2D="false" dtr="false" t="normal">AW72+AX72</f>
        <v>286.0452388175154</v>
      </c>
      <c r="AZ72" s="80" t="e">
        <f aca="false" ca="false" dt2D="false" dtr="false" t="normal">$AV$4-(AW72+AX72)+$Q$8+$Q$10</f>
        <v>#NUM!</v>
      </c>
      <c r="BA72" s="81" t="e">
        <f aca="false" ca="false" dt2D="false" dtr="false" t="normal">POWER(10, (AZ72+$D$16)*0.05)*1000</f>
        <v>#NUM!</v>
      </c>
      <c r="BB72" s="82" t="n">
        <f aca="false" ca="false" dt2D="false" dtr="false" t="normal">POWER(10, 0.05*AY72)</f>
        <v>200568137160648.25</v>
      </c>
      <c r="BC72" s="72" t="e">
        <f aca="false" ca="false" dt2D="false" dtr="false" t="normal">BA72*POWER(2, 0.5)*BB72</f>
        <v>#NUM!</v>
      </c>
      <c r="BD72" s="71" t="e">
        <f aca="false" ca="false" dt2D="false" dtr="false" t="normal">BB72*($X$4/$BC$4)</f>
        <v>#NUM!</v>
      </c>
      <c r="BE72" s="71" t="e">
        <f aca="false" ca="false" dt2D="false" dtr="false" t="normal">BA72*POWER(2, 0.5)*BD72</f>
        <v>#NUM!</v>
      </c>
      <c r="BF72" s="71" t="e">
        <f aca="false" ca="false" dt2D="false" dtr="false" t="normal">BB72*(50/BC72)</f>
        <v>#NUM!</v>
      </c>
      <c r="BG72" s="71" t="e">
        <f aca="false" ca="false" dt2D="false" dtr="false" t="normal">BA72*POWER(2, 0.5)*BF72</f>
        <v>#NUM!</v>
      </c>
      <c r="BH72" s="0" t="e">
        <f aca="false" ca="false" dt2D="false" dtr="false" t="normal">20*LOG10(BF72)</f>
        <v>#NUM!</v>
      </c>
      <c r="BI72" s="0" t="e">
        <f aca="false" ca="false" dt2D="false" dtr="false" t="normal">AY72-BH72</f>
        <v>#NUM!</v>
      </c>
      <c r="BK72" s="75" t="n"/>
    </row>
    <row outlineLevel="0" r="73">
      <c r="O73" s="1" t="n">
        <f aca="false" ca="false" dt2D="false" dtr="false" t="normal">1+O72</f>
        <v>70</v>
      </c>
      <c r="P73" s="65" t="n">
        <f aca="false" ca="false" dt2D="false" dtr="false" t="normal">P72+$J$45</f>
        <v>26.175</v>
      </c>
      <c r="Q73" s="104" t="n"/>
      <c r="R73" s="67" t="n">
        <f aca="false" ca="false" dt2D="false" dtr="false" t="normal">20*LOG(P73)</f>
        <v>28.3577338070176</v>
      </c>
      <c r="S73" s="67" t="n">
        <f aca="false" ca="false" dt2D="false" dtr="false" t="normal">2*$J$6*(P73/1000)</f>
        <v>3.0607041633989285</v>
      </c>
      <c r="T73" s="67" t="n">
        <f aca="false" ca="false" dt2D="false" dtr="false" t="normal">R73+S73</f>
        <v>31.418437970416527</v>
      </c>
      <c r="U73" s="68" t="n">
        <f aca="false" ca="false" dt2D="false" dtr="false" t="normal">$Q$4-(R73+S73)+$Q$8+$Q$10</f>
        <v>121.65645110232701</v>
      </c>
      <c r="V73" s="69" t="n">
        <f aca="false" ca="false" dt2D="false" dtr="false" t="normal">POWER(10, (U73+$D$16)*0.05)*1000</f>
        <v>0.8954766684741549</v>
      </c>
      <c r="W73" s="70" t="n">
        <f aca="false" ca="false" dt2D="false" dtr="false" t="normal">POWER(10, 0.05*T73)</f>
        <v>37.23247431010788</v>
      </c>
      <c r="X73" s="71" t="n">
        <f aca="false" ca="false" dt2D="false" dtr="false" t="normal">V73*POWER(2, 0.5)*W73</f>
        <v>47.151028587673885</v>
      </c>
      <c r="Y73" s="71" t="n">
        <f aca="false" ca="false" dt2D="false" dtr="false" t="normal">W73*(50/$X$4)</f>
        <v>39.48214431937242</v>
      </c>
      <c r="Z73" s="71" t="n"/>
      <c r="AA73" s="71" t="n"/>
      <c r="AC73" s="1" t="n">
        <f aca="false" ca="false" dt2D="false" dtr="false" t="normal">AC72+1</f>
        <v>70</v>
      </c>
      <c r="AD73" s="73" t="n">
        <f aca="false" ca="false" dt2D="false" dtr="false" t="normal">AD72+$J$46</f>
        <v>218</v>
      </c>
      <c r="AF73" s="0" t="n">
        <f aca="false" ca="false" dt2D="false" dtr="false" t="normal">20*LOG(AD73)</f>
        <v>46.769129872092094</v>
      </c>
      <c r="AG73" s="0" t="n">
        <f aca="false" ca="false" dt2D="false" dtr="false" t="normal">2*$J$6*(AD73/1000)</f>
        <v>25.491251485041698</v>
      </c>
      <c r="AH73" s="75" t="n">
        <f aca="false" ca="false" dt2D="false" dtr="false" t="normal">AF73+AG73</f>
        <v>72.2603813571338</v>
      </c>
      <c r="AI73" s="74" t="n">
        <f aca="false" ca="false" dt2D="false" dtr="false" t="normal">$AE$4-(AF73+AG73)+$Q$8+$Q$10</f>
        <v>100.81450771560976</v>
      </c>
      <c r="AJ73" s="76" t="n">
        <f aca="false" ca="false" dt2D="false" dtr="false" t="normal">POWER(10, (AI73+$D$16)*0.05)*1000</f>
        <v>0.08127502383136011</v>
      </c>
      <c r="AK73" s="77" t="n">
        <f aca="false" ca="false" dt2D="false" dtr="false" t="normal">POWER(10, 0.05*AH73)</f>
        <v>4102.221135418532</v>
      </c>
      <c r="AL73" s="0" t="n">
        <f aca="false" ca="false" dt2D="false" dtr="false" t="normal">AJ73*POWER(2, 0.5)*AK73</f>
        <v>471.5102858767398</v>
      </c>
      <c r="AM73" s="78" t="n">
        <f aca="false" ca="false" dt2D="false" dtr="false" t="normal">AK73*($X$4/$AL$4)</f>
        <v>410.2221135418529</v>
      </c>
      <c r="AN73" s="79" t="n">
        <f aca="false" ca="false" dt2D="false" dtr="false" t="normal">AJ73*POWER(2, 0.5)*AM73</f>
        <v>47.15102858767394</v>
      </c>
      <c r="AO73" s="79" t="n">
        <f aca="false" ca="false" dt2D="false" dtr="false" t="normal">AK73*(50/AL73)</f>
        <v>435.0086581664644</v>
      </c>
      <c r="AP73" s="79" t="n">
        <f aca="false" ca="false" dt2D="false" dtr="false" t="normal">AJ73*POWER(2, 0.5)*AO73</f>
        <v>50</v>
      </c>
      <c r="AQ73" s="79" t="n">
        <f aca="false" ca="false" dt2D="false" dtr="false" t="normal">20*LOG10(AO73)</f>
        <v>52.76995801985129</v>
      </c>
      <c r="AR73" s="79" t="n">
        <f aca="false" ca="false" dt2D="false" dtr="false" t="normal">AH73-AQ73</f>
        <v>19.490423337282508</v>
      </c>
      <c r="AT73" s="72" t="n">
        <f aca="false" ca="false" dt2D="false" dtr="false" t="normal">AT72+1</f>
        <v>70</v>
      </c>
      <c r="AU73" s="73" t="n">
        <f aca="false" ca="false" dt2D="false" dtr="false" t="normal">AU72+27</f>
        <v>1913</v>
      </c>
      <c r="AW73" s="72" t="n">
        <f aca="false" ca="false" dt2D="false" dtr="false" t="normal">20*LOG(AU73)</f>
        <v>65.63429940054591</v>
      </c>
      <c r="AX73" s="72" t="n">
        <f aca="false" ca="false" dt2D="false" dtr="false" t="normal">2*$J$6*(AU73/1000)</f>
        <v>223.691578398554</v>
      </c>
      <c r="AY73" s="72" t="n">
        <f aca="false" ca="false" dt2D="false" dtr="false" t="normal">AW73+AX73</f>
        <v>289.3258777990999</v>
      </c>
      <c r="AZ73" s="80" t="e">
        <f aca="false" ca="false" dt2D="false" dtr="false" t="normal">$AV$4-(AW73+AX73)+$Q$8+$Q$10</f>
        <v>#NUM!</v>
      </c>
      <c r="BA73" s="81" t="e">
        <f aca="false" ca="false" dt2D="false" dtr="false" t="normal">POWER(10, (AZ73+$D$16)*0.05)*1000</f>
        <v>#NUM!</v>
      </c>
      <c r="BB73" s="82" t="n">
        <f aca="false" ca="false" dt2D="false" dtr="false" t="normal">POWER(10, 0.05*AY73)</f>
        <v>292613184082498.3</v>
      </c>
      <c r="BC73" s="72" t="e">
        <f aca="false" ca="false" dt2D="false" dtr="false" t="normal">BA73*POWER(2, 0.5)*BB73</f>
        <v>#NUM!</v>
      </c>
      <c r="BD73" s="71" t="e">
        <f aca="false" ca="false" dt2D="false" dtr="false" t="normal">BB73*($X$4/$BC$4)</f>
        <v>#NUM!</v>
      </c>
      <c r="BE73" s="71" t="e">
        <f aca="false" ca="false" dt2D="false" dtr="false" t="normal">BA73*POWER(2, 0.5)*BD73</f>
        <v>#NUM!</v>
      </c>
      <c r="BF73" s="71" t="e">
        <f aca="false" ca="false" dt2D="false" dtr="false" t="normal">BB73*(50/BC73)</f>
        <v>#NUM!</v>
      </c>
      <c r="BG73" s="71" t="e">
        <f aca="false" ca="false" dt2D="false" dtr="false" t="normal">BA73*POWER(2, 0.5)*BF73</f>
        <v>#NUM!</v>
      </c>
      <c r="BH73" s="0" t="e">
        <f aca="false" ca="false" dt2D="false" dtr="false" t="normal">20*LOG10(BF73)</f>
        <v>#NUM!</v>
      </c>
      <c r="BI73" s="0" t="e">
        <f aca="false" ca="false" dt2D="false" dtr="false" t="normal">AY73-BH73</f>
        <v>#NUM!</v>
      </c>
      <c r="BK73" s="75" t="n"/>
    </row>
    <row outlineLevel="0" r="74">
      <c r="O74" s="1" t="n">
        <f aca="false" ca="false" dt2D="false" dtr="false" t="normal">1+O73</f>
        <v>71</v>
      </c>
      <c r="P74" s="65" t="n">
        <f aca="false" ca="false" dt2D="false" dtr="false" t="normal">P73+$J$45</f>
        <v>26.55</v>
      </c>
      <c r="Q74" s="104" t="n"/>
      <c r="R74" s="67" t="n">
        <f aca="false" ca="false" dt2D="false" dtr="false" t="normal">20*LOG(P74)</f>
        <v>28.481290508349755</v>
      </c>
      <c r="S74" s="67" t="n">
        <f aca="false" ca="false" dt2D="false" dtr="false" t="normal">2*$J$6*(P74/1000)</f>
        <v>3.104553793247051</v>
      </c>
      <c r="T74" s="67" t="n">
        <f aca="false" ca="false" dt2D="false" dtr="false" t="normal">R74+S74</f>
        <v>31.585844301596804</v>
      </c>
      <c r="U74" s="68" t="n">
        <f aca="false" ca="false" dt2D="false" dtr="false" t="normal">$Q$4-(R74+S74)+$Q$8+$Q$10</f>
        <v>121.48904477114674</v>
      </c>
      <c r="V74" s="69" t="n">
        <f aca="false" ca="false" dt2D="false" dtr="false" t="normal">POWER(10, (U74+$D$16)*0.05)*1000</f>
        <v>0.8783830734698466</v>
      </c>
      <c r="W74" s="70" t="n">
        <f aca="false" ca="false" dt2D="false" dtr="false" t="normal">POWER(10, 0.05*T74)</f>
        <v>37.95702929766155</v>
      </c>
      <c r="X74" s="71" t="n">
        <f aca="false" ca="false" dt2D="false" dtr="false" t="normal">V74*POWER(2, 0.5)*W74</f>
        <v>47.151028587673885</v>
      </c>
      <c r="Y74" s="71" t="n">
        <f aca="false" ca="false" dt2D="false" dtr="false" t="normal">W74*(50/$X$4)</f>
        <v>40.25047855221573</v>
      </c>
      <c r="Z74" s="71" t="n"/>
      <c r="AA74" s="71" t="n"/>
      <c r="AC74" s="1" t="n">
        <f aca="false" ca="false" dt2D="false" dtr="false" t="normal">AC73+1</f>
        <v>71</v>
      </c>
      <c r="AD74" s="73" t="n">
        <f aca="false" ca="false" dt2D="false" dtr="false" t="normal">AD73+$J$46</f>
        <v>221</v>
      </c>
      <c r="AF74" s="0" t="n">
        <f aca="false" ca="false" dt2D="false" dtr="false" t="normal">20*LOG(AD74)</f>
        <v>46.8878454737022</v>
      </c>
      <c r="AG74" s="0" t="n">
        <f aca="false" ca="false" dt2D="false" dtr="false" t="normal">2*$J$6*(AD74/1000)</f>
        <v>25.842048523826676</v>
      </c>
      <c r="AH74" s="75" t="n">
        <f aca="false" ca="false" dt2D="false" dtr="false" t="normal">AF74+AG74</f>
        <v>72.72989399752888</v>
      </c>
      <c r="AI74" s="74" t="n">
        <f aca="false" ca="false" dt2D="false" dtr="false" t="normal">$AE$4-(AF74+AG74)+$Q$8+$Q$10</f>
        <v>100.34499507521467</v>
      </c>
      <c r="AJ74" s="76" t="n">
        <f aca="false" ca="false" dt2D="false" dtr="false" t="normal">POWER(10, (AI74+$D$16)*0.05)*1000</f>
        <v>0.0769983597032397</v>
      </c>
      <c r="AK74" s="77" t="n">
        <f aca="false" ca="false" dt2D="false" dtr="false" t="normal">POWER(10, 0.05*AH74)</f>
        <v>4330.067832972575</v>
      </c>
      <c r="AL74" s="0" t="n">
        <f aca="false" ca="false" dt2D="false" dtr="false" t="normal">AJ74*POWER(2, 0.5)*AK74</f>
        <v>471.5102858767394</v>
      </c>
      <c r="AM74" s="78" t="n">
        <f aca="false" ca="false" dt2D="false" dtr="false" t="normal">AK74*($X$4/$AL$4)</f>
        <v>433.0067832972572</v>
      </c>
      <c r="AN74" s="79" t="n">
        <f aca="false" ca="false" dt2D="false" dtr="false" t="normal">AJ74*POWER(2, 0.5)*AM74</f>
        <v>47.151028587673906</v>
      </c>
      <c r="AO74" s="79" t="n">
        <f aca="false" ca="false" dt2D="false" dtr="false" t="normal">AK74*(50/AL74)</f>
        <v>459.1700290186805</v>
      </c>
      <c r="AP74" s="79" t="n">
        <f aca="false" ca="false" dt2D="false" dtr="false" t="normal">AJ74*POWER(2, 0.5)*AO74</f>
        <v>50</v>
      </c>
      <c r="AQ74" s="79" t="n">
        <f aca="false" ca="false" dt2D="false" dtr="false" t="normal">20*LOG10(AO74)</f>
        <v>53.23947066024637</v>
      </c>
      <c r="AR74" s="79" t="n">
        <f aca="false" ca="false" dt2D="false" dtr="false" t="normal">AH74-AQ74</f>
        <v>19.490423337282508</v>
      </c>
      <c r="AT74" s="72" t="n">
        <f aca="false" ca="false" dt2D="false" dtr="false" t="normal">AT73+1</f>
        <v>71</v>
      </c>
      <c r="AU74" s="73" t="n">
        <f aca="false" ca="false" dt2D="false" dtr="false" t="normal">AU73+27</f>
        <v>1940</v>
      </c>
      <c r="AW74" s="72" t="n">
        <f aca="false" ca="false" dt2D="false" dtr="false" t="normal">20*LOG(AU74)</f>
        <v>65.75603459860451</v>
      </c>
      <c r="AX74" s="72" t="n">
        <f aca="false" ca="false" dt2D="false" dtr="false" t="normal">2*$J$6*(AU74/1000)</f>
        <v>226.84875174761876</v>
      </c>
      <c r="AY74" s="72" t="n">
        <f aca="false" ca="false" dt2D="false" dtr="false" t="normal">AW74+AX74</f>
        <v>292.60478634622325</v>
      </c>
      <c r="AZ74" s="80" t="e">
        <f aca="false" ca="false" dt2D="false" dtr="false" t="normal">$AV$4-(AW74+AX74)+$Q$8+$Q$10</f>
        <v>#NUM!</v>
      </c>
      <c r="BA74" s="81" t="e">
        <f aca="false" ca="false" dt2D="false" dtr="false" t="normal">POWER(10, (AZ74+$D$16)*0.05)*1000</f>
        <v>#NUM!</v>
      </c>
      <c r="BB74" s="82" t="n">
        <f aca="false" ca="false" dt2D="false" dtr="false" t="normal">POWER(10, 0.05*AY74)</f>
        <v>426814649572394.6</v>
      </c>
      <c r="BC74" s="72" t="e">
        <f aca="false" ca="false" dt2D="false" dtr="false" t="normal">BA74*POWER(2, 0.5)*BB74</f>
        <v>#NUM!</v>
      </c>
      <c r="BD74" s="71" t="e">
        <f aca="false" ca="false" dt2D="false" dtr="false" t="normal">BB74*($X$4/$BC$4)</f>
        <v>#NUM!</v>
      </c>
      <c r="BE74" s="71" t="e">
        <f aca="false" ca="false" dt2D="false" dtr="false" t="normal">BA74*POWER(2, 0.5)*BD74</f>
        <v>#NUM!</v>
      </c>
      <c r="BF74" s="71" t="e">
        <f aca="false" ca="false" dt2D="false" dtr="false" t="normal">BB74*(50/BC74)</f>
        <v>#NUM!</v>
      </c>
      <c r="BG74" s="71" t="e">
        <f aca="false" ca="false" dt2D="false" dtr="false" t="normal">BA74*POWER(2, 0.5)*BF74</f>
        <v>#NUM!</v>
      </c>
      <c r="BH74" s="0" t="e">
        <f aca="false" ca="false" dt2D="false" dtr="false" t="normal">20*LOG10(BF74)</f>
        <v>#NUM!</v>
      </c>
      <c r="BI74" s="0" t="e">
        <f aca="false" ca="false" dt2D="false" dtr="false" t="normal">AY74-BH74</f>
        <v>#NUM!</v>
      </c>
      <c r="BK74" s="75" t="n"/>
    </row>
    <row outlineLevel="0" r="75">
      <c r="O75" s="1" t="n">
        <f aca="false" ca="false" dt2D="false" dtr="false" t="normal">1+O74</f>
        <v>72</v>
      </c>
      <c r="P75" s="65" t="n">
        <f aca="false" ca="false" dt2D="false" dtr="false" t="normal">P74+$J$45</f>
        <v>26.925</v>
      </c>
      <c r="Q75" s="104" t="n"/>
      <c r="R75" s="67" t="n">
        <f aca="false" ca="false" dt2D="false" dtr="false" t="normal">20*LOG(P75)</f>
        <v>28.60311423940038</v>
      </c>
      <c r="S75" s="67" t="n">
        <f aca="false" ca="false" dt2D="false" dtr="false" t="normal">2*$J$6*(P75/1000)</f>
        <v>3.148403423095173</v>
      </c>
      <c r="T75" s="67" t="n">
        <f aca="false" ca="false" dt2D="false" dtr="false" t="normal">R75+S75</f>
        <v>31.75151766249555</v>
      </c>
      <c r="U75" s="68" t="n">
        <f aca="false" ca="false" dt2D="false" dtr="false" t="normal">$Q$4-(R75+S75)+$Q$8+$Q$10</f>
        <v>121.32337141024799</v>
      </c>
      <c r="V75" s="69" t="n">
        <f aca="false" ca="false" dt2D="false" dtr="false" t="normal">POWER(10, (U75+$D$16)*0.05)*1000</f>
        <v>0.8617876979816173</v>
      </c>
      <c r="W75" s="70" t="n">
        <f aca="false" ca="false" dt2D="false" dtr="false" t="normal">POWER(10, 0.05*T75)</f>
        <v>38.68796471840118</v>
      </c>
      <c r="X75" s="71" t="n">
        <f aca="false" ca="false" dt2D="false" dtr="false" t="normal">V75*POWER(2, 0.5)*W75</f>
        <v>47.15102858767391</v>
      </c>
      <c r="Y75" s="71" t="n">
        <f aca="false" ca="false" dt2D="false" dtr="false" t="normal">W75*(50/$X$4)</f>
        <v>41.0255787383978</v>
      </c>
      <c r="Z75" s="71" t="n"/>
      <c r="AA75" s="71" t="n"/>
      <c r="AC75" s="1" t="n">
        <f aca="false" ca="false" dt2D="false" dtr="false" t="normal">AC74+1</f>
        <v>72</v>
      </c>
      <c r="AD75" s="73" t="n">
        <f aca="false" ca="false" dt2D="false" dtr="false" t="normal">AD74+$J$46</f>
        <v>224</v>
      </c>
      <c r="AF75" s="0" t="n">
        <f aca="false" ca="false" dt2D="false" dtr="false" t="normal">20*LOG(AD75)</f>
        <v>47.00496036668325</v>
      </c>
      <c r="AG75" s="0" t="n">
        <f aca="false" ca="false" dt2D="false" dtr="false" t="normal">2*$J$6*(AD75/1000)</f>
        <v>26.19284556261165</v>
      </c>
      <c r="AH75" s="75" t="n">
        <f aca="false" ca="false" dt2D="false" dtr="false" t="normal">AF75+AG75</f>
        <v>73.1978059292949</v>
      </c>
      <c r="AI75" s="74" t="n">
        <f aca="false" ca="false" dt2D="false" dtr="false" t="normal">$AE$4-(AF75+AG75)+$Q$8+$Q$10</f>
        <v>99.87708314344864</v>
      </c>
      <c r="AJ75" s="76" t="n">
        <f aca="false" ca="false" dt2D="false" dtr="false" t="normal">POWER(10, (AI75+$D$16)*0.05)*1000</f>
        <v>0.0729601766625995</v>
      </c>
      <c r="AK75" s="77" t="n">
        <f aca="false" ca="false" dt2D="false" dtr="false" t="normal">POWER(10, 0.05*AH75)</f>
        <v>4569.7274293136425</v>
      </c>
      <c r="AL75" s="0" t="n">
        <f aca="false" ca="false" dt2D="false" dtr="false" t="normal">AJ75*POWER(2, 0.5)*AK75</f>
        <v>471.51028587673943</v>
      </c>
      <c r="AM75" s="78" t="n">
        <f aca="false" ca="false" dt2D="false" dtr="false" t="normal">AK75*($X$4/$AL$4)</f>
        <v>456.9727429313639</v>
      </c>
      <c r="AN75" s="79" t="n">
        <f aca="false" ca="false" dt2D="false" dtr="false" t="normal">AJ75*POWER(2, 0.5)*AM75</f>
        <v>47.151028587673906</v>
      </c>
      <c r="AO75" s="79" t="n">
        <f aca="false" ca="false" dt2D="false" dtr="false" t="normal">AK75*(50/AL75)</f>
        <v>484.5840659463625</v>
      </c>
      <c r="AP75" s="79" t="n">
        <f aca="false" ca="false" dt2D="false" dtr="false" t="normal">AJ75*POWER(2, 0.5)*AO75</f>
        <v>50.00000000000001</v>
      </c>
      <c r="AQ75" s="79" t="n">
        <f aca="false" ca="false" dt2D="false" dtr="false" t="normal">20*LOG10(AO75)</f>
        <v>53.707382592012394</v>
      </c>
      <c r="AR75" s="79" t="n">
        <f aca="false" ca="false" dt2D="false" dtr="false" t="normal">AH75-AQ75</f>
        <v>19.490423337282508</v>
      </c>
      <c r="AT75" s="72" t="n">
        <f aca="false" ca="false" dt2D="false" dtr="false" t="normal">AT74+1</f>
        <v>72</v>
      </c>
      <c r="AU75" s="73" t="n">
        <f aca="false" ca="false" dt2D="false" dtr="false" t="normal">AU74+27</f>
        <v>1967</v>
      </c>
      <c r="AW75" s="72" t="n">
        <f aca="false" ca="false" dt2D="false" dtr="false" t="normal">20*LOG(AU75)</f>
        <v>65.87608719838673</v>
      </c>
      <c r="AX75" s="72" t="n">
        <f aca="false" ca="false" dt2D="false" dtr="false" t="normal">2*$J$6*(AU75/1000)</f>
        <v>230.00592509668357</v>
      </c>
      <c r="AY75" s="72" t="n">
        <f aca="false" ca="false" dt2D="false" dtr="false" t="normal">AW75+AX75</f>
        <v>295.8820122950703</v>
      </c>
      <c r="AZ75" s="80" t="e">
        <f aca="false" ca="false" dt2D="false" dtr="false" t="normal">$AV$4-(AW75+AX75)+$Q$8+$Q$10</f>
        <v>#NUM!</v>
      </c>
      <c r="BA75" s="81" t="e">
        <f aca="false" ca="false" dt2D="false" dtr="false" t="normal">POWER(10, (AZ75+$D$16)*0.05)*1000</f>
        <v>#NUM!</v>
      </c>
      <c r="BB75" s="82" t="n">
        <f aca="false" ca="false" dt2D="false" dtr="false" t="normal">POWER(10, 0.05*AY75)</f>
        <v>622444472686685.4</v>
      </c>
      <c r="BC75" s="72" t="e">
        <f aca="false" ca="false" dt2D="false" dtr="false" t="normal">BA75*POWER(2, 0.5)*BB75</f>
        <v>#NUM!</v>
      </c>
      <c r="BD75" s="71" t="e">
        <f aca="false" ca="false" dt2D="false" dtr="false" t="normal">BB75*($X$4/$BC$4)</f>
        <v>#NUM!</v>
      </c>
      <c r="BE75" s="71" t="e">
        <f aca="false" ca="false" dt2D="false" dtr="false" t="normal">BA75*POWER(2, 0.5)*BD75</f>
        <v>#NUM!</v>
      </c>
      <c r="BF75" s="71" t="e">
        <f aca="false" ca="false" dt2D="false" dtr="false" t="normal">BB75*(50/BC75)</f>
        <v>#NUM!</v>
      </c>
      <c r="BG75" s="71" t="e">
        <f aca="false" ca="false" dt2D="false" dtr="false" t="normal">BA75*POWER(2, 0.5)*BF75</f>
        <v>#NUM!</v>
      </c>
      <c r="BH75" s="0" t="e">
        <f aca="false" ca="false" dt2D="false" dtr="false" t="normal">20*LOG10(BF75)</f>
        <v>#NUM!</v>
      </c>
      <c r="BI75" s="0" t="e">
        <f aca="false" ca="false" dt2D="false" dtr="false" t="normal">AY75-BH75</f>
        <v>#NUM!</v>
      </c>
      <c r="BK75" s="75" t="n"/>
    </row>
    <row outlineLevel="0" r="76">
      <c r="O76" s="1" t="n">
        <f aca="false" ca="false" dt2D="false" dtr="false" t="normal">1+O75</f>
        <v>73</v>
      </c>
      <c r="P76" s="65" t="n">
        <f aca="false" ca="false" dt2D="false" dtr="false" t="normal">P75+$J$45</f>
        <v>27.3</v>
      </c>
      <c r="Q76" s="104" t="n"/>
      <c r="R76" s="67" t="n">
        <f aca="false" ca="false" dt2D="false" dtr="false" t="normal">20*LOG(P76)</f>
        <v>28.723252940815122</v>
      </c>
      <c r="S76" s="67" t="n">
        <f aca="false" ca="false" dt2D="false" dtr="false" t="normal">2*$J$6*(P76/1000)</f>
        <v>3.192253052943295</v>
      </c>
      <c r="T76" s="67" t="n">
        <f aca="false" ca="false" dt2D="false" dtr="false" t="normal">R76+S76</f>
        <v>31.915505993758416</v>
      </c>
      <c r="U76" s="68" t="n">
        <f aca="false" ca="false" dt2D="false" dtr="false" t="normal">$Q$4-(R76+S76)+$Q$8+$Q$10</f>
        <v>121.15938307898513</v>
      </c>
      <c r="V76" s="69" t="n">
        <f aca="false" ca="false" dt2D="false" dtr="false" t="normal">POWER(10, (U76+$D$16)*0.05)*1000</f>
        <v>0.8456699013513017</v>
      </c>
      <c r="W76" s="70" t="n">
        <f aca="false" ca="false" dt2D="false" dtr="false" t="normal">POWER(10, 0.05*T76)</f>
        <v>39.42532659728044</v>
      </c>
      <c r="X76" s="71" t="n">
        <f aca="false" ca="false" dt2D="false" dtr="false" t="normal">V76*POWER(2, 0.5)*W76</f>
        <v>47.15102858767394</v>
      </c>
      <c r="Y76" s="71" t="n">
        <f aca="false" ca="false" dt2D="false" dtr="false" t="normal">W76*(50/$X$4)</f>
        <v>41.80749368380369</v>
      </c>
      <c r="Z76" s="71" t="n"/>
      <c r="AA76" s="71" t="n"/>
      <c r="AC76" s="1" t="n">
        <f aca="false" ca="false" dt2D="false" dtr="false" t="normal">AC75+1</f>
        <v>73</v>
      </c>
      <c r="AD76" s="73" t="n">
        <f aca="false" ca="false" dt2D="false" dtr="false" t="normal">AD75+$J$46</f>
        <v>227</v>
      </c>
      <c r="AF76" s="0" t="n">
        <f aca="false" ca="false" dt2D="false" dtr="false" t="normal">20*LOG(AD76)</f>
        <v>47.12051714386245</v>
      </c>
      <c r="AG76" s="0" t="n">
        <f aca="false" ca="false" dt2D="false" dtr="false" t="normal">2*$J$6*(AD76/1000)</f>
        <v>26.54364260139663</v>
      </c>
      <c r="AH76" s="75" t="n">
        <f aca="false" ca="false" dt2D="false" dtr="false" t="normal">AF76+AG76</f>
        <v>73.66415974525908</v>
      </c>
      <c r="AI76" s="74" t="n">
        <f aca="false" ca="false" dt2D="false" dtr="false" t="normal">$AE$4-(AF76+AG76)+$Q$8+$Q$10</f>
        <v>99.41072932748445</v>
      </c>
      <c r="AJ76" s="76" t="s">
        <v>18</v>
      </c>
      <c r="AK76" s="77" t="n">
        <f aca="false" ca="false" dt2D="false" dtr="false" t="normal">POWER(10, 0.05*AH76)</f>
        <v>4821.786617368623</v>
      </c>
      <c r="AL76" s="0" t="e">
        <f aca="false" ca="false" dt2D="false" dtr="false" t="normal">AJ76*POWER(2, 0.5)*AK76</f>
        <v>#VALUE!</v>
      </c>
      <c r="AM76" s="78" t="n">
        <f aca="false" ca="false" dt2D="false" dtr="false" t="normal">AK76*($X$4/$AL$4)</f>
        <v>482.17866173686195</v>
      </c>
      <c r="AN76" s="79" t="e">
        <f aca="false" ca="false" dt2D="false" dtr="false" t="normal">AJ76*POWER(2, 0.5)*AM76</f>
        <v>#VALUE!</v>
      </c>
      <c r="AO76" s="79" t="e">
        <f aca="false" ca="false" dt2D="false" dtr="false" t="normal">AK76*(50/AL76)</f>
        <v>#VALUE!</v>
      </c>
      <c r="AP76" s="79" t="e">
        <f aca="false" ca="false" dt2D="false" dtr="false" t="normal">AJ76*POWER(2, 0.5)*AO76</f>
        <v>#VALUE!</v>
      </c>
      <c r="AQ76" s="79" t="e">
        <f aca="false" ca="false" dt2D="false" dtr="false" t="normal">20*LOG10(AO76)</f>
        <v>#VALUE!</v>
      </c>
      <c r="AR76" s="79" t="e">
        <f aca="false" ca="false" dt2D="false" dtr="false" t="normal">AH76-AQ76</f>
        <v>#VALUE!</v>
      </c>
      <c r="AT76" s="72" t="n">
        <f aca="false" ca="false" dt2D="false" dtr="false" t="normal">AT75+1</f>
        <v>73</v>
      </c>
      <c r="AU76" s="73" t="n">
        <f aca="false" ca="false" dt2D="false" dtr="false" t="normal">AU75+27</f>
        <v>1994</v>
      </c>
      <c r="AW76" s="72" t="n">
        <f aca="false" ca="false" dt2D="false" dtr="false" t="normal">20*LOG(AU76)</f>
        <v>65.99450307951274</v>
      </c>
      <c r="AX76" s="72" t="n">
        <f aca="false" ca="false" dt2D="false" dtr="false" t="normal">2*$J$6*(AU76/1000)</f>
        <v>233.16309844574837</v>
      </c>
      <c r="AY76" s="72" t="n">
        <f aca="false" ca="false" dt2D="false" dtr="false" t="normal">AW76+AX76</f>
        <v>299.1576015252611</v>
      </c>
      <c r="AZ76" s="80" t="e">
        <f aca="false" ca="false" dt2D="false" dtr="false" t="normal">$AV$4-(AW76+AX76)+$Q$8+$Q$10</f>
        <v>#NUM!</v>
      </c>
      <c r="BA76" s="81" t="e">
        <f aca="false" ca="false" dt2D="false" dtr="false" t="normal">POWER(10, (AZ76+$D$16)*0.05)*1000</f>
        <v>#NUM!</v>
      </c>
      <c r="BB76" s="82" t="n">
        <f aca="false" ca="false" dt2D="false" dtr="false" t="normal">POWER(10, 0.05*AY76)</f>
        <v>907569884118675.8</v>
      </c>
      <c r="BC76" s="72" t="e">
        <f aca="false" ca="false" dt2D="false" dtr="false" t="normal">BA76*POWER(2, 0.5)*BB76</f>
        <v>#NUM!</v>
      </c>
      <c r="BD76" s="71" t="e">
        <f aca="false" ca="false" dt2D="false" dtr="false" t="normal">BB76*($X$4/$BC$4)</f>
        <v>#NUM!</v>
      </c>
      <c r="BE76" s="71" t="e">
        <f aca="false" ca="false" dt2D="false" dtr="false" t="normal">BA76*POWER(2, 0.5)*BD76</f>
        <v>#NUM!</v>
      </c>
      <c r="BF76" s="71" t="e">
        <f aca="false" ca="false" dt2D="false" dtr="false" t="normal">BB76*(50/BC76)</f>
        <v>#NUM!</v>
      </c>
      <c r="BG76" s="71" t="e">
        <f aca="false" ca="false" dt2D="false" dtr="false" t="normal">BA76*POWER(2, 0.5)*BF76</f>
        <v>#NUM!</v>
      </c>
      <c r="BH76" s="0" t="e">
        <f aca="false" ca="false" dt2D="false" dtr="false" t="normal">20*LOG10(BF76)</f>
        <v>#NUM!</v>
      </c>
      <c r="BI76" s="0" t="e">
        <f aca="false" ca="false" dt2D="false" dtr="false" t="normal">AY76-BH76</f>
        <v>#NUM!</v>
      </c>
      <c r="BK76" s="75" t="n"/>
    </row>
    <row outlineLevel="0" r="77">
      <c r="O77" s="1" t="n">
        <f aca="false" ca="false" dt2D="false" dtr="false" t="normal">1+O76</f>
        <v>74</v>
      </c>
      <c r="P77" s="65" t="n">
        <f aca="false" ca="false" dt2D="false" dtr="false" t="normal">P76+$J$45</f>
        <v>27.675</v>
      </c>
      <c r="Q77" s="104" t="n"/>
      <c r="R77" s="67" t="n">
        <f aca="false" ca="false" dt2D="false" dtr="false" t="normal">20*LOG(P77)</f>
        <v>28.8417525910152</v>
      </c>
      <c r="S77" s="67" t="n">
        <f aca="false" ca="false" dt2D="false" dtr="false" t="normal">2*$J$6*(P77/1000)</f>
        <v>3.2361026827914174</v>
      </c>
      <c r="T77" s="67" t="n">
        <f aca="false" ca="false" dt2D="false" dtr="false" t="normal">R77+S77</f>
        <v>32.07785527380662</v>
      </c>
      <c r="U77" s="68" t="n">
        <f aca="false" ca="false" dt2D="false" dtr="false" t="normal">$Q$4-(R77+S77)+$Q$8+$Q$10</f>
        <v>120.99703379893693</v>
      </c>
      <c r="V77" s="69" t="n">
        <f aca="false" ca="false" dt2D="false" dtr="false" t="normal">POWER(10, (U77+$D$16)*0.05)*1000</f>
        <v>0.8300101622001956</v>
      </c>
      <c r="W77" s="70" t="n">
        <f aca="false" ca="false" dt2D="false" dtr="false" t="normal">POWER(10, 0.05*T77)</f>
        <v>40.169161261694654</v>
      </c>
      <c r="X77" s="71" t="n">
        <f aca="false" ca="false" dt2D="false" dtr="false" t="normal">V77*POWER(2, 0.5)*W77</f>
        <v>47.15102858767393</v>
      </c>
      <c r="Y77" s="71" t="n">
        <f aca="false" ca="false" dt2D="false" dtr="false" t="normal">W77*(50/$X$4)</f>
        <v>42.59627251503439</v>
      </c>
      <c r="Z77" s="71" t="n"/>
      <c r="AA77" s="71" t="n"/>
      <c r="AC77" s="1" t="n">
        <f aca="false" ca="false" dt2D="false" dtr="false" t="normal">AC76+1</f>
        <v>74</v>
      </c>
      <c r="AD77" s="73" t="n">
        <f aca="false" ca="false" dt2D="false" dtr="false" t="normal">AD76+$J$46</f>
        <v>230</v>
      </c>
      <c r="AF77" s="0" t="n">
        <f aca="false" ca="false" dt2D="false" dtr="false" t="normal">20*LOG(AD77)</f>
        <v>47.234556720351854</v>
      </c>
      <c r="AG77" s="0" t="n">
        <f aca="false" ca="false" dt2D="false" dtr="false" t="normal">2*$J$6*(AD77/1000)</f>
        <v>26.89443964018161</v>
      </c>
      <c r="AH77" s="75" t="n">
        <f aca="false" ca="false" dt2D="false" dtr="false" t="normal">AF77+AG77</f>
        <v>74.12899636053346</v>
      </c>
      <c r="AI77" s="74" t="n">
        <f aca="false" ca="false" dt2D="false" dtr="false" t="normal">$AE$4-(AF77+AG77)+$Q$8+$Q$10</f>
        <v>98.9458927122101</v>
      </c>
      <c r="AJ77" s="76" t="n">
        <f aca="false" ca="false" dt2D="false" dtr="false" t="normal">POWER(10, (AI77+$D$16)*0.05)*1000</f>
        <v>0.06554300596727217</v>
      </c>
      <c r="AK77" s="77" t="n">
        <f aca="false" ca="false" dt2D="false" dtr="false" t="normal">POWER(10, 0.05*AH77)</f>
        <v>5086.860384602021</v>
      </c>
      <c r="AL77" s="0" t="n">
        <f aca="false" ca="false" dt2D="false" dtr="false" t="normal">AJ77*POWER(2, 0.5)*AK77</f>
        <v>471.51028587674034</v>
      </c>
      <c r="AM77" s="78" t="n">
        <f aca="false" ca="false" dt2D="false" dtr="false" t="normal">AK77*($X$4/$AL$4)</f>
        <v>508.68603846020176</v>
      </c>
      <c r="AN77" s="79" t="n">
        <f aca="false" ca="false" dt2D="false" dtr="false" t="normal">AJ77*POWER(2, 0.5)*AM77</f>
        <v>47.151028587674</v>
      </c>
      <c r="AO77" s="79" t="n">
        <f aca="false" ca="false" dt2D="false" dtr="false" t="normal">AK77*(50/AL77)</f>
        <v>539.4219953381676</v>
      </c>
      <c r="AP77" s="79" t="n">
        <f aca="false" ca="false" dt2D="false" dtr="false" t="normal">AJ77*POWER(2, 0.5)*AO77</f>
        <v>50</v>
      </c>
      <c r="AQ77" s="79" t="n">
        <f aca="false" ca="false" dt2D="false" dtr="false" t="normal">20*LOG10(AO77)</f>
        <v>54.63857302325094</v>
      </c>
      <c r="AR77" s="79" t="n">
        <f aca="false" ca="false" dt2D="false" dtr="false" t="normal">AH77-AQ77</f>
        <v>19.49042333728252</v>
      </c>
      <c r="AT77" s="72" t="n">
        <f aca="false" ca="false" dt2D="false" dtr="false" t="normal">AT76+1</f>
        <v>74</v>
      </c>
      <c r="AU77" s="73" t="n">
        <f aca="false" ca="false" dt2D="false" dtr="false" t="normal">AU76+27</f>
        <v>2021</v>
      </c>
      <c r="AW77" s="72" t="n">
        <f aca="false" ca="false" dt2D="false" dtr="false" t="normal">20*LOG(AU77)</f>
        <v>66.11132627030608</v>
      </c>
      <c r="AX77" s="72" t="n">
        <f aca="false" ca="false" dt2D="false" dtr="false" t="normal">2*$J$6*(AU77/1000)</f>
        <v>236.32027179481315</v>
      </c>
      <c r="AY77" s="72" t="n">
        <f aca="false" ca="false" dt2D="false" dtr="false" t="normal">AW77+AX77</f>
        <v>302.43159806511926</v>
      </c>
      <c r="AZ77" s="80" t="e">
        <f aca="false" ca="false" dt2D="false" dtr="false" t="normal">$AV$4-(AW77+AX77)+$Q$8+$Q$10</f>
        <v>#NUM!</v>
      </c>
      <c r="BA77" s="81" t="e">
        <f aca="false" ca="false" dt2D="false" dtr="false" t="normal">POWER(10, (AZ77+$D$16)*0.05)*1000</f>
        <v>#NUM!</v>
      </c>
      <c r="BB77" s="82" t="n">
        <f aca="false" ca="false" dt2D="false" dtr="false" t="normal">POWER(10, 0.05*AY77)</f>
        <v>1.32306110775421E+015</v>
      </c>
      <c r="BC77" s="72" t="e">
        <f aca="false" ca="false" dt2D="false" dtr="false" t="normal">BA77*POWER(2, 0.5)*BB77</f>
        <v>#NUM!</v>
      </c>
      <c r="BD77" s="71" t="e">
        <f aca="false" ca="false" dt2D="false" dtr="false" t="normal">BB77*($X$4/$BC$4)</f>
        <v>#NUM!</v>
      </c>
      <c r="BE77" s="71" t="e">
        <f aca="false" ca="false" dt2D="false" dtr="false" t="normal">BA77*POWER(2, 0.5)*BD77</f>
        <v>#NUM!</v>
      </c>
      <c r="BF77" s="71" t="e">
        <f aca="false" ca="false" dt2D="false" dtr="false" t="normal">BB77*(50/BC77)</f>
        <v>#NUM!</v>
      </c>
      <c r="BG77" s="71" t="e">
        <f aca="false" ca="false" dt2D="false" dtr="false" t="normal">BA77*POWER(2, 0.5)*BF77</f>
        <v>#NUM!</v>
      </c>
      <c r="BH77" s="0" t="e">
        <f aca="false" ca="false" dt2D="false" dtr="false" t="normal">20*LOG10(BF77)</f>
        <v>#NUM!</v>
      </c>
      <c r="BI77" s="0" t="e">
        <f aca="false" ca="false" dt2D="false" dtr="false" t="normal">AY77-BH77</f>
        <v>#NUM!</v>
      </c>
      <c r="BK77" s="75" t="n"/>
    </row>
    <row outlineLevel="0" r="78">
      <c r="O78" s="1" t="n">
        <f aca="false" ca="false" dt2D="false" dtr="false" t="normal">1+O77</f>
        <v>75</v>
      </c>
      <c r="P78" s="65" t="n">
        <f aca="false" ca="false" dt2D="false" dtr="false" t="normal">P77+$J$45</f>
        <v>28.05</v>
      </c>
      <c r="Q78" s="104" t="n"/>
      <c r="R78" s="67" t="n">
        <f aca="false" ca="false" dt2D="false" dtr="false" t="normal">20*LOG(P78)</f>
        <v>28.958657311843602</v>
      </c>
      <c r="S78" s="67" t="n">
        <f aca="false" ca="false" dt2D="false" dtr="false" t="normal">2*$J$6*(P78/1000)</f>
        <v>3.27995231263954</v>
      </c>
      <c r="T78" s="67" t="n">
        <f aca="false" ca="false" dt2D="false" dtr="false" t="normal">R78+S78</f>
        <v>32.23860962448314</v>
      </c>
      <c r="U78" s="68" t="n">
        <f aca="false" ca="false" dt2D="false" dtr="false" t="normal">$Q$4-(R78+S78)+$Q$8+$Q$10</f>
        <v>120.83627944826041</v>
      </c>
      <c r="V78" s="69" t="n">
        <f aca="false" ca="false" dt2D="false" dtr="false" t="normal">POWER(10, (U78+$D$16)*0.05)*1000</f>
        <v>0.8147900036082005</v>
      </c>
      <c r="W78" s="70" t="n">
        <f aca="false" ca="false" dt2D="false" dtr="false" t="normal">POWER(10, 0.05*T78)</f>
        <v>40.919515343363585</v>
      </c>
      <c r="X78" s="71" t="n">
        <f aca="false" ca="false" dt2D="false" dtr="false" t="normal">V78*POWER(2, 0.5)*W78</f>
        <v>47.151028587673984</v>
      </c>
      <c r="Y78" s="71" t="n">
        <f aca="false" ca="false" dt2D="false" dtr="false" t="normal">W78*(50/$X$4)</f>
        <v>43.39196468140326</v>
      </c>
      <c r="Z78" s="71" t="n"/>
      <c r="AA78" s="71" t="n"/>
      <c r="AC78" s="1" t="n">
        <f aca="false" ca="false" dt2D="false" dtr="false" t="normal">AC77+1</f>
        <v>75</v>
      </c>
      <c r="AD78" s="73" t="n">
        <f aca="false" ca="false" dt2D="false" dtr="false" t="normal">AD77+$J$46</f>
        <v>233</v>
      </c>
      <c r="AF78" s="0" t="n">
        <f aca="false" ca="false" dt2D="false" dtr="false" t="normal">20*LOG(AD78)</f>
        <v>47.34711842052037</v>
      </c>
      <c r="AG78" s="0" t="n">
        <f aca="false" ca="false" dt2D="false" dtr="false" t="normal">2*$J$6*(AD78/1000)</f>
        <v>27.245236678966588</v>
      </c>
      <c r="AH78" s="75" t="n">
        <f aca="false" ca="false" dt2D="false" dtr="false" t="normal">AF78+AG78</f>
        <v>74.59235509948695</v>
      </c>
      <c r="AI78" s="74" t="n">
        <f aca="false" ca="false" dt2D="false" dtr="false" t="normal">$AE$4-(AF78+AG78)+$Q$8+$Q$10</f>
        <v>98.4825339732566</v>
      </c>
      <c r="AJ78" s="76" t="n">
        <f aca="false" ca="false" dt2D="false" dtr="false" t="normal">POWER(10, (AI78+$D$16)*0.05)*1000</f>
        <v>0.06213816420173667</v>
      </c>
      <c r="AK78" s="77" t="n">
        <f aca="false" ca="false" dt2D="false" dtr="false" t="normal">POWER(10, 0.05*AH78)</f>
        <v>5365.5933487222555</v>
      </c>
      <c r="AL78" s="0" t="n">
        <f aca="false" ca="false" dt2D="false" dtr="false" t="normal">AJ78*POWER(2, 0.5)*AK78</f>
        <v>471.51028587673886</v>
      </c>
      <c r="AM78" s="78" t="n">
        <f aca="false" ca="false" dt2D="false" dtr="false" t="normal">AK78*($X$4/$AL$4)</f>
        <v>536.5593348722251</v>
      </c>
      <c r="AN78" s="79" t="n">
        <f aca="false" ca="false" dt2D="false" dtr="false" t="normal">AJ78*POWER(2, 0.5)*AM78</f>
        <v>47.15102858767385</v>
      </c>
      <c r="AO78" s="79" t="n">
        <f aca="false" ca="false" dt2D="false" dtr="false" t="normal">AK78*(50/AL78)</f>
        <v>568.9794591379197</v>
      </c>
      <c r="AP78" s="79" t="n">
        <f aca="false" ca="false" dt2D="false" dtr="false" t="normal">AJ78*POWER(2, 0.5)*AO78</f>
        <v>50</v>
      </c>
      <c r="AQ78" s="79" t="n">
        <f aca="false" ca="false" dt2D="false" dtr="false" t="normal">20*LOG10(AO78)</f>
        <v>55.10193176220446</v>
      </c>
      <c r="AR78" s="79" t="n">
        <f aca="false" ca="false" dt2D="false" dtr="false" t="normal">AH78-AQ78</f>
        <v>19.490423337282493</v>
      </c>
      <c r="AT78" s="72" t="n">
        <f aca="false" ca="false" dt2D="false" dtr="false" t="normal">AT77+1</f>
        <v>75</v>
      </c>
      <c r="AU78" s="73" t="n">
        <f aca="false" ca="false" dt2D="false" dtr="false" t="normal">AU77+27</f>
        <v>2048</v>
      </c>
      <c r="AW78" s="72" t="n">
        <f aca="false" ca="false" dt2D="false" dtr="false" t="normal">20*LOG(AU78)</f>
        <v>66.22659904607586</v>
      </c>
      <c r="AX78" s="72" t="n">
        <f aca="false" ca="false" dt2D="false" dtr="false" t="normal">2*$J$6*(AU78/1000)</f>
        <v>239.47744514387796</v>
      </c>
      <c r="AY78" s="72" t="n">
        <f aca="false" ca="false" dt2D="false" dtr="false" t="normal">AW78+AX78</f>
        <v>305.70404418995383</v>
      </c>
      <c r="AZ78" s="80" t="e">
        <f aca="false" ca="false" dt2D="false" dtr="false" t="normal">$AV$4-(AW78+AX78)+$Q$8+$Q$10</f>
        <v>#NUM!</v>
      </c>
      <c r="BA78" s="81" t="e">
        <f aca="false" ca="false" dt2D="false" dtr="false" t="normal">POWER(10, (AZ78+$D$16)*0.05)*1000</f>
        <v>#NUM!</v>
      </c>
      <c r="BB78" s="82" t="n">
        <f aca="false" ca="false" dt2D="false" dtr="false" t="normal">POWER(10, 0.05*AY78)</f>
        <v>1.92842258657324E+015</v>
      </c>
      <c r="BC78" s="72" t="e">
        <f aca="false" ca="false" dt2D="false" dtr="false" t="normal">BA78*POWER(2, 0.5)*BB78</f>
        <v>#NUM!</v>
      </c>
      <c r="BD78" s="71" t="e">
        <f aca="false" ca="false" dt2D="false" dtr="false" t="normal">BB78*($X$4/$BC$4)</f>
        <v>#NUM!</v>
      </c>
      <c r="BE78" s="71" t="e">
        <f aca="false" ca="false" dt2D="false" dtr="false" t="normal">BA78*POWER(2, 0.5)*BD78</f>
        <v>#NUM!</v>
      </c>
      <c r="BF78" s="71" t="e">
        <f aca="false" ca="false" dt2D="false" dtr="false" t="normal">BB78*(50/BC78)</f>
        <v>#NUM!</v>
      </c>
      <c r="BG78" s="71" t="e">
        <f aca="false" ca="false" dt2D="false" dtr="false" t="normal">BA78*POWER(2, 0.5)*BF78</f>
        <v>#NUM!</v>
      </c>
      <c r="BH78" s="0" t="e">
        <f aca="false" ca="false" dt2D="false" dtr="false" t="normal">20*LOG10(BF78)</f>
        <v>#NUM!</v>
      </c>
      <c r="BI78" s="0" t="e">
        <f aca="false" ca="false" dt2D="false" dtr="false" t="normal">AY78-BH78</f>
        <v>#NUM!</v>
      </c>
      <c r="BK78" s="75" t="n"/>
    </row>
    <row outlineLevel="0" r="79">
      <c r="O79" s="1" t="n">
        <f aca="false" ca="false" dt2D="false" dtr="false" t="normal">1+O78</f>
        <v>76</v>
      </c>
      <c r="P79" s="65" t="n">
        <f aca="false" ca="false" dt2D="false" dtr="false" t="normal">P78+$J$45</f>
        <v>28.425</v>
      </c>
      <c r="Q79" s="104" t="n"/>
      <c r="R79" s="67" t="n">
        <f aca="false" ca="false" dt2D="false" dtr="false" t="normal">20*LOG(P79)</f>
        <v>29.074009467195445</v>
      </c>
      <c r="S79" s="67" t="n">
        <f aca="false" ca="false" dt2D="false" dtr="false" t="normal">2*$J$6*(P79/1000)</f>
        <v>3.323801942487662</v>
      </c>
      <c r="T79" s="67" t="n">
        <f aca="false" ca="false" dt2D="false" dtr="false" t="normal">R79+S79</f>
        <v>32.39781140968311</v>
      </c>
      <c r="U79" s="68" t="n">
        <f aca="false" ca="false" dt2D="false" dtr="false" t="normal">$Q$4-(R79+S79)+$Q$8+$Q$10</f>
        <v>120.67707766306044</v>
      </c>
      <c r="V79" s="69" t="n">
        <f aca="false" ca="false" dt2D="false" dtr="false" t="normal">POWER(10, (U79+$D$16)*0.05)*1000</f>
        <v>0.7999919242154808</v>
      </c>
      <c r="W79" s="70" t="n">
        <f aca="false" ca="false" dt2D="false" dtr="false" t="normal">POWER(10, 0.05*T79)</f>
        <v>41.67643578022488</v>
      </c>
      <c r="X79" s="71" t="n">
        <f aca="false" ca="false" dt2D="false" dtr="false" t="normal">V79*POWER(2, 0.5)*W79</f>
        <v>47.15102858767396</v>
      </c>
      <c r="Y79" s="71" t="n">
        <f aca="false" ca="false" dt2D="false" dtr="false" t="normal">W79*(50/$X$4)</f>
        <v>44.19461995694391</v>
      </c>
      <c r="Z79" s="71" t="n"/>
      <c r="AA79" s="71" t="n"/>
      <c r="AC79" s="1" t="n">
        <f aca="false" ca="false" dt2D="false" dtr="false" t="normal">AC78+1</f>
        <v>76</v>
      </c>
      <c r="AD79" s="73" t="n">
        <f aca="false" ca="false" dt2D="false" dtr="false" t="normal">AD78+$J$46</f>
        <v>236</v>
      </c>
      <c r="AF79" s="0" t="n">
        <f aca="false" ca="false" dt2D="false" dtr="false" t="normal">20*LOG(AD79)</f>
        <v>47.45824005940214</v>
      </c>
      <c r="AG79" s="0" t="n">
        <f aca="false" ca="false" dt2D="false" dtr="false" t="normal">2*$J$6*(AD79/1000)</f>
        <v>27.59603371775156</v>
      </c>
      <c r="AH79" s="75" t="n">
        <f aca="false" ca="false" dt2D="false" dtr="false" t="normal">AF79+AG79</f>
        <v>75.0542737771537</v>
      </c>
      <c r="AI79" s="74" t="n">
        <f aca="false" ca="false" dt2D="false" dtr="false" t="normal">$AE$4-(AF79+AG79)+$Q$8+$Q$10</f>
        <v>98.02061529558985</v>
      </c>
      <c r="AJ79" s="76" t="n">
        <f aca="false" ca="false" dt2D="false" dtr="false" t="normal">POWER(10, (AI79+$D$16)*0.05)*1000</f>
        <v>0.058919965586368715</v>
      </c>
      <c r="AK79" s="77" t="n">
        <f aca="false" ca="false" dt2D="false" dtr="false" t="normal">POWER(10, 0.05*AH79)</f>
        <v>5658.661155426491</v>
      </c>
      <c r="AL79" s="0" t="n">
        <f aca="false" ca="false" dt2D="false" dtr="false" t="normal">AJ79*POWER(2, 0.5)*AK79</f>
        <v>471.5102858767397</v>
      </c>
      <c r="AM79" s="78" t="n">
        <f aca="false" ca="false" dt2D="false" dtr="false" t="normal">AK79*($X$4/$AL$4)</f>
        <v>565.8661155426487</v>
      </c>
      <c r="AN79" s="79" t="n">
        <f aca="false" ca="false" dt2D="false" dtr="false" t="normal">AJ79*POWER(2, 0.5)*AM79</f>
        <v>47.15102858767394</v>
      </c>
      <c r="AO79" s="79" t="n">
        <f aca="false" ca="false" dt2D="false" dtr="false" t="normal">AK79*(50/AL79)</f>
        <v>600.0570215456291</v>
      </c>
      <c r="AP79" s="79" t="n">
        <f aca="false" ca="false" dt2D="false" dtr="false" t="normal">AJ79*POWER(2, 0.5)*AO79</f>
        <v>50.00000000000001</v>
      </c>
      <c r="AQ79" s="79" t="n">
        <f aca="false" ca="false" dt2D="false" dtr="false" t="normal">20*LOG10(AO79)</f>
        <v>55.56385043987119</v>
      </c>
      <c r="AR79" s="79" t="n">
        <f aca="false" ca="false" dt2D="false" dtr="false" t="normal">AH79-AQ79</f>
        <v>19.490423337282508</v>
      </c>
      <c r="AT79" s="72" t="n">
        <f aca="false" ca="false" dt2D="false" dtr="false" t="normal">AT78+1</f>
        <v>76</v>
      </c>
      <c r="AU79" s="73" t="n">
        <f aca="false" ca="false" dt2D="false" dtr="false" t="normal">AU78+27</f>
        <v>2075</v>
      </c>
      <c r="AW79" s="72" t="n">
        <f aca="false" ca="false" dt2D="false" dtr="false" t="normal">20*LOG(AU79)</f>
        <v>66.34036202096223</v>
      </c>
      <c r="AX79" s="72" t="n">
        <f aca="false" ca="false" dt2D="false" dtr="false" t="normal">2*$J$6*(AU79/1000)</f>
        <v>242.6346184929428</v>
      </c>
      <c r="AY79" s="72" t="n">
        <f aca="false" ca="false" dt2D="false" dtr="false" t="normal">AW79+AX79</f>
        <v>308.97498051390505</v>
      </c>
      <c r="AZ79" s="80" t="e">
        <f aca="false" ca="false" dt2D="false" dtr="false" t="normal">$AV$4-(AW79+AX79)+$Q$8+$Q$10</f>
        <v>#NUM!</v>
      </c>
      <c r="BA79" s="81" t="e">
        <f aca="false" ca="false" dt2D="false" dtr="false" t="normal">POWER(10, (AZ79+$D$16)*0.05)*1000</f>
        <v>#NUM!</v>
      </c>
      <c r="BB79" s="82" t="n">
        <f aca="false" ca="false" dt2D="false" dtr="false" t="normal">POWER(10, 0.05*AY79)</f>
        <v>2.81027633132763E+015</v>
      </c>
      <c r="BC79" s="72" t="e">
        <f aca="false" ca="false" dt2D="false" dtr="false" t="normal">BA79*POWER(2, 0.5)*BB79</f>
        <v>#NUM!</v>
      </c>
      <c r="BD79" s="71" t="e">
        <f aca="false" ca="false" dt2D="false" dtr="false" t="normal">BB79*($X$4/$BC$4)</f>
        <v>#NUM!</v>
      </c>
      <c r="BE79" s="71" t="e">
        <f aca="false" ca="false" dt2D="false" dtr="false" t="normal">BA79*POWER(2, 0.5)*BD79</f>
        <v>#NUM!</v>
      </c>
      <c r="BF79" s="71" t="e">
        <f aca="false" ca="false" dt2D="false" dtr="false" t="normal">BB79*(50/BC79)</f>
        <v>#NUM!</v>
      </c>
      <c r="BG79" s="71" t="e">
        <f aca="false" ca="false" dt2D="false" dtr="false" t="normal">BA79*POWER(2, 0.5)*BF79</f>
        <v>#NUM!</v>
      </c>
      <c r="BH79" s="0" t="e">
        <f aca="false" ca="false" dt2D="false" dtr="false" t="normal">20*LOG10(BF79)</f>
        <v>#NUM!</v>
      </c>
      <c r="BI79" s="0" t="e">
        <f aca="false" ca="false" dt2D="false" dtr="false" t="normal">AY79-BH79</f>
        <v>#NUM!</v>
      </c>
      <c r="BK79" s="75" t="n"/>
    </row>
    <row outlineLevel="0" r="80">
      <c r="O80" s="1" t="n">
        <f aca="false" ca="false" dt2D="false" dtr="false" t="normal">1+O79</f>
        <v>77</v>
      </c>
      <c r="P80" s="65" t="n">
        <f aca="false" ca="false" dt2D="false" dtr="false" t="normal">P79+$J$45</f>
        <v>28.8</v>
      </c>
      <c r="Q80" s="104" t="n"/>
      <c r="R80" s="67" t="n">
        <f aca="false" ca="false" dt2D="false" dtr="false" t="normal">20*LOG(P80)</f>
        <v>29.187849755184615</v>
      </c>
      <c r="S80" s="67" t="n">
        <f aca="false" ca="false" dt2D="false" dtr="false" t="normal">2*$J$6*(P80/1000)</f>
        <v>3.3676515723357836</v>
      </c>
      <c r="T80" s="67" t="n">
        <f aca="false" ca="false" dt2D="false" dtr="false" t="normal">R80+S80</f>
        <v>32.555501327520396</v>
      </c>
      <c r="U80" s="68" t="n">
        <f aca="false" ca="false" dt2D="false" dtr="false" t="normal">$Q$4-(R80+S80)+$Q$8+$Q$10</f>
        <v>120.51938774522314</v>
      </c>
      <c r="V80" s="69" t="n">
        <f aca="false" ca="false" dt2D="false" dtr="false" t="normal">POWER(10, (U80+$D$16)*0.05)*1000</f>
        <v>0.7855993347068211</v>
      </c>
      <c r="W80" s="70" t="n">
        <f aca="false" ca="false" dt2D="false" dtr="false" t="normal">POWER(10, 0.05*T80)</f>
        <v>42.43996981833936</v>
      </c>
      <c r="X80" s="71" t="n">
        <f aca="false" ca="false" dt2D="false" dtr="false" t="normal">V80*POWER(2, 0.5)*W80</f>
        <v>47.151028587673885</v>
      </c>
      <c r="Y80" s="71" t="n">
        <f aca="false" ca="false" dt2D="false" dtr="false" t="normal">W80*(50/$X$4)</f>
        <v>45.00428844243065</v>
      </c>
      <c r="Z80" s="71" t="n"/>
      <c r="AA80" s="71" t="n"/>
      <c r="AC80" s="1" t="n">
        <f aca="false" ca="false" dt2D="false" dtr="false" t="normal">AC79+1</f>
        <v>77</v>
      </c>
      <c r="AD80" s="73" t="n">
        <f aca="false" ca="false" dt2D="false" dtr="false" t="normal">AD79+$J$46</f>
        <v>239</v>
      </c>
      <c r="AF80" s="0" t="n">
        <f aca="false" ca="false" dt2D="false" dtr="false" t="normal">20*LOG(AD80)</f>
        <v>47.56795801896275</v>
      </c>
      <c r="AG80" s="0" t="n">
        <f aca="false" ca="false" dt2D="false" dtr="false" t="normal">2*$J$6*(AD80/1000)</f>
        <v>27.94683075653654</v>
      </c>
      <c r="AH80" s="75" t="n">
        <f aca="false" ca="false" dt2D="false" dtr="false" t="normal">AF80+AG80</f>
        <v>75.51478877549928</v>
      </c>
      <c r="AI80" s="74" t="n">
        <f aca="false" ca="false" dt2D="false" dtr="false" t="normal">$AE$4-(AF80+AG80)+$Q$8+$Q$10</f>
        <v>97.56010029724426</v>
      </c>
      <c r="AJ80" s="76" t="n">
        <f aca="false" ca="false" dt2D="false" dtr="false" t="normal">POWER(10, (AI80+$D$16)*0.05)*1000</f>
        <v>0.05587747006887632</v>
      </c>
      <c r="AK80" s="77" t="n">
        <f aca="false" ca="false" dt2D="false" dtr="false" t="normal">POWER(10, 0.05*AH80)</f>
        <v>5966.771941028838</v>
      </c>
      <c r="AL80" s="0" t="n">
        <f aca="false" ca="false" dt2D="false" dtr="false" t="normal">AJ80*POWER(2, 0.5)*AK80</f>
        <v>471.5102858767394</v>
      </c>
      <c r="AM80" s="78" t="n">
        <f aca="false" ca="false" dt2D="false" dtr="false" t="normal">AK80*($X$4/$AL$4)</f>
        <v>596.6771941028834</v>
      </c>
      <c r="AN80" s="79" t="n">
        <f aca="false" ca="false" dt2D="false" dtr="false" t="normal">AJ80*POWER(2, 0.5)*AM80</f>
        <v>47.1510285876739</v>
      </c>
      <c r="AO80" s="79" t="n">
        <f aca="false" ca="false" dt2D="false" dtr="false" t="normal">AK80*(50/AL80)</f>
        <v>632.7297749119149</v>
      </c>
      <c r="AP80" s="79" t="n">
        <f aca="false" ca="false" dt2D="false" dtr="false" t="normal">AJ80*POWER(2, 0.5)*AO80</f>
        <v>50.00000000000001</v>
      </c>
      <c r="AQ80" s="79" t="n">
        <f aca="false" ca="false" dt2D="false" dtr="false" t="normal">20*LOG10(AO80)</f>
        <v>56.02436543821678</v>
      </c>
      <c r="AR80" s="79" t="n">
        <f aca="false" ca="false" dt2D="false" dtr="false" t="normal">AH80-AQ80</f>
        <v>19.4904233372825</v>
      </c>
      <c r="AT80" s="72" t="n">
        <f aca="false" ca="false" dt2D="false" dtr="false" t="normal">AT79+1</f>
        <v>77</v>
      </c>
      <c r="AU80" s="73" t="n">
        <f aca="false" ca="false" dt2D="false" dtr="false" t="normal">AU79+27</f>
        <v>2102</v>
      </c>
      <c r="AW80" s="72" t="n">
        <f aca="false" ca="false" dt2D="false" dtr="false" t="normal">20*LOG(AU80)</f>
        <v>66.45265423384447</v>
      </c>
      <c r="AX80" s="72" t="n">
        <f aca="false" ca="false" dt2D="false" dtr="false" t="normal">2*$J$6*(AU80/1000)</f>
        <v>245.79179184200754</v>
      </c>
      <c r="AY80" s="72" t="n">
        <f aca="false" ca="false" dt2D="false" dtr="false" t="normal">AW80+AX80</f>
        <v>312.244446075852</v>
      </c>
      <c r="AZ80" s="80" t="e">
        <f aca="false" ca="false" dt2D="false" dtr="false" t="normal">$AV$4-(AW80+AX80)+$Q$8+$Q$10</f>
        <v>#NUM!</v>
      </c>
      <c r="BA80" s="81" t="e">
        <f aca="false" ca="false" dt2D="false" dtr="false" t="normal">POWER(10, (AZ80+$D$16)*0.05)*1000</f>
        <v>#NUM!</v>
      </c>
      <c r="BB80" s="82" t="n">
        <f aca="false" ca="false" dt2D="false" dtr="false" t="normal">POWER(10, 0.05*AY80)</f>
        <v>4.09470203000205E+015</v>
      </c>
      <c r="BC80" s="72" t="e">
        <f aca="false" ca="false" dt2D="false" dtr="false" t="normal">BA80*POWER(2, 0.5)*BB80</f>
        <v>#NUM!</v>
      </c>
      <c r="BD80" s="71" t="e">
        <f aca="false" ca="false" dt2D="false" dtr="false" t="normal">BB80*($X$4/$BC$4)</f>
        <v>#NUM!</v>
      </c>
      <c r="BE80" s="71" t="e">
        <f aca="false" ca="false" dt2D="false" dtr="false" t="normal">BA80*POWER(2, 0.5)*BD80</f>
        <v>#NUM!</v>
      </c>
      <c r="BF80" s="71" t="e">
        <f aca="false" ca="false" dt2D="false" dtr="false" t="normal">BB80*(50/BC80)</f>
        <v>#NUM!</v>
      </c>
      <c r="BG80" s="71" t="e">
        <f aca="false" ca="false" dt2D="false" dtr="false" t="normal">BA80*POWER(2, 0.5)*BF80</f>
        <v>#NUM!</v>
      </c>
      <c r="BH80" s="0" t="e">
        <f aca="false" ca="false" dt2D="false" dtr="false" t="normal">20*LOG10(BF80)</f>
        <v>#NUM!</v>
      </c>
      <c r="BI80" s="0" t="e">
        <f aca="false" ca="false" dt2D="false" dtr="false" t="normal">AY80-BH80</f>
        <v>#NUM!</v>
      </c>
      <c r="BK80" s="75" t="n"/>
    </row>
    <row outlineLevel="0" r="81">
      <c r="O81" s="1" t="n">
        <f aca="false" ca="false" dt2D="false" dtr="false" t="normal">1+O80</f>
        <v>78</v>
      </c>
      <c r="P81" s="65" t="n">
        <f aca="false" ca="false" dt2D="false" dtr="false" t="normal">P80+$J$45</f>
        <v>29.175</v>
      </c>
      <c r="Q81" s="104" t="n"/>
      <c r="R81" s="67" t="n">
        <f aca="false" ca="false" dt2D="false" dtr="false" t="normal">20*LOG(P81)</f>
        <v>29.30021729434815</v>
      </c>
      <c r="S81" s="67" t="n">
        <f aca="false" ca="false" dt2D="false" dtr="false" t="normal">2*$J$6*(P81/1000)</f>
        <v>3.411501202183906</v>
      </c>
      <c r="T81" s="67" t="n">
        <f aca="false" ca="false" dt2D="false" dtr="false" t="normal">R81+S81</f>
        <v>32.71171849653206</v>
      </c>
      <c r="U81" s="68" t="n">
        <f aca="false" ca="false" dt2D="false" dtr="false" t="normal">$Q$4-(R81+S81)+$Q$8+$Q$10</f>
        <v>120.36317057621149</v>
      </c>
      <c r="V81" s="69" t="n">
        <f aca="false" ca="false" dt2D="false" dtr="false" t="normal">POWER(10, (U81+$D$16)*0.05)*1000</f>
        <v>0.7715964991943689</v>
      </c>
      <c r="W81" s="70" t="n">
        <f aca="false" ca="false" dt2D="false" dtr="false" t="normal">POWER(10, 0.05*T81)</f>
        <v>43.21016501380765</v>
      </c>
      <c r="X81" s="71" t="n">
        <f aca="false" ca="false" dt2D="false" dtr="false" t="normal">V81*POWER(2, 0.5)*W81</f>
        <v>47.15102858767391</v>
      </c>
      <c r="Y81" s="71" t="n">
        <f aca="false" ca="false" dt2D="false" dtr="false" t="normal">W81*(50/$X$4)</f>
        <v>45.82102056741088</v>
      </c>
      <c r="Z81" s="71" t="n"/>
      <c r="AA81" s="71" t="n"/>
      <c r="AC81" s="1" t="n">
        <f aca="false" ca="false" dt2D="false" dtr="false" t="normal">AC80+1</f>
        <v>78</v>
      </c>
      <c r="AD81" s="73" t="n">
        <f aca="false" ca="false" dt2D="false" dtr="false" t="normal">AD80+$J$46</f>
        <v>242</v>
      </c>
      <c r="AF81" s="0" t="n">
        <f aca="false" ca="false" dt2D="false" dtr="false" t="normal">20*LOG(AD81)</f>
        <v>47.676307319608625</v>
      </c>
      <c r="AG81" s="0" t="n">
        <f aca="false" ca="false" dt2D="false" dtr="false" t="normal">2*$J$6*(AD81/1000)</f>
        <v>28.297627795321517</v>
      </c>
      <c r="AH81" s="75" t="n">
        <f aca="false" ca="false" dt2D="false" dtr="false" t="normal">AF81+AG81</f>
        <v>75.97393511493014</v>
      </c>
      <c r="AI81" s="74" t="n">
        <f aca="false" ca="false" dt2D="false" dtr="false" t="normal">$AE$4-(AF81+AG81)+$Q$8+$Q$10</f>
        <v>97.10095395781339</v>
      </c>
      <c r="AJ81" s="76" t="n">
        <f aca="false" ca="false" dt2D="false" dtr="false" t="normal">POWER(10, (AI81+$D$16)*0.05)*1000</f>
        <v>0.05300043299162521</v>
      </c>
      <c r="AK81" s="77" t="n">
        <f aca="false" ca="false" dt2D="false" dtr="false" t="normal">POWER(10, 0.05*AH81)</f>
        <v>6290.6678629461885</v>
      </c>
      <c r="AL81" s="0" t="n">
        <f aca="false" ca="false" dt2D="false" dtr="false" t="normal">AJ81*POWER(2, 0.5)*AK81</f>
        <v>471.5102858767389</v>
      </c>
      <c r="AM81" s="78" t="n">
        <f aca="false" ca="false" dt2D="false" dtr="false" t="normal">AK81*($X$4/$AL$4)</f>
        <v>629.0667862946184</v>
      </c>
      <c r="AN81" s="79" t="n">
        <f aca="false" ca="false" dt2D="false" dtr="false" t="normal">AJ81*POWER(2, 0.5)*AM81</f>
        <v>47.151028587673856</v>
      </c>
      <c r="AO81" s="79" t="n">
        <f aca="false" ca="false" dt2D="false" dtr="false" t="normal">AK81*(50/AL81)</f>
        <v>667.0764192608387</v>
      </c>
      <c r="AP81" s="79" t="n">
        <f aca="false" ca="false" dt2D="false" dtr="false" t="normal">AJ81*POWER(2, 0.5)*AO81</f>
        <v>50</v>
      </c>
      <c r="AQ81" s="79" t="n">
        <f aca="false" ca="false" dt2D="false" dtr="false" t="normal">20*LOG10(AO81)</f>
        <v>56.48351177764765</v>
      </c>
      <c r="AR81" s="79" t="n">
        <f aca="false" ca="false" dt2D="false" dtr="false" t="normal">AH81-AQ81</f>
        <v>19.490423337282493</v>
      </c>
      <c r="AT81" s="72" t="n">
        <f aca="false" ca="false" dt2D="false" dtr="false" t="normal">AT80+1</f>
        <v>78</v>
      </c>
      <c r="AU81" s="73" t="n">
        <f aca="false" ca="false" dt2D="false" dtr="false" t="normal">AU80+27</f>
        <v>2129</v>
      </c>
      <c r="AW81" s="72" t="n">
        <f aca="false" ca="false" dt2D="false" dtr="false" t="normal">20*LOG(AU81)</f>
        <v>66.56351322876644</v>
      </c>
      <c r="AX81" s="72" t="n">
        <f aca="false" ca="false" dt2D="false" dtr="false" t="normal">2*$J$6*(AU81/1000)</f>
        <v>248.94896519107235</v>
      </c>
      <c r="AY81" s="72" t="n">
        <f aca="false" ca="false" dt2D="false" dtr="false" t="normal">AW81+AX81</f>
        <v>315.51247841983877</v>
      </c>
      <c r="AZ81" s="80" t="e">
        <f aca="false" ca="false" dt2D="false" dtr="false" t="normal">$AV$4-(AW81+AX81)+$Q$8+$Q$10</f>
        <v>#NUM!</v>
      </c>
      <c r="BA81" s="81" t="e">
        <f aca="false" ca="false" dt2D="false" dtr="false" t="normal">POWER(10, (AZ81+$D$16)*0.05)*1000</f>
        <v>#NUM!</v>
      </c>
      <c r="BB81" s="82" t="n">
        <f aca="false" ca="false" dt2D="false" dtr="false" t="normal">POWER(10, 0.05*AY81)</f>
        <v>5.96518505325058E+015</v>
      </c>
      <c r="BC81" s="72" t="e">
        <f aca="false" ca="false" dt2D="false" dtr="false" t="normal">BA81*POWER(2, 0.5)*BB81</f>
        <v>#NUM!</v>
      </c>
      <c r="BD81" s="71" t="e">
        <f aca="false" ca="false" dt2D="false" dtr="false" t="normal">BB81*($X$4/$BC$4)</f>
        <v>#NUM!</v>
      </c>
      <c r="BE81" s="71" t="e">
        <f aca="false" ca="false" dt2D="false" dtr="false" t="normal">BA81*POWER(2, 0.5)*BD81</f>
        <v>#NUM!</v>
      </c>
      <c r="BF81" s="71" t="e">
        <f aca="false" ca="false" dt2D="false" dtr="false" t="normal">BB81*(50/BC81)</f>
        <v>#NUM!</v>
      </c>
      <c r="BG81" s="71" t="e">
        <f aca="false" ca="false" dt2D="false" dtr="false" t="normal">BA81*POWER(2, 0.5)*BF81</f>
        <v>#NUM!</v>
      </c>
      <c r="BH81" s="0" t="e">
        <f aca="false" ca="false" dt2D="false" dtr="false" t="normal">20*LOG10(BF81)</f>
        <v>#NUM!</v>
      </c>
      <c r="BI81" s="0" t="e">
        <f aca="false" ca="false" dt2D="false" dtr="false" t="normal">AY81-BH81</f>
        <v>#NUM!</v>
      </c>
      <c r="BK81" s="75" t="n"/>
    </row>
    <row outlineLevel="0" r="82">
      <c r="O82" s="1" t="n">
        <f aca="false" ca="false" dt2D="false" dtr="false" t="normal">1+O81</f>
        <v>79</v>
      </c>
      <c r="P82" s="65" t="n">
        <f aca="false" ca="false" dt2D="false" dtr="false" t="normal">P81+$J$45</f>
        <v>29.55</v>
      </c>
      <c r="Q82" s="104" t="n"/>
      <c r="R82" s="67" t="n">
        <f aca="false" ca="false" dt2D="false" dtr="false" t="normal">20*LOG(P82)</f>
        <v>29.41114970434548</v>
      </c>
      <c r="S82" s="67" t="n">
        <f aca="false" ca="false" dt2D="false" dtr="false" t="normal">2*$J$6*(P82/1000)</f>
        <v>3.4553508320320283</v>
      </c>
      <c r="T82" s="67" t="n">
        <f aca="false" ca="false" dt2D="false" dtr="false" t="normal">R82+S82</f>
        <v>32.86650053637751</v>
      </c>
      <c r="U82" s="68" t="n">
        <f aca="false" ca="false" dt2D="false" dtr="false" t="normal">$Q$4-(R82+S82)+$Q$8+$Q$10</f>
        <v>120.20838853636603</v>
      </c>
      <c r="V82" s="69" t="n">
        <f aca="false" ca="false" dt2D="false" dtr="false" t="normal">POWER(10, (U82+$D$16)*0.05)*1000</f>
        <v>0.7579684810636306</v>
      </c>
      <c r="W82" s="70" t="n">
        <f aca="false" ca="false" dt2D="false" dtr="false" t="normal">POWER(10, 0.05*T82)</f>
        <v>43.98706923469821</v>
      </c>
      <c r="X82" s="71" t="n">
        <f aca="false" ca="false" dt2D="false" dtr="false" t="normal">V82*POWER(2, 0.5)*W82</f>
        <v>47.15102858767388</v>
      </c>
      <c r="Y82" s="71" t="n">
        <f aca="false" ca="false" dt2D="false" dtr="false" t="normal">W82*(50/$X$4)</f>
        <v>46.64486709224965</v>
      </c>
      <c r="Z82" s="71" t="n"/>
      <c r="AA82" s="71" t="n"/>
      <c r="AC82" s="1" t="n">
        <f aca="false" ca="false" dt2D="false" dtr="false" t="normal">AC81+1</f>
        <v>79</v>
      </c>
      <c r="AD82" s="73" t="n">
        <f aca="false" ca="false" dt2D="false" dtr="false" t="normal">AD81+$J$46</f>
        <v>245</v>
      </c>
      <c r="AF82" s="0" t="n">
        <f aca="false" ca="false" dt2D="false" dtr="false" t="normal">20*LOG(AD82)</f>
        <v>47.78332168729065</v>
      </c>
      <c r="AG82" s="0" t="n">
        <f aca="false" ca="false" dt2D="false" dtr="false" t="normal">2*$J$6*(AD82/1000)</f>
        <v>28.648424834106493</v>
      </c>
      <c r="AH82" s="75" t="n">
        <f aca="false" ca="false" dt2D="false" dtr="false" t="normal">AF82+AG82</f>
        <v>76.43174652139714</v>
      </c>
      <c r="AI82" s="74" t="n">
        <f aca="false" ca="false" dt2D="false" dtr="false" t="normal">$AE$4-(AF82+AG82)+$Q$8+$Q$10</f>
        <v>96.6431425513464</v>
      </c>
      <c r="AJ82" s="76" t="n">
        <f aca="false" ca="false" dt2D="false" dtr="false" t="normal">POWER(10, (AI82+$D$16)*0.05)*1000</f>
        <v>0.0502792565379302</v>
      </c>
      <c r="AK82" s="77" t="n">
        <f aca="false" ca="false" dt2D="false" dtr="false" t="normal">POWER(10, 0.05*AH82)</f>
        <v>6631.126701150206</v>
      </c>
      <c r="AL82" s="0" t="n">
        <f aca="false" ca="false" dt2D="false" dtr="false" t="normal">AJ82*POWER(2, 0.5)*AK82</f>
        <v>471.5102858767394</v>
      </c>
      <c r="AM82" s="78" t="n">
        <f aca="false" ca="false" dt2D="false" dtr="false" t="normal">AK82*($X$4/$AL$4)</f>
        <v>663.11267011502</v>
      </c>
      <c r="AN82" s="79" t="n">
        <f aca="false" ca="false" dt2D="false" dtr="false" t="normal">AJ82*POWER(2, 0.5)*AM82</f>
        <v>47.1510285876739</v>
      </c>
      <c r="AO82" s="79" t="n">
        <f aca="false" ca="false" dt2D="false" dtr="false" t="normal">AK82*(50/AL82)</f>
        <v>703.1794321114442</v>
      </c>
      <c r="AP82" s="79" t="n">
        <f aca="false" ca="false" dt2D="false" dtr="false" t="normal">AJ82*POWER(2, 0.5)*AO82</f>
        <v>50</v>
      </c>
      <c r="AQ82" s="79" t="n">
        <f aca="false" ca="false" dt2D="false" dtr="false" t="normal">20*LOG10(AO82)</f>
        <v>56.94132318411464</v>
      </c>
      <c r="AR82" s="79" t="n">
        <f aca="false" ca="false" dt2D="false" dtr="false" t="normal">AH82-AQ82</f>
        <v>19.490423337282508</v>
      </c>
      <c r="AT82" s="72" t="n">
        <f aca="false" ca="false" dt2D="false" dtr="false" t="normal">AT81+1</f>
        <v>79</v>
      </c>
      <c r="AU82" s="73" t="n">
        <f aca="false" ca="false" dt2D="false" dtr="false" t="normal">AU81+27</f>
        <v>2156</v>
      </c>
      <c r="AW82" s="72" t="n">
        <f aca="false" ca="false" dt2D="false" dtr="false" t="normal">20*LOG(AU82)</f>
        <v>66.67297513029402</v>
      </c>
      <c r="AX82" s="72" t="n">
        <f aca="false" ca="false" dt2D="false" dtr="false" t="normal">2*$J$6*(AU82/1000)</f>
        <v>252.10613854013718</v>
      </c>
      <c r="AY82" s="72" t="n">
        <f aca="false" ca="false" dt2D="false" dtr="false" t="normal">AW82+AX82</f>
        <v>318.77911367043123</v>
      </c>
      <c r="AZ82" s="80" t="e">
        <f aca="false" ca="false" dt2D="false" dtr="false" t="normal">$AV$4-(AW82+AX82)+$Q$8+$Q$10</f>
        <v>#NUM!</v>
      </c>
      <c r="BA82" s="81" t="e">
        <f aca="false" ca="false" dt2D="false" dtr="false" t="normal">POWER(10, (AZ82+$D$16)*0.05)*1000</f>
        <v>#NUM!</v>
      </c>
      <c r="BB82" s="82" t="n">
        <f aca="false" ca="false" dt2D="false" dtr="false" t="normal">POWER(10, 0.05*AY82)</f>
        <v>8.68871762948118E+015</v>
      </c>
      <c r="BC82" s="72" t="e">
        <f aca="false" ca="false" dt2D="false" dtr="false" t="normal">BA82*POWER(2, 0.5)*BB82</f>
        <v>#NUM!</v>
      </c>
      <c r="BD82" s="71" t="e">
        <f aca="false" ca="false" dt2D="false" dtr="false" t="normal">BB82*($X$4/$BC$4)</f>
        <v>#NUM!</v>
      </c>
      <c r="BE82" s="71" t="e">
        <f aca="false" ca="false" dt2D="false" dtr="false" t="normal">BA82*POWER(2, 0.5)*BD82</f>
        <v>#NUM!</v>
      </c>
      <c r="BF82" s="71" t="e">
        <f aca="false" ca="false" dt2D="false" dtr="false" t="normal">BB82*(50/BC82)</f>
        <v>#NUM!</v>
      </c>
      <c r="BG82" s="71" t="e">
        <f aca="false" ca="false" dt2D="false" dtr="false" t="normal">BA82*POWER(2, 0.5)*BF82</f>
        <v>#NUM!</v>
      </c>
      <c r="BH82" s="0" t="e">
        <f aca="false" ca="false" dt2D="false" dtr="false" t="normal">20*LOG10(BF82)</f>
        <v>#NUM!</v>
      </c>
      <c r="BI82" s="0" t="e">
        <f aca="false" ca="false" dt2D="false" dtr="false" t="normal">AY82-BH82</f>
        <v>#NUM!</v>
      </c>
      <c r="BK82" s="75" t="n"/>
    </row>
    <row outlineLevel="0" r="83">
      <c r="O83" s="1" t="n">
        <f aca="false" ca="false" dt2D="false" dtr="false" t="normal">1+O82</f>
        <v>80</v>
      </c>
      <c r="P83" s="65" t="n">
        <f aca="false" ca="false" dt2D="false" dtr="false" t="normal">P82+$J$45</f>
        <v>29.925</v>
      </c>
      <c r="Q83" s="104" t="n"/>
      <c r="R83" s="67" t="n">
        <f aca="false" ca="false" dt2D="false" dtr="false" t="normal">20*LOG(P83)</f>
        <v>29.520683181568966</v>
      </c>
      <c r="S83" s="67" t="n">
        <f aca="false" ca="false" dt2D="false" dtr="false" t="normal">2*$J$6*(P83/1000)</f>
        <v>3.4992004618801507</v>
      </c>
      <c r="T83" s="67" t="n">
        <f aca="false" ca="false" dt2D="false" dtr="false" t="normal">R83+S83</f>
        <v>33.01988364344912</v>
      </c>
      <c r="U83" s="68" t="n">
        <f aca="false" ca="false" dt2D="false" dtr="false" t="normal">$Q$4-(R83+S83)+$Q$8+$Q$10</f>
        <v>120.05500542929441</v>
      </c>
      <c r="V83" s="69" t="n">
        <f aca="false" ca="false" dt2D="false" dtr="false" t="normal">POWER(10, (U83+$D$16)*0.05)*1000</f>
        <v>0.7447010928912204</v>
      </c>
      <c r="W83" s="70" t="n">
        <f aca="false" ca="false" dt2D="false" dtr="false" t="normal">POWER(10, 0.05*T83)</f>
        <v>44.770730662987056</v>
      </c>
      <c r="X83" s="71" t="n">
        <f aca="false" ca="false" dt2D="false" dtr="false" t="normal">V83*POWER(2, 0.5)*W83</f>
        <v>47.15102858767385</v>
      </c>
      <c r="Y83" s="71" t="n">
        <f aca="false" ca="false" dt2D="false" dtr="false" t="normal">W83*(50/$X$4)</f>
        <v>47.475879110186526</v>
      </c>
      <c r="Z83" s="71" t="n"/>
      <c r="AA83" s="71" t="n"/>
      <c r="AC83" s="1" t="n">
        <f aca="false" ca="false" dt2D="false" dtr="false" t="normal">AC82+1</f>
        <v>80</v>
      </c>
      <c r="AD83" s="73" t="n">
        <f aca="false" ca="false" dt2D="false" dtr="false" t="normal">AD82+$J$46</f>
        <v>248</v>
      </c>
      <c r="AF83" s="0" t="n">
        <f aca="false" ca="false" dt2D="false" dtr="false" t="normal">20*LOG(AD83)</f>
        <v>47.889033616524316</v>
      </c>
      <c r="AG83" s="0" t="n">
        <f aca="false" ca="false" dt2D="false" dtr="false" t="normal">2*$J$6*(AD83/1000)</f>
        <v>28.99922187289147</v>
      </c>
      <c r="AH83" s="75" t="n">
        <f aca="false" ca="false" dt2D="false" dtr="false" t="normal">AF83+AG83</f>
        <v>76.88825548941578</v>
      </c>
      <c r="AI83" s="74" t="n">
        <f aca="false" ca="false" dt2D="false" dtr="false" t="normal">$AE$4-(AF83+AG83)+$Q$8+$Q$10</f>
        <v>96.18663358332778</v>
      </c>
      <c r="AJ83" s="76" t="n">
        <f aca="false" ca="false" dt2D="false" dtr="false" t="normal">POWER(10, (AI83+$D$16)*0.05)*1000</f>
        <v>0.047704944936186336</v>
      </c>
      <c r="AK83" s="77" t="n">
        <f aca="false" ca="false" dt2D="false" dtr="false" t="normal">POWER(10, 0.05*AH83)</f>
        <v>6988.963533835783</v>
      </c>
      <c r="AL83" s="0" t="n">
        <f aca="false" ca="false" dt2D="false" dtr="false" t="normal">AJ83*POWER(2, 0.5)*AK83</f>
        <v>471.51028587673983</v>
      </c>
      <c r="AM83" s="78" t="n">
        <f aca="false" ca="false" dt2D="false" dtr="false" t="normal">AK83*($X$4/$AL$4)</f>
        <v>698.8963533835778</v>
      </c>
      <c r="AN83" s="79" t="n">
        <f aca="false" ca="false" dt2D="false" dtr="false" t="normal">AJ83*POWER(2, 0.5)*AM83</f>
        <v>47.15102858767395</v>
      </c>
      <c r="AO83" s="79" t="n">
        <f aca="false" ca="false" dt2D="false" dtr="false" t="normal">AK83*(50/AL83)</f>
        <v>741.1252461693706</v>
      </c>
      <c r="AP83" s="79" t="n">
        <f aca="false" ca="false" dt2D="false" dtr="false" t="normal">AJ83*POWER(2, 0.5)*AO83</f>
        <v>49.99999999999999</v>
      </c>
      <c r="AQ83" s="79" t="n">
        <f aca="false" ca="false" dt2D="false" dtr="false" t="normal">20*LOG10(AO83)</f>
        <v>57.397832152133276</v>
      </c>
      <c r="AR83" s="79" t="n">
        <f aca="false" ca="false" dt2D="false" dtr="false" t="normal">AH83-AQ83</f>
        <v>19.490423337282508</v>
      </c>
      <c r="AT83" s="72" t="n">
        <f aca="false" ca="false" dt2D="false" dtr="false" t="normal">AT82+1</f>
        <v>80</v>
      </c>
      <c r="AU83" s="73" t="n">
        <f aca="false" ca="false" dt2D="false" dtr="false" t="normal">AU82+27</f>
        <v>2183</v>
      </c>
      <c r="AW83" s="72" t="n">
        <f aca="false" ca="false" dt2D="false" dtr="false" t="normal">20*LOG(AU83)</f>
        <v>66.78107471418278</v>
      </c>
      <c r="AX83" s="72" t="n">
        <f aca="false" ca="false" dt2D="false" dtr="false" t="normal">2*$J$6*(AU83/1000)</f>
        <v>255.26331188920193</v>
      </c>
      <c r="AY83" s="72" t="n">
        <f aca="false" ca="false" dt2D="false" dtr="false" t="normal">AW83+AX83</f>
        <v>322.04438660338474</v>
      </c>
      <c r="AZ83" s="80" t="e">
        <f aca="false" ca="false" dt2D="false" dtr="false" t="normal">$AV$4-(AW83+AX83)+$Q$8+$Q$10</f>
        <v>#NUM!</v>
      </c>
      <c r="BA83" s="81" t="e">
        <f aca="false" ca="false" dt2D="false" dtr="false" t="normal">POWER(10, (AZ83+$D$16)*0.05)*1000</f>
        <v>#NUM!</v>
      </c>
      <c r="BB83" s="82" t="n">
        <f aca="false" ca="false" dt2D="false" dtr="false" t="normal">POWER(10, 0.05*AY83)</f>
        <v>1.2653752340017E+016</v>
      </c>
      <c r="BC83" s="72" t="e">
        <f aca="false" ca="false" dt2D="false" dtr="false" t="normal">BA83*POWER(2, 0.5)*BB83</f>
        <v>#NUM!</v>
      </c>
      <c r="BD83" s="71" t="e">
        <f aca="false" ca="false" dt2D="false" dtr="false" t="normal">BB83*($X$4/$BC$4)</f>
        <v>#NUM!</v>
      </c>
      <c r="BE83" s="71" t="e">
        <f aca="false" ca="false" dt2D="false" dtr="false" t="normal">BA83*POWER(2, 0.5)*BD83</f>
        <v>#NUM!</v>
      </c>
      <c r="BF83" s="71" t="e">
        <f aca="false" ca="false" dt2D="false" dtr="false" t="normal">BB83*(50/BC83)</f>
        <v>#NUM!</v>
      </c>
      <c r="BG83" s="71" t="e">
        <f aca="false" ca="false" dt2D="false" dtr="false" t="normal">BA83*POWER(2, 0.5)*BF83</f>
        <v>#NUM!</v>
      </c>
      <c r="BH83" s="0" t="e">
        <f aca="false" ca="false" dt2D="false" dtr="false" t="normal">20*LOG10(BF83)</f>
        <v>#NUM!</v>
      </c>
      <c r="BI83" s="0" t="e">
        <f aca="false" ca="false" dt2D="false" dtr="false" t="normal">AY83-BH83</f>
        <v>#NUM!</v>
      </c>
      <c r="BK83" s="75" t="n"/>
    </row>
    <row outlineLevel="0" r="84">
      <c r="O84" s="1" t="n">
        <f aca="false" ca="false" dt2D="false" dtr="false" t="normal">1+O83</f>
        <v>81</v>
      </c>
      <c r="P84" s="65" t="n">
        <f aca="false" ca="false" dt2D="false" dtr="false" t="normal">P83+$J$45</f>
        <v>30.3</v>
      </c>
      <c r="Q84" s="104" t="n"/>
      <c r="R84" s="67" t="n">
        <f aca="false" ca="false" dt2D="false" dtr="false" t="normal">20*LOG(P84)</f>
        <v>29.628852570046096</v>
      </c>
      <c r="S84" s="67" t="n">
        <f aca="false" ca="false" dt2D="false" dtr="false" t="normal">2*$J$6*(P84/1000)</f>
        <v>3.5430500917282726</v>
      </c>
      <c r="T84" s="67" t="n">
        <f aca="false" ca="false" dt2D="false" dtr="false" t="normal">R84+S84</f>
        <v>33.17190266177437</v>
      </c>
      <c r="U84" s="68" t="n">
        <f aca="false" ca="false" dt2D="false" dtr="false" t="normal">$Q$4-(R84+S84)+$Q$8+$Q$10</f>
        <v>119.90298641096918</v>
      </c>
      <c r="V84" s="69" t="n">
        <f aca="false" ca="false" dt2D="false" dtr="false" t="normal">POWER(10, (U84+$D$16)*0.05)*1000</f>
        <v>0.7317808500815959</v>
      </c>
      <c r="W84" s="70" t="n">
        <f aca="false" ca="false" dt2D="false" dtr="false" t="normal">POWER(10, 0.05*T84)</f>
        <v>45.56119779650885</v>
      </c>
      <c r="X84" s="71" t="n">
        <f aca="false" ca="false" dt2D="false" dtr="false" t="normal">V84*POWER(2, 0.5)*W84</f>
        <v>47.151028587673906</v>
      </c>
      <c r="Y84" s="71" t="n">
        <f aca="false" ca="false" dt2D="false" dtr="false" t="normal">W84*(50/$X$4)</f>
        <v>48.31410804940465</v>
      </c>
      <c r="Z84" s="71" t="n"/>
      <c r="AA84" s="71" t="n"/>
      <c r="AC84" s="1" t="n">
        <f aca="false" ca="false" dt2D="false" dtr="false" t="normal">AC83+1</f>
        <v>81</v>
      </c>
      <c r="AD84" s="73" t="n">
        <f aca="false" ca="false" dt2D="false" dtr="false" t="normal">AD83+$J$46</f>
        <v>251</v>
      </c>
      <c r="AF84" s="0" t="n">
        <f aca="false" ca="false" dt2D="false" dtr="false" t="normal">20*LOG(AD84)</f>
        <v>47.99347442962075</v>
      </c>
      <c r="AG84" s="0" t="n">
        <f aca="false" ca="false" dt2D="false" dtr="false" t="normal">2*$J$6*(AD84/1000)</f>
        <v>29.35001891167645</v>
      </c>
      <c r="AH84" s="75" t="n">
        <f aca="false" ca="false" dt2D="false" dtr="false" t="normal">AF84+AG84</f>
        <v>77.3434933412972</v>
      </c>
      <c r="AI84" s="74" t="n">
        <f aca="false" ca="false" dt2D="false" dtr="false" t="normal">$AE$4-(AF84+AG84)+$Q$8+$Q$10</f>
        <v>95.73139573144634</v>
      </c>
      <c r="AJ84" s="76" t="n">
        <f aca="false" ca="false" dt2D="false" dtr="false" t="normal">POWER(10, (AI84+$D$16)*0.05)*1000</f>
        <v>0.04526906309829755</v>
      </c>
      <c r="AK84" s="77" t="n">
        <f aca="false" ca="false" dt2D="false" dtr="false" t="normal">POWER(10, 0.05*AH84)</f>
        <v>7365.0324907030945</v>
      </c>
      <c r="AL84" s="0" t="n">
        <f aca="false" ca="false" dt2D="false" dtr="false" t="normal">AJ84*POWER(2, 0.5)*AK84</f>
        <v>471.51028587673926</v>
      </c>
      <c r="AM84" s="78" t="n">
        <f aca="false" ca="false" dt2D="false" dtr="false" t="normal">AK84*($X$4/$AL$4)</f>
        <v>736.5032490703089</v>
      </c>
      <c r="AN84" s="79" t="n">
        <f aca="false" ca="false" dt2D="false" dtr="false" t="normal">AJ84*POWER(2, 0.5)*AM84</f>
        <v>47.15102858767389</v>
      </c>
      <c r="AO84" s="79" t="n">
        <f aca="false" ca="false" dt2D="false" dtr="false" t="normal">AK84*(50/AL84)</f>
        <v>781.0044352487826</v>
      </c>
      <c r="AP84" s="79" t="n">
        <f aca="false" ca="false" dt2D="false" dtr="false" t="normal">AJ84*POWER(2, 0.5)*AO84</f>
        <v>50.00000000000001</v>
      </c>
      <c r="AQ84" s="79" t="n">
        <f aca="false" ca="false" dt2D="false" dtr="false" t="normal">20*LOG10(AO84)</f>
        <v>57.853070004014704</v>
      </c>
      <c r="AR84" s="79" t="n">
        <f aca="false" ca="false" dt2D="false" dtr="false" t="normal">AH84-AQ84</f>
        <v>19.4904233372825</v>
      </c>
      <c r="AT84" s="72" t="n">
        <f aca="false" ca="false" dt2D="false" dtr="false" t="normal">AT83+1</f>
        <v>81</v>
      </c>
      <c r="AU84" s="73" t="n">
        <f aca="false" ca="false" dt2D="false" dtr="false" t="normal">AU83+27</f>
        <v>2210</v>
      </c>
      <c r="AW84" s="72" t="n">
        <f aca="false" ca="false" dt2D="false" dtr="false" t="normal">20*LOG(AU84)</f>
        <v>66.8878454737022</v>
      </c>
      <c r="AX84" s="72" t="n">
        <f aca="false" ca="false" dt2D="false" dtr="false" t="normal">2*$J$6*(AU84/1000)</f>
        <v>258.42048523826674</v>
      </c>
      <c r="AY84" s="72" t="n">
        <f aca="false" ca="false" dt2D="false" dtr="false" t="normal">AW84+AX84</f>
        <v>325.30833071196895</v>
      </c>
      <c r="AZ84" s="80" t="e">
        <f aca="false" ca="false" dt2D="false" dtr="false" t="normal">$AV$4-(AW84+AX84)+$Q$8+$Q$10</f>
        <v>#NUM!</v>
      </c>
      <c r="BA84" s="81" t="e">
        <f aca="false" ca="false" dt2D="false" dtr="false" t="normal">POWER(10, (AZ84+$D$16)*0.05)*1000</f>
        <v>#NUM!</v>
      </c>
      <c r="BB84" s="82" t="n">
        <f aca="false" ca="false" dt2D="false" dtr="false" t="normal">POWER(10, 0.05*AY84)</f>
        <v>1.84253834876016E+016</v>
      </c>
      <c r="BC84" s="72" t="e">
        <f aca="false" ca="false" dt2D="false" dtr="false" t="normal">BA84*POWER(2, 0.5)*BB84</f>
        <v>#NUM!</v>
      </c>
      <c r="BD84" s="71" t="e">
        <f aca="false" ca="false" dt2D="false" dtr="false" t="normal">BB84*($X$4/$BC$4)</f>
        <v>#NUM!</v>
      </c>
      <c r="BE84" s="71" t="e">
        <f aca="false" ca="false" dt2D="false" dtr="false" t="normal">BA84*POWER(2, 0.5)*BD84</f>
        <v>#NUM!</v>
      </c>
      <c r="BF84" s="71" t="e">
        <f aca="false" ca="false" dt2D="false" dtr="false" t="normal">BB84*(50/BC84)</f>
        <v>#NUM!</v>
      </c>
      <c r="BG84" s="71" t="e">
        <f aca="false" ca="false" dt2D="false" dtr="false" t="normal">BA84*POWER(2, 0.5)*BF84</f>
        <v>#NUM!</v>
      </c>
      <c r="BH84" s="0" t="e">
        <f aca="false" ca="false" dt2D="false" dtr="false" t="normal">20*LOG10(BF84)</f>
        <v>#NUM!</v>
      </c>
      <c r="BI84" s="0" t="e">
        <f aca="false" ca="false" dt2D="false" dtr="false" t="normal">AY84-BH84</f>
        <v>#NUM!</v>
      </c>
      <c r="BK84" s="75" t="n"/>
    </row>
    <row outlineLevel="0" r="85">
      <c r="O85" s="1" t="n">
        <f aca="false" ca="false" dt2D="false" dtr="false" t="normal">1+O84</f>
        <v>82</v>
      </c>
      <c r="P85" s="65" t="n">
        <f aca="false" ca="false" dt2D="false" dtr="false" t="normal">P84+$J$45</f>
        <v>30.675</v>
      </c>
      <c r="Q85" s="104" t="n"/>
      <c r="R85" s="67" t="n">
        <f aca="false" ca="false" dt2D="false" dtr="false" t="normal">20*LOG(P85)</f>
        <v>29.735691427980836</v>
      </c>
      <c r="S85" s="67" t="n">
        <f aca="false" ca="false" dt2D="false" dtr="false" t="normal">2*$J$6*(P85/1000)</f>
        <v>3.586899721576395</v>
      </c>
      <c r="T85" s="67" t="n">
        <f aca="false" ca="false" dt2D="false" dtr="false" t="normal">R85+S85</f>
        <v>33.32259114955723</v>
      </c>
      <c r="U85" s="68" t="n">
        <f aca="false" ca="false" dt2D="false" dtr="false" t="normal">$Q$4-(R85+S85)+$Q$8+$Q$10</f>
        <v>119.7522979231863</v>
      </c>
      <c r="V85" s="69" t="n">
        <f aca="false" ca="false" dt2D="false" dtr="false" t="normal">POWER(10, (U85+$D$16)*0.05)*1000</f>
        <v>0.7191949279045192</v>
      </c>
      <c r="W85" s="70" t="n">
        <f aca="false" ca="false" dt2D="false" dtr="false" t="normal">POWER(10, 0.05*T85)</f>
        <v>46.358519450920426</v>
      </c>
      <c r="X85" s="71" t="n">
        <f aca="false" ca="false" dt2D="false" dtr="false" t="normal">V85*POWER(2, 0.5)*W85</f>
        <v>47.15102858767389</v>
      </c>
      <c r="Y85" s="71" t="n">
        <f aca="false" ca="false" dt2D="false" dtr="false" t="normal">W85*(50/$X$4)</f>
        <v>49.15960567511288</v>
      </c>
      <c r="Z85" s="71" t="n"/>
      <c r="AA85" s="71" t="n"/>
      <c r="AC85" s="1" t="n">
        <f aca="false" ca="false" dt2D="false" dtr="false" t="normal">AC84+1</f>
        <v>82</v>
      </c>
      <c r="AD85" s="73" t="n">
        <f aca="false" ca="false" dt2D="false" dtr="false" t="normal">AD84+$J$46</f>
        <v>254</v>
      </c>
      <c r="AF85" s="0" t="n">
        <f aca="false" ca="false" dt2D="false" dtr="false" t="normal">20*LOG(AD85)</f>
        <v>48.09667433239876</v>
      </c>
      <c r="AG85" s="0" t="n">
        <f aca="false" ca="false" dt2D="false" dtr="false" t="normal">2*$J$6*(AD85/1000)</f>
        <v>29.70081595046143</v>
      </c>
      <c r="AH85" s="75" t="n">
        <f aca="false" ca="false" dt2D="false" dtr="false" t="normal">AF85+AG85</f>
        <v>77.7974902828602</v>
      </c>
      <c r="AI85" s="74" t="n">
        <f aca="false" ca="false" dt2D="false" dtr="false" t="normal">$AE$4-(AF85+AG85)+$Q$8+$Q$10</f>
        <v>95.27739878988335</v>
      </c>
      <c r="AJ85" s="76" t="n">
        <f aca="false" ca="false" dt2D="false" dtr="false" t="normal">POWER(10, (AI85+$D$16)*0.05)*1000</f>
        <v>0.04296369839978743</v>
      </c>
      <c r="AK85" s="77" t="n">
        <f aca="false" ca="false" dt2D="false" dtr="false" t="normal">POWER(10, 0.05*AH85)</f>
        <v>7760.228587404375</v>
      </c>
      <c r="AL85" s="0" t="n">
        <f aca="false" ca="false" dt2D="false" dtr="false" t="normal">AJ85*POWER(2, 0.5)*AK85</f>
        <v>471.5102858767394</v>
      </c>
      <c r="AM85" s="78" t="n">
        <f aca="false" ca="false" dt2D="false" dtr="false" t="normal">AK85*($X$4/$AL$4)</f>
        <v>776.0228587404368</v>
      </c>
      <c r="AN85" s="79" t="n">
        <f aca="false" ca="false" dt2D="false" dtr="false" t="normal">AJ85*POWER(2, 0.5)*AM85</f>
        <v>47.1510285876739</v>
      </c>
      <c r="AO85" s="79" t="n">
        <f aca="false" ca="false" dt2D="false" dtr="false" t="normal">AK85*(50/AL85)</f>
        <v>822.9119088011823</v>
      </c>
      <c r="AP85" s="79" t="n">
        <f aca="false" ca="false" dt2D="false" dtr="false" t="normal">AJ85*POWER(2, 0.5)*AO85</f>
        <v>50</v>
      </c>
      <c r="AQ85" s="79" t="n">
        <f aca="false" ca="false" dt2D="false" dtr="false" t="normal">20*LOG10(AO85)</f>
        <v>58.30706694557769</v>
      </c>
      <c r="AR85" s="79" t="n">
        <f aca="false" ca="false" dt2D="false" dtr="false" t="normal">AH85-AQ85</f>
        <v>19.490423337282508</v>
      </c>
      <c r="AT85" s="72" t="n">
        <f aca="false" ca="false" dt2D="false" dtr="false" t="normal">AT84+1</f>
        <v>82</v>
      </c>
      <c r="AU85" s="73" t="n">
        <f aca="false" ca="false" dt2D="false" dtr="false" t="normal">AU84+27</f>
        <v>2237</v>
      </c>
      <c r="AW85" s="72" t="n">
        <f aca="false" ca="false" dt2D="false" dtr="false" t="normal">20*LOG(AU85)</f>
        <v>66.99331968193259</v>
      </c>
      <c r="AX85" s="72" t="n">
        <f aca="false" ca="false" dt2D="false" dtr="false" t="normal">2*$J$6*(AU85/1000)</f>
        <v>261.57765858733154</v>
      </c>
      <c r="AY85" s="72" t="n">
        <f aca="false" ca="false" dt2D="false" dtr="false" t="normal">AW85+AX85</f>
        <v>328.5709782692641</v>
      </c>
      <c r="AZ85" s="80" t="e">
        <f aca="false" ca="false" dt2D="false" dtr="false" t="normal">$AV$4-(AW85+AX85)+$Q$8+$Q$10</f>
        <v>#NUM!</v>
      </c>
      <c r="BA85" s="81" t="e">
        <f aca="false" ca="false" dt2D="false" dtr="false" t="normal">POWER(10, (AZ85+$D$16)*0.05)*1000</f>
        <v>#NUM!</v>
      </c>
      <c r="BB85" s="82" t="n">
        <f aca="false" ca="false" dt2D="false" dtr="false" t="normal">POWER(10, 0.05*AY85)</f>
        <v>2.68255672001395E+016</v>
      </c>
      <c r="BC85" s="72" t="e">
        <f aca="false" ca="false" dt2D="false" dtr="false" t="normal">BA85*POWER(2, 0.5)*BB85</f>
        <v>#NUM!</v>
      </c>
      <c r="BD85" s="71" t="e">
        <f aca="false" ca="false" dt2D="false" dtr="false" t="normal">BB85*($X$4/$BC$4)</f>
        <v>#NUM!</v>
      </c>
      <c r="BE85" s="71" t="e">
        <f aca="false" ca="false" dt2D="false" dtr="false" t="normal">BA85*POWER(2, 0.5)*BD85</f>
        <v>#NUM!</v>
      </c>
      <c r="BF85" s="71" t="e">
        <f aca="false" ca="false" dt2D="false" dtr="false" t="normal">BB85*(50/BC85)</f>
        <v>#NUM!</v>
      </c>
      <c r="BG85" s="71" t="e">
        <f aca="false" ca="false" dt2D="false" dtr="false" t="normal">BA85*POWER(2, 0.5)*BF85</f>
        <v>#NUM!</v>
      </c>
      <c r="BH85" s="0" t="e">
        <f aca="false" ca="false" dt2D="false" dtr="false" t="normal">20*LOG10(BF85)</f>
        <v>#NUM!</v>
      </c>
      <c r="BI85" s="0" t="e">
        <f aca="false" ca="false" dt2D="false" dtr="false" t="normal">AY85-BH85</f>
        <v>#NUM!</v>
      </c>
      <c r="BK85" s="75" t="n"/>
    </row>
    <row outlineLevel="0" r="86">
      <c r="O86" s="1" t="n">
        <f aca="false" ca="false" dt2D="false" dtr="false" t="normal">1+O85</f>
        <v>83</v>
      </c>
      <c r="P86" s="65" t="n">
        <f aca="false" ca="false" dt2D="false" dtr="false" t="normal">P85+$J$45</f>
        <v>31.05</v>
      </c>
      <c r="Q86" s="104" t="n"/>
      <c r="R86" s="67" t="n">
        <f aca="false" ca="false" dt2D="false" dtr="false" t="normal">20*LOG(P86)</f>
        <v>29.841232090251978</v>
      </c>
      <c r="S86" s="67" t="n">
        <f aca="false" ca="false" dt2D="false" dtr="false" t="normal">2*$J$6*(P86/1000)</f>
        <v>3.6307493514245173</v>
      </c>
      <c r="T86" s="67" t="n">
        <f aca="false" ca="false" dt2D="false" dtr="false" t="normal">R86+S86</f>
        <v>33.4719814416765</v>
      </c>
      <c r="U86" s="68" t="n">
        <f aca="false" ca="false" dt2D="false" dtr="false" t="normal">$Q$4-(R86+S86)+$Q$8+$Q$10</f>
        <v>119.60290763106705</v>
      </c>
      <c r="V86" s="69" t="n">
        <f aca="false" ca="false" dt2D="false" dtr="false" t="normal">POWER(10, (U86+$D$16)*0.05)*1000</f>
        <v>0.7069311216457911</v>
      </c>
      <c r="W86" s="70" t="n">
        <f aca="false" ca="false" dt2D="false" dtr="false" t="normal">POWER(10, 0.05*T86)</f>
        <v>47.16274476167495</v>
      </c>
      <c r="X86" s="71" t="n">
        <f aca="false" ca="false" dt2D="false" dtr="false" t="normal">V86*POWER(2, 0.5)*W86</f>
        <v>47.151028587673984</v>
      </c>
      <c r="Y86" s="71" t="n">
        <f aca="false" ca="false" dt2D="false" dtr="false" t="normal">W86*(50/$X$4)</f>
        <v>50.012424091639176</v>
      </c>
      <c r="Z86" s="71" t="n"/>
      <c r="AA86" s="71" t="n"/>
      <c r="AC86" s="1" t="n">
        <f aca="false" ca="false" dt2D="false" dtr="false" t="normal">AC85+1</f>
        <v>83</v>
      </c>
      <c r="AD86" s="73" t="n">
        <f aca="false" ca="false" dt2D="false" dtr="false" t="normal">AD85+$J$46</f>
        <v>257</v>
      </c>
      <c r="AF86" s="0" t="n">
        <f aca="false" ca="false" dt2D="false" dtr="false" t="normal">20*LOG(AD86)</f>
        <v>48.19866246662589</v>
      </c>
      <c r="AG86" s="0" t="n">
        <f aca="false" ca="false" dt2D="false" dtr="false" t="normal">2*$J$6*(AD86/1000)</f>
        <v>30.051612989246404</v>
      </c>
      <c r="AH86" s="75" t="n">
        <f aca="false" ca="false" dt2D="false" dtr="false" t="normal">AF86+AG86</f>
        <v>78.2502754558723</v>
      </c>
      <c r="AI86" s="74" t="n">
        <f aca="false" ca="false" dt2D="false" dtr="false" t="normal">$AE$4-(AF86+AG86)+$Q$8+$Q$10</f>
        <v>94.82461361687125</v>
      </c>
      <c r="AJ86" s="76" t="n">
        <f aca="false" ca="false" dt2D="false" dtr="false" t="normal">POWER(10, (AI86+$D$16)*0.05)*1000</f>
        <v>0.04078142533663995</v>
      </c>
      <c r="AK86" s="77" t="n">
        <f aca="false" ca="false" dt2D="false" dtr="false" t="normal">POWER(10, 0.05*AH86)</f>
        <v>8175.48964486781</v>
      </c>
      <c r="AL86" s="0" t="n">
        <f aca="false" ca="false" dt2D="false" dtr="false" t="normal">AJ86*POWER(2, 0.5)*AK86</f>
        <v>471.51028587673886</v>
      </c>
      <c r="AM86" s="78" t="n">
        <f aca="false" ca="false" dt2D="false" dtr="false" t="normal">AK86*($X$4/$AL$4)</f>
        <v>817.5489644867804</v>
      </c>
      <c r="AN86" s="79" t="n">
        <f aca="false" ca="false" dt2D="false" dtr="false" t="normal">AJ86*POWER(2, 0.5)*AM86</f>
        <v>47.15102858767385</v>
      </c>
      <c r="AO86" s="79" t="n">
        <f aca="false" ca="false" dt2D="false" dtr="false" t="normal">AK86*(50/AL86)</f>
        <v>866.9471154447973</v>
      </c>
      <c r="AP86" s="79" t="n">
        <f aca="false" ca="false" dt2D="false" dtr="false" t="normal">AJ86*POWER(2, 0.5)*AO86</f>
        <v>50</v>
      </c>
      <c r="AQ86" s="79" t="n">
        <f aca="false" ca="false" dt2D="false" dtr="false" t="normal">20*LOG10(AO86)</f>
        <v>58.759852118589805</v>
      </c>
      <c r="AR86" s="79" t="n">
        <f aca="false" ca="false" dt2D="false" dtr="false" t="normal">AH86-AQ86</f>
        <v>19.490423337282493</v>
      </c>
      <c r="AT86" s="72" t="n">
        <f aca="false" ca="false" dt2D="false" dtr="false" t="normal">AT85+1</f>
        <v>83</v>
      </c>
      <c r="AU86" s="73" t="n">
        <f aca="false" ca="false" dt2D="false" dtr="false" t="normal">AU85+27</f>
        <v>2264</v>
      </c>
      <c r="AW86" s="72" t="n">
        <f aca="false" ca="false" dt2D="false" dtr="false" t="normal">20*LOG(AU86)</f>
        <v>67.09752845032467</v>
      </c>
      <c r="AX86" s="72" t="n">
        <f aca="false" ca="false" dt2D="false" dtr="false" t="normal">2*$J$6*(AU86/1000)</f>
        <v>264.73483193639635</v>
      </c>
      <c r="AY86" s="72" t="n">
        <f aca="false" ca="false" dt2D="false" dtr="false" t="normal">AW86+AX86</f>
        <v>331.832360386721</v>
      </c>
      <c r="AZ86" s="80" t="e">
        <f aca="false" ca="false" dt2D="false" dtr="false" t="normal">$AV$4-(AW86+AX86)+$Q$8+$Q$10</f>
        <v>#NUM!</v>
      </c>
      <c r="BA86" s="81" t="e">
        <f aca="false" ca="false" dt2D="false" dtr="false" t="normal">POWER(10, (AZ86+$D$16)*0.05)*1000</f>
        <v>#NUM!</v>
      </c>
      <c r="BB86" s="82" t="n">
        <f aca="false" ca="false" dt2D="false" dtr="false" t="normal">POWER(10, 0.05*AY86)</f>
        <v>3.90497285557322E+016</v>
      </c>
      <c r="BC86" s="72" t="e">
        <f aca="false" ca="false" dt2D="false" dtr="false" t="normal">BA86*POWER(2, 0.5)*BB86</f>
        <v>#NUM!</v>
      </c>
      <c r="BD86" s="71" t="e">
        <f aca="false" ca="false" dt2D="false" dtr="false" t="normal">BB86*($X$4/$BC$4)</f>
        <v>#NUM!</v>
      </c>
      <c r="BE86" s="71" t="e">
        <f aca="false" ca="false" dt2D="false" dtr="false" t="normal">BA86*POWER(2, 0.5)*BD86</f>
        <v>#NUM!</v>
      </c>
      <c r="BF86" s="71" t="e">
        <f aca="false" ca="false" dt2D="false" dtr="false" t="normal">BB86*(50/BC86)</f>
        <v>#NUM!</v>
      </c>
      <c r="BG86" s="71" t="e">
        <f aca="false" ca="false" dt2D="false" dtr="false" t="normal">BA86*POWER(2, 0.5)*BF86</f>
        <v>#NUM!</v>
      </c>
      <c r="BH86" s="0" t="e">
        <f aca="false" ca="false" dt2D="false" dtr="false" t="normal">20*LOG10(BF86)</f>
        <v>#NUM!</v>
      </c>
      <c r="BI86" s="0" t="e">
        <f aca="false" ca="false" dt2D="false" dtr="false" t="normal">AY86-BH86</f>
        <v>#NUM!</v>
      </c>
      <c r="BK86" s="75" t="n"/>
    </row>
    <row outlineLevel="0" r="87">
      <c r="O87" s="1" t="n">
        <f aca="false" ca="false" dt2D="false" dtr="false" t="normal">1+O86</f>
        <v>84</v>
      </c>
      <c r="P87" s="65" t="n">
        <f aca="false" ca="false" dt2D="false" dtr="false" t="normal">P86+$J$45</f>
        <v>31.425</v>
      </c>
      <c r="Q87" s="104" t="n"/>
      <c r="R87" s="67" t="n">
        <f aca="false" ca="false" dt2D="false" dtr="false" t="normal">20*LOG(P87)</f>
        <v>29.945505727159905</v>
      </c>
      <c r="S87" s="67" t="n">
        <f aca="false" ca="false" dt2D="false" dtr="false" t="normal">2*$J$6*(P87/1000)</f>
        <v>3.674598981272639</v>
      </c>
      <c r="T87" s="67" t="n">
        <f aca="false" ca="false" dt2D="false" dtr="false" t="normal">R87+S87</f>
        <v>33.62010470843254</v>
      </c>
      <c r="U87" s="68" t="n">
        <f aca="false" ca="false" dt2D="false" dtr="false" t="normal">$Q$4-(R87+S87)+$Q$8+$Q$10</f>
        <v>119.45478436431101</v>
      </c>
      <c r="V87" s="69" t="n">
        <f aca="false" ca="false" dt2D="false" dtr="false" t="normal">POWER(10, (U87+$D$16)*0.05)*1000</f>
        <v>0.694977809611126</v>
      </c>
      <c r="W87" s="70" t="n">
        <f aca="false" ca="false" dt2D="false" dtr="false" t="normal">POWER(10, 0.05*T87)</f>
        <v>47.973923186009095</v>
      </c>
      <c r="X87" s="71" t="n">
        <f aca="false" ca="false" dt2D="false" dtr="false" t="normal">V87*POWER(2, 0.5)*W87</f>
        <v>47.151028587673956</v>
      </c>
      <c r="Y87" s="71" t="n">
        <f aca="false" ca="false" dt2D="false" dtr="false" t="normal">W87*(50/$X$4)</f>
        <v>50.872615744537924</v>
      </c>
      <c r="Z87" s="71" t="n"/>
      <c r="AA87" s="71" t="n"/>
      <c r="AC87" s="1" t="n">
        <f aca="false" ca="false" dt2D="false" dtr="false" t="normal">AC86+1</f>
        <v>84</v>
      </c>
      <c r="AD87" s="73" t="n">
        <f aca="false" ca="false" dt2D="false" dtr="false" t="normal">AD86+$J$46</f>
        <v>260</v>
      </c>
      <c r="AF87" s="0" t="n">
        <f aca="false" ca="false" dt2D="false" dtr="false" t="normal">20*LOG(AD87)</f>
        <v>48.29946695941636</v>
      </c>
      <c r="AG87" s="0" t="n">
        <f aca="false" ca="false" dt2D="false" dtr="false" t="normal">2*$J$6*(AD87/1000)</f>
        <v>30.402410028031383</v>
      </c>
      <c r="AH87" s="75" t="n">
        <f aca="false" ca="false" dt2D="false" dtr="false" t="normal">AF87+AG87</f>
        <v>78.70187698744775</v>
      </c>
      <c r="AI87" s="74" t="n">
        <f aca="false" ca="false" dt2D="false" dtr="false" t="normal">$AE$4-(AF87+AG87)+$Q$8+$Q$10</f>
        <v>94.3730120852958</v>
      </c>
      <c r="AJ87" s="76" t="n">
        <f aca="false" ca="false" dt2D="false" dtr="false" t="normal">POWER(10, (AI87+$D$16)*0.05)*1000</f>
        <v>0.038715272818702275</v>
      </c>
      <c r="AK87" s="77" t="n">
        <f aca="false" ca="false" dt2D="false" dtr="false" t="normal">POWER(10, 0.05*AH87)</f>
        <v>8611.798297378646</v>
      </c>
      <c r="AL87" s="0" t="n">
        <f aca="false" ca="false" dt2D="false" dtr="false" t="normal">AJ87*POWER(2, 0.5)*AK87</f>
        <v>471.5102858767394</v>
      </c>
      <c r="AM87" s="78" t="n">
        <f aca="false" ca="false" dt2D="false" dtr="false" t="normal">AK87*($X$4/$AL$4)</f>
        <v>861.1798297378639</v>
      </c>
      <c r="AN87" s="79" t="n">
        <f aca="false" ca="false" dt2D="false" dtr="false" t="normal">AJ87*POWER(2, 0.5)*AM87</f>
        <v>47.1510285876739</v>
      </c>
      <c r="AO87" s="79" t="n">
        <f aca="false" ca="false" dt2D="false" dtr="false" t="normal">AK87*(50/AL87)</f>
        <v>913.2142559059585</v>
      </c>
      <c r="AP87" s="79" t="n">
        <f aca="false" ca="false" dt2D="false" dtr="false" t="normal">AJ87*POWER(2, 0.5)*AO87</f>
        <v>50</v>
      </c>
      <c r="AQ87" s="79" t="n">
        <f aca="false" ca="false" dt2D="false" dtr="false" t="normal">20*LOG10(AO87)</f>
        <v>59.21145365016525</v>
      </c>
      <c r="AR87" s="79" t="n">
        <f aca="false" ca="false" dt2D="false" dtr="false" t="normal">AH87-AQ87</f>
        <v>19.4904233372825</v>
      </c>
      <c r="AT87" s="72" t="n">
        <f aca="false" ca="false" dt2D="false" dtr="false" t="normal">AT86+1</f>
        <v>84</v>
      </c>
      <c r="AU87" s="73" t="n">
        <f aca="false" ca="false" dt2D="false" dtr="false" t="normal">AU86+27</f>
        <v>2291</v>
      </c>
      <c r="AW87" s="72" t="n">
        <f aca="false" ca="false" dt2D="false" dtr="false" t="normal">20*LOG(AU87)</f>
        <v>67.20050178378794</v>
      </c>
      <c r="AX87" s="72" t="n">
        <f aca="false" ca="false" dt2D="false" dtr="false" t="normal">2*$J$6*(AU87/1000)</f>
        <v>267.89200528546115</v>
      </c>
      <c r="AY87" s="72" t="n">
        <f aca="false" ca="false" dt2D="false" dtr="false" t="normal">AW87+AX87</f>
        <v>335.0925070692491</v>
      </c>
      <c r="AZ87" s="80" t="e">
        <f aca="false" ca="false" dt2D="false" dtr="false" t="normal">$AV$4-(AW87+AX87)+$Q$8+$Q$10</f>
        <v>#NUM!</v>
      </c>
      <c r="BA87" s="81" t="e">
        <f aca="false" ca="false" dt2D="false" dtr="false" t="normal">POWER(10, (AZ87+$D$16)*0.05)*1000</f>
        <v>#NUM!</v>
      </c>
      <c r="BB87" s="82" t="n">
        <f aca="false" ca="false" dt2D="false" dtr="false" t="normal">POWER(10, 0.05*AY87)</f>
        <v>5.68362418317965E+016</v>
      </c>
      <c r="BC87" s="72" t="e">
        <f aca="false" ca="false" dt2D="false" dtr="false" t="normal">BA87*POWER(2, 0.5)*BB87</f>
        <v>#NUM!</v>
      </c>
      <c r="BD87" s="71" t="e">
        <f aca="false" ca="false" dt2D="false" dtr="false" t="normal">BB87*($X$4/$BC$4)</f>
        <v>#NUM!</v>
      </c>
      <c r="BE87" s="71" t="e">
        <f aca="false" ca="false" dt2D="false" dtr="false" t="normal">BA87*POWER(2, 0.5)*BD87</f>
        <v>#NUM!</v>
      </c>
      <c r="BF87" s="71" t="e">
        <f aca="false" ca="false" dt2D="false" dtr="false" t="normal">BB87*(50/BC87)</f>
        <v>#NUM!</v>
      </c>
      <c r="BG87" s="71" t="e">
        <f aca="false" ca="false" dt2D="false" dtr="false" t="normal">BA87*POWER(2, 0.5)*BF87</f>
        <v>#NUM!</v>
      </c>
      <c r="BH87" s="0" t="e">
        <f aca="false" ca="false" dt2D="false" dtr="false" t="normal">20*LOG10(BF87)</f>
        <v>#NUM!</v>
      </c>
      <c r="BI87" s="0" t="e">
        <f aca="false" ca="false" dt2D="false" dtr="false" t="normal">AY87-BH87</f>
        <v>#NUM!</v>
      </c>
      <c r="BK87" s="75" t="n"/>
    </row>
    <row outlineLevel="0" r="88">
      <c r="O88" s="1" t="n">
        <f aca="false" ca="false" dt2D="false" dtr="false" t="normal">1+O87</f>
        <v>85</v>
      </c>
      <c r="P88" s="65" t="n">
        <f aca="false" ca="false" dt2D="false" dtr="false" t="normal">P87+$J$45</f>
        <v>31.8</v>
      </c>
      <c r="Q88" s="104" t="n"/>
      <c r="R88" s="67" t="n">
        <f aca="false" ca="false" dt2D="false" dtr="false" t="normal">20*LOG(P88)</f>
        <v>30.04854239968865</v>
      </c>
      <c r="S88" s="67" t="n">
        <f aca="false" ca="false" dt2D="false" dtr="false" t="normal">2*$J$6*(P88/1000)</f>
        <v>3.7184486111207615</v>
      </c>
      <c r="T88" s="67" t="n">
        <f aca="false" ca="false" dt2D="false" dtr="false" t="normal">R88+S88</f>
        <v>33.76699101080941</v>
      </c>
      <c r="U88" s="68" t="n">
        <f aca="false" ca="false" dt2D="false" dtr="false" t="normal">$Q$4-(R88+S88)+$Q$8+$Q$10</f>
        <v>119.30789806193413</v>
      </c>
      <c r="V88" s="69" t="n">
        <f aca="false" ca="false" dt2D="false" dtr="false" t="normal">POWER(10, (U88+$D$16)*0.05)*1000</f>
        <v>0.6833239187477224</v>
      </c>
      <c r="W88" s="70" t="n">
        <f aca="false" ca="false" dt2D="false" dtr="false" t="normal">POWER(10, 0.05*T88)</f>
        <v>48.79210450494141</v>
      </c>
      <c r="X88" s="71" t="n">
        <f aca="false" ca="false" dt2D="false" dtr="false" t="normal">V88*POWER(2, 0.5)*W88</f>
        <v>47.151028587673885</v>
      </c>
      <c r="Y88" s="71" t="n">
        <f aca="false" ca="false" dt2D="false" dtr="false" t="normal">W88*(50/$X$4)</f>
        <v>51.740233422709004</v>
      </c>
      <c r="Z88" s="71" t="n"/>
      <c r="AA88" s="71" t="n"/>
      <c r="AC88" s="1" t="n">
        <f aca="false" ca="false" dt2D="false" dtr="false" t="normal">AC87+1</f>
        <v>85</v>
      </c>
      <c r="AD88" s="73" t="n">
        <f aca="false" ca="false" dt2D="false" dtr="false" t="normal">AD87+$J$46</f>
        <v>263</v>
      </c>
      <c r="AF88" s="0" t="n">
        <f aca="false" ca="false" dt2D="false" dtr="false" t="normal">20*LOG(AD88)</f>
        <v>48.39911496979515</v>
      </c>
      <c r="AG88" s="0" t="n">
        <f aca="false" ca="false" dt2D="false" dtr="false" t="normal">2*$J$6*(AD88/1000)</f>
        <v>30.753207066816362</v>
      </c>
      <c r="AH88" s="75" t="n">
        <f aca="false" ca="false" dt2D="false" dtr="false" t="normal">AF88+AG88</f>
        <v>79.15232203661151</v>
      </c>
      <c r="AI88" s="74" t="n">
        <f aca="false" ca="false" dt2D="false" dtr="false" t="normal">$AE$4-(AF88+AG88)+$Q$8+$Q$10</f>
        <v>93.92256703613204</v>
      </c>
      <c r="AJ88" s="76" t="n">
        <f aca="false" ca="false" dt2D="false" dtr="false" t="normal">POWER(10, (AI88+$D$16)*0.05)*1000</f>
        <v>0.03675869388169987</v>
      </c>
      <c r="AK88" s="77" t="n">
        <f aca="false" ca="false" dt2D="false" dtr="false" t="normal">POWER(10, 0.05*AH88)</f>
        <v>9070.18409347334</v>
      </c>
      <c r="AL88" s="0" t="n">
        <f aca="false" ca="false" dt2D="false" dtr="false" t="normal">AJ88*POWER(2, 0.5)*AK88</f>
        <v>471.5102858767393</v>
      </c>
      <c r="AM88" s="78" t="n">
        <f aca="false" ca="false" dt2D="false" dtr="false" t="normal">AK88*($X$4/$AL$4)</f>
        <v>907.0184093473334</v>
      </c>
      <c r="AN88" s="79" t="n">
        <f aca="false" ca="false" dt2D="false" dtr="false" t="normal">AJ88*POWER(2, 0.5)*AM88</f>
        <v>47.1510285876739</v>
      </c>
      <c r="AO88" s="79" t="n">
        <f aca="false" ca="false" dt2D="false" dtr="false" t="normal">AK88*(50/AL88)</f>
        <v>961.8225058026029</v>
      </c>
      <c r="AP88" s="79" t="n">
        <f aca="false" ca="false" dt2D="false" dtr="false" t="normal">AJ88*POWER(2, 0.5)*AO88</f>
        <v>50</v>
      </c>
      <c r="AQ88" s="79" t="n">
        <f aca="false" ca="false" dt2D="false" dtr="false" t="normal">20*LOG10(AO88)</f>
        <v>59.66189869932901</v>
      </c>
      <c r="AR88" s="79" t="n">
        <f aca="false" ca="false" dt2D="false" dtr="false" t="normal">AH88-AQ88</f>
        <v>19.4904233372825</v>
      </c>
      <c r="AT88" s="72" t="n">
        <f aca="false" ca="false" dt2D="false" dtr="false" t="normal">AT87+1</f>
        <v>85</v>
      </c>
      <c r="AU88" s="73" t="n">
        <f aca="false" ca="false" dt2D="false" dtr="false" t="normal">AU87+27</f>
        <v>2318</v>
      </c>
      <c r="AW88" s="72" t="n">
        <f aca="false" ca="false" dt2D="false" dtr="false" t="normal">20*LOG(AU88)</f>
        <v>67.30226863255153</v>
      </c>
      <c r="AX88" s="72" t="n">
        <f aca="false" ca="false" dt2D="false" dtr="false" t="normal">2*$J$6*(AU88/1000)</f>
        <v>271.04917863452596</v>
      </c>
      <c r="AY88" s="72" t="n">
        <f aca="false" ca="false" dt2D="false" dtr="false" t="normal">AW88+AX88</f>
        <v>338.3514472670775</v>
      </c>
      <c r="AZ88" s="80" t="e">
        <f aca="false" ca="false" dt2D="false" dtr="false" t="normal">$AV$4-(AW88+AX88)+$Q$8+$Q$10</f>
        <v>#NUM!</v>
      </c>
      <c r="BA88" s="81" t="e">
        <f aca="false" ca="false" dt2D="false" dtr="false" t="normal">POWER(10, (AZ88+$D$16)*0.05)*1000</f>
        <v>#NUM!</v>
      </c>
      <c r="BB88" s="82" t="n">
        <f aca="false" ca="false" dt2D="false" dtr="false" t="normal">POWER(10, 0.05*AY88)</f>
        <v>8.27127315339365E+016</v>
      </c>
      <c r="BC88" s="72" t="e">
        <f aca="false" ca="false" dt2D="false" dtr="false" t="normal">BA88*POWER(2, 0.5)*BB88</f>
        <v>#NUM!</v>
      </c>
      <c r="BD88" s="71" t="e">
        <f aca="false" ca="false" dt2D="false" dtr="false" t="normal">BB88*($X$4/$BC$4)</f>
        <v>#NUM!</v>
      </c>
      <c r="BE88" s="71" t="e">
        <f aca="false" ca="false" dt2D="false" dtr="false" t="normal">BA88*POWER(2, 0.5)*BD88</f>
        <v>#NUM!</v>
      </c>
      <c r="BF88" s="71" t="e">
        <f aca="false" ca="false" dt2D="false" dtr="false" t="normal">BB88*(50/BC88)</f>
        <v>#NUM!</v>
      </c>
      <c r="BG88" s="71" t="e">
        <f aca="false" ca="false" dt2D="false" dtr="false" t="normal">BA88*POWER(2, 0.5)*BF88</f>
        <v>#NUM!</v>
      </c>
      <c r="BH88" s="0" t="e">
        <f aca="false" ca="false" dt2D="false" dtr="false" t="normal">20*LOG10(BF88)</f>
        <v>#NUM!</v>
      </c>
      <c r="BI88" s="0" t="e">
        <f aca="false" ca="false" dt2D="false" dtr="false" t="normal">AY88-BH88</f>
        <v>#NUM!</v>
      </c>
      <c r="BK88" s="75" t="n"/>
    </row>
    <row outlineLevel="0" r="89">
      <c r="O89" s="1" t="n">
        <f aca="false" ca="false" dt2D="false" dtr="false" t="normal">1+O88</f>
        <v>86</v>
      </c>
      <c r="P89" s="65" t="n">
        <f aca="false" ca="false" dt2D="false" dtr="false" t="normal">P88+$J$45</f>
        <v>32.175</v>
      </c>
      <c r="Q89" s="104" t="n"/>
      <c r="R89" s="67" t="n">
        <f aca="false" ca="false" dt2D="false" dtr="false" t="normal">20*LOG(P89)</f>
        <v>30.150371111528482</v>
      </c>
      <c r="S89" s="67" t="n">
        <f aca="false" ca="false" dt2D="false" dtr="false" t="normal">2*$J$6*(P89/1000)</f>
        <v>3.762298240968883</v>
      </c>
      <c r="T89" s="67" t="n">
        <f aca="false" ca="false" dt2D="false" dtr="false" t="normal">R89+S89</f>
        <v>33.91266935249737</v>
      </c>
      <c r="U89" s="68" t="n">
        <f aca="false" ca="false" dt2D="false" dtr="false" t="normal">$Q$4-(R89+S89)+$Q$8+$Q$10</f>
        <v>119.16221972024617</v>
      </c>
      <c r="V89" s="69" t="n">
        <f aca="false" ca="false" dt2D="false" dtr="false" t="normal">POWER(10, (U89+$D$16)*0.05)*1000</f>
        <v>0.6719588926699138</v>
      </c>
      <c r="W89" s="70" t="n">
        <f aca="false" ca="false" dt2D="false" dtr="false" t="normal">POWER(10, 0.05*T89)</f>
        <v>49.617338825282815</v>
      </c>
      <c r="X89" s="71" t="n">
        <f aca="false" ca="false" dt2D="false" dtr="false" t="normal">V89*POWER(2, 0.5)*W89</f>
        <v>47.151028587673885</v>
      </c>
      <c r="Y89" s="71" t="n">
        <f aca="false" ca="false" dt2D="false" dtr="false" t="normal">W89*(50/$X$4)</f>
        <v>52.615330260529774</v>
      </c>
      <c r="AC89" s="1" t="n">
        <f aca="false" ca="false" dt2D="false" dtr="false" t="normal">AC88+1</f>
        <v>86</v>
      </c>
      <c r="AD89" s="73" t="n">
        <f aca="false" ca="false" dt2D="false" dtr="false" t="normal">AD88+$J$46</f>
        <v>266</v>
      </c>
      <c r="AF89" s="0" t="n">
        <f aca="false" ca="false" dt2D="false" dtr="false" t="normal">20*LOG(AD89)</f>
        <v>48.497632732621334</v>
      </c>
      <c r="AG89" s="0" t="n">
        <f aca="false" ca="false" dt2D="false" dtr="false" t="normal">2*$J$6*(AD89/1000)</f>
        <v>31.104004105601337</v>
      </c>
      <c r="AH89" s="75" t="n">
        <f aca="false" ca="false" dt2D="false" dtr="false" t="normal">AF89+AG89</f>
        <v>79.60163683822267</v>
      </c>
      <c r="AI89" s="74" t="n">
        <f aca="false" ca="false" dt2D="false" dtr="false" t="normal">$AE$4-(AF89+AG89)+$Q$8+$Q$10</f>
        <v>93.47325223452087</v>
      </c>
      <c r="AJ89" s="76" t="n">
        <f aca="false" ca="false" dt2D="false" dtr="false" t="normal">POWER(10, (AI89+$D$16)*0.05)*1000</f>
        <v>0.034905537619871384</v>
      </c>
      <c r="AK89" s="77" t="n">
        <f aca="false" ca="false" dt2D="false" dtr="false" t="normal">POWER(10, 0.05*AH89)</f>
        <v>9551.725693886576</v>
      </c>
      <c r="AL89" s="0" t="n">
        <f aca="false" ca="false" dt2D="false" dtr="false" t="normal">AJ89*POWER(2, 0.5)*AK89</f>
        <v>471.5102858767393</v>
      </c>
      <c r="AM89" s="78" t="n">
        <f aca="false" ca="false" dt2D="false" dtr="false" t="normal">AK89*($X$4/$AL$4)</f>
        <v>955.1725693886568</v>
      </c>
      <c r="AN89" s="79" t="n">
        <f aca="false" ca="false" dt2D="false" dtr="false" t="normal">AJ89*POWER(2, 0.5)*AM89</f>
        <v>47.1510285876739</v>
      </c>
      <c r="AO89" s="79" t="n">
        <f aca="false" ca="false" dt2D="false" dtr="false" t="normal">AK89*(50/AL89)</f>
        <v>1012.886248719456</v>
      </c>
      <c r="AP89" s="79" t="n">
        <f aca="false" ca="false" dt2D="false" dtr="false" t="normal">AJ89*POWER(2, 0.5)*AO89</f>
        <v>50</v>
      </c>
      <c r="AQ89" s="79" t="n">
        <f aca="false" ca="false" dt2D="false" dtr="false" t="normal">20*LOG10(AO89)</f>
        <v>60.11121350094017</v>
      </c>
      <c r="AR89" s="79" t="n">
        <f aca="false" ca="false" dt2D="false" dtr="false" t="normal">AH89-AQ89</f>
        <v>19.490423337282508</v>
      </c>
      <c r="AT89" s="72" t="n">
        <f aca="false" ca="false" dt2D="false" dtr="false" t="normal">AT88+1</f>
        <v>86</v>
      </c>
      <c r="AU89" s="73" t="n">
        <f aca="false" ca="false" dt2D="false" dtr="false" t="normal">AU88+27</f>
        <v>2345</v>
      </c>
      <c r="AW89" s="72" t="n">
        <f aca="false" ca="false" dt2D="false" dtr="false" t="normal">20*LOG(AU89)</f>
        <v>67.40285694102204</v>
      </c>
      <c r="AX89" s="72" t="n">
        <f aca="false" ca="false" dt2D="false" dtr="false" t="normal">2*$J$6*(AU89/1000)</f>
        <v>274.20635198359076</v>
      </c>
      <c r="AY89" s="72" t="n">
        <f aca="false" ca="false" dt2D="false" dtr="false" t="normal">AW89+AX89</f>
        <v>341.6092089246128</v>
      </c>
      <c r="AZ89" s="80" t="e">
        <f aca="false" ca="false" dt2D="false" dtr="false" t="normal">$AV$4-(AW89+AX89)+$Q$8+$Q$10</f>
        <v>#NUM!</v>
      </c>
      <c r="BA89" s="81" t="e">
        <f aca="false" ca="false" dt2D="false" dtr="false" t="normal">POWER(10, (AZ89+$D$16)*0.05)*1000</f>
        <v>#NUM!</v>
      </c>
      <c r="BB89" s="82" t="n">
        <f aca="false" ca="false" dt2D="false" dtr="false" t="normal">POWER(10, 0.05*AY89)</f>
        <v>1.20353977130793E+017</v>
      </c>
      <c r="BC89" s="72" t="e">
        <f aca="false" ca="false" dt2D="false" dtr="false" t="normal">BA89*POWER(2, 0.5)*BB89</f>
        <v>#NUM!</v>
      </c>
      <c r="BD89" s="71" t="e">
        <f aca="false" ca="false" dt2D="false" dtr="false" t="normal">BB89*($X$4/$BC$4)</f>
        <v>#NUM!</v>
      </c>
      <c r="BE89" s="71" t="e">
        <f aca="false" ca="false" dt2D="false" dtr="false" t="normal">BA89*POWER(2, 0.5)*BD89</f>
        <v>#NUM!</v>
      </c>
      <c r="BF89" s="71" t="e">
        <f aca="false" ca="false" dt2D="false" dtr="false" t="normal">BB89*(50/BC89)</f>
        <v>#NUM!</v>
      </c>
      <c r="BG89" s="71" t="e">
        <f aca="false" ca="false" dt2D="false" dtr="false" t="normal">BA89*POWER(2, 0.5)*BF89</f>
        <v>#NUM!</v>
      </c>
      <c r="BH89" s="0" t="e">
        <f aca="false" ca="false" dt2D="false" dtr="false" t="normal">20*LOG10(BF89)</f>
        <v>#NUM!</v>
      </c>
      <c r="BI89" s="0" t="e">
        <f aca="false" ca="false" dt2D="false" dtr="false" t="normal">AY89-BH89</f>
        <v>#NUM!</v>
      </c>
    </row>
    <row outlineLevel="0" r="90">
      <c r="O90" s="1" t="n">
        <f aca="false" ca="false" dt2D="false" dtr="false" t="normal">1+O89</f>
        <v>87</v>
      </c>
      <c r="P90" s="65" t="n">
        <f aca="false" ca="false" dt2D="false" dtr="false" t="normal">P89+$J$45</f>
        <v>32.55</v>
      </c>
      <c r="Q90" s="104" t="n"/>
      <c r="R90" s="67" t="n">
        <f aca="false" ca="false" dt2D="false" dtr="false" t="normal">20*LOG(P90)</f>
        <v>30.25101985808421</v>
      </c>
      <c r="S90" s="67" t="n">
        <f aca="false" ca="false" dt2D="false" dtr="false" t="normal">2*$J$6*(P90/1000)</f>
        <v>3.8061478708170053</v>
      </c>
      <c r="T90" s="67" t="n">
        <f aca="false" ca="false" dt2D="false" dtr="false" t="normal">R90+S90</f>
        <v>34.05716772890121</v>
      </c>
      <c r="U90" s="68" t="n">
        <f aca="false" ca="false" dt2D="false" dtr="false" t="normal">$Q$4-(R90+S90)+$Q$8+$Q$10</f>
        <v>119.01772134384233</v>
      </c>
      <c r="V90" s="69" t="n">
        <f aca="false" ca="false" dt2D="false" dtr="false" t="normal">POWER(10, (U90+$D$16)*0.05)*1000</f>
        <v>0.6608726618950393</v>
      </c>
      <c r="W90" s="70" t="n">
        <f aca="false" ca="false" dt2D="false" dtr="false" t="normal">POWER(10, 0.05*T90)</f>
        <v>50.44967658165922</v>
      </c>
      <c r="X90" s="71" t="n">
        <f aca="false" ca="false" dt2D="false" dtr="false" t="normal">V90*POWER(2, 0.5)*W90</f>
        <v>47.15102858767388</v>
      </c>
      <c r="Y90" s="71" t="n">
        <f aca="false" ca="false" dt2D="false" dtr="false" t="normal">W90*(50/$X$4)</f>
        <v>53.497959739999914</v>
      </c>
      <c r="AC90" s="1" t="n">
        <f aca="false" ca="false" dt2D="false" dtr="false" t="normal">AC89+1</f>
        <v>87</v>
      </c>
      <c r="AD90" s="73" t="n">
        <f aca="false" ca="false" dt2D="false" dtr="false" t="normal">AD89+$J$46</f>
        <v>269</v>
      </c>
      <c r="AF90" s="0" t="n">
        <f aca="false" ca="false" dt2D="false" dtr="false" t="normal">20*LOG(AD90)</f>
        <v>48.59504560004815</v>
      </c>
      <c r="AG90" s="0" t="n">
        <f aca="false" ca="false" dt2D="false" dtr="false" t="normal">2*$J$6*(AD90/1000)</f>
        <v>31.454801144386316</v>
      </c>
      <c r="AH90" s="75" t="n">
        <f aca="false" ca="false" dt2D="false" dtr="false" t="normal">AF90+AG90</f>
        <v>80.04984674443446</v>
      </c>
      <c r="AI90" s="74" t="n">
        <f aca="false" ca="false" dt2D="false" dtr="false" t="normal">$AE$4-(AF90+AG90)+$Q$8+$Q$10</f>
        <v>93.02504232830908</v>
      </c>
      <c r="AJ90" s="76" t="n">
        <f aca="false" ca="false" dt2D="false" dtr="false" t="normal">POWER(10, (AI90+$D$16)*0.05)*1000</f>
        <v>0.03315002315917155</v>
      </c>
      <c r="AK90" s="77" t="n">
        <f aca="false" ca="false" dt2D="false" dtr="false" t="normal">POWER(10, 0.05*AH90)</f>
        <v>10057.55317098192</v>
      </c>
      <c r="AL90" s="0" t="n">
        <f aca="false" ca="false" dt2D="false" dtr="false" t="normal">AJ90*POWER(2, 0.5)*AK90</f>
        <v>471.5102858767393</v>
      </c>
      <c r="AM90" s="78" t="n">
        <f aca="false" ca="false" dt2D="false" dtr="false" t="normal">AK90*($X$4/$AL$4)</f>
        <v>1005.7553170981913</v>
      </c>
      <c r="AN90" s="79" t="n">
        <f aca="false" ca="false" dt2D="false" dtr="false" t="normal">AJ90*POWER(2, 0.5)*AM90</f>
        <v>47.1510285876739</v>
      </c>
      <c r="AO90" s="79" t="n">
        <f aca="false" ca="false" dt2D="false" dtr="false" t="normal">AK90*(50/AL90)</f>
        <v>1066.525320044782</v>
      </c>
      <c r="AP90" s="79" t="n">
        <f aca="false" ca="false" dt2D="false" dtr="false" t="normal">AJ90*POWER(2, 0.5)*AO90</f>
        <v>50</v>
      </c>
      <c r="AQ90" s="79" t="n">
        <f aca="false" ca="false" dt2D="false" dtr="false" t="normal">20*LOG10(AO90)</f>
        <v>60.55942340715197</v>
      </c>
      <c r="AR90" s="79" t="n">
        <f aca="false" ca="false" dt2D="false" dtr="false" t="normal">AH90-AQ90</f>
        <v>19.490423337282493</v>
      </c>
    </row>
    <row outlineLevel="0" r="91">
      <c r="O91" s="1" t="n">
        <f aca="false" ca="false" dt2D="false" dtr="false" t="normal">1+O90</f>
        <v>88</v>
      </c>
      <c r="P91" s="65" t="n">
        <f aca="false" ca="false" dt2D="false" dtr="false" t="normal">P90+$J$45</f>
        <v>32.925</v>
      </c>
      <c r="Q91" s="104" t="n"/>
      <c r="R91" s="67" t="n">
        <f aca="false" ca="false" dt2D="false" dtr="false" t="normal">20*LOG(P91)</f>
        <v>30.35051567267643</v>
      </c>
      <c r="S91" s="67" t="n">
        <f aca="false" ca="false" dt2D="false" dtr="false" t="normal">2*$J$6*(P91/1000)</f>
        <v>3.8499975006651272</v>
      </c>
      <c r="T91" s="67" t="n">
        <f aca="false" ca="false" dt2D="false" dtr="false" t="normal">R91+S91</f>
        <v>34.200513173341555</v>
      </c>
      <c r="U91" s="68" t="n">
        <f aca="false" ca="false" dt2D="false" dtr="false" t="normal">$Q$4-(R91+S91)+$Q$8+$Q$10</f>
        <v>118.87437589940198</v>
      </c>
      <c r="V91" s="69" t="n">
        <f aca="false" ca="false" dt2D="false" dtr="false" t="normal">POWER(10, (U91+$D$16)*0.05)*1000</f>
        <v>0.6500556161133241</v>
      </c>
      <c r="W91" s="70" t="n">
        <f aca="false" ca="false" dt2D="false" dtr="false" t="normal">POWER(10, 0.05*T91)</f>
        <v>51.289168538546534</v>
      </c>
      <c r="X91" s="71" t="n">
        <f aca="false" ca="false" dt2D="false" dtr="false" t="normal">V91*POWER(2, 0.5)*W91</f>
        <v>47.15102858767391</v>
      </c>
      <c r="Y91" s="71" t="n">
        <f aca="false" ca="false" dt2D="false" dtr="false" t="normal">W91*(50/$X$4)</f>
        <v>54.388175692899374</v>
      </c>
      <c r="AC91" s="1" t="n">
        <f aca="false" ca="false" dt2D="false" dtr="false" t="normal">AC90+1</f>
        <v>88</v>
      </c>
      <c r="AD91" s="73" t="n">
        <f aca="false" ca="false" dt2D="false" dtr="false" t="normal">AD90+$J$46</f>
        <v>272</v>
      </c>
      <c r="AF91" s="0" t="n">
        <f aca="false" ca="false" dt2D="false" dtr="false" t="normal">20*LOG(AD91)</f>
        <v>48.691378080683975</v>
      </c>
      <c r="AG91" s="0" t="n">
        <f aca="false" ca="false" dt2D="false" dtr="false" t="normal">2*$J$6*(AD91/1000)</f>
        <v>31.805598183171295</v>
      </c>
      <c r="AH91" s="75" t="n">
        <f aca="false" ca="false" dt2D="false" dtr="false" t="normal">AF91+AG91</f>
        <v>80.49697626385527</v>
      </c>
      <c r="AI91" s="74" t="n">
        <f aca="false" ca="false" dt2D="false" dtr="false" t="normal">$AE$4-(AF91+AG91)+$Q$8+$Q$10</f>
        <v>92.57791280888826</v>
      </c>
      <c r="AJ91" s="76" t="n">
        <f aca="false" ca="false" dt2D="false" dtr="false" t="normal">POWER(10, (AI91+$D$16)*0.05)*1000</f>
        <v>0.031486715507137705</v>
      </c>
      <c r="AK91" s="77" t="n">
        <f aca="false" ca="false" dt2D="false" dtr="false" t="normal">POWER(10, 0.05*AH91)</f>
        <v>10588.85041429837</v>
      </c>
      <c r="AL91" s="0" t="n">
        <f aca="false" ca="false" dt2D="false" dtr="false" t="normal">AJ91*POWER(2, 0.5)*AK91</f>
        <v>471.5102858767394</v>
      </c>
      <c r="AM91" s="78" t="n">
        <f aca="false" ca="false" dt2D="false" dtr="false" t="normal">AK91*($X$4/$AL$4)</f>
        <v>1058.885041429836</v>
      </c>
      <c r="AN91" s="79" t="n">
        <f aca="false" ca="false" dt2D="false" dtr="false" t="normal">AJ91*POWER(2, 0.5)*AM91</f>
        <v>47.1510285876739</v>
      </c>
      <c r="AO91" s="79" t="n">
        <f aca="false" ca="false" dt2D="false" dtr="false" t="normal">AK91*(50/AL91)</f>
        <v>1122.8652620598898</v>
      </c>
      <c r="AP91" s="79" t="n">
        <f aca="false" ca="false" dt2D="false" dtr="false" t="normal">AJ91*POWER(2, 0.5)*AO91</f>
        <v>50</v>
      </c>
      <c r="AQ91" s="79" t="n">
        <f aca="false" ca="false" dt2D="false" dtr="false" t="normal">20*LOG10(AO91)</f>
        <v>61.00655292657278</v>
      </c>
      <c r="AR91" s="79" t="n">
        <f aca="false" ca="false" dt2D="false" dtr="false" t="normal">AH91-AQ91</f>
        <v>19.490423337282493</v>
      </c>
    </row>
    <row outlineLevel="0" r="92">
      <c r="O92" s="1" t="n">
        <f aca="false" ca="false" dt2D="false" dtr="false" t="normal">1+O91</f>
        <v>89</v>
      </c>
      <c r="P92" s="65" t="n">
        <f aca="false" ca="false" dt2D="false" dtr="false" t="normal">P91+$J$45</f>
        <v>33.3</v>
      </c>
      <c r="Q92" s="104" t="n"/>
      <c r="R92" s="67" t="n">
        <f aca="false" ca="false" dt2D="false" dtr="false" t="normal">20*LOG(P92)</f>
        <v>30.448884670126397</v>
      </c>
      <c r="S92" s="67" t="n">
        <f aca="false" ca="false" dt2D="false" dtr="false" t="normal">2*$J$6*(P92/1000)</f>
        <v>3.8938471305132496</v>
      </c>
      <c r="T92" s="67" t="n">
        <f aca="false" ca="false" dt2D="false" dtr="false" t="normal">R92+S92</f>
        <v>34.34273180063965</v>
      </c>
      <c r="U92" s="68" t="n">
        <f aca="false" ca="false" dt2D="false" dtr="false" t="normal">$Q$4-(R92+S92)+$Q$8+$Q$10</f>
        <v>118.73215727210389</v>
      </c>
      <c r="V92" s="69" t="n">
        <f aca="false" ca="false" dt2D="false" dtr="false" t="normal">POWER(10, (U92+$D$16)*0.05)*1000</f>
        <v>0.6394985783314284</v>
      </c>
      <c r="W92" s="70" t="n">
        <f aca="false" ca="false" dt2D="false" dtr="false" t="normal">POWER(10, 0.05*T92)</f>
        <v>52.13586579231715</v>
      </c>
      <c r="X92" s="71" t="n">
        <f aca="false" ca="false" dt2D="false" dtr="false" t="normal">V92*POWER(2, 0.5)*W92</f>
        <v>47.15102858767389</v>
      </c>
      <c r="Y92" s="71" t="n">
        <f aca="false" ca="false" dt2D="false" dtr="false" t="normal">W92*(50/$X$4)</f>
        <v>55.28603230295852</v>
      </c>
      <c r="AC92" s="1" t="n">
        <f aca="false" ca="false" dt2D="false" dtr="false" t="normal">AC91+1</f>
        <v>89</v>
      </c>
      <c r="AD92" s="73" t="n">
        <f aca="false" ca="false" dt2D="false" dtr="false" t="normal">AD91+$J$46</f>
        <v>275</v>
      </c>
      <c r="AF92" s="0" t="n">
        <f aca="false" ca="false" dt2D="false" dtr="false" t="normal">20*LOG(AD92)</f>
        <v>48.78665387660525</v>
      </c>
      <c r="AG92" s="0" t="n">
        <f aca="false" ca="false" dt2D="false" dtr="false" t="normal">2*$J$6*(AD92/1000)</f>
        <v>32.156395221956274</v>
      </c>
      <c r="AH92" s="75" t="n">
        <f aca="false" ca="false" dt2D="false" dtr="false" t="normal">AF92+AG92</f>
        <v>80.94304909856152</v>
      </c>
      <c r="AI92" s="74" t="n">
        <f aca="false" ca="false" dt2D="false" dtr="false" t="normal">$AE$4-(AF92+AG92)+$Q$8+$Q$10</f>
        <v>92.13183997418203</v>
      </c>
      <c r="AJ92" s="76" t="n">
        <f aca="false" ca="false" dt2D="false" dtr="false" t="normal">POWER(10, (AI92+$D$16)*0.05)*1000</f>
        <v>0.02991050313007158</v>
      </c>
      <c r="AK92" s="77" t="n">
        <f aca="false" ca="false" dt2D="false" dtr="false" t="normal">POWER(10, 0.05*AH92)</f>
        <v>11146.857647053297</v>
      </c>
      <c r="AL92" s="0" t="n">
        <f aca="false" ca="false" dt2D="false" dtr="false" t="normal">AJ92*POWER(2, 0.5)*AK92</f>
        <v>471.5102858767393</v>
      </c>
      <c r="AM92" s="78" t="n">
        <f aca="false" ca="false" dt2D="false" dtr="false" t="normal">AK92*($X$4/$AL$4)</f>
        <v>1114.685764705329</v>
      </c>
      <c r="AN92" s="79" t="n">
        <f aca="false" ca="false" dt2D="false" dtr="false" t="normal">AJ92*POWER(2, 0.5)*AM92</f>
        <v>47.1510285876739</v>
      </c>
      <c r="AO92" s="79" t="n">
        <f aca="false" ca="false" dt2D="false" dtr="false" t="normal">AK92*(50/AL92)</f>
        <v>1182.0375907947077</v>
      </c>
      <c r="AP92" s="79" t="n">
        <f aca="false" ca="false" dt2D="false" dtr="false" t="normal">AJ92*POWER(2, 0.5)*AO92</f>
        <v>50</v>
      </c>
      <c r="AQ92" s="79" t="n">
        <f aca="false" ca="false" dt2D="false" dtr="false" t="normal">20*LOG10(AO92)</f>
        <v>61.452625761279016</v>
      </c>
      <c r="AR92" s="79" t="n">
        <f aca="false" ca="false" dt2D="false" dtr="false" t="normal">AH92-AQ92</f>
        <v>19.4904233372825</v>
      </c>
    </row>
    <row outlineLevel="0" r="93">
      <c r="O93" s="1" t="n">
        <f aca="false" ca="false" dt2D="false" dtr="false" t="normal">1+O92</f>
        <v>90</v>
      </c>
      <c r="P93" s="65" t="n">
        <f aca="false" ca="false" dt2D="false" dtr="false" t="normal">P92+$J$45</f>
        <v>33.675</v>
      </c>
      <c r="Q93" s="104" t="n"/>
      <c r="R93" s="67" t="n">
        <f aca="false" ca="false" dt2D="false" dtr="false" t="normal">20*LOG(P93)</f>
        <v>30.54615208790046</v>
      </c>
      <c r="S93" s="67" t="n">
        <f aca="false" ca="false" dt2D="false" dtr="false" t="normal">2*$J$6*(P93/1000)</f>
        <v>3.937696760361372</v>
      </c>
      <c r="T93" s="67" t="n">
        <f aca="false" ca="false" dt2D="false" dtr="false" t="normal">R93+S93</f>
        <v>34.48384884826183</v>
      </c>
      <c r="U93" s="68" t="n">
        <f aca="false" ca="false" dt2D="false" dtr="false" t="normal">$Q$4-(R93+S93)+$Q$8+$Q$10</f>
        <v>118.59104022448172</v>
      </c>
      <c r="V93" s="69" t="n">
        <f aca="false" ca="false" dt2D="false" dtr="false" t="normal">POWER(10, (U93+$D$16)*0.05)*1000</f>
        <v>0.6291927807436087</v>
      </c>
      <c r="W93" s="70" t="n">
        <f aca="false" ca="false" dt2D="false" dtr="false" t="normal">POWER(10, 0.05*T93)</f>
        <v>52.98981977329954</v>
      </c>
      <c r="X93" s="71" t="n">
        <f aca="false" ca="false" dt2D="false" dtr="false" t="normal">V93*POWER(2, 0.5)*W93</f>
        <v>47.151028587673935</v>
      </c>
      <c r="Y93" s="71" t="n">
        <f aca="false" ca="false" dt2D="false" dtr="false" t="normal">W93*(50/$X$4)</f>
        <v>56.19158410804218</v>
      </c>
      <c r="AC93" s="1" t="n">
        <f aca="false" ca="false" dt2D="false" dtr="false" t="normal">AC92+1</f>
        <v>90</v>
      </c>
      <c r="AD93" s="73" t="n">
        <f aca="false" ca="false" dt2D="false" dtr="false" t="normal">AD92+$J$46</f>
        <v>278</v>
      </c>
      <c r="AF93" s="0" t="n">
        <f aca="false" ca="false" dt2D="false" dtr="false" t="normal">20*LOG(AD93)</f>
        <v>48.88089591836152</v>
      </c>
      <c r="AG93" s="0" t="n">
        <f aca="false" ca="false" dt2D="false" dtr="false" t="normal">2*$J$6*(AD93/1000)</f>
        <v>32.50719226074125</v>
      </c>
      <c r="AH93" s="75" t="n">
        <f aca="false" ca="false" dt2D="false" dtr="false" t="normal">AF93+AG93</f>
        <v>81.38808817910277</v>
      </c>
      <c r="AI93" s="74" t="n">
        <f aca="false" ca="false" dt2D="false" dtr="false" t="normal">$AE$4-(AF93+AG93)+$Q$8+$Q$10</f>
        <v>91.68680089364078</v>
      </c>
      <c r="AJ93" s="76" t="n">
        <f aca="false" ca="false" dt2D="false" dtr="false" t="normal">POWER(10, (AI93+$D$16)*0.05)*1000</f>
        <v>0.028416577121314422</v>
      </c>
      <c r="AK93" s="77" t="n">
        <f aca="false" ca="false" dt2D="false" dtr="false" t="normal">POWER(10, 0.05*AH93)</f>
        <v>11732.874058662419</v>
      </c>
      <c r="AL93" s="0" t="n">
        <f aca="false" ca="false" dt2D="false" dtr="false" t="normal">AJ93*POWER(2, 0.5)*AK93</f>
        <v>471.5102858767394</v>
      </c>
      <c r="AM93" s="78" t="n">
        <f aca="false" ca="false" dt2D="false" dtr="false" t="normal">AK93*($X$4/$AL$4)</f>
        <v>1173.287405866241</v>
      </c>
      <c r="AN93" s="79" t="n">
        <f aca="false" ca="false" dt2D="false" dtr="false" t="normal">AJ93*POWER(2, 0.5)*AM93</f>
        <v>47.151028587673906</v>
      </c>
      <c r="AO93" s="79" t="n">
        <f aca="false" ca="false" dt2D="false" dtr="false" t="normal">AK93*(50/AL93)</f>
        <v>1244.1800751860574</v>
      </c>
      <c r="AP93" s="79" t="n">
        <f aca="false" ca="false" dt2D="false" dtr="false" t="normal">AJ93*POWER(2, 0.5)*AO93</f>
        <v>50.00000000000001</v>
      </c>
      <c r="AQ93" s="79" t="n">
        <f aca="false" ca="false" dt2D="false" dtr="false" t="normal">20*LOG10(AO93)</f>
        <v>61.897664841820266</v>
      </c>
      <c r="AR93" s="79" t="n">
        <f aca="false" ca="false" dt2D="false" dtr="false" t="normal">AH93-AQ93</f>
        <v>19.4904233372825</v>
      </c>
    </row>
    <row outlineLevel="0" r="94">
      <c r="O94" s="1" t="n">
        <f aca="false" ca="false" dt2D="false" dtr="false" t="normal">1+O93</f>
        <v>91</v>
      </c>
      <c r="P94" s="65" t="n">
        <f aca="false" ca="false" dt2D="false" dtr="false" t="normal">P93+$J$45</f>
        <v>34.05</v>
      </c>
      <c r="Q94" s="104" t="n"/>
      <c r="R94" s="67" t="n">
        <f aca="false" ca="false" dt2D="false" dtr="false" t="normal">20*LOG(P94)</f>
        <v>30.642342324976074</v>
      </c>
      <c r="S94" s="67" t="n">
        <f aca="false" ca="false" dt2D="false" dtr="false" t="normal">2*$J$6*(P94/1000)</f>
        <v>3.9815463902094943</v>
      </c>
      <c r="T94" s="67" t="n">
        <f aca="false" ca="false" dt2D="false" dtr="false" t="normal">R94+S94</f>
        <v>34.623888715185565</v>
      </c>
      <c r="U94" s="68" t="n">
        <f aca="false" ca="false" dt2D="false" dtr="false" t="normal">$Q$4-(R94+S94)+$Q$8+$Q$10</f>
        <v>118.45100035755799</v>
      </c>
      <c r="V94" s="69" t="n">
        <f aca="false" ca="false" dt2D="false" dtr="false" t="normal">POWER(10, (U94+$D$16)*0.05)*1000</f>
        <v>0.6191298421972998</v>
      </c>
      <c r="W94" s="70" t="n">
        <f aca="false" ca="false" dt2D="false" dtr="false" t="normal">POWER(10, 0.05*T94)</f>
        <v>53.85108224784975</v>
      </c>
      <c r="X94" s="71" t="n">
        <f aca="false" ca="false" dt2D="false" dtr="false" t="normal">V94*POWER(2, 0.5)*W94</f>
        <v>47.151028587673984</v>
      </c>
      <c r="Y94" s="71" t="n">
        <f aca="false" ca="false" dt2D="false" dtr="false" t="normal">W94*(50/$X$4)</f>
        <v>57.10488600234631</v>
      </c>
      <c r="AC94" s="1" t="n">
        <f aca="false" ca="false" dt2D="false" dtr="false" t="normal">AC93+1</f>
        <v>91</v>
      </c>
      <c r="AD94" s="73" t="n">
        <f aca="false" ca="false" dt2D="false" dtr="false" t="normal">AD93+$J$46</f>
        <v>281</v>
      </c>
      <c r="AF94" s="0" t="n">
        <f aca="false" ca="false" dt2D="false" dtr="false" t="normal">20*LOG(AD94)</f>
        <v>48.97412639810159</v>
      </c>
      <c r="AG94" s="0" t="n">
        <f aca="false" ca="false" dt2D="false" dtr="false" t="normal">2*$J$6*(AD94/1000)</f>
        <v>32.85798929952623</v>
      </c>
      <c r="AH94" s="75" t="n">
        <f aca="false" ca="false" dt2D="false" dtr="false" t="normal">AF94+AG94</f>
        <v>81.83211569762781</v>
      </c>
      <c r="AI94" s="74" t="n">
        <f aca="false" ca="false" dt2D="false" dtr="false" t="normal">$AE$4-(AF94+AG94)+$Q$8+$Q$10</f>
        <v>91.24277337511573</v>
      </c>
      <c r="AJ94" s="76" t="n">
        <f aca="false" ca="false" dt2D="false" dtr="false" t="normal">POWER(10, (AI94+$D$16)*0.05)*1000</f>
        <v>0.02700041183625734</v>
      </c>
      <c r="AK94" s="77" t="n">
        <f aca="false" ca="false" dt2D="false" dtr="false" t="normal">POWER(10, 0.05*AH94)</f>
        <v>12348.260558564329</v>
      </c>
      <c r="AL94" s="0" t="n">
        <f aca="false" ca="false" dt2D="false" dtr="false" t="normal">AJ94*POWER(2, 0.5)*AK94</f>
        <v>471.5102858767394</v>
      </c>
      <c r="AM94" s="78" t="n">
        <f aca="false" ca="false" dt2D="false" dtr="false" t="normal">AK94*($X$4/$AL$4)</f>
        <v>1234.8260558564318</v>
      </c>
      <c r="AN94" s="79" t="n">
        <f aca="false" ca="false" dt2D="false" dtr="false" t="normal">AJ94*POWER(2, 0.5)*AM94</f>
        <v>47.1510285876739</v>
      </c>
      <c r="AO94" s="79" t="n">
        <f aca="false" ca="false" dt2D="false" dtr="false" t="normal">AK94*(50/AL94)</f>
        <v>1309.4370290993365</v>
      </c>
      <c r="AP94" s="79" t="n">
        <f aca="false" ca="false" dt2D="false" dtr="false" t="normal">AJ94*POWER(2, 0.5)*AO94</f>
        <v>50</v>
      </c>
      <c r="AQ94" s="79" t="n">
        <f aca="false" ca="false" dt2D="false" dtr="false" t="normal">20*LOG10(AO94)</f>
        <v>62.341692360345306</v>
      </c>
      <c r="AR94" s="79" t="n">
        <f aca="false" ca="false" dt2D="false" dtr="false" t="normal">AH94-AQ94</f>
        <v>19.490423337282508</v>
      </c>
    </row>
    <row outlineLevel="0" r="95">
      <c r="O95" s="1" t="n">
        <f aca="false" ca="false" dt2D="false" dtr="false" t="normal">1+O94</f>
        <v>92</v>
      </c>
      <c r="P95" s="65" t="n">
        <f aca="false" ca="false" dt2D="false" dtr="false" t="normal">P94+$J$45</f>
        <v>34.425</v>
      </c>
      <c r="Q95" s="104" t="n"/>
      <c r="R95" s="67" t="n">
        <f aca="false" ca="false" dt2D="false" dtr="false" t="normal">20*LOG(P95)</f>
        <v>30.737478978579222</v>
      </c>
      <c r="S95" s="67" t="n">
        <f aca="false" ca="false" dt2D="false" dtr="false" t="normal">2*$J$6*(P95/1000)</f>
        <v>4.025396020057617</v>
      </c>
      <c r="T95" s="67" t="n">
        <f aca="false" ca="false" dt2D="false" dtr="false" t="normal">R95+S95</f>
        <v>34.76287499863684</v>
      </c>
      <c r="U95" s="68" t="n">
        <f aca="false" ca="false" dt2D="false" dtr="false" t="normal">$Q$4-(R95+S95)+$Q$8+$Q$10</f>
        <v>118.3120140741067</v>
      </c>
      <c r="V95" s="69" t="n">
        <f aca="false" ca="false" dt2D="false" dtr="false" t="normal">POWER(10, (U95+$D$16)*0.05)*1000</f>
        <v>0.6093017471315542</v>
      </c>
      <c r="W95" s="70" t="n">
        <f aca="false" ca="false" dt2D="false" dtr="false" t="normal">POWER(10, 0.05*T95)</f>
        <v>54.71970532043519</v>
      </c>
      <c r="X95" s="71" t="n">
        <f aca="false" ca="false" dt2D="false" dtr="false" t="normal">V95*POWER(2, 0.5)*W95</f>
        <v>47.15102858767388</v>
      </c>
      <c r="Y95" s="71" t="n">
        <f aca="false" ca="false" dt2D="false" dtr="false" t="normal">W95*(50/$X$4)</f>
        <v>58.025993238607654</v>
      </c>
      <c r="AC95" s="1" t="n">
        <f aca="false" ca="false" dt2D="false" dtr="false" t="normal">AC94+1</f>
        <v>92</v>
      </c>
      <c r="AD95" s="73" t="n">
        <f aca="false" ca="false" dt2D="false" dtr="false" t="normal">AD94+$J$46</f>
        <v>284</v>
      </c>
      <c r="AF95" s="0" t="n">
        <f aca="false" ca="false" dt2D="false" dtr="false" t="normal">20*LOG(AD95)</f>
        <v>49.06636680094075</v>
      </c>
      <c r="AG95" s="0" t="n">
        <f aca="false" ca="false" dt2D="false" dtr="false" t="normal">2*$J$6*(AD95/1000)</f>
        <v>33.2087863383112</v>
      </c>
      <c r="AH95" s="75" t="n">
        <f aca="false" ca="false" dt2D="false" dtr="false" t="normal">AF95+AG95</f>
        <v>82.27515313925196</v>
      </c>
      <c r="AI95" s="74" t="n">
        <f aca="false" ca="false" dt2D="false" dtr="false" t="normal">$AE$4-(AF95+AG95)+$Q$8+$Q$10</f>
        <v>90.79973593349159</v>
      </c>
      <c r="AJ95" s="76" t="n">
        <f aca="false" ca="false" dt2D="false" dtr="false" t="normal">POWER(10, (AI95+$D$16)*0.05)*1000</f>
        <v>0.025657746880446478</v>
      </c>
      <c r="AK95" s="77" t="n">
        <f aca="false" ca="false" dt2D="false" dtr="false" t="normal">POWER(10, 0.05*AH95)</f>
        <v>12994.442656877916</v>
      </c>
      <c r="AL95" s="0" t="n">
        <f aca="false" ca="false" dt2D="false" dtr="false" t="normal">AJ95*POWER(2, 0.5)*AK95</f>
        <v>471.5102858767393</v>
      </c>
      <c r="AM95" s="78" t="n">
        <f aca="false" ca="false" dt2D="false" dtr="false" t="normal">AK95*($X$4/$AL$4)</f>
        <v>1299.4442656877907</v>
      </c>
      <c r="AN95" s="79" t="n">
        <f aca="false" ca="false" dt2D="false" dtr="false" t="normal">AJ95*POWER(2, 0.5)*AM95</f>
        <v>47.1510285876739</v>
      </c>
      <c r="AO95" s="79" t="n">
        <f aca="false" ca="false" dt2D="false" dtr="false" t="normal">AK95*(50/AL95)</f>
        <v>1377.9596167998425</v>
      </c>
      <c r="AP95" s="79" t="n">
        <f aca="false" ca="false" dt2D="false" dtr="false" t="normal">AJ95*POWER(2, 0.5)*AO95</f>
        <v>50.00000000000001</v>
      </c>
      <c r="AQ95" s="79" t="n">
        <f aca="false" ca="false" dt2D="false" dtr="false" t="normal">20*LOG10(AO95)</f>
        <v>62.78472980196945</v>
      </c>
      <c r="AR95" s="79" t="n">
        <f aca="false" ca="false" dt2D="false" dtr="false" t="normal">AH95-AQ95</f>
        <v>19.490423337282508</v>
      </c>
    </row>
    <row outlineLevel="0" r="96">
      <c r="O96" s="1" t="n">
        <f aca="false" ca="false" dt2D="false" dtr="false" t="normal">1+O95</f>
        <v>93</v>
      </c>
      <c r="P96" s="65" t="n">
        <f aca="false" ca="false" dt2D="false" dtr="false" t="normal">P95+$J$45</f>
        <v>34.8</v>
      </c>
      <c r="Q96" s="104" t="n"/>
      <c r="R96" s="67" t="n">
        <f aca="false" ca="false" dt2D="false" dtr="false" t="normal">20*LOG(P96)</f>
        <v>30.831584878931615</v>
      </c>
      <c r="S96" s="67" t="n">
        <f aca="false" ca="false" dt2D="false" dtr="false" t="normal">2*$J$6*(P96/1000)</f>
        <v>4.069245649905739</v>
      </c>
      <c r="T96" s="67" t="n">
        <f aca="false" ca="false" dt2D="false" dtr="false" t="normal">R96+S96</f>
        <v>34.90083052883735</v>
      </c>
      <c r="U96" s="68" t="n">
        <f aca="false" ca="false" dt2D="false" dtr="false" t="normal">$Q$4-(R96+S96)+$Q$8+$Q$10</f>
        <v>118.17405854390618</v>
      </c>
      <c r="V96" s="69" t="n">
        <f aca="false" ca="false" dt2D="false" dtr="false" t="normal">POWER(10, (U96+$D$16)*0.05)*1000</f>
        <v>0.5997008258772303</v>
      </c>
      <c r="W96" s="70" t="n">
        <f aca="false" ca="false" dt2D="false" dtr="false" t="normal">POWER(10, 0.05*T96)</f>
        <v>55.595741435731185</v>
      </c>
      <c r="X96" s="71" t="n">
        <f aca="false" ca="false" dt2D="false" dtr="false" t="normal">V96*POWER(2, 0.5)*W96</f>
        <v>47.15102858767386</v>
      </c>
      <c r="Y96" s="71" t="n">
        <f aca="false" ca="false" dt2D="false" dtr="false" t="normal">W96*(50/$X$4)</f>
        <v>58.954961430327025</v>
      </c>
      <c r="AC96" s="1" t="n">
        <f aca="false" ca="false" dt2D="false" dtr="false" t="normal">AC95+1</f>
        <v>93</v>
      </c>
      <c r="AD96" s="73" t="n">
        <f aca="false" ca="false" dt2D="false" dtr="false" t="normal">AD95+$J$46</f>
        <v>287</v>
      </c>
      <c r="AF96" s="0" t="n">
        <f aca="false" ca="false" dt2D="false" dtr="false" t="normal">20*LOG(AD96)</f>
        <v>49.15763793467985</v>
      </c>
      <c r="AG96" s="0" t="n">
        <f aca="false" ca="false" dt2D="false" dtr="false" t="normal">2*$J$6*(AD96/1000)</f>
        <v>33.559583377096175</v>
      </c>
      <c r="AH96" s="75" t="n">
        <f aca="false" ca="false" dt2D="false" dtr="false" t="normal">AF96+AG96</f>
        <v>82.71722131177603</v>
      </c>
      <c r="AI96" s="74" t="n">
        <f aca="false" ca="false" dt2D="false" dtr="false" t="normal">$AE$4-(AF96+AG96)+$Q$8+$Q$10</f>
        <v>90.35766776096752</v>
      </c>
      <c r="AJ96" s="76" t="n">
        <f aca="false" ca="false" dt2D="false" dtr="false" t="normal">POWER(10, (AI96+$D$16)*0.05)*1000</f>
        <v>0.024384570346853242</v>
      </c>
      <c r="AK96" s="77" t="n">
        <f aca="false" ca="false" dt2D="false" dtr="false" t="normal">POWER(10, 0.05*AH96)</f>
        <v>13672.913477668691</v>
      </c>
      <c r="AL96" s="0" t="n">
        <f aca="false" ca="false" dt2D="false" dtr="false" t="normal">AJ96*POWER(2, 0.5)*AK96</f>
        <v>471.5102858767394</v>
      </c>
      <c r="AM96" s="78" t="n">
        <f aca="false" ca="false" dt2D="false" dtr="false" t="normal">AK96*($X$4/$AL$4)</f>
        <v>1367.291347766868</v>
      </c>
      <c r="AN96" s="79" t="n">
        <f aca="false" ca="false" dt2D="false" dtr="false" t="normal">AJ96*POWER(2, 0.5)*AM96</f>
        <v>47.1510285876739</v>
      </c>
      <c r="AO96" s="79" t="n">
        <f aca="false" ca="false" dt2D="false" dtr="false" t="normal">AK96*(50/AL96)</f>
        <v>1449.906172486237</v>
      </c>
      <c r="AP96" s="79" t="n">
        <f aca="false" ca="false" dt2D="false" dtr="false" t="normal">AJ96*POWER(2, 0.5)*AO96</f>
        <v>50</v>
      </c>
      <c r="AQ96" s="79" t="n">
        <f aca="false" ca="false" dt2D="false" dtr="false" t="normal">20*LOG10(AO96)</f>
        <v>63.22679797449352</v>
      </c>
      <c r="AR96" s="79" t="n">
        <f aca="false" ca="false" dt2D="false" dtr="false" t="normal">AH96-AQ96</f>
        <v>19.490423337282508</v>
      </c>
    </row>
    <row outlineLevel="0" r="97">
      <c r="O97" s="1" t="n">
        <f aca="false" ca="false" dt2D="false" dtr="false" t="normal">1+O96</f>
        <v>94</v>
      </c>
      <c r="P97" s="65" t="n">
        <f aca="false" ca="false" dt2D="false" dtr="false" t="normal">P96+$J$45</f>
        <v>35.175</v>
      </c>
      <c r="Q97" s="104" t="n"/>
      <c r="R97" s="67" t="n">
        <f aca="false" ca="false" dt2D="false" dtr="false" t="normal">20*LOG(P97)</f>
        <v>30.92468212213566</v>
      </c>
      <c r="S97" s="67" t="n">
        <f aca="false" ca="false" dt2D="false" dtr="false" t="normal">2*$J$6*(P97/1000)</f>
        <v>4.1130952797538605</v>
      </c>
      <c r="T97" s="67" t="n">
        <f aca="false" ca="false" dt2D="false" dtr="false" t="normal">R97+S97</f>
        <v>35.03777740188952</v>
      </c>
      <c r="U97" s="68" t="n">
        <f aca="false" ca="false" dt2D="false" dtr="false" t="normal">$Q$4-(R97+S97)+$Q$8+$Q$10</f>
        <v>118.03711167085403</v>
      </c>
      <c r="V97" s="69" t="n">
        <f aca="false" ca="false" dt2D="false" dtr="false" t="normal">POWER(10, (U97+$D$16)*0.05)*1000</f>
        <v>0.5903197362172963</v>
      </c>
      <c r="W97" s="70" t="n">
        <f aca="false" ca="false" dt2D="false" dtr="false" t="normal">POWER(10, 0.05*T97)</f>
        <v>56.47924338073004</v>
      </c>
      <c r="X97" s="71" t="n">
        <f aca="false" ca="false" dt2D="false" dtr="false" t="normal">V97*POWER(2, 0.5)*W97</f>
        <v>47.151028587673984</v>
      </c>
      <c r="Y97" s="71" t="n">
        <f aca="false" ca="false" dt2D="false" dtr="false" t="normal">W97*(50/$X$4)</f>
        <v>59.89184655400577</v>
      </c>
      <c r="AC97" s="1" t="n">
        <f aca="false" ca="false" dt2D="false" dtr="false" t="normal">AC96+1</f>
        <v>94</v>
      </c>
      <c r="AD97" s="73" t="n">
        <f aca="false" ca="false" dt2D="false" dtr="false" t="normal">AD96+$J$46</f>
        <v>290</v>
      </c>
      <c r="AF97" s="0" t="n">
        <f aca="false" ca="false" dt2D="false" dtr="false" t="normal">20*LOG(AD97)</f>
        <v>49.24795995797911</v>
      </c>
      <c r="AG97" s="0" t="n">
        <f aca="false" ca="false" dt2D="false" dtr="false" t="normal">2*$J$6*(AD97/1000)</f>
        <v>33.91038041588116</v>
      </c>
      <c r="AH97" s="75" t="n">
        <f aca="false" ca="false" dt2D="false" dtr="false" t="normal">AF97+AG97</f>
        <v>83.15834037386027</v>
      </c>
      <c r="AI97" s="74" t="n">
        <f aca="false" ca="false" dt2D="false" dtr="false" t="normal">$AE$4-(AF97+AG97)+$Q$8+$Q$10</f>
        <v>89.91654869888328</v>
      </c>
      <c r="AJ97" s="76" t="n">
        <f aca="false" ca="false" dt2D="false" dtr="false" t="normal">POWER(10, (AI97+$D$16)*0.05)*1000</f>
        <v>0.023177103207169928</v>
      </c>
      <c r="AK97" s="77" t="n">
        <f aca="false" ca="false" dt2D="false" dtr="false" t="normal">POWER(10, 0.05*AH97)</f>
        <v>14385.236910862479</v>
      </c>
      <c r="AL97" s="0" t="n">
        <f aca="false" ca="false" dt2D="false" dtr="false" t="normal">AJ97*POWER(2, 0.5)*AK97</f>
        <v>471.5102858767394</v>
      </c>
      <c r="AM97" s="78" t="n">
        <f aca="false" ca="false" dt2D="false" dtr="false" t="normal">AK97*($X$4/$AL$4)</f>
        <v>1438.5236910862468</v>
      </c>
      <c r="AN97" s="79" t="n">
        <f aca="false" ca="false" dt2D="false" dtr="false" t="normal">AJ97*POWER(2, 0.5)*AM97</f>
        <v>47.1510285876739</v>
      </c>
      <c r="AO97" s="79" t="n">
        <f aca="false" ca="false" dt2D="false" dtr="false" t="normal">AK97*(50/AL97)</f>
        <v>1525.4425345264917</v>
      </c>
      <c r="AP97" s="79" t="n">
        <f aca="false" ca="false" dt2D="false" dtr="false" t="normal">AJ97*POWER(2, 0.5)*AO97</f>
        <v>50.00000000000001</v>
      </c>
      <c r="AQ97" s="79" t="n">
        <f aca="false" ca="false" dt2D="false" dtr="false" t="normal">20*LOG10(AO97)</f>
        <v>63.66791703657776</v>
      </c>
      <c r="AR97" s="79" t="n">
        <f aca="false" ca="false" dt2D="false" dtr="false" t="normal">AH97-AQ97</f>
        <v>19.490423337282508</v>
      </c>
    </row>
    <row outlineLevel="0" r="98">
      <c r="O98" s="1" t="n">
        <f aca="false" ca="false" dt2D="false" dtr="false" t="normal">1+O97</f>
        <v>95</v>
      </c>
      <c r="P98" s="65" t="n">
        <f aca="false" ca="false" dt2D="false" dtr="false" t="normal">P97+$J$45</f>
        <v>35.55</v>
      </c>
      <c r="Q98" s="104" t="n"/>
      <c r="R98" s="67" t="n">
        <f aca="false" ca="false" dt2D="false" dtr="false" t="normal">20*LOG(P98)</f>
        <v>31.016792101315698</v>
      </c>
      <c r="S98" s="67" t="n">
        <f aca="false" ca="false" dt2D="false" dtr="false" t="normal">2*$J$6*(P98/1000)</f>
        <v>4.156944909601983</v>
      </c>
      <c r="T98" s="67" t="n">
        <f aca="false" ca="false" dt2D="false" dtr="false" t="normal">R98+S98</f>
        <v>35.173737010917684</v>
      </c>
      <c r="U98" s="68" t="n">
        <f aca="false" ca="false" dt2D="false" dtr="false" t="normal">$Q$4-(R98+S98)+$Q$8+$Q$10</f>
        <v>117.90115206182587</v>
      </c>
      <c r="V98" s="69" t="n">
        <f aca="false" ca="false" dt2D="false" dtr="false" t="normal">POWER(10, (U98+$D$16)*0.05)*1000</f>
        <v>0.581151446114216</v>
      </c>
      <c r="W98" s="70" t="n">
        <f aca="false" ca="false" dt2D="false" dtr="false" t="normal">POWER(10, 0.05*T98)</f>
        <v>57.37026428686272</v>
      </c>
      <c r="X98" s="71" t="n">
        <f aca="false" ca="false" dt2D="false" dtr="false" t="normal">V98*POWER(2, 0.5)*W98</f>
        <v>47.151028587673984</v>
      </c>
      <c r="Y98" s="71" t="n">
        <f aca="false" ca="false" dt2D="false" dtr="false" t="normal">W98*(50/$X$4)</f>
        <v>60.83670495139565</v>
      </c>
      <c r="AC98" s="1" t="n">
        <f aca="false" ca="false" dt2D="false" dtr="false" t="normal">AC97+1</f>
        <v>95</v>
      </c>
      <c r="AD98" s="73" t="n">
        <f aca="false" ca="false" dt2D="false" dtr="false" t="normal">AD97+$J$46</f>
        <v>293</v>
      </c>
      <c r="AF98" s="0" t="n">
        <f aca="false" ca="false" dt2D="false" dtr="false" t="normal">20*LOG(AD98)</f>
        <v>49.33735240708219</v>
      </c>
      <c r="AG98" s="0" t="n">
        <f aca="false" ca="false" dt2D="false" dtr="false" t="normal">2*$J$6*(AD98/1000)</f>
        <v>34.26117745466613</v>
      </c>
      <c r="AH98" s="75" t="n">
        <f aca="false" ca="false" dt2D="false" dtr="false" t="normal">AF98+AG98</f>
        <v>83.59852986174832</v>
      </c>
      <c r="AI98" s="74" t="n">
        <f aca="false" ca="false" dt2D="false" dtr="false" t="normal">$AE$4-(AF98+AG98)+$Q$8+$Q$10</f>
        <v>89.47635921099523</v>
      </c>
      <c r="AJ98" s="76" t="n">
        <f aca="false" ca="false" dt2D="false" dtr="false" t="normal">POWER(10, (AI98+$D$16)*0.05)*1000</f>
        <v>0.022031784769970614</v>
      </c>
      <c r="AK98" s="77" t="n">
        <f aca="false" ca="false" dt2D="false" dtr="false" t="normal">POWER(10, 0.05*AH98)</f>
        <v>15133.050909115917</v>
      </c>
      <c r="AL98" s="0" t="n">
        <f aca="false" ca="false" dt2D="false" dtr="false" t="normal">AJ98*POWER(2, 0.5)*AK98</f>
        <v>471.5102858767394</v>
      </c>
      <c r="AM98" s="78" t="n">
        <f aca="false" ca="false" dt2D="false" dtr="false" t="normal">AK98*($X$4/$AL$4)</f>
        <v>1513.3050909115905</v>
      </c>
      <c r="AN98" s="79" t="n">
        <f aca="false" ca="false" dt2D="false" dtr="false" t="normal">AJ98*POWER(2, 0.5)*AM98</f>
        <v>47.1510285876739</v>
      </c>
      <c r="AO98" s="79" t="n">
        <f aca="false" ca="false" dt2D="false" dtr="false" t="normal">AK98*(50/AL98)</f>
        <v>1604.7423950653697</v>
      </c>
      <c r="AP98" s="79" t="n">
        <f aca="false" ca="false" dt2D="false" dtr="false" t="normal">AJ98*POWER(2, 0.5)*AO98</f>
        <v>50.00000000000001</v>
      </c>
      <c r="AQ98" s="79" t="n">
        <f aca="false" ca="false" dt2D="false" dtr="false" t="normal">20*LOG10(AO98)</f>
        <v>64.10810652446582</v>
      </c>
      <c r="AR98" s="79" t="n">
        <f aca="false" ca="false" dt2D="false" dtr="false" t="normal">AH98-AQ98</f>
        <v>19.490423337282493</v>
      </c>
    </row>
    <row outlineLevel="0" r="99">
      <c r="O99" s="1" t="n">
        <f aca="false" ca="false" dt2D="false" dtr="false" t="normal">1+O98</f>
        <v>96</v>
      </c>
      <c r="P99" s="65" t="n">
        <f aca="false" ca="false" dt2D="false" dtr="false" t="normal">P98+$J$45</f>
        <v>35.925</v>
      </c>
      <c r="Q99" s="104" t="n"/>
      <c r="R99" s="67" t="n">
        <f aca="false" ca="false" dt2D="false" dtr="false" t="normal">20*LOG(P99)</f>
        <v>31.10793553612526</v>
      </c>
      <c r="S99" s="67" t="n">
        <f aca="false" ca="false" dt2D="false" dtr="false" t="normal">2*$J$6*(P99/1000)</f>
        <v>4.200794539450105</v>
      </c>
      <c r="T99" s="67" t="n">
        <f aca="false" ca="false" dt2D="false" dtr="false" t="normal">R99+S99</f>
        <v>35.30873007557537</v>
      </c>
      <c r="U99" s="68" t="n">
        <f aca="false" ca="false" dt2D="false" dtr="false" t="normal">$Q$4-(R99+S99)+$Q$8+$Q$10</f>
        <v>117.76615899716818</v>
      </c>
      <c r="V99" s="69" t="n">
        <f aca="false" ca="false" dt2D="false" dtr="false" t="normal">POWER(10, (U99+$D$16)*0.05)*1000</f>
        <v>0.572189217519151</v>
      </c>
      <c r="W99" s="70" t="n">
        <f aca="false" ca="false" dt2D="false" dtr="false" t="normal">POWER(10, 0.05*T99)</f>
        <v>58.26885763213298</v>
      </c>
      <c r="X99" s="71" t="n">
        <f aca="false" ca="false" dt2D="false" dtr="false" t="normal">V99*POWER(2, 0.5)*W99</f>
        <v>47.151028587673906</v>
      </c>
      <c r="Y99" s="71" t="n">
        <f aca="false" ca="false" dt2D="false" dtr="false" t="normal">W99*(50/$X$4)</f>
        <v>61.789593331761935</v>
      </c>
    </row>
    <row outlineLevel="0" r="100">
      <c r="O100" s="1" t="n">
        <f aca="false" ca="false" dt2D="false" dtr="false" t="normal">1+O99</f>
        <v>97</v>
      </c>
      <c r="P100" s="65" t="n">
        <f aca="false" ca="false" dt2D="false" dtr="false" t="normal">P99+$J$45</f>
        <v>36.3</v>
      </c>
      <c r="Q100" s="104" t="n"/>
      <c r="R100" s="67" t="n">
        <f aca="false" ca="false" dt2D="false" dtr="false" t="normal">20*LOG(P100)</f>
        <v>31.19813250072225</v>
      </c>
      <c r="S100" s="67" t="n">
        <f aca="false" ca="false" dt2D="false" dtr="false" t="normal">2*$J$6*(P100/1000)</f>
        <v>4.244644169298227</v>
      </c>
      <c r="T100" s="67" t="n">
        <f aca="false" ca="false" dt2D="false" dtr="false" t="normal">R100+S100</f>
        <v>35.44277667002048</v>
      </c>
      <c r="U100" s="68" t="n">
        <f aca="false" ca="false" dt2D="false" dtr="false" t="normal">$Q$4-(R100+S100)+$Q$8+$Q$10</f>
        <v>117.63211240272308</v>
      </c>
      <c r="V100" s="69" t="n">
        <f aca="false" ca="false" dt2D="false" dtr="false" t="normal">POWER(10, (U100+$D$16)*0.05)*1000</f>
        <v>0.5634265911847172</v>
      </c>
      <c r="W100" s="70" t="n">
        <f aca="false" ca="false" dt2D="false" dtr="false" t="normal">POWER(10, 0.05*T100)</f>
        <v>59.17507724326486</v>
      </c>
      <c r="X100" s="71" t="n">
        <f aca="false" ca="false" dt2D="false" dtr="false" t="normal">V100*POWER(2, 0.5)*W100</f>
        <v>47.15102858767401</v>
      </c>
      <c r="Y100" s="71" t="n">
        <f aca="false" ca="false" dt2D="false" dtr="false" t="normal">W100*(50/$X$4)</f>
        <v>62.75056877416064</v>
      </c>
    </row>
    <row outlineLevel="0" r="101">
      <c r="O101" s="1" t="n">
        <f aca="false" ca="false" dt2D="false" dtr="false" t="normal">1+O100</f>
        <v>98</v>
      </c>
      <c r="P101" s="65" t="n">
        <f aca="false" ca="false" dt2D="false" dtr="false" t="normal">P100+$J$45</f>
        <v>36.675</v>
      </c>
      <c r="Q101" s="104" t="n"/>
      <c r="R101" s="67" t="n">
        <f aca="false" ca="false" dt2D="false" dtr="false" t="normal">20*LOG(P101)</f>
        <v>31.287402450306402</v>
      </c>
      <c r="S101" s="67" t="n">
        <f aca="false" ca="false" dt2D="false" dtr="false" t="normal">2*$J$6*(P101/1000)</f>
        <v>4.28849379914635</v>
      </c>
      <c r="T101" s="67" t="n">
        <f aca="false" ca="false" dt2D="false" dtr="false" t="normal">R101+S101</f>
        <v>35.575896249452754</v>
      </c>
      <c r="U101" s="68" t="n">
        <f aca="false" ca="false" dt2D="false" dtr="false" t="normal">$Q$4-(R101+S101)+$Q$8+$Q$10</f>
        <v>117.4989928232908</v>
      </c>
      <c r="V101" s="69" t="n">
        <f aca="false" ca="false" dt2D="false" dtr="false" t="normal">POWER(10, (U101+$D$16)*0.05)*1000</f>
        <v>0.5548573724094844</v>
      </c>
      <c r="W101" s="70" t="n">
        <f aca="false" ca="false" dt2D="false" dtr="false" t="normal">POWER(10, 0.05*T101)</f>
        <v>60.08897729786233</v>
      </c>
      <c r="X101" s="71" t="n">
        <f aca="false" ca="false" dt2D="false" dtr="false" t="normal">V101*POWER(2, 0.5)*W101</f>
        <v>47.15102858767401</v>
      </c>
      <c r="Y101" s="71" t="n">
        <f aca="false" ca="false" dt2D="false" dtr="false" t="normal">W101*(50/$X$4)</f>
        <v>63.719688729728674</v>
      </c>
    </row>
    <row outlineLevel="0" r="102">
      <c r="O102" s="1" t="n">
        <f aca="false" ca="false" dt2D="false" dtr="false" t="normal">1+O101</f>
        <v>99</v>
      </c>
      <c r="P102" s="65" t="n">
        <f aca="false" ca="false" dt2D="false" dtr="false" t="normal">P101+$J$45</f>
        <v>37.05</v>
      </c>
      <c r="Q102" s="104" t="n"/>
      <c r="R102" s="67" t="n">
        <f aca="false" ca="false" dt2D="false" dtr="false" t="normal">20*LOG(P102)</f>
        <v>31.375764246306936</v>
      </c>
      <c r="S102" s="67" t="n">
        <f aca="false" ca="false" dt2D="false" dtr="false" t="normal">2*$J$6*(P102/1000)</f>
        <v>4.332343428994472</v>
      </c>
      <c r="T102" s="67" t="n">
        <f aca="false" ca="false" dt2D="false" dtr="false" t="normal">R102+S102</f>
        <v>35.708107675301406</v>
      </c>
      <c r="U102" s="68" t="n">
        <f aca="false" ca="false" dt2D="false" dtr="false" t="normal">$Q$4-(R102+S102)+$Q$8+$Q$10</f>
        <v>117.36678139744215</v>
      </c>
      <c r="V102" s="69" t="n">
        <f aca="false" ca="false" dt2D="false" dtr="false" t="normal">POWER(10, (U102+$D$16)*0.05)*1000</f>
        <v>0.5464756176482167</v>
      </c>
      <c r="W102" s="70" t="n">
        <f aca="false" ca="false" dt2D="false" dtr="false" t="normal">POWER(10, 0.05*T102)</f>
        <v>61.010612326582425</v>
      </c>
      <c r="X102" s="71" t="n">
        <f aca="false" ca="false" dt2D="false" dtr="false" t="normal">V102*POWER(2, 0.5)*W102</f>
        <v>47.151028587673984</v>
      </c>
      <c r="Y102" s="71" t="n">
        <f aca="false" ca="false" dt2D="false" dtr="false" t="normal">W102*(50/$X$4)</f>
        <v>64.69701102398827</v>
      </c>
    </row>
    <row outlineLevel="0" r="103">
      <c r="O103" s="1" t="n">
        <f aca="false" ca="false" dt2D="false" dtr="false" t="normal">1+O102</f>
        <v>100</v>
      </c>
      <c r="P103" s="65" t="n">
        <f aca="false" ca="false" dt2D="false" dtr="false" t="normal">P102+$J$45</f>
        <v>37.425</v>
      </c>
      <c r="Q103" s="104" t="n"/>
      <c r="R103" s="67" t="n">
        <f aca="false" ca="false" dt2D="false" dtr="false" t="normal">20*LOG(P103)</f>
        <v>31.4632361803018</v>
      </c>
      <c r="S103" s="67" t="n">
        <f aca="false" ca="false" dt2D="false" dtr="false" t="normal">2*$J$6*(P103/1000)</f>
        <v>4.376193058842595</v>
      </c>
      <c r="T103" s="67" t="n">
        <f aca="false" ca="false" dt2D="false" dtr="false" t="normal">R103+S103</f>
        <v>35.839429239144394</v>
      </c>
      <c r="U103" s="68" t="n">
        <f aca="false" ca="false" dt2D="false" dtr="false" t="normal">$Q$4-(R103+S103)+$Q$8+$Q$10</f>
        <v>117.23545983359914</v>
      </c>
      <c r="V103" s="69" t="n">
        <f aca="false" ca="false" dt2D="false" dtr="false" t="normal">POWER(10, (U103+$D$16)*0.05)*1000</f>
        <v>0.5382756219271022</v>
      </c>
      <c r="W103" s="70" t="n">
        <f aca="false" ca="false" dt2D="false" dtr="false" t="normal">POWER(10, 0.05*T103)</f>
        <v>61.9400372153213</v>
      </c>
      <c r="X103" s="71" t="n">
        <f aca="false" ca="false" dt2D="false" dtr="false" t="normal">V103*POWER(2, 0.5)*W103</f>
        <v>47.151028587673835</v>
      </c>
      <c r="Y103" s="71" t="n">
        <f aca="false" ca="false" dt2D="false" dtr="false" t="normal">W103*(50/$X$4)</f>
        <v>65.6825938591651</v>
      </c>
    </row>
    <row outlineLevel="0" r="104">
      <c r="O104" s="1" t="n">
        <f aca="false" ca="false" dt2D="false" dtr="false" t="normal">1+O103</f>
        <v>101</v>
      </c>
      <c r="P104" s="65" t="n">
        <f aca="false" ca="false" dt2D="false" dtr="false" t="normal">P103+$J$45</f>
        <v>37.8</v>
      </c>
      <c r="Q104" s="104" t="n"/>
      <c r="R104" s="67" t="n">
        <f aca="false" ca="false" dt2D="false" dtr="false" t="normal">20*LOG(P104)</f>
        <v>31.549835996744505</v>
      </c>
      <c r="S104" s="67" t="n">
        <f aca="false" ca="false" dt2D="false" dtr="false" t="normal">2*$J$6*(P104/1000)</f>
        <v>4.4200426886907165</v>
      </c>
      <c r="T104" s="67" t="n">
        <f aca="false" ca="false" dt2D="false" dtr="false" t="normal">R104+S104</f>
        <v>35.96987868543522</v>
      </c>
      <c r="U104" s="68" t="n">
        <f aca="false" ca="false" dt2D="false" dtr="false" t="normal">$Q$4-(R104+S104)+$Q$8+$Q$10</f>
        <v>117.10501038730833</v>
      </c>
      <c r="V104" s="69" t="n">
        <f aca="false" ca="false" dt2D="false" dtr="false" t="normal">POWER(10, (U104+$D$16)*0.05)*1000</f>
        <v>0.5302519070081042</v>
      </c>
      <c r="W104" s="70" t="n">
        <f aca="false" ca="false" dt2D="false" dtr="false" t="normal">POWER(10, 0.05*T104)</f>
        <v>62.877307207412706</v>
      </c>
      <c r="X104" s="71" t="n">
        <f aca="false" ca="false" dt2D="false" dtr="false" t="normal">V104*POWER(2, 0.5)*W104</f>
        <v>47.151028587673935</v>
      </c>
      <c r="Y104" s="71" t="n">
        <f aca="false" ca="false" dt2D="false" dtr="false" t="normal">W104*(50/$X$4)</f>
        <v>66.67649581651968</v>
      </c>
    </row>
    <row outlineLevel="0" r="105">
      <c r="O105" s="1" t="n">
        <f aca="false" ca="false" dt2D="false" dtr="false" t="normal">1+O104</f>
        <v>102</v>
      </c>
      <c r="P105" s="65" t="n">
        <f aca="false" ca="false" dt2D="false" dtr="false" t="normal">P104+$J$45</f>
        <v>38.175</v>
      </c>
      <c r="Q105" s="104" t="n"/>
      <c r="R105" s="67" t="n">
        <f aca="false" ca="false" dt2D="false" dtr="false" t="normal">20*LOG(P105)</f>
        <v>31.63558091456917</v>
      </c>
      <c r="S105" s="67" t="n">
        <f aca="false" ca="false" dt2D="false" dtr="false" t="normal">2*$J$6*(P105/1000)</f>
        <v>4.463892318538838</v>
      </c>
      <c r="T105" s="67" t="n">
        <f aca="false" ca="false" dt2D="false" dtr="false" t="normal">R105+S105</f>
        <v>36.09947323310801</v>
      </c>
      <c r="U105" s="68" t="n">
        <f aca="false" ca="false" dt2D="false" dtr="false" t="normal">$Q$4-(R105+S105)+$Q$8+$Q$10</f>
        <v>116.97541583963555</v>
      </c>
      <c r="V105" s="69" t="n">
        <f aca="false" ca="false" dt2D="false" dtr="false" t="normal">POWER(10, (U105+$D$16)*0.05)*1000</f>
        <v>0.5223992102508721</v>
      </c>
      <c r="W105" s="70" t="n">
        <f aca="false" ca="false" dt2D="false" dtr="false" t="normal">POWER(10, 0.05*T105)</f>
        <v>63.8224779058409</v>
      </c>
      <c r="X105" s="71" t="n">
        <f aca="false" ca="false" dt2D="false" dtr="false" t="normal">V105*POWER(2, 0.5)*W105</f>
        <v>47.15102858767396</v>
      </c>
      <c r="Y105" s="71" t="n">
        <f aca="false" ca="false" dt2D="false" dtr="false" t="normal">W105*(50/$X$4)</f>
        <v>67.67877585869385</v>
      </c>
    </row>
    <row outlineLevel="0" r="106">
      <c r="O106" s="1" t="n">
        <f aca="false" ca="false" dt2D="false" dtr="false" t="normal">1+O105</f>
        <v>103</v>
      </c>
      <c r="P106" s="65" t="n">
        <f aca="false" ca="false" dt2D="false" dtr="false" t="normal">P105+$J$45</f>
        <v>38.55</v>
      </c>
      <c r="Q106" s="104" t="n"/>
      <c r="R106" s="67" t="n">
        <f aca="false" ca="false" dt2D="false" dtr="false" t="normal">20*LOG(P106)</f>
        <v>31.72048764773951</v>
      </c>
      <c r="S106" s="67" t="n">
        <f aca="false" ca="false" dt2D="false" dtr="false" t="normal">2*$J$6*(P106/1000)</f>
        <v>4.50774194838696</v>
      </c>
      <c r="T106" s="67" t="n">
        <f aca="false" ca="false" dt2D="false" dtr="false" t="normal">R106+S106</f>
        <v>36.22822959612647</v>
      </c>
      <c r="U106" s="68" t="n">
        <f aca="false" ca="false" dt2D="false" dtr="false" t="normal">$Q$4-(R106+S106)+$Q$8+$Q$10</f>
        <v>116.84665947661706</v>
      </c>
      <c r="V106" s="69" t="n">
        <f aca="false" ca="false" dt2D="false" dtr="false" t="normal">POWER(10, (U106+$D$16)*0.05)*1000</f>
        <v>0.514712474124779</v>
      </c>
      <c r="W106" s="70" t="n">
        <f aca="false" ca="false" dt2D="false" dtr="false" t="normal">POWER(10, 0.05*T106)</f>
        <v>64.77560527546552</v>
      </c>
      <c r="X106" s="71" t="n">
        <f aca="false" ca="false" dt2D="false" dtr="false" t="normal">V106*POWER(2, 0.5)*W106</f>
        <v>47.15102858767386</v>
      </c>
      <c r="Y106" s="71" t="n">
        <f aca="false" ca="false" dt2D="false" dtr="false" t="normal">W106*(50/$X$4)</f>
        <v>68.68949333207023</v>
      </c>
    </row>
    <row outlineLevel="0" r="107">
      <c r="O107" s="1" t="n">
        <f aca="false" ca="false" dt2D="false" dtr="false" t="normal">1+O106</f>
        <v>104</v>
      </c>
      <c r="P107" s="65" t="n">
        <f aca="false" ca="false" dt2D="false" dtr="false" t="normal">P106+$J$45</f>
        <v>38.925</v>
      </c>
      <c r="Q107" s="104" t="n"/>
      <c r="R107" s="67" t="n">
        <f aca="false" ca="false" dt2D="false" dtr="false" t="normal">20*LOG(P107)</f>
        <v>31.804572424803155</v>
      </c>
      <c r="S107" s="67" t="n">
        <f aca="false" ca="false" dt2D="false" dtr="false" t="normal">2*$J$6*(P107/1000)</f>
        <v>4.551591578235082</v>
      </c>
      <c r="T107" s="67" t="n">
        <f aca="false" ca="false" dt2D="false" dtr="false" t="normal">R107+S107</f>
        <v>36.35616400303824</v>
      </c>
      <c r="U107" s="68" t="n">
        <f aca="false" ca="false" dt2D="false" dtr="false" t="normal">$Q$4-(R107+S107)+$Q$8+$Q$10</f>
        <v>116.71872506970531</v>
      </c>
      <c r="V107" s="69" t="n">
        <f aca="false" ca="false" dt2D="false" dtr="false" t="normal">POWER(10, (U107+$D$16)*0.05)*1000</f>
        <v>0.5071868363271915</v>
      </c>
      <c r="W107" s="70" t="n">
        <f aca="false" ca="false" dt2D="false" dtr="false" t="normal">POWER(10, 0.05*T107)</f>
        <v>65.73674564526061</v>
      </c>
      <c r="X107" s="71" t="n">
        <f aca="false" ca="false" dt2D="false" dtr="false" t="normal">V107*POWER(2, 0.5)*W107</f>
        <v>47.151028587673956</v>
      </c>
      <c r="Y107" s="71" t="n">
        <f aca="false" ca="false" dt2D="false" dtr="false" t="normal">W107*(50/$X$4)</f>
        <v>69.7087079691464</v>
      </c>
    </row>
    <row outlineLevel="0" r="108">
      <c r="O108" s="1" t="n">
        <f aca="false" ca="false" dt2D="false" dtr="false" t="normal">1+O107</f>
        <v>105</v>
      </c>
      <c r="P108" s="65" t="n">
        <f aca="false" ca="false" dt2D="false" dtr="false" t="normal">P107+$J$45</f>
        <v>39.3</v>
      </c>
      <c r="Q108" s="104" t="n"/>
      <c r="R108" s="67" t="n">
        <f aca="false" ca="false" dt2D="false" dtr="false" t="normal">20*LOG(P108)</f>
        <v>31.887851007508527</v>
      </c>
      <c r="S108" s="67" t="n">
        <f aca="false" ca="false" dt2D="false" dtr="false" t="normal">2*$J$6*(P108/1000)</f>
        <v>4.595441208083204</v>
      </c>
      <c r="T108" s="67" t="n">
        <f aca="false" ca="false" dt2D="false" dtr="false" t="normal">R108+S108</f>
        <v>36.48329221559173</v>
      </c>
      <c r="U108" s="68" t="n">
        <f aca="false" ca="false" dt2D="false" dtr="false" t="normal">$Q$4-(R108+S108)+$Q$8+$Q$10</f>
        <v>116.5915968571518</v>
      </c>
      <c r="V108" s="69" t="n">
        <f aca="false" ca="false" dt2D="false" dtr="false" t="normal">POWER(10, (U108+$D$16)*0.05)*1000</f>
        <v>0.49981762046748823</v>
      </c>
      <c r="W108" s="70" t="n">
        <f aca="false" ca="false" dt2D="false" dtr="false" t="normal">POWER(10, 0.05*T108)</f>
        <v>66.70595571056634</v>
      </c>
      <c r="X108" s="71" t="n">
        <f aca="false" ca="false" dt2D="false" dtr="false" t="normal">V108*POWER(2, 0.5)*W108</f>
        <v>47.151028587673835</v>
      </c>
      <c r="Y108" s="71" t="n">
        <f aca="false" ca="false" dt2D="false" dtr="false" t="normal">W108*(50/$X$4)</f>
        <v>70.73647989092278</v>
      </c>
    </row>
    <row outlineLevel="0" r="109">
      <c r="O109" s="1" t="n">
        <f aca="false" ca="false" dt2D="false" dtr="false" t="normal">1+O108</f>
        <v>106</v>
      </c>
      <c r="P109" s="65" t="n">
        <f aca="false" ca="false" dt2D="false" dtr="false" t="normal">P108+$J$45</f>
        <v>39.675</v>
      </c>
      <c r="Q109" s="104" t="n"/>
      <c r="R109" s="67" t="n">
        <f aca="false" ca="false" dt2D="false" dtr="false" t="normal">20*LOG(P109)</f>
        <v>31.97033870853771</v>
      </c>
      <c r="S109" s="67" t="n">
        <f aca="false" ca="false" dt2D="false" dtr="false" t="normal">2*$J$6*(P109/1000)</f>
        <v>4.639290837931327</v>
      </c>
      <c r="T109" s="67" t="n">
        <f aca="false" ca="false" dt2D="false" dtr="false" t="normal">R109+S109</f>
        <v>36.60962954646904</v>
      </c>
      <c r="U109" s="68" t="n">
        <f aca="false" ca="false" dt2D="false" dtr="false" t="normal">$Q$4-(R109+S109)+$Q$8+$Q$10</f>
        <v>116.46525952627452</v>
      </c>
      <c r="V109" s="69" t="n">
        <f aca="false" ca="false" dt2D="false" dtr="false" t="normal">POWER(10, (U109+$D$16)*0.05)*1000</f>
        <v>0.49260032727942465</v>
      </c>
      <c r="W109" s="70" t="n">
        <f aca="false" ca="false" dt2D="false" dtr="false" t="normal">POWER(10, 0.05*T109)</f>
        <v>67.68329253535528</v>
      </c>
      <c r="X109" s="71" t="n">
        <f aca="false" ca="false" dt2D="false" dtr="false" t="normal">V109*POWER(2, 0.5)*W109</f>
        <v>47.15102858767401</v>
      </c>
      <c r="Y109" s="71" t="n">
        <f aca="false" ca="false" dt2D="false" dtr="false" t="normal">W109*(50/$X$4)</f>
        <v>71.77286960930576</v>
      </c>
    </row>
    <row outlineLevel="0" r="110">
      <c r="O110" s="1" t="n">
        <f aca="false" ca="false" dt2D="false" dtr="false" t="normal">1+O109</f>
        <v>107</v>
      </c>
      <c r="P110" s="65" t="n">
        <f aca="false" ca="false" dt2D="false" dtr="false" t="normal">P109+$J$45</f>
        <v>40.05</v>
      </c>
      <c r="Q110" s="104" t="n"/>
      <c r="R110" s="67" t="n">
        <f aca="false" ca="false" dt2D="false" dtr="false" t="normal">20*LOG(P110)</f>
        <v>32.05205040840512</v>
      </c>
      <c r="S110" s="67" t="n">
        <f aca="false" ca="false" dt2D="false" dtr="false" t="normal">2*$J$6*(P110/1000)</f>
        <v>4.683140467779449</v>
      </c>
      <c r="T110" s="67" t="n">
        <f aca="false" ca="false" dt2D="false" dtr="false" t="normal">R110+S110</f>
        <v>36.735190876184575</v>
      </c>
      <c r="U110" s="68" t="n">
        <f aca="false" ca="false" dt2D="false" dtr="false" t="normal">$Q$4-(R110+S110)+$Q$8+$Q$10</f>
        <v>116.33969819655898</v>
      </c>
      <c r="V110" s="69" t="n">
        <f aca="false" ca="false" dt2D="false" dtr="false" t="normal">POWER(10, (U110+$D$16)*0.05)*1000</f>
        <v>0.48553062632716637</v>
      </c>
      <c r="W110" s="70" t="n">
        <f aca="false" ca="false" dt2D="false" dtr="false" t="normal">POWER(10, 0.05*T110)</f>
        <v>68.66881355451082</v>
      </c>
      <c r="X110" s="71" t="n">
        <f aca="false" ca="false" dt2D="false" dtr="false" t="normal">V110*POWER(2, 0.5)*W110</f>
        <v>47.151028587674006</v>
      </c>
      <c r="Y110" s="71" t="n">
        <f aca="false" ca="false" dt2D="false" dtr="false" t="normal">W110*(50/$X$4)</f>
        <v>72.81793802952382</v>
      </c>
    </row>
    <row outlineLevel="0" r="111">
      <c r="O111" s="1" t="n">
        <f aca="false" ca="false" dt2D="false" dtr="false" t="normal">1+O110</f>
        <v>108</v>
      </c>
      <c r="P111" s="65" t="n">
        <f aca="false" ca="false" dt2D="false" dtr="false" t="normal">P110+$J$45</f>
        <v>40.425</v>
      </c>
      <c r="Q111" s="104" t="n"/>
      <c r="R111" s="67" t="n">
        <f aca="false" ca="false" dt2D="false" dtr="false" t="normal">20*LOG(P111)</f>
        <v>32.13300057156877</v>
      </c>
      <c r="S111" s="67" t="n">
        <f aca="false" ca="false" dt2D="false" dtr="false" t="normal">2*$J$6*(P111/1000)</f>
        <v>4.726990097627571</v>
      </c>
      <c r="T111" s="67" t="n">
        <f aca="false" ca="false" dt2D="false" dtr="false" t="normal">R111+S111</f>
        <v>36.85999066919634</v>
      </c>
      <c r="U111" s="68" t="n">
        <f aca="false" ca="false" dt2D="false" dtr="false" t="normal">$Q$4-(R111+S111)+$Q$8+$Q$10</f>
        <v>116.2148984035472</v>
      </c>
      <c r="V111" s="69" t="n">
        <f aca="false" ca="false" dt2D="false" dtr="false" t="normal">POWER(10, (U111+$D$16)*0.05)*1000</f>
        <v>0.4786043481729884</v>
      </c>
      <c r="W111" s="70" t="n">
        <f aca="false" ca="false" dt2D="false" dtr="false" t="normal">POWER(10, 0.05*T111)</f>
        <v>69.66257657612037</v>
      </c>
      <c r="X111" s="71" t="n">
        <f aca="false" ca="false" dt2D="false" dtr="false" t="normal">V111*POWER(2, 0.5)*W111</f>
        <v>47.151028587673906</v>
      </c>
      <c r="Y111" s="71" t="n">
        <f aca="false" ca="false" dt2D="false" dtr="false" t="normal">W111*(50/$X$4)</f>
        <v>73.87174645255931</v>
      </c>
    </row>
    <row outlineLevel="0" r="112">
      <c r="O112" s="1" t="n">
        <f aca="false" ca="false" dt2D="false" dtr="false" t="normal">1+O111</f>
        <v>109</v>
      </c>
      <c r="P112" s="65" t="n">
        <f aca="false" ca="false" dt2D="false" dtr="false" t="normal">P111+$J$45</f>
        <v>40.8</v>
      </c>
      <c r="Q112" s="104" t="n"/>
      <c r="R112" s="67" t="n">
        <f aca="false" ca="false" dt2D="false" dtr="false" t="normal">20*LOG(P112)</f>
        <v>32.213203261797595</v>
      </c>
      <c r="S112" s="67" t="n">
        <f aca="false" ca="false" dt2D="false" dtr="false" t="normal">2*$J$6*(P112/1000)</f>
        <v>4.7708397274756935</v>
      </c>
      <c r="T112" s="67" t="n">
        <f aca="false" ca="false" dt2D="false" dtr="false" t="normal">R112+S112</f>
        <v>36.98404298927329</v>
      </c>
      <c r="U112" s="68" t="n">
        <f aca="false" ca="false" dt2D="false" dtr="false" t="normal">$Q$4-(R112+S112)+$Q$8+$Q$10</f>
        <v>116.09084608347025</v>
      </c>
      <c r="V112" s="69" t="n">
        <f aca="false" ca="false" dt2D="false" dtr="false" t="normal">POWER(10, (U112+$D$16)*0.05)*1000</f>
        <v>0.47181747697689513</v>
      </c>
      <c r="W112" s="70" t="n">
        <f aca="false" ca="false" dt2D="false" dtr="false" t="normal">POWER(10, 0.05*T112)</f>
        <v>70.66463978378167</v>
      </c>
      <c r="X112" s="71" t="n">
        <f aca="false" ca="false" dt2D="false" dtr="false" t="normal">V112*POWER(2, 0.5)*W112</f>
        <v>47.151028587673935</v>
      </c>
      <c r="Y112" s="71" t="n">
        <f aca="false" ca="false" dt2D="false" dtr="false" t="normal">W112*(50/$X$4)</f>
        <v>74.93435657759404</v>
      </c>
    </row>
    <row outlineLevel="0" r="113">
      <c r="O113" s="1" t="n">
        <f aca="false" ca="false" dt2D="false" dtr="false" t="normal">1+O112</f>
        <v>110</v>
      </c>
      <c r="P113" s="65" t="n">
        <f aca="false" ca="false" dt2D="false" dtr="false" t="normal">P112+$J$45</f>
        <v>41.175</v>
      </c>
      <c r="Q113" s="104" t="n"/>
      <c r="R113" s="67" t="n">
        <f aca="false" ca="false" dt2D="false" dtr="false" t="normal">20*LOG(P113)</f>
        <v>32.292672156835835</v>
      </c>
      <c r="S113" s="67" t="n">
        <f aca="false" ca="false" dt2D="false" dtr="false" t="normal">2*$J$6*(P113/1000)</f>
        <v>4.814689357323815</v>
      </c>
      <c r="T113" s="67" t="n">
        <f aca="false" ca="false" dt2D="false" dtr="false" t="normal">R113+S113</f>
        <v>37.10736151415965</v>
      </c>
      <c r="U113" s="68" t="n">
        <f aca="false" ca="false" dt2D="false" dtr="false" t="normal">$Q$4-(R113+S113)+$Q$8+$Q$10</f>
        <v>115.96752755858388</v>
      </c>
      <c r="V113" s="69" t="n">
        <f aca="false" ca="false" dt2D="false" dtr="false" t="normal">POWER(10, (U113+$D$16)*0.05)*1000</f>
        <v>0.4651661435006372</v>
      </c>
      <c r="W113" s="70" t="n">
        <f aca="false" ca="false" dt2D="false" dtr="false" t="normal">POWER(10, 0.05*T113)</f>
        <v>71.67506173892309</v>
      </c>
      <c r="X113" s="71" t="n">
        <f aca="false" ca="false" dt2D="false" dtr="false" t="normal">V113*POWER(2, 0.5)*W113</f>
        <v>47.151028587673835</v>
      </c>
      <c r="Y113" s="71" t="n">
        <f aca="false" ca="false" dt2D="false" dtr="false" t="normal">W113*(50/$X$4)</f>
        <v>76.00583050446991</v>
      </c>
    </row>
    <row outlineLevel="0" r="114">
      <c r="O114" s="1" t="n">
        <f aca="false" ca="false" dt2D="false" dtr="false" t="normal">1+O113</f>
        <v>111</v>
      </c>
      <c r="P114" s="65" t="n">
        <f aca="false" ca="false" dt2D="false" dtr="false" t="normal">P113+$J$45</f>
        <v>41.55</v>
      </c>
      <c r="Q114" s="104" t="n"/>
      <c r="R114" s="67" t="n">
        <f aca="false" ca="false" dt2D="false" dtr="false" t="normal">20*LOG(P114)</f>
        <v>32.3714205624026</v>
      </c>
      <c r="S114" s="67" t="n">
        <f aca="false" ca="false" dt2D="false" dtr="false" t="normal">2*$J$6*(P114/1000)</f>
        <v>4.858538987171938</v>
      </c>
      <c r="T114" s="67" t="n">
        <f aca="false" ca="false" dt2D="false" dtr="false" t="normal">R114+S114</f>
        <v>37.22995954957454</v>
      </c>
      <c r="U114" s="68" t="n">
        <f aca="false" ca="false" dt2D="false" dtr="false" t="normal">$Q$4-(R114+S114)+$Q$8+$Q$10</f>
        <v>115.844929523169</v>
      </c>
      <c r="V114" s="69" t="n">
        <f aca="false" ca="false" dt2D="false" dtr="false" t="normal">POWER(10, (U114+$D$16)*0.05)*1000</f>
        <v>0.4586466184905946</v>
      </c>
      <c r="W114" s="70" t="n">
        <f aca="false" ca="false" dt2D="false" dtr="false" t="normal">POWER(10, 0.05*T114)</f>
        <v>72.69390138313796</v>
      </c>
      <c r="X114" s="71" t="n">
        <f aca="false" ca="false" dt2D="false" dtr="false" t="normal">V114*POWER(2, 0.5)*W114</f>
        <v>47.15102858767391</v>
      </c>
      <c r="Y114" s="71" t="n">
        <f aca="false" ca="false" dt2D="false" dtr="false" t="normal">W114*(50/$X$4)</f>
        <v>77.08623073616413</v>
      </c>
    </row>
    <row outlineLevel="0" r="115">
      <c r="O115" s="1" t="n">
        <f aca="false" ca="false" dt2D="false" dtr="false" t="normal">1+O114</f>
        <v>112</v>
      </c>
      <c r="P115" s="65" t="n">
        <f aca="false" ca="false" dt2D="false" dtr="false" t="normal">P114+$J$45</f>
        <v>41.925</v>
      </c>
      <c r="Q115" s="104" t="n"/>
      <c r="R115" s="67" t="n">
        <f aca="false" ca="false" dt2D="false" dtr="false" t="normal">20*LOG(P115)</f>
        <v>32.44946142556246</v>
      </c>
      <c r="S115" s="67" t="n">
        <f aca="false" ca="false" dt2D="false" dtr="false" t="normal">2*$J$6*(P115/1000)</f>
        <v>4.90238861702006</v>
      </c>
      <c r="T115" s="67" t="n">
        <f aca="false" ca="false" dt2D="false" dtr="false" t="normal">R115+S115</f>
        <v>37.35185004258252</v>
      </c>
      <c r="U115" s="68" t="n">
        <f aca="false" ca="false" dt2D="false" dtr="false" t="normal">$Q$4-(R115+S115)+$Q$8+$Q$10</f>
        <v>115.72303903016102</v>
      </c>
      <c r="V115" s="69" t="n">
        <f aca="false" ca="false" dt2D="false" dtr="false" t="normal">POWER(10, (U115+$D$16)*0.05)*1000</f>
        <v>0.45225530641577594</v>
      </c>
      <c r="W115" s="70" t="n">
        <f aca="false" ca="false" dt2D="false" dtr="false" t="normal">POWER(10, 0.05*T115)</f>
        <v>73.72121804053185</v>
      </c>
      <c r="X115" s="71" t="n">
        <f aca="false" ca="false" dt2D="false" dtr="false" t="normal">V115*POWER(2, 0.5)*W115</f>
        <v>47.15102858767388</v>
      </c>
      <c r="Y115" s="71" t="n">
        <f aca="false" ca="false" dt2D="false" dtr="false" t="normal">W115*(50/$X$4)</f>
        <v>78.17562018127843</v>
      </c>
    </row>
    <row outlineLevel="0" r="116">
      <c r="O116" s="1" t="n">
        <f aca="false" ca="false" dt2D="false" dtr="false" t="normal">1+O115</f>
        <v>113</v>
      </c>
      <c r="P116" s="65" t="n">
        <f aca="false" ca="false" dt2D="false" dtr="false" t="normal">P115+$J$45</f>
        <v>42.3</v>
      </c>
      <c r="Q116" s="104" t="n"/>
      <c r="R116" s="67" t="n">
        <f aca="false" ca="false" dt2D="false" dtr="false" t="normal">20*LOG(P116)</f>
        <v>32.52680734750084</v>
      </c>
      <c r="S116" s="67" t="n">
        <f aca="false" ca="false" dt2D="false" dtr="false" t="normal">2*$J$6*(P116/1000)</f>
        <v>4.946238246868182</v>
      </c>
      <c r="T116" s="67" t="n">
        <f aca="false" ca="false" dt2D="false" dtr="false" t="normal">R116+S116</f>
        <v>37.473045594369026</v>
      </c>
      <c r="U116" s="68" t="n">
        <f aca="false" ca="false" dt2D="false" dtr="false" t="normal">$Q$4-(R116+S116)+$Q$8+$Q$10</f>
        <v>115.60184347837453</v>
      </c>
      <c r="V116" s="69" t="n">
        <f aca="false" ca="false" dt2D="false" dtr="false" t="normal">POWER(10, (U116+$D$16)*0.05)*1000</f>
        <v>0.44598873953891743</v>
      </c>
      <c r="W116" s="70" t="n">
        <f aca="false" ca="false" dt2D="false" dtr="false" t="normal">POWER(10, 0.05*T116)</f>
        <v>74.7570714200861</v>
      </c>
      <c r="X116" s="71" t="n">
        <f aca="false" ca="false" dt2D="false" dtr="false" t="normal">V116*POWER(2, 0.5)*W116</f>
        <v>47.151028587673984</v>
      </c>
      <c r="Y116" s="71" t="n">
        <f aca="false" ca="false" dt2D="false" dtr="false" t="normal">W116*(50/$X$4)</f>
        <v>79.27406215654538</v>
      </c>
    </row>
    <row outlineLevel="0" r="117">
      <c r="O117" s="1" t="n">
        <f aca="false" ca="false" dt2D="false" dtr="false" t="normal">1+O116</f>
        <v>114</v>
      </c>
      <c r="P117" s="65" t="n">
        <f aca="false" ca="false" dt2D="false" dtr="false" t="normal">P116+$J$45</f>
        <v>42.675</v>
      </c>
      <c r="Q117" s="104" t="n"/>
      <c r="R117" s="67" t="n">
        <f aca="false" ca="false" dt2D="false" dtr="false" t="normal">20*LOG(P117)</f>
        <v>32.603470595735416</v>
      </c>
      <c r="S117" s="67" t="n">
        <f aca="false" ca="false" dt2D="false" dtr="false" t="normal">2*$J$6*(P117/1000)</f>
        <v>4.990087876716305</v>
      </c>
      <c r="T117" s="67" t="n">
        <f aca="false" ca="false" dt2D="false" dtr="false" t="normal">R117+S117</f>
        <v>37.59355847245172</v>
      </c>
      <c r="U117" s="68" t="n">
        <f aca="false" ca="false" dt2D="false" dtr="false" t="normal">$Q$4-(R117+S117)+$Q$8+$Q$10</f>
        <v>115.48133060029183</v>
      </c>
      <c r="V117" s="69" t="n">
        <f aca="false" ca="false" dt2D="false" dtr="false" t="normal">POWER(10, (U117+$D$16)*0.05)*1000</f>
        <v>0.4398435723001836</v>
      </c>
      <c r="W117" s="70" t="n">
        <f aca="false" ca="false" dt2D="false" dtr="false" t="normal">POWER(10, 0.05*T117)</f>
        <v>75.80152161803247</v>
      </c>
      <c r="X117" s="71" t="n">
        <f aca="false" ca="false" dt2D="false" dtr="false" t="normal">V117*POWER(2, 0.5)*W117</f>
        <v>47.15102858767393</v>
      </c>
      <c r="Y117" s="71" t="n">
        <f aca="false" ca="false" dt2D="false" dtr="false" t="normal">W117*(50/$X$4)</f>
        <v>80.38162038934648</v>
      </c>
    </row>
    <row outlineLevel="0" r="118">
      <c r="O118" s="1" t="n">
        <f aca="false" ca="false" dt2D="false" dtr="false" t="normal">1+O117</f>
        <v>115</v>
      </c>
      <c r="P118" s="65" t="n">
        <f aca="false" ca="false" dt2D="false" dtr="false" t="normal">P117+$J$45</f>
        <v>43.05</v>
      </c>
      <c r="Q118" s="104" t="n"/>
      <c r="R118" s="67" t="n">
        <f aca="false" ca="false" dt2D="false" dtr="false" t="normal">20*LOG(P118)</f>
        <v>32.67946311579347</v>
      </c>
      <c r="S118" s="67" t="n">
        <f aca="false" ca="false" dt2D="false" dtr="false" t="normal">2*$J$6*(P118/1000)</f>
        <v>5.033937506564427</v>
      </c>
      <c r="T118" s="67" t="n">
        <f aca="false" ca="false" dt2D="false" dtr="false" t="normal">R118+S118</f>
        <v>37.713400622357895</v>
      </c>
      <c r="U118" s="68" t="n">
        <f aca="false" ca="false" dt2D="false" dtr="false" t="normal">$Q$4-(R118+S118)+$Q$8+$Q$10</f>
        <v>115.36148845038566</v>
      </c>
      <c r="V118" s="69" t="n">
        <f aca="false" ca="false" dt2D="false" dtr="false" t="normal">POWER(10, (U118+$D$16)*0.05)*1000</f>
        <v>0.4338165759944122</v>
      </c>
      <c r="W118" s="70" t="n">
        <f aca="false" ca="false" dt2D="false" dtr="false" t="normal">POWER(10, 0.05*T118)</f>
        <v>76.85462912024481</v>
      </c>
      <c r="X118" s="71" t="n">
        <f aca="false" ca="false" dt2D="false" dtr="false" t="normal">V118*POWER(2, 0.5)*W118</f>
        <v>47.151028587674006</v>
      </c>
      <c r="Y118" s="71" t="n">
        <f aca="false" ca="false" dt2D="false" dtr="false" t="normal">W118*(50/$X$4)</f>
        <v>81.49835902024842</v>
      </c>
    </row>
    <row outlineLevel="0" r="119">
      <c r="O119" s="1" t="n">
        <f aca="false" ca="false" dt2D="false" dtr="false" t="normal">1+O118</f>
        <v>116</v>
      </c>
      <c r="P119" s="65" t="n">
        <f aca="false" ca="false" dt2D="false" dtr="false" t="normal">P118+$J$45</f>
        <v>43.425</v>
      </c>
      <c r="Q119" s="104" t="n"/>
      <c r="R119" s="67" t="n">
        <f aca="false" ca="false" dt2D="false" dtr="false" t="normal">20*LOG(P119)</f>
        <v>32.75479654238272</v>
      </c>
      <c r="S119" s="67" t="n">
        <f aca="false" ca="false" dt2D="false" dtr="false" t="normal">2*$J$6*(P119/1000)</f>
        <v>5.077787136412549</v>
      </c>
      <c r="T119" s="67" t="n">
        <f aca="false" ca="false" dt2D="false" dtr="false" t="normal">R119+S119</f>
        <v>37.83258367879527</v>
      </c>
      <c r="U119" s="68" t="n">
        <f aca="false" ca="false" dt2D="false" dtr="false" t="normal">$Q$4-(R119+S119)+$Q$8+$Q$10</f>
        <v>115.24230539394829</v>
      </c>
      <c r="V119" s="69" t="n">
        <f aca="false" ca="false" dt2D="false" dtr="false" t="normal">POWER(10, (U119+$D$16)*0.05)*1000</f>
        <v>0.42790463372415116</v>
      </c>
      <c r="W119" s="70" t="n">
        <f aca="false" ca="false" dt2D="false" dtr="false" t="normal">POWER(10, 0.05*T119)</f>
        <v>77.91645480464274</v>
      </c>
      <c r="X119" s="71" t="n">
        <f aca="false" ca="false" dt2D="false" dtr="false" t="normal">V119*POWER(2, 0.5)*W119</f>
        <v>47.15102858767398</v>
      </c>
      <c r="Y119" s="71" t="n">
        <f aca="false" ca="false" dt2D="false" dtr="false" t="normal">W119*(50/$X$4)</f>
        <v>82.6243426055519</v>
      </c>
    </row>
    <row outlineLevel="0" r="120">
      <c r="O120" s="1" t="n">
        <f aca="false" ca="false" dt2D="false" dtr="false" t="normal">1+O119</f>
        <v>117</v>
      </c>
      <c r="P120" s="65" t="n">
        <f aca="false" ca="false" dt2D="false" dtr="false" t="normal">P119+$J$45</f>
        <v>43.8</v>
      </c>
      <c r="Q120" s="104" t="n"/>
      <c r="R120" s="67" t="n">
        <f aca="false" ca="false" dt2D="false" dtr="false" t="normal">20*LOG(P120)</f>
        <v>32.829482210081984</v>
      </c>
      <c r="S120" s="67" t="n">
        <f aca="false" ca="false" dt2D="false" dtr="false" t="normal">2*$J$6*(P120/1000)</f>
        <v>5.121636766260671</v>
      </c>
      <c r="T120" s="67" t="n">
        <f aca="false" ca="false" dt2D="false" dtr="false" t="normal">R120+S120</f>
        <v>37.951118976342656</v>
      </c>
      <c r="U120" s="68" t="n">
        <f aca="false" ca="false" dt2D="false" dtr="false" t="normal">$Q$4-(R120+S120)+$Q$8+$Q$10</f>
        <v>115.12377009640089</v>
      </c>
      <c r="V120" s="69" t="n">
        <f aca="false" ca="false" dt2D="false" dtr="false" t="normal">POWER(10, (U120+$D$16)*0.05)*1000</f>
        <v>0.42210473561196993</v>
      </c>
      <c r="W120" s="70" t="n">
        <f aca="false" ca="false" dt2D="false" dtr="false" t="normal">POWER(10, 0.05*T120)</f>
        <v>78.98705994361161</v>
      </c>
      <c r="X120" s="71" t="n">
        <f aca="false" ca="false" dt2D="false" dtr="false" t="normal">V120*POWER(2, 0.5)*W120</f>
        <v>47.15102858767394</v>
      </c>
      <c r="Y120" s="71" t="n">
        <f aca="false" ca="false" dt2D="false" dtr="false" t="normal">W120*(50/$X$4)</f>
        <v>83.75963611985792</v>
      </c>
    </row>
    <row outlineLevel="0" r="121">
      <c r="O121" s="1" t="n">
        <f aca="false" ca="false" dt2D="false" dtr="false" t="normal">1+O120</f>
        <v>118</v>
      </c>
      <c r="P121" s="65" t="n">
        <f aca="false" ca="false" dt2D="false" dtr="false" t="normal">P120+$J$45</f>
        <v>44.175</v>
      </c>
      <c r="Q121" s="104" t="n"/>
      <c r="R121" s="67" t="n">
        <f aca="false" ca="false" dt2D="false" dtr="false" t="normal">20*LOG(P121)</f>
        <v>32.90353116357603</v>
      </c>
      <c r="S121" s="67" t="n">
        <f aca="false" ca="false" dt2D="false" dtr="false" t="normal">2*$J$6*(P121/1000)</f>
        <v>5.165486396108793</v>
      </c>
      <c r="T121" s="67" t="n">
        <f aca="false" ca="false" dt2D="false" dtr="false" t="normal">R121+S121</f>
        <v>38.06901755968482</v>
      </c>
      <c r="U121" s="68" t="n">
        <f aca="false" ca="false" dt2D="false" dtr="false" t="normal">$Q$4-(R121+S121)+$Q$8+$Q$10</f>
        <v>115.00587151305872</v>
      </c>
      <c r="V121" s="69" t="n">
        <f aca="false" ca="false" dt2D="false" dtr="false" t="normal">POWER(10, (U121+$D$16)*0.05)*1000</f>
        <v>0.41641397425663196</v>
      </c>
      <c r="W121" s="70" t="n">
        <f aca="false" ca="false" dt2D="false" dtr="false" t="normal">POWER(10, 0.05*T121)</f>
        <v>80.06650620643526</v>
      </c>
      <c r="X121" s="71" t="n">
        <f aca="false" ca="false" dt2D="false" dtr="false" t="normal">V121*POWER(2, 0.5)*W121</f>
        <v>47.151028587673935</v>
      </c>
      <c r="Y121" s="71" t="n">
        <f aca="false" ca="false" dt2D="false" dtr="false" t="normal">W121*(50/$X$4)</f>
        <v>84.90430495864742</v>
      </c>
    </row>
    <row outlineLevel="0" r="122">
      <c r="O122" s="1" t="n">
        <f aca="false" ca="false" dt2D="false" dtr="false" t="normal">1+O121</f>
        <v>119</v>
      </c>
      <c r="P122" s="65" t="n">
        <f aca="false" ca="false" dt2D="false" dtr="false" t="normal">P121+$J$45</f>
        <v>44.55</v>
      </c>
      <c r="Q122" s="104" t="n"/>
      <c r="R122" s="67" t="n">
        <f aca="false" ca="false" dt2D="false" dtr="false" t="normal">20*LOG(P122)</f>
        <v>32.97695416745787</v>
      </c>
      <c r="S122" s="67" t="n">
        <f aca="false" ca="false" dt2D="false" dtr="false" t="normal">2*$J$6*(P122/1000)</f>
        <v>5.209336025956915</v>
      </c>
      <c r="T122" s="67" t="n">
        <f aca="false" ca="false" dt2D="false" dtr="false" t="normal">R122+S122</f>
        <v>38.186290193414784</v>
      </c>
      <c r="U122" s="68" t="n">
        <f aca="false" ca="false" dt2D="false" dtr="false" t="normal">$Q$4-(R122+S122)+$Q$8+$Q$10</f>
        <v>114.88859887932877</v>
      </c>
      <c r="V122" s="69" t="n">
        <f aca="false" ca="false" dt2D="false" dtr="false" t="normal">POWER(10, (U122+$D$16)*0.05)*1000</f>
        <v>0.4108295404187563</v>
      </c>
      <c r="W122" s="70" t="n">
        <f aca="false" ca="false" dt2D="false" dtr="false" t="normal">POWER(10, 0.05*T122)</f>
        <v>81.15485566174455</v>
      </c>
      <c r="X122" s="71" t="n">
        <f aca="false" ca="false" dt2D="false" dtr="false" t="normal">V122*POWER(2, 0.5)*W122</f>
        <v>47.15102858767396</v>
      </c>
      <c r="Y122" s="71" t="n">
        <f aca="false" ca="false" dt2D="false" dtr="false" t="normal">W122*(50/$X$4)</f>
        <v>86.05841494087778</v>
      </c>
    </row>
    <row outlineLevel="0" r="123">
      <c r="O123" s="1" t="n">
        <f aca="false" ca="false" dt2D="false" dtr="false" t="normal">1+O122</f>
        <v>120</v>
      </c>
      <c r="P123" s="65" t="n">
        <f aca="false" ca="false" dt2D="false" dtr="false" t="normal">P122+$J$45</f>
        <v>44.925</v>
      </c>
      <c r="Q123" s="104" t="n"/>
      <c r="R123" s="67" t="n">
        <f aca="false" ca="false" dt2D="false" dtr="false" t="normal">20*LOG(P123)</f>
        <v>33.04976171562022</v>
      </c>
      <c r="S123" s="67" t="n">
        <f aca="false" ca="false" dt2D="false" dtr="false" t="normal">2*$J$6*(P123/1000)</f>
        <v>5.253185655805038</v>
      </c>
      <c r="T123" s="67" t="n">
        <f aca="false" ca="false" dt2D="false" dtr="false" t="normal">R123+S123</f>
        <v>38.30294737142526</v>
      </c>
      <c r="U123" s="68" t="n">
        <f aca="false" ca="false" dt2D="false" dtr="false" t="normal">$Q$4-(R123+S123)+$Q$8+$Q$10</f>
        <v>114.77194170131828</v>
      </c>
      <c r="V123" s="69" t="n">
        <f aca="false" ca="false" dt2D="false" dtr="false" t="normal">POWER(10, (U123+$D$16)*0.05)*1000</f>
        <v>0.4053487189225678</v>
      </c>
      <c r="W123" s="70" t="n">
        <f aca="false" ca="false" dt2D="false" dtr="false" t="normal">POWER(10, 0.05*T123)</f>
        <v>82.25217077997956</v>
      </c>
      <c r="X123" s="71" t="n">
        <f aca="false" ca="false" dt2D="false" dtr="false" t="normal">V123*POWER(2, 0.5)*W123</f>
        <v>47.15102858767391</v>
      </c>
      <c r="Y123" s="71" t="n">
        <f aca="false" ca="false" dt2D="false" dtr="false" t="normal">W123*(50/$X$4)</f>
        <v>87.22203231159394</v>
      </c>
    </row>
    <row outlineLevel="0" r="124">
      <c r="O124" s="1" t="n">
        <f aca="false" ca="false" dt2D="false" dtr="false" t="normal">1+O123</f>
        <v>121</v>
      </c>
      <c r="P124" s="65" t="n">
        <f aca="false" ca="false" dt2D="false" dtr="false" t="normal">P123+$J$45</f>
        <v>45.3</v>
      </c>
      <c r="Q124" s="104" t="n"/>
      <c r="R124" s="67" t="n">
        <f aca="false" ca="false" dt2D="false" dtr="false" t="normal">20*LOG(P124)</f>
        <v>33.121964040256636</v>
      </c>
      <c r="S124" s="67" t="n">
        <f aca="false" ca="false" dt2D="false" dtr="false" t="normal">2*$J$6*(P124/1000)</f>
        <v>5.29703528565316</v>
      </c>
      <c r="T124" s="67" t="n">
        <f aca="false" ca="false" dt2D="false" dtr="false" t="normal">R124+S124</f>
        <v>38.418999325909795</v>
      </c>
      <c r="U124" s="68" t="n">
        <f aca="false" ca="false" dt2D="false" dtr="false" t="normal">$Q$4-(R124+S124)+$Q$8+$Q$10</f>
        <v>114.65588974683375</v>
      </c>
      <c r="V124" s="69" t="n">
        <f aca="false" ca="false" dt2D="false" dtr="false" t="normal">POWER(10, (U124+$D$16)*0.05)*1000</f>
        <v>0.3999688847612086</v>
      </c>
      <c r="W124" s="70" t="n">
        <f aca="false" ca="false" dt2D="false" dtr="false" t="normal">POWER(10, 0.05*T124)</f>
        <v>83.35851443586736</v>
      </c>
      <c r="X124" s="71" t="n">
        <f aca="false" ca="false" dt2D="false" dtr="false" t="normal">V124*POWER(2, 0.5)*W124</f>
        <v>47.151028587673906</v>
      </c>
      <c r="Y124" s="71" t="n">
        <f aca="false" ca="false" dt2D="false" dtr="false" t="normal">W124*(50/$X$4)</f>
        <v>88.39522374455561</v>
      </c>
    </row>
    <row outlineLevel="0" r="125">
      <c r="O125" s="1" t="n">
        <f aca="false" ca="false" dt2D="false" dtr="false" t="normal">1+O124</f>
        <v>122</v>
      </c>
      <c r="P125" s="65" t="n">
        <f aca="false" ca="false" dt2D="false" dtr="false" t="normal">P124+$J$45</f>
        <v>45.675</v>
      </c>
      <c r="Q125" s="104" t="n"/>
      <c r="R125" s="67" t="n">
        <f aca="false" ca="false" dt2D="false" dtr="false" t="normal">20*LOG(P125)</f>
        <v>33.193571120491505</v>
      </c>
      <c r="S125" s="67" t="n">
        <f aca="false" ca="false" dt2D="false" dtr="false" t="normal">2*$J$6*(P125/1000)</f>
        <v>5.340884915501282</v>
      </c>
      <c r="T125" s="67" t="n">
        <f aca="false" ca="false" dt2D="false" dtr="false" t="normal">R125+S125</f>
        <v>38.53445603599279</v>
      </c>
      <c r="U125" s="68" t="n">
        <f aca="false" ca="false" dt2D="false" dtr="false" t="normal">$Q$4-(R125+S125)+$Q$8+$Q$10</f>
        <v>114.54043303675077</v>
      </c>
      <c r="V125" s="69" t="n">
        <f aca="false" ca="false" dt2D="false" dtr="false" t="normal">POWER(10, (U125+$D$16)*0.05)*1000</f>
        <v>0.39468749939391096</v>
      </c>
      <c r="W125" s="70" t="n">
        <f aca="false" ca="false" dt2D="false" dtr="false" t="normal">POWER(10, 0.05*T125)</f>
        <v>84.47394991091379</v>
      </c>
      <c r="X125" s="71" t="n">
        <f aca="false" ca="false" dt2D="false" dtr="false" t="normal">V125*POWER(2, 0.5)*W125</f>
        <v>47.151028587674006</v>
      </c>
      <c r="Y125" s="71" t="n">
        <f aca="false" ca="false" dt2D="false" dtr="false" t="normal">W125*(50/$X$4)</f>
        <v>89.57805634487985</v>
      </c>
    </row>
    <row outlineLevel="0" r="126">
      <c r="O126" s="1" t="n">
        <f aca="false" ca="false" dt2D="false" dtr="false" t="normal">1+O125</f>
        <v>123</v>
      </c>
      <c r="P126" s="65" t="n">
        <f aca="false" ca="false" dt2D="false" dtr="false" t="normal">P125+$J$45</f>
        <v>46.05</v>
      </c>
      <c r="Q126" s="104" t="n"/>
      <c r="R126" s="67" t="n">
        <f aca="false" ca="false" dt2D="false" dtr="false" t="normal">20*LOG(P126)</f>
        <v>33.26459269065735</v>
      </c>
      <c r="S126" s="67" t="n">
        <f aca="false" ca="false" dt2D="false" dtr="false" t="normal">2*$J$6*(P126/1000)</f>
        <v>5.384734545349404</v>
      </c>
      <c r="T126" s="67" t="n">
        <f aca="false" ca="false" dt2D="false" dtr="false" t="normal">R126+S126</f>
        <v>38.649327236006755</v>
      </c>
      <c r="U126" s="68" t="n">
        <f aca="false" ca="false" dt2D="false" dtr="false" t="normal">$Q$4-(R126+S126)+$Q$8+$Q$10</f>
        <v>114.4255618367368</v>
      </c>
      <c r="V126" s="69" t="n">
        <f aca="false" ca="false" dt2D="false" dtr="false" t="normal">POWER(10, (U126+$D$16)*0.05)*1000</f>
        <v>0.3895021072240956</v>
      </c>
      <c r="W126" s="70" t="n">
        <f aca="false" ca="false" dt2D="false" dtr="false" t="normal">POWER(10, 0.05*T126)</f>
        <v>85.5985408959105</v>
      </c>
      <c r="X126" s="71" t="n">
        <f aca="false" ca="false" dt2D="false" dtr="false" t="normal">V126*POWER(2, 0.5)*W126</f>
        <v>47.15102858767403</v>
      </c>
      <c r="Y126" s="71" t="n">
        <f aca="false" ca="false" dt2D="false" dtr="false" t="normal">W126*(50/$X$4)</f>
        <v>90.77059765169952</v>
      </c>
    </row>
    <row outlineLevel="0" r="127">
      <c r="O127" s="1" t="n">
        <f aca="false" ca="false" dt2D="false" dtr="false" t="normal">1+O126</f>
        <v>124</v>
      </c>
      <c r="P127" s="65" t="n">
        <f aca="false" ca="false" dt2D="false" dtr="false" t="normal">P126+$J$45</f>
        <v>46.425</v>
      </c>
      <c r="Q127" s="104" t="n"/>
      <c r="R127" s="67" t="n">
        <f aca="false" ca="false" dt2D="false" dtr="false" t="normal">20*LOG(P127)</f>
        <v>33.33503824823636</v>
      </c>
      <c r="S127" s="67" t="n">
        <f aca="false" ca="false" dt2D="false" dtr="false" t="normal">2*$J$6*(P127/1000)</f>
        <v>5.428584175197526</v>
      </c>
      <c r="T127" s="67" t="n">
        <f aca="false" ca="false" dt2D="false" dtr="false" t="normal">R127+S127</f>
        <v>38.76362242343389</v>
      </c>
      <c r="U127" s="68" t="n">
        <f aca="false" ca="false" dt2D="false" dtr="false" t="normal">$Q$4-(R127+S127)+$Q$8+$Q$10</f>
        <v>114.31126664930964</v>
      </c>
      <c r="V127" s="69" t="n">
        <f aca="false" ca="false" dt2D="false" dtr="false" t="normal">POWER(10, (U127+$D$16)*0.05)*1000</f>
        <v>0.3844103322481702</v>
      </c>
      <c r="W127" s="70" t="n">
        <f aca="false" ca="false" dt2D="false" dtr="false" t="normal">POWER(10, 0.05*T127)</f>
        <v>86.73235149345716</v>
      </c>
      <c r="X127" s="71" t="n">
        <f aca="false" ca="false" dt2D="false" dtr="false" t="normal">V127*POWER(2, 0.5)*W127</f>
        <v>47.15102858767386</v>
      </c>
      <c r="Y127" s="71" t="n">
        <f aca="false" ca="false" dt2D="false" dtr="false" t="normal">W127*(50/$X$4)</f>
        <v>91.97291564083777</v>
      </c>
    </row>
    <row outlineLevel="0" r="128">
      <c r="O128" s="1" t="n">
        <f aca="false" ca="false" dt2D="false" dtr="false" t="normal">1+O127</f>
        <v>125</v>
      </c>
      <c r="P128" s="65" t="n">
        <f aca="false" ca="false" dt2D="false" dtr="false" t="normal">P127+$J$45</f>
        <v>46.8</v>
      </c>
      <c r="Q128" s="104" t="n"/>
      <c r="R128" s="67" t="n">
        <f aca="false" ca="false" dt2D="false" dtr="false" t="normal">20*LOG(P128)</f>
        <v>33.40491706148248</v>
      </c>
      <c r="S128" s="67" t="n">
        <f aca="false" ca="false" dt2D="false" dtr="false" t="normal">2*$J$6*(P128/1000)</f>
        <v>5.4724338050456485</v>
      </c>
      <c r="T128" s="67" t="n">
        <f aca="false" ca="false" dt2D="false" dtr="false" t="normal">R128+S128</f>
        <v>38.877350866528126</v>
      </c>
      <c r="U128" s="68" t="n">
        <f aca="false" ca="false" dt2D="false" dtr="false" t="normal">$Q$4-(R128+S128)+$Q$8+$Q$10</f>
        <v>114.19753820621541</v>
      </c>
      <c r="V128" s="69" t="n">
        <f aca="false" ca="false" dt2D="false" dtr="false" t="normal">POWER(10, (U128+$D$16)*0.05)*1000</f>
        <v>0.3794098748654525</v>
      </c>
      <c r="W128" s="70" t="n">
        <f aca="false" ca="false" dt2D="false" dtr="false" t="normal">POWER(10, 0.05*T128)</f>
        <v>87.87544622049799</v>
      </c>
      <c r="X128" s="71" t="n">
        <f aca="false" ca="false" dt2D="false" dtr="false" t="normal">V128*POWER(2, 0.5)*W128</f>
        <v>47.151028587673856</v>
      </c>
      <c r="Y128" s="71" t="n">
        <f aca="false" ca="false" dt2D="false" dtr="false" t="normal">W128*(50/$X$4)</f>
        <v>93.18507872749805</v>
      </c>
    </row>
    <row outlineLevel="0" r="129">
      <c r="O129" s="1" t="n">
        <f aca="false" ca="false" dt2D="false" dtr="false" t="normal">1+O128</f>
        <v>126</v>
      </c>
      <c r="P129" s="65" t="n">
        <f aca="false" ca="false" dt2D="false" dtr="false" t="normal">P128+$J$45</f>
        <v>47.175</v>
      </c>
      <c r="Q129" s="104" t="n"/>
      <c r="R129" s="67" t="n">
        <f aca="false" ca="false" dt2D="false" dtr="false" t="normal">20*LOG(P129)</f>
        <v>33.47423817673938</v>
      </c>
      <c r="S129" s="67" t="n">
        <f aca="false" ca="false" dt2D="false" dtr="false" t="normal">2*$J$6*(P129/1000)</f>
        <v>5.51628343489377</v>
      </c>
      <c r="T129" s="67" t="n">
        <f aca="false" ca="false" dt2D="false" dtr="false" t="normal">R129+S129</f>
        <v>38.99052161163315</v>
      </c>
      <c r="U129" s="68" t="n">
        <f aca="false" ca="false" dt2D="false" dtr="false" t="normal">$Q$4-(R129+S129)+$Q$8+$Q$10</f>
        <v>114.0843674611104</v>
      </c>
      <c r="V129" s="69" t="n">
        <f aca="false" ca="false" dt2D="false" dtr="false" t="normal">POWER(10, (U129+$D$16)*0.05)*1000</f>
        <v>0.3744985088402359</v>
      </c>
      <c r="W129" s="70" t="n">
        <f aca="false" ca="false" dt2D="false" dtr="false" t="normal">POWER(10, 0.05*T129)</f>
        <v>89.0278900108744</v>
      </c>
      <c r="X129" s="71" t="n">
        <f aca="false" ca="false" dt2D="false" dtr="false" t="normal">V129*POWER(2, 0.5)*W129</f>
        <v>47.151028587673935</v>
      </c>
      <c r="Y129" s="71" t="n">
        <f aca="false" ca="false" dt2D="false" dtr="false" t="normal">W129*(50/$X$4)</f>
        <v>94.40715576897078</v>
      </c>
    </row>
    <row outlineLevel="0" r="130">
      <c r="O130" s="1" t="n">
        <f aca="false" ca="false" dt2D="false" dtr="false" t="normal">1+O129</f>
        <v>127</v>
      </c>
      <c r="P130" s="65" t="n">
        <f aca="false" ca="false" dt2D="false" dtr="false" t="normal">P129+$J$45</f>
        <v>47.55</v>
      </c>
      <c r="Q130" s="104" t="n"/>
      <c r="R130" s="67" t="n">
        <f aca="false" ca="false" dt2D="false" dtr="false" t="normal">20*LOG(P130)</f>
        <v>33.54301042546865</v>
      </c>
      <c r="S130" s="67" t="n">
        <f aca="false" ca="false" dt2D="false" dtr="false" t="normal">2*$J$6*(P130/1000)</f>
        <v>5.560133064741892</v>
      </c>
      <c r="T130" s="67" t="n">
        <f aca="false" ca="false" dt2D="false" dtr="false" t="normal">R130+S130</f>
        <v>39.10314349021054</v>
      </c>
      <c r="U130" s="68" t="n">
        <f aca="false" ca="false" dt2D="false" dtr="false" t="normal">$Q$4-(R130+S130)+$Q$8+$Q$10</f>
        <v>113.97174558253302</v>
      </c>
      <c r="V130" s="69" t="n">
        <f aca="false" ca="false" dt2D="false" dtr="false" t="normal">POWER(10, (U130+$D$16)*0.05)*1000</f>
        <v>0.3696740784076267</v>
      </c>
      <c r="W130" s="70" t="n">
        <f aca="false" ca="false" dt2D="false" dtr="false" t="normal">POWER(10, 0.05*T130)</f>
        <v>90.18974821789178</v>
      </c>
      <c r="X130" s="71" t="n">
        <f aca="false" ca="false" dt2D="false" dtr="false" t="normal">V130*POWER(2, 0.5)*W130</f>
        <v>47.151028587674</v>
      </c>
      <c r="Y130" s="71" t="n">
        <f aca="false" ca="false" dt2D="false" dtr="false" t="normal">W130*(50/$X$4)</f>
        <v>95.63921606735535</v>
      </c>
    </row>
    <row outlineLevel="0" r="131">
      <c r="O131" s="1" t="n">
        <f aca="false" ca="false" dt2D="false" dtr="false" t="normal">1+O130</f>
        <v>128</v>
      </c>
      <c r="P131" s="65" t="n">
        <f aca="false" ca="false" dt2D="false" dtr="false" t="normal">P130+$J$45</f>
        <v>47.925</v>
      </c>
      <c r="Q131" s="104" t="n"/>
      <c r="R131" s="67" t="n">
        <f aca="false" ca="false" dt2D="false" dtr="false" t="normal">20*LOG(P131)</f>
        <v>33.611242431002005</v>
      </c>
      <c r="S131" s="67" t="n">
        <f aca="false" ca="false" dt2D="false" dtr="false" t="normal">2*$J$6*(P131/1000)</f>
        <v>5.603982694590015</v>
      </c>
      <c r="T131" s="67" t="n">
        <f aca="false" ca="false" dt2D="false" dtr="false" t="normal">R131+S131</f>
        <v>39.21522512559202</v>
      </c>
      <c r="U131" s="68" t="n">
        <f aca="false" ca="false" dt2D="false" dtr="false" t="normal">$Q$4-(R131+S131)+$Q$8+$Q$10</f>
        <v>113.85966394715153</v>
      </c>
      <c r="V131" s="69" t="n">
        <f aca="false" ca="false" dt2D="false" dtr="false" t="normal">POWER(10, (U131+$D$16)*0.05)*1000</f>
        <v>0.3649344955152563</v>
      </c>
      <c r="W131" s="70" t="n">
        <f aca="false" ca="false" dt2D="false" dtr="false" t="normal">POWER(10, 0.05*T131)</f>
        <v>91.36108661690268</v>
      </c>
      <c r="X131" s="71" t="n">
        <f aca="false" ca="false" dt2D="false" dtr="false" t="normal">V131*POWER(2, 0.5)*W131</f>
        <v>47.15102858767396</v>
      </c>
      <c r="Y131" s="71" t="n">
        <f aca="false" ca="false" dt2D="false" dtr="false" t="normal">W131*(50/$X$4)</f>
        <v>96.88132937229936</v>
      </c>
    </row>
    <row outlineLevel="0" r="132">
      <c r="O132" s="1" t="n">
        <f aca="false" ca="false" dt2D="false" dtr="false" t="normal">1+O131</f>
        <v>129</v>
      </c>
      <c r="P132" s="65" t="n">
        <f aca="false" ca="false" dt2D="false" dtr="false" t="normal">P131+$J$45</f>
        <v>48.3</v>
      </c>
      <c r="Q132" s="104" t="n"/>
      <c r="R132" s="67" t="n">
        <f aca="false" ca="false" dt2D="false" dtr="false" t="normal">20*LOG(P132)</f>
        <v>33.67894261503024</v>
      </c>
      <c r="S132" s="67" t="n">
        <f aca="false" ca="false" dt2D="false" dtr="false" t="normal">2*$J$6*(P132/1000)</f>
        <v>5.647832324438137</v>
      </c>
      <c r="T132" s="67" t="n">
        <f aca="false" ca="false" dt2D="false" dtr="false" t="normal">R132+S132</f>
        <v>39.32677493946837</v>
      </c>
      <c r="U132" s="68" t="n">
        <f aca="false" ca="false" dt2D="false" dtr="false" t="normal">$Q$4-(R132+S132)+$Q$8+$Q$10</f>
        <v>113.74811413327517</v>
      </c>
      <c r="V132" s="69" t="n">
        <f aca="false" ca="false" dt2D="false" dtr="false" t="normal">POWER(10, (U132+$D$16)*0.05)*1000</f>
        <v>0.3602777371934963</v>
      </c>
      <c r="W132" s="70" t="n">
        <f aca="false" ca="false" dt2D="false" dtr="false" t="normal">POWER(10, 0.05*T132)</f>
        <v>92.5419714079042</v>
      </c>
      <c r="X132" s="71" t="n">
        <f aca="false" ca="false" dt2D="false" dtr="false" t="normal">V132*POWER(2, 0.5)*W132</f>
        <v>47.15102858767388</v>
      </c>
      <c r="Y132" s="71" t="n">
        <f aca="false" ca="false" dt2D="false" dtr="false" t="normal">W132*(50/$X$4)</f>
        <v>98.13356588375292</v>
      </c>
    </row>
    <row outlineLevel="0" r="133">
      <c r="O133" s="1" t="n">
        <f aca="false" ca="false" dt2D="false" dtr="false" t="normal">1+O132</f>
        <v>130</v>
      </c>
      <c r="P133" s="65" t="n">
        <f aca="false" ca="false" dt2D="false" dtr="false" t="normal">P132+$J$45</f>
        <v>48.675</v>
      </c>
      <c r="Q133" s="104" t="n"/>
      <c r="R133" s="67" t="n">
        <f aca="false" ca="false" dt2D="false" dtr="false" t="normal">20*LOG(P133)</f>
        <v>33.74611920384138</v>
      </c>
      <c r="S133" s="67" t="n">
        <f aca="false" ca="false" dt2D="false" dtr="false" t="normal">2*$J$6*(P133/1000)</f>
        <v>5.691681954286259</v>
      </c>
      <c r="T133" s="67" t="n">
        <f aca="false" ca="false" dt2D="false" dtr="false" t="normal">R133+S133</f>
        <v>39.43780115812764</v>
      </c>
      <c r="U133" s="68" t="n">
        <f aca="false" ca="false" dt2D="false" dtr="false" t="normal">$Q$4-(R133+S133)+$Q$8+$Q$10</f>
        <v>113.63708791461592</v>
      </c>
      <c r="V133" s="69" t="n">
        <f aca="false" ca="false" dt2D="false" dtr="false" t="normal">POWER(10, (U133+$D$16)*0.05)*1000</f>
        <v>0.3557018430472346</v>
      </c>
      <c r="W133" s="70" t="n">
        <f aca="false" ca="false" dt2D="false" dtr="false" t="normal">POWER(10, 0.05*T133)</f>
        <v>93.7324692181525</v>
      </c>
      <c r="X133" s="71" t="n">
        <f aca="false" ca="false" dt2D="false" dtr="false" t="normal">V133*POWER(2, 0.5)*W133</f>
        <v>47.15102858767398</v>
      </c>
      <c r="Y133" s="71" t="n">
        <f aca="false" ca="false" dt2D="false" dtr="false" t="normal">W133*(50/$X$4)</f>
        <v>99.39599625474118</v>
      </c>
    </row>
    <row outlineLevel="0" r="134">
      <c r="O134" s="1" t="n">
        <f aca="false" ca="false" dt2D="false" dtr="false" t="normal">1+O133</f>
        <v>131</v>
      </c>
      <c r="P134" s="65" t="n">
        <f aca="false" ca="false" dt2D="false" dtr="false" t="normal">P133+$J$45</f>
        <v>49.05</v>
      </c>
      <c r="Q134" s="104" t="n"/>
      <c r="R134" s="67" t="n">
        <f aca="false" ca="false" dt2D="false" dtr="false" t="normal">20*LOG(P134)</f>
        <v>33.81278023431934</v>
      </c>
      <c r="S134" s="67" t="n">
        <f aca="false" ca="false" dt2D="false" dtr="false" t="normal">2*$J$6*(P134/1000)</f>
        <v>5.735531584134382</v>
      </c>
      <c r="T134" s="67" t="n">
        <f aca="false" ca="false" dt2D="false" dtr="false" t="normal">R134+S134</f>
        <v>39.548311818453726</v>
      </c>
      <c r="U134" s="68" t="n">
        <f aca="false" ca="false" dt2D="false" dtr="false" t="normal">$Q$4-(R134+S134)+$Q$8+$Q$10</f>
        <v>113.52657725428982</v>
      </c>
      <c r="V134" s="69" t="n">
        <f aca="false" ca="false" dt2D="false" dtr="false" t="normal">POWER(10, (U134+$D$16)*0.05)*1000</f>
        <v>0.35120491286271555</v>
      </c>
      <c r="W134" s="70" t="n">
        <f aca="false" ca="false" dt2D="false" dtr="false" t="normal">POWER(10, 0.05*T134)</f>
        <v>94.93264710479086</v>
      </c>
      <c r="X134" s="71" t="n">
        <f aca="false" ca="false" dt2D="false" dtr="false" t="normal">V134*POWER(2, 0.5)*W134</f>
        <v>47.151028587673935</v>
      </c>
      <c r="Y134" s="71" t="n">
        <f aca="false" ca="false" dt2D="false" dtr="false" t="normal">W134*(50/$X$4)</f>
        <v>100.66869159415113</v>
      </c>
    </row>
    <row outlineLevel="0" r="135">
      <c r="O135" s="1" t="n">
        <f aca="false" ca="false" dt2D="false" dtr="false" t="normal">1+O134</f>
        <v>132</v>
      </c>
      <c r="P135" s="65" t="n">
        <f aca="false" ca="false" dt2D="false" dtr="false" t="normal">P134+$J$45</f>
        <v>49.425</v>
      </c>
      <c r="Q135" s="104" t="n"/>
      <c r="R135" s="67" t="n">
        <f aca="false" ca="false" dt2D="false" dtr="false" t="normal">20*LOG(P135)</f>
        <v>33.8789335597142</v>
      </c>
      <c r="S135" s="67" t="n">
        <f aca="false" ca="false" dt2D="false" dtr="false" t="normal">2*$J$6*(P135/1000)</f>
        <v>5.779381213982504</v>
      </c>
      <c r="T135" s="67" t="n">
        <f aca="false" ca="false" dt2D="false" dtr="false" t="normal">R135+S135</f>
        <v>39.6583147736967</v>
      </c>
      <c r="U135" s="68" t="n">
        <f aca="false" ca="false" dt2D="false" dtr="false" t="normal">$Q$4-(R135+S135)+$Q$8+$Q$10</f>
        <v>113.41657429904684</v>
      </c>
      <c r="V135" s="69" t="n">
        <f aca="false" ca="false" dt2D="false" dtr="false" t="normal">POWER(10, (U135+$D$16)*0.05)*1000</f>
        <v>0.3467851043233381</v>
      </c>
      <c r="W135" s="70" t="n">
        <f aca="false" ca="false" dt2D="false" dtr="false" t="normal">POWER(10, 0.05*T135)</f>
        <v>96.14257255749496</v>
      </c>
      <c r="X135" s="71" t="n">
        <f aca="false" ca="false" dt2D="false" dtr="false" t="normal">V135*POWER(2, 0.5)*W135</f>
        <v>47.15102858767393</v>
      </c>
      <c r="Y135" s="71" t="n">
        <f aca="false" ca="false" dt2D="false" dtr="false" t="normal">W135*(50/$X$4)</f>
        <v>101.95172346953677</v>
      </c>
    </row>
    <row outlineLevel="0" r="136">
      <c r="O136" s="1" t="n">
        <f aca="false" ca="false" dt2D="false" dtr="false" t="normal">1+O135</f>
        <v>133</v>
      </c>
      <c r="P136" s="65" t="n">
        <f aca="false" ca="false" dt2D="false" dtr="false" t="normal">P135+$J$45</f>
        <v>49.8</v>
      </c>
      <c r="Q136" s="104" t="n"/>
      <c r="R136" s="67" t="n">
        <f aca="false" ca="false" dt2D="false" dtr="false" t="normal">20*LOG(P136)</f>
        <v>33.944586855194345</v>
      </c>
      <c r="S136" s="67" t="n">
        <f aca="false" ca="false" dt2D="false" dtr="false" t="normal">2*$J$6*(P136/1000)</f>
        <v>5.823230843830626</v>
      </c>
      <c r="T136" s="67" t="n">
        <f aca="false" ca="false" dt2D="false" dtr="false" t="normal">R136+S136</f>
        <v>39.767817699024974</v>
      </c>
      <c r="U136" s="68" t="n">
        <f aca="false" ca="false" dt2D="false" dtr="false" t="normal">$Q$4-(R136+S136)+$Q$8+$Q$10</f>
        <v>113.30707137371856</v>
      </c>
      <c r="V136" s="69" t="n">
        <f aca="false" ca="false" dt2D="false" dtr="false" t="normal">POWER(10, (U136+$D$16)*0.05)*1000</f>
        <v>0.34244063082865017</v>
      </c>
      <c r="W136" s="70" t="n">
        <f aca="false" ca="false" dt2D="false" dtr="false" t="normal">POWER(10, 0.05*T136)</f>
        <v>97.36231350113346</v>
      </c>
      <c r="X136" s="71" t="n">
        <f aca="false" ca="false" dt2D="false" dtr="false" t="normal">V136*POWER(2, 0.5)*W136</f>
        <v>47.15102858767386</v>
      </c>
      <c r="Y136" s="71" t="n">
        <f aca="false" ca="false" dt2D="false" dtr="false" t="normal">W136*(50/$X$4)</f>
        <v>103.2451639099404</v>
      </c>
    </row>
    <row outlineLevel="0" r="137">
      <c r="O137" s="1" t="n">
        <f aca="false" ca="false" dt2D="false" dtr="false" t="normal">1+O136</f>
        <v>134</v>
      </c>
      <c r="P137" s="65" t="n">
        <f aca="false" ca="false" dt2D="false" dtr="false" t="normal">P136+$J$45</f>
        <v>50.175</v>
      </c>
      <c r="Q137" s="104" t="n"/>
      <c r="R137" s="67" t="n">
        <f aca="false" ca="false" dt2D="false" dtr="false" t="normal">20*LOG(P137)</f>
        <v>34.00974762319046</v>
      </c>
      <c r="S137" s="67" t="n">
        <f aca="false" ca="false" dt2D="false" dtr="false" t="normal">2*$J$6*(P137/1000)</f>
        <v>5.867080473678748</v>
      </c>
      <c r="T137" s="67" t="n">
        <f aca="false" ca="false" dt2D="false" dtr="false" t="normal">R137+S137</f>
        <v>39.876828096869204</v>
      </c>
      <c r="U137" s="68" t="n">
        <f aca="false" ca="false" dt2D="false" dtr="false" t="normal">$Q$4-(R137+S137)+$Q$8+$Q$10</f>
        <v>113.19806097587436</v>
      </c>
      <c r="V137" s="69" t="n">
        <f aca="false" ca="false" dt2D="false" dtr="false" t="normal">POWER(10, (U137+$D$16)*0.05)*1000</f>
        <v>0.33816975941116184</v>
      </c>
      <c r="W137" s="70" t="n">
        <f aca="false" ca="false" dt2D="false" dtr="false" t="normal">POWER(10, 0.05*T137)</f>
        <v>98.59193829844432</v>
      </c>
      <c r="X137" s="71" t="n">
        <f aca="false" ca="false" dt2D="false" dtr="false" t="normal">V137*POWER(2, 0.5)*W137</f>
        <v>47.15102858767398</v>
      </c>
      <c r="Y137" s="71" t="n">
        <f aca="false" ca="false" dt2D="false" dtr="false" t="normal">W137*(50/$X$4)</f>
        <v>104.54908540873068</v>
      </c>
    </row>
    <row outlineLevel="0" r="138">
      <c r="O138" s="1" t="n">
        <f aca="false" ca="false" dt2D="false" dtr="false" t="normal">1+O137</f>
        <v>135</v>
      </c>
      <c r="P138" s="65" t="n">
        <f aca="false" ca="false" dt2D="false" dtr="false" t="normal">P137+$J$45</f>
        <v>50.55</v>
      </c>
      <c r="Q138" s="104" t="n"/>
      <c r="R138" s="67" t="n">
        <f aca="false" ca="false" dt2D="false" dtr="false" t="normal">20*LOG(P138)</f>
        <v>34.074423198540394</v>
      </c>
      <c r="S138" s="67" t="n">
        <f aca="false" ca="false" dt2D="false" dtr="false" t="normal">2*$J$6*(P138/1000)</f>
        <v>5.91093010352687</v>
      </c>
      <c r="T138" s="67" t="n">
        <f aca="false" ca="false" dt2D="false" dtr="false" t="normal">R138+S138</f>
        <v>39.98535330206727</v>
      </c>
      <c r="U138" s="68" t="n">
        <f aca="false" ca="false" dt2D="false" dtr="false" t="normal">$Q$4-(R138+S138)+$Q$8+$Q$10</f>
        <v>113.08953577067628</v>
      </c>
      <c r="V138" s="69" t="n">
        <f aca="false" ca="false" dt2D="false" dtr="false" t="normal">POWER(10, (U138+$D$16)*0.05)*1000</f>
        <v>0.3339708087458761</v>
      </c>
      <c r="W138" s="70" t="n">
        <f aca="false" ca="false" dt2D="false" dtr="false" t="normal">POWER(10, 0.05*T138)</f>
        <v>99.83151575272723</v>
      </c>
      <c r="X138" s="71" t="n">
        <f aca="false" ca="false" dt2D="false" dtr="false" t="normal">V138*POWER(2, 0.5)*W138</f>
        <v>47.15102858767391</v>
      </c>
      <c r="Y138" s="71" t="n">
        <f aca="false" ca="false" dt2D="false" dtr="false" t="normal">W138*(50/$X$4)</f>
        <v>105.86356092645772</v>
      </c>
    </row>
    <row outlineLevel="0" r="139">
      <c r="O139" s="1" t="n">
        <f aca="false" ca="false" dt2D="false" dtr="false" t="normal">1+O138</f>
        <v>136</v>
      </c>
      <c r="P139" s="65" t="n">
        <f aca="false" ca="false" dt2D="false" dtr="false" t="normal">P138+$J$45</f>
        <v>50.925</v>
      </c>
      <c r="Q139" s="104" t="n"/>
      <c r="R139" s="67" t="n">
        <f aca="false" ca="false" dt2D="false" dtr="false" t="normal">20*LOG(P139)</f>
        <v>34.13862075344403</v>
      </c>
      <c r="S139" s="67" t="n">
        <f aca="false" ca="false" dt2D="false" dtr="false" t="normal">2*$J$6*(P139/1000)</f>
        <v>5.954779733374993</v>
      </c>
      <c r="T139" s="67" t="n">
        <f aca="false" ca="false" dt2D="false" dtr="false" t="normal">R139+S139</f>
        <v>40.09340048681902</v>
      </c>
      <c r="U139" s="68" t="n">
        <f aca="false" ca="false" dt2D="false" dtr="false" t="normal">$Q$4-(R139+S139)+$Q$8+$Q$10</f>
        <v>112.98148858592454</v>
      </c>
      <c r="V139" s="69" t="n">
        <f aca="false" ca="false" dt2D="false" dtr="false" t="normal">POWER(10, (U139+$D$16)*0.05)*1000</f>
        <v>0.3298421472477872</v>
      </c>
      <c r="W139" s="70" t="n">
        <f aca="false" ca="false" dt2D="false" dtr="false" t="normal">POWER(10, 0.05*T139)</f>
        <v>101.08111511055144</v>
      </c>
      <c r="X139" s="71" t="n">
        <f aca="false" ca="false" dt2D="false" dtr="false" t="normal">V139*POWER(2, 0.5)*W139</f>
        <v>47.15102858767399</v>
      </c>
      <c r="Y139" s="71" t="n">
        <f aca="false" ca="false" dt2D="false" dtr="false" t="normal">W139*(50/$X$4)</f>
        <v>107.18866389372457</v>
      </c>
    </row>
    <row outlineLevel="0" r="140">
      <c r="O140" s="1" t="n">
        <f aca="false" ca="false" dt2D="false" dtr="false" t="normal">1+O139</f>
        <v>137</v>
      </c>
      <c r="P140" s="65" t="n">
        <f aca="false" ca="false" dt2D="false" dtr="false" t="normal">P139+$J$45</f>
        <v>51.3</v>
      </c>
      <c r="Q140" s="104" t="n"/>
      <c r="R140" s="67" t="n">
        <f aca="false" ca="false" dt2D="false" dtr="false" t="normal">20*LOG(P140)</f>
        <v>34.202347302236326</v>
      </c>
      <c r="S140" s="67" t="n">
        <f aca="false" ca="false" dt2D="false" dtr="false" t="normal">2*$J$6*(P140/1000)</f>
        <v>5.998629363223115</v>
      </c>
      <c r="T140" s="67" t="n">
        <f aca="false" ca="false" dt2D="false" dtr="false" t="normal">R140+S140</f>
        <v>40.20097666545944</v>
      </c>
      <c r="U140" s="68" t="n">
        <f aca="false" ca="false" dt2D="false" dtr="false" t="normal">$Q$4-(R140+S140)+$Q$8+$Q$10</f>
        <v>112.8739124072841</v>
      </c>
      <c r="V140" s="69" t="n">
        <f aca="false" ca="false" dt2D="false" dtr="false" t="normal">POWER(10, (U140+$D$16)*0.05)*1000</f>
        <v>0.32578219125280394</v>
      </c>
      <c r="W140" s="70" t="n">
        <f aca="false" ca="false" dt2D="false" dtr="false" t="normal">POWER(10, 0.05*T140)</f>
        <v>102.3408060644813</v>
      </c>
      <c r="X140" s="71" t="n">
        <f aca="false" ca="false" dt2D="false" dtr="false" t="normal">V140*POWER(2, 0.5)*W140</f>
        <v>47.15102858767389</v>
      </c>
      <c r="Y140" s="71" t="n">
        <f aca="false" ca="false" dt2D="false" dtr="false" t="normal">W140*(50/$X$4)</f>
        <v>108.52446821407737</v>
      </c>
    </row>
    <row outlineLevel="0" r="141">
      <c r="O141" s="1" t="n">
        <f aca="false" ca="false" dt2D="false" dtr="false" t="normal">1+O140</f>
        <v>138</v>
      </c>
      <c r="P141" s="65" t="n">
        <f aca="false" ca="false" dt2D="false" dtr="false" t="normal">P140+$J$45</f>
        <v>51.675</v>
      </c>
      <c r="Q141" s="104" t="n"/>
      <c r="R141" s="67" t="n">
        <f aca="false" ca="false" dt2D="false" dtr="false" t="normal">20*LOG(P141)</f>
        <v>34.26560970598651</v>
      </c>
      <c r="S141" s="67" t="n">
        <f aca="false" ca="false" dt2D="false" dtr="false" t="normal">2*$J$6*(P141/1000)</f>
        <v>6.042478993071237</v>
      </c>
      <c r="T141" s="67" t="n">
        <f aca="false" ca="false" dt2D="false" dtr="false" t="normal">R141+S141</f>
        <v>40.30808869905775</v>
      </c>
      <c r="U141" s="68" t="n">
        <f aca="false" ca="false" dt2D="false" dtr="false" t="normal">$Q$4-(R141+S141)+$Q$8+$Q$10</f>
        <v>112.7668003736858</v>
      </c>
      <c r="V141" s="69" t="n">
        <f aca="false" ca="false" dt2D="false" dtr="false" t="normal">POWER(10, (U141+$D$16)*0.05)*1000</f>
        <v>0.32178940327790945</v>
      </c>
      <c r="W141" s="70" t="n">
        <f aca="false" ca="false" dt2D="false" dtr="false" t="normal">POWER(10, 0.05*T141)</f>
        <v>103.61065875581558</v>
      </c>
      <c r="X141" s="71" t="n">
        <f aca="false" ca="false" dt2D="false" dtr="false" t="normal">V141*POWER(2, 0.5)*W141</f>
        <v>47.151028587673935</v>
      </c>
      <c r="Y141" s="71" t="n">
        <f aca="false" ca="false" dt2D="false" dtr="false" t="normal">W141*(50/$X$4)</f>
        <v>109.87104826691024</v>
      </c>
    </row>
    <row outlineLevel="0" r="142">
      <c r="O142" s="1" t="n">
        <f aca="false" ca="false" dt2D="false" dtr="false" t="normal">1+O141</f>
        <v>139</v>
      </c>
      <c r="P142" s="65" t="n">
        <f aca="false" ca="false" dt2D="false" dtr="false" t="normal">P141+$J$45</f>
        <v>52.05</v>
      </c>
      <c r="Q142" s="104" t="n"/>
      <c r="R142" s="67" t="n">
        <f aca="false" ca="false" dt2D="false" dtr="false" t="normal">20*LOG(P142)</f>
        <v>34.3284146769311</v>
      </c>
      <c r="S142" s="67" t="n">
        <f aca="false" ca="false" dt2D="false" dtr="false" t="normal">2*$J$6*(P142/1000)</f>
        <v>6.08632862291936</v>
      </c>
      <c r="T142" s="67" t="n">
        <f aca="false" ca="false" dt2D="false" dtr="false" t="normal">R142+S142</f>
        <v>40.41474329985046</v>
      </c>
      <c r="U142" s="68" t="n">
        <f aca="false" ca="false" dt2D="false" dtr="false" t="normal">$Q$4-(R142+S142)+$Q$8+$Q$10</f>
        <v>112.6601457728931</v>
      </c>
      <c r="V142" s="69" t="n">
        <f aca="false" ca="false" dt2D="false" dtr="false" t="normal">POWER(10, (U142+$D$16)*0.05)*1000</f>
        <v>0.3178622903565101</v>
      </c>
      <c r="W142" s="70" t="n">
        <f aca="false" ca="false" dt2D="false" dtr="false" t="normal">POWER(10, 0.05*T142)</f>
        <v>104.89074377734593</v>
      </c>
      <c r="X142" s="71" t="n">
        <f aca="false" ca="false" dt2D="false" dtr="false" t="normal">V142*POWER(2, 0.5)*W142</f>
        <v>47.15102858767399</v>
      </c>
      <c r="Y142" s="71" t="n">
        <f aca="false" ca="false" dt2D="false" dtr="false" t="normal">W142*(50/$X$4)</f>
        <v>111.22847891039041</v>
      </c>
    </row>
    <row outlineLevel="0" r="143">
      <c r="O143" s="1" t="n">
        <f aca="false" ca="false" dt2D="false" dtr="false" t="normal">1+O142</f>
        <v>140</v>
      </c>
      <c r="P143" s="65" t="n">
        <f aca="false" ca="false" dt2D="false" dtr="false" t="normal">P142+$J$45</f>
        <v>52.425</v>
      </c>
      <c r="Q143" s="104" t="n"/>
      <c r="R143" s="67" t="n">
        <f aca="false" ca="false" dt2D="false" dtr="false" t="normal">20*LOG(P143)</f>
        <v>34.39076878274762</v>
      </c>
      <c r="S143" s="67" t="n">
        <f aca="false" ca="false" dt2D="false" dtr="false" t="normal">2*$J$6*(P143/1000)</f>
        <v>6.1301782527674815</v>
      </c>
      <c r="T143" s="67" t="n">
        <f aca="false" ca="false" dt2D="false" dtr="false" t="normal">R143+S143</f>
        <v>40.5209470355151</v>
      </c>
      <c r="U143" s="68" t="n">
        <f aca="false" ca="false" dt2D="false" dtr="false" t="normal">$Q$4-(R143+S143)+$Q$8+$Q$10</f>
        <v>112.55394203722845</v>
      </c>
      <c r="V143" s="69" t="n">
        <f aca="false" ca="false" dt2D="false" dtr="false" t="normal">POWER(10, (U143+$D$16)*0.05)*1000</f>
        <v>0.31399940244525265</v>
      </c>
      <c r="W143" s="70" t="n">
        <f aca="false" ca="false" dt2D="false" dtr="false" t="normal">POWER(10, 0.05*T143)</f>
        <v>106.18113217612931</v>
      </c>
      <c r="X143" s="71" t="n">
        <f aca="false" ca="false" dt2D="false" dtr="false" t="normal">V143*POWER(2, 0.5)*W143</f>
        <v>47.15102858767393</v>
      </c>
      <c r="Y143" s="71" t="n">
        <f aca="false" ca="false" dt2D="false" dtr="false" t="normal">W143*(50/$X$4)</f>
        <v>112.59683548439811</v>
      </c>
    </row>
    <row outlineLevel="0" r="144">
      <c r="O144" s="1" t="n">
        <f aca="false" ca="false" dt2D="false" dtr="false" t="normal">1+O143</f>
        <v>141</v>
      </c>
      <c r="P144" s="65" t="n">
        <f aca="false" ca="false" dt2D="false" dtr="false" t="normal">P143+$J$45</f>
        <v>52.8</v>
      </c>
      <c r="Q144" s="104" t="n"/>
      <c r="R144" s="67" t="n">
        <f aca="false" ca="false" dt2D="false" dtr="false" t="normal">20*LOG(P144)</f>
        <v>34.452678450676245</v>
      </c>
      <c r="S144" s="67" t="n">
        <f aca="false" ca="false" dt2D="false" dtr="false" t="normal">2*$J$6*(P144/1000)</f>
        <v>6.174027882615603</v>
      </c>
      <c r="T144" s="67" t="n">
        <f aca="false" ca="false" dt2D="false" dtr="false" t="normal">R144+S144</f>
        <v>40.62670633329185</v>
      </c>
      <c r="U144" s="68" t="n">
        <f aca="false" ca="false" dt2D="false" dtr="false" t="normal">$Q$4-(R144+S144)+$Q$8+$Q$10</f>
        <v>112.4481827394517</v>
      </c>
      <c r="V144" s="69" t="n">
        <f aca="false" ca="false" dt2D="false" dtr="false" t="normal">POWER(10, (U144+$D$16)*0.05)*1000</f>
        <v>0.3101993308987303</v>
      </c>
      <c r="W144" s="70" t="n">
        <f aca="false" ca="false" dt2D="false" dtr="false" t="normal">POWER(10, 0.05*T144)</f>
        <v>107.48189545627889</v>
      </c>
      <c r="X144" s="71" t="n">
        <f aca="false" ca="false" dt2D="false" dtr="false" t="normal">V144*POWER(2, 0.5)*W144</f>
        <v>47.15102858767393</v>
      </c>
      <c r="Y144" s="71" t="n">
        <f aca="false" ca="false" dt2D="false" dtr="false" t="normal">W144*(50/$X$4)</f>
        <v>113.97619381348622</v>
      </c>
    </row>
    <row outlineLevel="0" r="145">
      <c r="O145" s="1" t="n">
        <f aca="false" ca="false" dt2D="false" dtr="false" t="normal">1+O144</f>
        <v>142</v>
      </c>
      <c r="P145" s="65" t="n">
        <f aca="false" ca="false" dt2D="false" dtr="false" t="normal">P144+$J$45</f>
        <v>53.175</v>
      </c>
      <c r="Q145" s="104" t="n"/>
      <c r="R145" s="67" t="n">
        <f aca="false" ca="false" dt2D="false" dtr="false" t="normal">20*LOG(P145)</f>
        <v>34.51414997149533</v>
      </c>
      <c r="S145" s="67" t="n">
        <f aca="false" ca="false" dt2D="false" dtr="false" t="normal">2*$J$6*(P145/1000)</f>
        <v>6.217877512463726</v>
      </c>
      <c r="T145" s="67" t="n">
        <f aca="false" ca="false" dt2D="false" dtr="false" t="normal">R145+S145</f>
        <v>40.73202748395906</v>
      </c>
      <c r="U145" s="68" t="n">
        <f aca="false" ca="false" dt2D="false" dtr="false" t="normal">$Q$4-(R145+S145)+$Q$8+$Q$10</f>
        <v>112.34286158878449</v>
      </c>
      <c r="V145" s="69" t="n">
        <f aca="false" ca="false" dt2D="false" dtr="false" t="normal">POWER(10, (U145+$D$16)*0.05)*1000</f>
        <v>0.3064607070087358</v>
      </c>
      <c r="W145" s="70" t="n">
        <f aca="false" ca="false" dt2D="false" dtr="false" t="normal">POWER(10, 0.05*T145)</f>
        <v>108.7931055817691</v>
      </c>
      <c r="X145" s="71" t="n">
        <f aca="false" ca="false" dt2D="false" dtr="false" t="normal">V145*POWER(2, 0.5)*W145</f>
        <v>47.151028587673935</v>
      </c>
      <c r="Y145" s="71" t="n">
        <f aca="false" ca="false" dt2D="false" dtr="false" t="normal">W145*(50/$X$4)</f>
        <v>115.36663020985465</v>
      </c>
    </row>
    <row outlineLevel="0" r="146">
      <c r="O146" s="1" t="n">
        <f aca="false" ca="false" dt2D="false" dtr="false" t="normal">1+O145</f>
        <v>143</v>
      </c>
      <c r="P146" s="65" t="n">
        <f aca="false" ca="false" dt2D="false" dtr="false" t="normal">P145+$J$45</f>
        <v>53.55</v>
      </c>
      <c r="Q146" s="104" t="n"/>
      <c r="R146" s="67" t="n">
        <f aca="false" ca="false" dt2D="false" dtr="false" t="normal">20*LOG(P146)</f>
        <v>34.575189503357485</v>
      </c>
      <c r="S146" s="67" t="n">
        <f aca="false" ca="false" dt2D="false" dtr="false" t="normal">2*$J$6*(P146/1000)</f>
        <v>6.261727142311848</v>
      </c>
      <c r="T146" s="67" t="n">
        <f aca="false" ca="false" dt2D="false" dtr="false" t="normal">R146+S146</f>
        <v>40.83691664566933</v>
      </c>
      <c r="U146" s="68" t="n">
        <f aca="false" ca="false" dt2D="false" dtr="false" t="normal">$Q$4-(R146+S146)+$Q$8+$Q$10</f>
        <v>112.23797242707421</v>
      </c>
      <c r="V146" s="69" t="n">
        <f aca="false" ca="false" dt2D="false" dtr="false" t="normal">POWER(10, (U146+$D$16)*0.05)*1000</f>
        <v>0.30278220060489175</v>
      </c>
      <c r="W146" s="70" t="n">
        <f aca="false" ca="false" dt2D="false" dtr="false" t="normal">POWER(10, 0.05*T146)</f>
        <v>110.11483497926048</v>
      </c>
      <c r="X146" s="71" t="n">
        <f aca="false" ca="false" dt2D="false" dtr="false" t="normal">V146*POWER(2, 0.5)*W146</f>
        <v>47.151028587673935</v>
      </c>
      <c r="Y146" s="71" t="n">
        <f aca="false" ca="false" dt2D="false" dtr="false" t="normal">W146*(50/$X$4)</f>
        <v>116.76822147634603</v>
      </c>
    </row>
    <row outlineLevel="0" r="147">
      <c r="O147" s="1" t="n">
        <f aca="false" ca="false" dt2D="false" dtr="false" t="normal">1+O146</f>
        <v>144</v>
      </c>
      <c r="P147" s="65" t="n">
        <f aca="false" ca="false" dt2D="false" dtr="false" t="normal">P146+$J$45</f>
        <v>53.925</v>
      </c>
      <c r="Q147" s="104" t="n"/>
      <c r="R147" s="67" t="n">
        <f aca="false" ca="false" dt2D="false" dtr="false" t="normal">20*LOG(P147)</f>
        <v>34.635803075491644</v>
      </c>
      <c r="S147" s="67" t="n">
        <f aca="false" ca="false" dt2D="false" dtr="false" t="normal">2*$J$6*(P147/1000)</f>
        <v>6.30557677215997</v>
      </c>
      <c r="T147" s="67" t="n">
        <f aca="false" ca="false" dt2D="false" dtr="false" t="normal">R147+S147</f>
        <v>40.94137984765162</v>
      </c>
      <c r="U147" s="68" t="n">
        <f aca="false" ca="false" dt2D="false" dtr="false" t="normal">$Q$4-(R147+S147)+$Q$8+$Q$10</f>
        <v>112.13350922509194</v>
      </c>
      <c r="V147" s="69" t="n">
        <f aca="false" ca="false" dt2D="false" dtr="false" t="normal">POWER(10, (U147+$D$16)*0.05)*1000</f>
        <v>0.29916251871367944</v>
      </c>
      <c r="W147" s="70" t="n">
        <f aca="false" ca="false" dt2D="false" dtr="false" t="normal">POWER(10, 0.05*T147)</f>
        <v>111.44715654093902</v>
      </c>
      <c r="X147" s="71" t="n">
        <f aca="false" ca="false" dt2D="false" dtr="false" t="normal">V147*POWER(2, 0.5)*W147</f>
        <v>47.151028587673984</v>
      </c>
      <c r="Y147" s="71" t="n">
        <f aca="false" ca="false" dt2D="false" dtr="false" t="normal">W147*(50/$X$4)</f>
        <v>118.18104490945649</v>
      </c>
    </row>
    <row outlineLevel="0" r="148">
      <c r="O148" s="1" t="n">
        <f aca="false" ca="false" dt2D="false" dtr="false" t="normal">1+O147</f>
        <v>145</v>
      </c>
      <c r="P148" s="65" t="n">
        <f aca="false" ca="false" dt2D="false" dtr="false" t="normal">P147+$J$45</f>
        <v>54.3</v>
      </c>
      <c r="Q148" s="104" t="n"/>
      <c r="R148" s="67" t="n">
        <f aca="false" ca="false" dt2D="false" dtr="false" t="normal">20*LOG(P148)</f>
        <v>34.69599659177693</v>
      </c>
      <c r="S148" s="67" t="n">
        <f aca="false" ca="false" dt2D="false" dtr="false" t="normal">2*$J$6*(P148/1000)</f>
        <v>6.349426402008092</v>
      </c>
      <c r="T148" s="67" t="n">
        <f aca="false" ca="false" dt2D="false" dtr="false" t="normal">R148+S148</f>
        <v>41.045422993785024</v>
      </c>
      <c r="U148" s="68" t="n">
        <f aca="false" ca="false" dt2D="false" dtr="false" t="normal">$Q$4-(R148+S148)+$Q$8+$Q$10</f>
        <v>112.02946607895852</v>
      </c>
      <c r="V148" s="69" t="n">
        <f aca="false" ca="false" dt2D="false" dtr="false" t="normal">POWER(10, (U148+$D$16)*0.05)*1000</f>
        <v>0.29560040427303286</v>
      </c>
      <c r="W148" s="70" t="n">
        <f aca="false" ca="false" dt2D="false" dtr="false" t="normal">POWER(10, 0.05*T148)</f>
        <v>112.79014362737333</v>
      </c>
      <c r="X148" s="71" t="n">
        <f aca="false" ca="false" dt2D="false" dtr="false" t="normal">V148*POWER(2, 0.5)*W148</f>
        <v>47.15102858767393</v>
      </c>
      <c r="Y148" s="71" t="n">
        <f aca="false" ca="false" dt2D="false" dtr="false" t="normal">W148*(50/$X$4)</f>
        <v>119.60517830236553</v>
      </c>
    </row>
    <row outlineLevel="0" r="149">
      <c r="O149" s="1" t="n">
        <f aca="false" ca="false" dt2D="false" dtr="false" t="normal">1+O148</f>
        <v>146</v>
      </c>
      <c r="P149" s="65" t="n">
        <f aca="false" ca="false" dt2D="false" dtr="false" t="normal">P148+$J$45</f>
        <v>54.675</v>
      </c>
      <c r="Q149" s="104" t="n"/>
      <c r="R149" s="67" t="n">
        <f aca="false" ca="false" dt2D="false" dtr="false" t="normal">20*LOG(P149)</f>
        <v>34.75577583419349</v>
      </c>
      <c r="S149" s="67" t="n">
        <f aca="false" ca="false" dt2D="false" dtr="false" t="normal">2*$J$6*(P149/1000)</f>
        <v>6.393276031856214</v>
      </c>
      <c r="T149" s="67" t="n">
        <f aca="false" ca="false" dt2D="false" dtr="false" t="normal">R149+S149</f>
        <v>41.1490518660497</v>
      </c>
      <c r="U149" s="68" t="n">
        <f aca="false" ca="false" dt2D="false" dtr="false" t="normal">$Q$4-(R149+S149)+$Q$8+$Q$10</f>
        <v>111.92583720669383</v>
      </c>
      <c r="V149" s="69" t="n">
        <f aca="false" ca="false" dt2D="false" dtr="false" t="normal">POWER(10, (U149+$D$16)*0.05)*1000</f>
        <v>0.29209463489984117</v>
      </c>
      <c r="W149" s="70" t="n">
        <f aca="false" ca="false" dt2D="false" dtr="false" t="normal">POWER(10, 0.05*T149)</f>
        <v>114.14387007038826</v>
      </c>
      <c r="X149" s="71" t="n">
        <f aca="false" ca="false" dt2D="false" dtr="false" t="normal">V149*POWER(2, 0.5)*W149</f>
        <v>47.15102858767389</v>
      </c>
      <c r="Y149" s="71" t="n">
        <f aca="false" ca="false" dt2D="false" dtr="false" t="normal">W149*(50/$X$4)</f>
        <v>121.04069994798327</v>
      </c>
    </row>
    <row outlineLevel="0" r="150">
      <c r="O150" s="1" t="n">
        <f aca="false" ca="false" dt2D="false" dtr="false" t="normal">1+O149</f>
        <v>147</v>
      </c>
      <c r="P150" s="65" t="n">
        <f aca="false" ca="false" dt2D="false" dtr="false" t="normal">P149+$J$45</f>
        <v>55.05</v>
      </c>
      <c r="Q150" s="104" t="n"/>
      <c r="R150" s="67" t="n">
        <f aca="false" ca="false" dt2D="false" dtr="false" t="normal">20*LOG(P150)</f>
        <v>34.81514646615541</v>
      </c>
      <c r="S150" s="67" t="n">
        <f aca="false" ca="false" dt2D="false" dtr="false" t="normal">2*$J$6*(P150/1000)</f>
        <v>6.437125661704337</v>
      </c>
      <c r="T150" s="67" t="n">
        <f aca="false" ca="false" dt2D="false" dtr="false" t="normal">R150+S150</f>
        <v>41.25227212785975</v>
      </c>
      <c r="U150" s="68" t="n">
        <f aca="false" ca="false" dt2D="false" dtr="false" t="normal">$Q$4-(R150+S150)+$Q$8+$Q$10</f>
        <v>111.82261694488379</v>
      </c>
      <c r="V150" s="69" t="n">
        <f aca="false" ca="false" dt2D="false" dtr="false" t="normal">POWER(10, (U150+$D$16)*0.05)*1000</f>
        <v>0.2886440217078242</v>
      </c>
      <c r="W150" s="70" t="n">
        <f aca="false" ca="false" dt2D="false" dtr="false" t="normal">POWER(10, 0.05*T150)</f>
        <v>115.50841017595617</v>
      </c>
      <c r="X150" s="71" t="n">
        <f aca="false" ca="false" dt2D="false" dtr="false" t="normal">V150*POWER(2, 0.5)*W150</f>
        <v>47.15102858767388</v>
      </c>
      <c r="Y150" s="71" t="n">
        <f aca="false" ca="false" dt2D="false" dtr="false" t="normal">W150*(50/$X$4)</f>
        <v>122.48768864201638</v>
      </c>
    </row>
    <row outlineLevel="0" r="151">
      <c r="O151" s="1" t="n">
        <f aca="false" ca="false" dt2D="false" dtr="false" t="normal">1+O150</f>
        <v>148</v>
      </c>
      <c r="P151" s="65" t="n">
        <f aca="false" ca="false" dt2D="false" dtr="false" t="normal">P150+$J$45</f>
        <v>55.425</v>
      </c>
      <c r="Q151" s="104" t="n"/>
      <c r="R151" s="67" t="n">
        <f aca="false" ca="false" dt2D="false" dtr="false" t="normal">20*LOG(P151)</f>
        <v>34.87411403573051</v>
      </c>
      <c r="S151" s="67" t="n">
        <f aca="false" ca="false" dt2D="false" dtr="false" t="normal">2*$J$6*(P151/1000)</f>
        <v>6.4809752915524586</v>
      </c>
      <c r="T151" s="67" t="n">
        <f aca="false" ca="false" dt2D="false" dtr="false" t="normal">R151+S151</f>
        <v>41.35508932728297</v>
      </c>
      <c r="U151" s="68" t="n">
        <f aca="false" ca="false" dt2D="false" dtr="false" t="normal">$Q$4-(R151+S151)+$Q$8+$Q$10</f>
        <v>111.71979974546058</v>
      </c>
      <c r="V151" s="69" t="n">
        <f aca="false" ca="false" dt2D="false" dtr="false" t="normal">POWER(10, (U151+$D$16)*0.05)*1000</f>
        <v>0.28524740817340505</v>
      </c>
      <c r="W151" s="70" t="n">
        <f aca="false" ca="false" dt2D="false" dtr="false" t="normal">POWER(10, 0.05*T151)</f>
        <v>116.8838387271051</v>
      </c>
      <c r="X151" s="71" t="n">
        <f aca="false" ca="false" dt2D="false" dtr="false" t="normal">V151*POWER(2, 0.5)*W151</f>
        <v>47.151028587673935</v>
      </c>
      <c r="Y151" s="71" t="n">
        <f aca="false" ca="false" dt2D="false" dtr="false" t="normal">W151*(50/$X$4)</f>
        <v>123.94622368605197</v>
      </c>
    </row>
    <row outlineLevel="0" r="152">
      <c r="O152" s="1" t="n">
        <f aca="false" ca="false" dt2D="false" dtr="false" t="normal">1+O151</f>
        <v>149</v>
      </c>
      <c r="P152" s="65" t="n">
        <f aca="false" ca="false" dt2D="false" dtr="false" t="normal">P151+$J$45</f>
        <v>55.8</v>
      </c>
      <c r="Q152" s="104" t="n"/>
      <c r="R152" s="67" t="n">
        <f aca="false" ca="false" dt2D="false" dtr="false" t="normal">20*LOG(P152)</f>
        <v>34.93268397875157</v>
      </c>
      <c r="S152" s="67" t="n">
        <f aca="false" ca="false" dt2D="false" dtr="false" t="normal">2*$J$6*(P152/1000)</f>
        <v>6.5248249214005805</v>
      </c>
      <c r="T152" s="67" t="n">
        <f aca="false" ca="false" dt2D="false" dtr="false" t="normal">R152+S152</f>
        <v>41.45750890015215</v>
      </c>
      <c r="U152" s="68" t="n">
        <f aca="false" ca="false" dt2D="false" dtr="false" t="normal">$Q$4-(R152+S152)+$Q$8+$Q$10</f>
        <v>111.61738017259138</v>
      </c>
      <c r="V152" s="69" t="n">
        <f aca="false" ca="false" dt2D="false" dtr="false" t="normal">POWER(10, (U152+$D$16)*0.05)*1000</f>
        <v>0.2819036690473146</v>
      </c>
      <c r="W152" s="70" t="n">
        <f aca="false" ca="false" dt2D="false" dtr="false" t="normal">POWER(10, 0.05*T152)</f>
        <v>118.27023098684472</v>
      </c>
      <c r="X152" s="71" t="n">
        <f aca="false" ca="false" dt2D="false" dtr="false" t="normal">V152*POWER(2, 0.5)*W152</f>
        <v>47.15102858767384</v>
      </c>
      <c r="Y152" s="71" t="n">
        <f aca="false" ca="false" dt2D="false" dtr="false" t="normal">W152*(50/$X$4)</f>
        <v>125.4163848906604</v>
      </c>
    </row>
    <row outlineLevel="0" r="153">
      <c r="O153" s="1" t="n">
        <f aca="false" ca="false" dt2D="false" dtr="false" t="normal">1+O152</f>
        <v>150</v>
      </c>
      <c r="P153" s="65" t="n">
        <f aca="false" ca="false" dt2D="false" dtr="false" t="normal">P152+$J$45</f>
        <v>56.175</v>
      </c>
      <c r="Q153" s="104" t="n"/>
      <c r="R153" s="67" t="n">
        <f aca="false" ca="false" dt2D="false" dtr="false" t="normal">20*LOG(P153)</f>
        <v>34.99086162182333</v>
      </c>
      <c r="S153" s="67" t="n">
        <f aca="false" ca="false" dt2D="false" dtr="false" t="normal">2*$J$6*(P153/1000)</f>
        <v>6.568674551248703</v>
      </c>
      <c r="T153" s="67" t="n">
        <f aca="false" ca="false" dt2D="false" dtr="false" t="normal">R153+S153</f>
        <v>41.55953617307203</v>
      </c>
      <c r="U153" s="68" t="n">
        <f aca="false" ca="false" dt2D="false" dtr="false" t="normal">$Q$4-(R153+S153)+$Q$8+$Q$10</f>
        <v>111.5153528996715</v>
      </c>
      <c r="V153" s="69" t="n">
        <f aca="false" ca="false" dt2D="false" dtr="false" t="normal">POWER(10, (U153+$D$16)*0.05)*1000</f>
        <v>0.2786117093098037</v>
      </c>
      <c r="W153" s="70" t="n">
        <f aca="false" ca="false" dt2D="false" dtr="false" t="normal">POWER(10, 0.05*T153)</f>
        <v>119.6676627011088</v>
      </c>
      <c r="X153" s="71" t="n">
        <f aca="false" ca="false" dt2D="false" dtr="false" t="normal">V153*POWER(2, 0.5)*W153</f>
        <v>47.15102858767389</v>
      </c>
      <c r="Y153" s="71" t="n">
        <f aca="false" ca="false" dt2D="false" dtr="false" t="normal">W153*(50/$X$4)</f>
        <v>126.89825257851545</v>
      </c>
    </row>
    <row outlineLevel="0" r="154">
      <c r="O154" s="1" t="n">
        <f aca="false" ca="false" dt2D="false" dtr="false" t="normal">1+O153</f>
        <v>151</v>
      </c>
      <c r="P154" s="65" t="n">
        <f aca="false" ca="false" dt2D="false" dtr="false" t="normal">P153+$J$45</f>
        <v>56.55</v>
      </c>
      <c r="Q154" s="104" t="n"/>
      <c r="R154" s="67" t="n">
        <f aca="false" ca="false" dt2D="false" dtr="false" t="normal">20*LOG(P154)</f>
        <v>35.04865218522948</v>
      </c>
      <c r="S154" s="67" t="n">
        <f aca="false" ca="false" dt2D="false" dtr="false" t="normal">2*$J$6*(P154/1000)</f>
        <v>6.612524181096825</v>
      </c>
      <c r="T154" s="67" t="n">
        <f aca="false" ca="false" dt2D="false" dtr="false" t="normal">R154+S154</f>
        <v>41.6611763663263</v>
      </c>
      <c r="U154" s="68" t="n">
        <f aca="false" ca="false" dt2D="false" dtr="false" t="normal">$Q$4-(R154+S154)+$Q$8+$Q$10</f>
        <v>111.41371270641726</v>
      </c>
      <c r="V154" s="69" t="n">
        <f aca="false" ca="false" dt2D="false" dtr="false" t="normal">POWER(10, (U154+$D$16)*0.05)*1000</f>
        <v>0.2753704631674191</v>
      </c>
      <c r="W154" s="70" t="n">
        <f aca="false" ca="false" dt2D="false" dtr="false" t="normal">POWER(10, 0.05*T154)</f>
        <v>121.0762101017151</v>
      </c>
      <c r="X154" s="71" t="n">
        <f aca="false" ca="false" dt2D="false" dtr="false" t="normal">V154*POWER(2, 0.5)*W154</f>
        <v>47.151028587673984</v>
      </c>
      <c r="Y154" s="71" t="n">
        <f aca="false" ca="false" dt2D="false" dtr="false" t="normal">W154*(50/$X$4)</f>
        <v>128.39190758753315</v>
      </c>
    </row>
    <row outlineLevel="0" r="155">
      <c r="O155" s="1" t="n">
        <f aca="false" ca="false" dt2D="false" dtr="false" t="normal">1+O154</f>
        <v>152</v>
      </c>
      <c r="P155" s="65" t="n">
        <f aca="false" ca="false" dt2D="false" dtr="false" t="normal">P154+$J$45</f>
        <v>56.925</v>
      </c>
      <c r="Q155" s="104" t="n"/>
      <c r="R155" s="67" t="n">
        <f aca="false" ca="false" dt2D="false" dtr="false" t="normal">20*LOG(P155)</f>
        <v>35.10606078574361</v>
      </c>
      <c r="S155" s="67" t="n">
        <f aca="false" ca="false" dt2D="false" dtr="false" t="normal">2*$J$6*(P155/1000)</f>
        <v>6.656373810944947</v>
      </c>
      <c r="T155" s="67" t="n">
        <f aca="false" ca="false" dt2D="false" dtr="false" t="normal">R155+S155</f>
        <v>41.76243459668856</v>
      </c>
      <c r="U155" s="68" t="n">
        <f aca="false" ca="false" dt2D="false" dtr="false" t="normal">$Q$4-(R155+S155)+$Q$8+$Q$10</f>
        <v>111.31245447605498</v>
      </c>
      <c r="V155" s="69" t="n">
        <f aca="false" ca="false" dt2D="false" dtr="false" t="normal">POWER(10, (U155+$D$16)*0.05)*1000</f>
        <v>0.2721788930894391</v>
      </c>
      <c r="W155" s="70" t="n">
        <f aca="false" ca="false" dt2D="false" dtr="false" t="normal">POWER(10, 0.05*T155)</f>
        <v>122.49594990934524</v>
      </c>
      <c r="X155" s="71" t="n">
        <f aca="false" ca="false" dt2D="false" dtr="false" t="normal">V155*POWER(2, 0.5)*W155</f>
        <v>47.15102858767389</v>
      </c>
      <c r="Y155" s="71" t="n">
        <f aca="false" ca="false" dt2D="false" dtr="false" t="normal">W155*(50/$X$4)</f>
        <v>129.89743127403156</v>
      </c>
    </row>
    <row outlineLevel="0" r="156">
      <c r="O156" s="1" t="n">
        <f aca="false" ca="false" dt2D="false" dtr="false" t="normal">1+O155</f>
        <v>153</v>
      </c>
      <c r="P156" s="65" t="n">
        <f aca="false" ca="false" dt2D="false" dtr="false" t="normal">P155+$J$45</f>
        <v>57.3</v>
      </c>
      <c r="Q156" s="104" t="n"/>
      <c r="R156" s="67" t="n">
        <f aca="false" ca="false" dt2D="false" dtr="false" t="normal">20*LOG(P156)</f>
        <v>35.16309243934779</v>
      </c>
      <c r="S156" s="67" t="n">
        <f aca="false" ca="false" dt2D="false" dtr="false" t="normal">2*$J$6*(P156/1000)</f>
        <v>6.70022344079307</v>
      </c>
      <c r="T156" s="67" t="n">
        <f aca="false" ca="false" dt2D="false" dtr="false" t="normal">R156+S156</f>
        <v>41.86331588014086</v>
      </c>
      <c r="U156" s="68" t="n">
        <f aca="false" ca="false" dt2D="false" dtr="false" t="normal">$Q$4-(R156+S156)+$Q$8+$Q$10</f>
        <v>111.21157319260267</v>
      </c>
      <c r="V156" s="69" t="n">
        <f aca="false" ca="false" dt2D="false" dtr="false" t="normal">POWER(10, (U156+$D$16)*0.05)*1000</f>
        <v>0.2690359888821621</v>
      </c>
      <c r="W156" s="70" t="n">
        <f aca="false" ca="false" dt2D="false" dtr="false" t="normal">POWER(10, 0.05*T156)</f>
        <v>123.92695933653776</v>
      </c>
      <c r="X156" s="71" t="n">
        <f aca="false" ca="false" dt2D="false" dtr="false" t="normal">V156*POWER(2, 0.5)*W156</f>
        <v>47.15102858767384</v>
      </c>
      <c r="Y156" s="71" t="n">
        <f aca="false" ca="false" dt2D="false" dtr="false" t="normal">W156*(50/$X$4)</f>
        <v>131.41490551590485</v>
      </c>
    </row>
    <row outlineLevel="0" r="157">
      <c r="O157" s="1" t="n">
        <f aca="false" ca="false" dt2D="false" dtr="false" t="normal">1+O156</f>
        <v>154</v>
      </c>
      <c r="P157" s="65" t="n">
        <f aca="false" ca="false" dt2D="false" dtr="false" t="normal">P156+$J$45</f>
        <v>57.675</v>
      </c>
      <c r="Q157" s="104" t="n"/>
      <c r="R157" s="67" t="n">
        <f aca="false" ca="false" dt2D="false" dtr="false" t="normal">20*LOG(P157)</f>
        <v>35.21975206386262</v>
      </c>
      <c r="S157" s="67" t="n">
        <f aca="false" ca="false" dt2D="false" dtr="false" t="normal">2*$J$6*(P157/1000)</f>
        <v>6.744073070641192</v>
      </c>
      <c r="T157" s="67" t="n">
        <f aca="false" ca="false" dt2D="false" dtr="false" t="normal">R157+S157</f>
        <v>41.963825134503814</v>
      </c>
      <c r="U157" s="68" t="n">
        <f aca="false" ca="false" dt2D="false" dtr="false" t="normal">$Q$4-(R157+S157)+$Q$8+$Q$10</f>
        <v>111.11106393823972</v>
      </c>
      <c r="V157" s="69" t="n">
        <f aca="false" ca="false" dt2D="false" dtr="false" t="normal">POWER(10, (U157+$D$16)*0.05)*1000</f>
        <v>0.26594076679929346</v>
      </c>
      <c r="W157" s="70" t="n">
        <f aca="false" ca="false" dt2D="false" dtr="false" t="normal">POWER(10, 0.05*T157)</f>
        <v>125.36931609070452</v>
      </c>
      <c r="X157" s="71" t="n">
        <f aca="false" ca="false" dt2D="false" dtr="false" t="normal">V157*POWER(2, 0.5)*W157</f>
        <v>47.15102858767388</v>
      </c>
      <c r="Y157" s="71" t="n">
        <f aca="false" ca="false" dt2D="false" dtr="false" t="normal">W157*(50/$X$4)</f>
        <v>132.9444127158218</v>
      </c>
    </row>
    <row outlineLevel="0" r="158">
      <c r="O158" s="1" t="n">
        <f aca="false" ca="false" dt2D="false" dtr="false" t="normal">1+O157</f>
        <v>155</v>
      </c>
      <c r="P158" s="65" t="n">
        <f aca="false" ca="false" dt2D="false" dtr="false" t="normal">P157+$J$45</f>
        <v>58.05</v>
      </c>
      <c r="Q158" s="104" t="n"/>
      <c r="R158" s="67" t="n">
        <f aca="false" ca="false" dt2D="false" dtr="false" t="normal">20*LOG(P158)</f>
        <v>35.27604448149185</v>
      </c>
      <c r="S158" s="67" t="n">
        <f aca="false" ca="false" dt2D="false" dtr="false" t="normal">2*$J$6*(P158/1000)</f>
        <v>6.787922700489314</v>
      </c>
      <c r="T158" s="67" t="n">
        <f aca="false" ca="false" dt2D="false" dtr="false" t="normal">R158+S158</f>
        <v>42.06396718198116</v>
      </c>
      <c r="U158" s="68" t="n">
        <f aca="false" ca="false" dt2D="false" dtr="false" t="normal">$Q$4-(R158+S158)+$Q$8+$Q$10</f>
        <v>111.01092189076239</v>
      </c>
      <c r="V158" s="69" t="n">
        <f aca="false" ca="false" dt2D="false" dtr="false" t="normal">POWER(10, (U158+$D$16)*0.05)*1000</f>
        <v>0.2628922686868342</v>
      </c>
      <c r="W158" s="70" t="n">
        <f aca="false" ca="false" dt2D="false" dtr="false" t="normal">POWER(10, 0.05*T158)</f>
        <v>126.82309837715952</v>
      </c>
      <c r="X158" s="71" t="n">
        <f aca="false" ca="false" dt2D="false" dtr="false" t="normal">V158*POWER(2, 0.5)*W158</f>
        <v>47.15102858767398</v>
      </c>
      <c r="Y158" s="71" t="n">
        <f aca="false" ca="false" dt2D="false" dtr="false" t="normal">W158*(50/$X$4)</f>
        <v>134.4860358044378</v>
      </c>
    </row>
  </sheetData>
  <mergeCells count="64">
    <mergeCell ref="G44:K44"/>
    <mergeCell ref="G45:I45"/>
    <mergeCell ref="G46:I46"/>
    <mergeCell ref="G47:I47"/>
    <mergeCell ref="G43:I43"/>
    <mergeCell ref="G42:I42"/>
    <mergeCell ref="B41:C41"/>
    <mergeCell ref="B40:E40"/>
    <mergeCell ref="C37:C39"/>
    <mergeCell ref="B36:E36"/>
    <mergeCell ref="B34:C35"/>
    <mergeCell ref="B33:E33"/>
    <mergeCell ref="B32:C32"/>
    <mergeCell ref="B31:E31"/>
    <mergeCell ref="C26:C28"/>
    <mergeCell ref="B25:E25"/>
    <mergeCell ref="C22:C24"/>
    <mergeCell ref="B21:E21"/>
    <mergeCell ref="B17:E17"/>
    <mergeCell ref="G41:I41"/>
    <mergeCell ref="G40:I40"/>
    <mergeCell ref="G39:I39"/>
    <mergeCell ref="G38:I38"/>
    <mergeCell ref="G36:H36"/>
    <mergeCell ref="I34:I36"/>
    <mergeCell ref="G35:H35"/>
    <mergeCell ref="G34:H34"/>
    <mergeCell ref="G37:K37"/>
    <mergeCell ref="G33:K33"/>
    <mergeCell ref="G29:K29"/>
    <mergeCell ref="G32:H32"/>
    <mergeCell ref="I30:I32"/>
    <mergeCell ref="G31:H31"/>
    <mergeCell ref="G30:H30"/>
    <mergeCell ref="G28:H28"/>
    <mergeCell ref="G27:H27"/>
    <mergeCell ref="I26:I28"/>
    <mergeCell ref="G26:H26"/>
    <mergeCell ref="G25:K25"/>
    <mergeCell ref="G24:H24"/>
    <mergeCell ref="G23:H23"/>
    <mergeCell ref="I22:I24"/>
    <mergeCell ref="G22:H22"/>
    <mergeCell ref="G21:K21"/>
    <mergeCell ref="G20:H20"/>
    <mergeCell ref="G19:H19"/>
    <mergeCell ref="I18:I20"/>
    <mergeCell ref="G18:H18"/>
    <mergeCell ref="G17:K17"/>
    <mergeCell ref="G13:H14"/>
    <mergeCell ref="G4:K4"/>
    <mergeCell ref="G5:H5"/>
    <mergeCell ref="G6:H7"/>
    <mergeCell ref="I6:I7"/>
    <mergeCell ref="G8:H8"/>
    <mergeCell ref="G9:H9"/>
    <mergeCell ref="G10:K10"/>
    <mergeCell ref="G11:H12"/>
    <mergeCell ref="B4:E4"/>
    <mergeCell ref="B5:B6"/>
    <mergeCell ref="B15:B16"/>
    <mergeCell ref="B13:B14"/>
    <mergeCell ref="C5:C6"/>
    <mergeCell ref="B12:E12"/>
  </mergeCells>
  <pageMargins bottom="0.748031497001648" footer="0.31496062874794" header="0.31496062874794" left="0.708661377429962" right="0.708661377429962" top="0.748031497001648"/>
  <pageSetup fitToHeight="0" fitToWidth="0" orientation="landscape" paperHeight="297mm" paperSize="9" paperWidth="210mm" scale="100"/>
  <drawing r:id="rId1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H394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13.7773431334686"/>
    <col customWidth="true" max="5" min="5" outlineLevel="0" width="13.1093749022008"/>
    <col customWidth="true" max="7" min="7" outlineLevel="0" width="10.664062184135"/>
    <col customWidth="true" max="12" min="12" outlineLevel="0" width="4.44140633260067"/>
    <col customWidth="true" max="13" min="13" outlineLevel="0" width="4.10937507136698"/>
    <col customWidth="true" max="14" min="14" outlineLevel="0" width="5.44140616343449"/>
    <col customWidth="true" max="22" min="22" outlineLevel="0" width="10.5546874511004"/>
    <col customWidth="true" max="23" min="23" outlineLevel="0" width="7.88671888150027"/>
    <col customWidth="true" max="24" min="24" outlineLevel="0" style="1" width="10.7773439792995"/>
    <col customWidth="true" max="28" min="28" outlineLevel="0" width="7.21874997356778"/>
    <col customWidth="true" max="35" min="35" outlineLevel="0" width="10.7773439792995"/>
    <col customWidth="true" max="46" min="46" outlineLevel="0" width="11.4414058251021"/>
    <col customWidth="true" max="63" min="63" outlineLevel="0" width="45.8867192198326"/>
    <col bestFit="true" customWidth="true" max="69" min="64" outlineLevel="0" style="148" width="8.88671905066646"/>
    <col bestFit="true" customWidth="true" max="72" min="70" outlineLevel="0" style="149" width="8.88671905066646"/>
    <col customWidth="true" max="73" min="73" outlineLevel="0" width="44.9999988158367"/>
    <col bestFit="true" customWidth="true" max="78" min="75" outlineLevel="0" style="72" width="8.88671905066646"/>
  </cols>
  <sheetData>
    <row outlineLevel="0" r="2">
      <c r="BC2" s="72" t="s">
        <v>123</v>
      </c>
      <c r="BD2" s="72" t="s"/>
      <c r="BE2" s="72" t="s"/>
      <c r="BF2" s="72" t="s"/>
      <c r="BG2" s="72" t="s"/>
      <c r="BH2" s="72" t="n"/>
      <c r="BI2" s="72" t="n"/>
      <c r="BJ2" s="72" t="n"/>
    </row>
    <row ht="15" outlineLevel="0" r="3">
      <c r="O3" s="41" t="s">
        <v>4</v>
      </c>
      <c r="P3" s="42" t="s">
        <v>26</v>
      </c>
      <c r="Q3" s="43" t="s">
        <v>27</v>
      </c>
      <c r="R3" s="41" t="s">
        <v>28</v>
      </c>
      <c r="S3" s="44" t="s">
        <v>29</v>
      </c>
      <c r="T3" s="44" t="s">
        <v>30</v>
      </c>
      <c r="U3" s="45" t="s">
        <v>31</v>
      </c>
      <c r="V3" s="44" t="s">
        <v>32</v>
      </c>
      <c r="W3" s="46" t="s">
        <v>33</v>
      </c>
      <c r="X3" s="44" t="s">
        <v>34</v>
      </c>
      <c r="Y3" s="47" t="n"/>
      <c r="Z3" s="44" t="str">
        <f aca="false" ca="false" dt2D="false" dtr="false" t="normal">O3</f>
        <v>Шаг ВРУ</v>
      </c>
      <c r="AA3" s="48" t="s">
        <v>26</v>
      </c>
      <c r="AB3" s="44" t="s">
        <v>37</v>
      </c>
      <c r="AC3" s="41" t="s">
        <v>28</v>
      </c>
      <c r="AD3" s="44" t="s">
        <v>29</v>
      </c>
      <c r="AE3" s="44" t="s">
        <v>30</v>
      </c>
      <c r="AF3" s="49" t="s">
        <v>31</v>
      </c>
      <c r="AG3" s="50" t="s">
        <v>32</v>
      </c>
      <c r="AH3" s="46" t="s">
        <v>33</v>
      </c>
      <c r="AI3" s="44" t="s">
        <v>34</v>
      </c>
      <c r="AJ3" s="47" t="n"/>
      <c r="AK3" s="150" t="s">
        <v>4</v>
      </c>
      <c r="AL3" s="52" t="s">
        <v>26</v>
      </c>
      <c r="AM3" s="53" t="s">
        <v>37</v>
      </c>
      <c r="AN3" s="54" t="s">
        <v>28</v>
      </c>
      <c r="AO3" s="53" t="s">
        <v>29</v>
      </c>
      <c r="AP3" s="53" t="s">
        <v>30</v>
      </c>
      <c r="AQ3" s="55" t="s">
        <v>31</v>
      </c>
      <c r="AR3" s="56" t="s">
        <v>32</v>
      </c>
      <c r="AS3" s="57" t="s">
        <v>33</v>
      </c>
      <c r="AT3" s="53" t="s">
        <v>34</v>
      </c>
      <c r="AU3" s="47" t="n"/>
      <c r="AV3" s="47" t="n"/>
      <c r="AW3" s="47" t="n"/>
      <c r="AX3" s="47" t="n"/>
      <c r="AY3" s="47" t="n"/>
      <c r="AZ3" s="47" t="n"/>
      <c r="BA3" s="47" t="n"/>
      <c r="BB3" s="47" t="n"/>
      <c r="BC3" s="151" t="s">
        <v>124</v>
      </c>
      <c r="BD3" s="152" t="s">
        <v>30</v>
      </c>
      <c r="BE3" s="152" t="s">
        <v>56</v>
      </c>
      <c r="BF3" s="152" t="s">
        <v>125</v>
      </c>
      <c r="BG3" s="153" t="s">
        <v>126</v>
      </c>
      <c r="BH3" s="154" t="s">
        <v>32</v>
      </c>
      <c r="BI3" s="154" t="s">
        <v>33</v>
      </c>
      <c r="BJ3" s="154" t="s">
        <v>34</v>
      </c>
      <c r="BL3" s="155" t="s">
        <v>4</v>
      </c>
      <c r="BM3" s="156" t="s">
        <v>26</v>
      </c>
      <c r="BN3" s="157" t="str">
        <f aca="false" ca="false" dt2D="false" dtr="false" t="normal">Q3</f>
        <v>УИ*</v>
      </c>
      <c r="BO3" s="157" t="s">
        <v>28</v>
      </c>
      <c r="BP3" s="157" t="str">
        <f aca="false" ca="false" dt2D="false" dtr="false" t="normal">S3</f>
        <v>2βR</v>
      </c>
      <c r="BQ3" s="158" t="s">
        <v>31</v>
      </c>
      <c r="BR3" s="159" t="str">
        <f aca="false" ca="false" dt2D="false" dtr="false" t="normal">V3</f>
        <v>Urms мВ</v>
      </c>
      <c r="BS3" s="160" t="str">
        <f aca="false" ca="false" dt2D="false" dtr="false" t="normal">W3</f>
        <v>КУ</v>
      </c>
      <c r="BT3" s="161" t="str">
        <f aca="false" ca="false" dt2D="false" dtr="false" t="normal">X3</f>
        <v>Uампл мВ</v>
      </c>
      <c r="BW3" s="39" t="s">
        <v>124</v>
      </c>
      <c r="BX3" s="39" t="str">
        <f aca="false" ca="false" dt2D="false" dtr="false" t="normal">BE3</f>
        <v>Sb</v>
      </c>
      <c r="BY3" s="162" t="str">
        <f aca="false" ca="false" dt2D="false" dtr="false" t="normal">BF3</f>
        <v>10lgS</v>
      </c>
      <c r="BZ3" s="162" t="s">
        <v>126</v>
      </c>
    </row>
    <row ht="15" outlineLevel="0" r="4">
      <c r="B4" s="58" t="s">
        <v>39</v>
      </c>
      <c r="C4" s="59" t="s"/>
      <c r="D4" s="59" t="s"/>
      <c r="E4" s="60" t="s"/>
      <c r="G4" s="61" t="s">
        <v>40</v>
      </c>
      <c r="H4" s="62" t="s"/>
      <c r="I4" s="62" t="s"/>
      <c r="J4" s="62" t="s"/>
      <c r="K4" s="63" t="s"/>
      <c r="O4" s="1" t="n">
        <v>1</v>
      </c>
      <c r="P4" s="65" t="n">
        <v>0.5</v>
      </c>
      <c r="Q4" s="66" t="n">
        <f aca="false" ca="false" dt2D="false" dtr="false" t="normal">$D$14+20*LOG10(J26/1)</f>
        <v>193.89166084364533</v>
      </c>
      <c r="R4" s="67" t="n">
        <f aca="false" ca="false" dt2D="false" dtr="false" t="normal">20*LOG(P4)</f>
        <v>-6.020599913279623</v>
      </c>
      <c r="S4" s="67" t="n">
        <f aca="false" ca="false" dt2D="false" dtr="false" t="normal">2*$J$6*(P4/1000)</f>
        <v>0.017526622684259634</v>
      </c>
      <c r="T4" s="67" t="n">
        <f aca="false" ca="false" dt2D="false" dtr="false" t="normal">R4+S4</f>
        <v>-6.003073290595363</v>
      </c>
      <c r="U4" s="68" t="n">
        <f aca="false" ca="false" dt2D="false" dtr="false" t="normal">$Q$4-(R4+S4)+$Q$8+$Q$10</f>
        <v>164.83353536393915</v>
      </c>
      <c r="V4" s="69" t="n">
        <f aca="false" ca="false" dt2D="false" dtr="false" t="normal">POWER(10, (U4+$D$16)*0.05)*1000</f>
        <v>139.5618620398892</v>
      </c>
      <c r="W4" s="70" t="n">
        <f aca="false" ca="false" dt2D="false" dtr="false" t="normal">POWER(10, 0.05*T4)</f>
        <v>0.5010099320945379</v>
      </c>
      <c r="X4" s="71" t="n">
        <f aca="false" ca="false" dt2D="false" dtr="false" t="normal">V4*POWER(2, 0.5)*W4</f>
        <v>98.88446962177485</v>
      </c>
      <c r="Z4" s="72" t="n">
        <v>1</v>
      </c>
      <c r="AA4" s="73" t="n">
        <v>10.25</v>
      </c>
      <c r="AB4" s="74" t="n">
        <f aca="false" ca="false" dt2D="false" dtr="false" t="normal">$D$14+20*LOG10(J27/1)</f>
        <v>213.89166084364533</v>
      </c>
      <c r="AC4" s="0" t="n">
        <f aca="false" ca="false" dt2D="false" dtr="false" t="normal">20*LOG(AA4)</f>
        <v>20.21447730783546</v>
      </c>
      <c r="AD4" s="0" t="n">
        <f aca="false" ca="false" dt2D="false" dtr="false" t="normal">2*$J$6*(AA4/1000)</f>
        <v>0.35929576502732247</v>
      </c>
      <c r="AE4" s="75" t="n">
        <f aca="false" ca="false" dt2D="false" dtr="false" t="normal">AC4+AD4</f>
        <v>20.57377307286278</v>
      </c>
      <c r="AF4" s="74" t="n">
        <f aca="false" ca="false" dt2D="false" dtr="false" t="normal">$AB$4-(AC4+AD4)+$Q$8+$Q$10</f>
        <v>158.256689000481</v>
      </c>
      <c r="AG4" s="76" t="n">
        <f aca="false" ca="false" dt2D="false" dtr="false" t="normal">POWER(10, (AF4+$D$16)*0.05)*1000</f>
        <v>65.45222836962503</v>
      </c>
      <c r="AH4" s="77" t="n">
        <f aca="false" ca="false" dt2D="false" dtr="false" t="normal">POWER(10, 0.05*AE4)</f>
        <v>10.68288746851</v>
      </c>
      <c r="AI4" s="0" t="n">
        <f aca="false" ca="false" dt2D="false" dtr="false" t="normal">AG4*POWER(2, 0.5)*AH4</f>
        <v>988.8446962177491</v>
      </c>
      <c r="AK4" s="72" t="n">
        <v>1</v>
      </c>
      <c r="AL4" s="73" t="n">
        <v>50</v>
      </c>
      <c r="AM4" s="80" t="n">
        <f aca="false" ca="false" dt2D="false" dtr="false" t="normal">$D$14+20*LOG10(J28/1)</f>
        <v>218.24133972792345</v>
      </c>
      <c r="AN4" s="72" t="n">
        <f aca="false" ca="false" dt2D="false" dtr="false" t="normal">20*LOG(AL4)</f>
        <v>33.97940008672037</v>
      </c>
      <c r="AO4" s="72" t="n">
        <f aca="false" ca="false" dt2D="false" dtr="false" t="normal">2*$J$6*(AL4/1000)</f>
        <v>1.7526622684259632</v>
      </c>
      <c r="AP4" s="72" t="n">
        <f aca="false" ca="false" dt2D="false" dtr="false" t="normal">AN4+AO4</f>
        <v>35.73206235514633</v>
      </c>
      <c r="AQ4" s="80" t="n">
        <f aca="false" ca="false" dt2D="false" dtr="false" t="normal">$AM$4-(AN4+AO4)+$Q$8+$Q$10</f>
        <v>147.4480786024756</v>
      </c>
      <c r="AR4" s="81" t="n">
        <f aca="false" ca="false" dt2D="false" dtr="false" t="normal">POWER(10, (AQ4+$D$16)*0.05)*1000</f>
        <v>18.85792556218531</v>
      </c>
      <c r="AS4" s="82" t="n">
        <f aca="false" ca="false" dt2D="false" dtr="false" t="normal">POWER(10, 0.05*AP4)</f>
        <v>61.17910477930517</v>
      </c>
      <c r="AT4" s="72" t="n">
        <f aca="false" ca="false" dt2D="false" dtr="false" t="normal">AR4*POWER(2, 0.5)*AS4</f>
        <v>1631.5937487592878</v>
      </c>
      <c r="BB4" s="75" t="n"/>
      <c r="BC4" s="163" t="n">
        <f aca="false" ca="false" dt2D="false" dtr="false" t="normal">40*LOG(P4)</f>
        <v>-12.041199826559247</v>
      </c>
      <c r="BD4" s="164" t="n">
        <f aca="false" ca="false" dt2D="false" dtr="false" t="normal">BC4+S4</f>
        <v>-12.023673203874987</v>
      </c>
      <c r="BE4" s="1" t="n">
        <f aca="false" ca="false" dt2D="false" dtr="false" t="normal">Q8</f>
        <v>-30</v>
      </c>
      <c r="BF4" s="165" t="n">
        <f aca="false" ca="false" dt2D="false" dtr="false" t="normal">10*LOG10($D$29*($D$22/1000000)/2)+$J$12+10*LOG10(P4)</f>
        <v>-15.518773675908278</v>
      </c>
      <c r="BG4" s="166" t="n">
        <f aca="false" ca="false" dt2D="false" dtr="false" t="normal">$Q$4-(BC4+S4)+$BE$4+BF4</f>
        <v>160.39656037161203</v>
      </c>
      <c r="BH4" s="167" t="n">
        <f aca="false" ca="false" dt2D="false" dtr="false" t="normal">POWER(10, (BG4+$D$16)*0.05)*1000</f>
        <v>83.73711722393357</v>
      </c>
      <c r="BI4" s="168" t="n">
        <f aca="false" ca="false" dt2D="false" dtr="false" t="normal">POWER(10, 0.05*(BD4-BF4))</f>
        <v>1.4953918989725872</v>
      </c>
      <c r="BJ4" s="168" t="n">
        <f aca="false" ca="false" dt2D="false" dtr="false" t="normal">BH4*POWER(2, 0.5)*BI4</f>
        <v>177.08754896942915</v>
      </c>
      <c r="BL4" s="148" t="n">
        <v>1</v>
      </c>
      <c r="BM4" s="169" t="n">
        <v>15</v>
      </c>
      <c r="BN4" s="170" t="n">
        <f aca="false" ca="false" dt2D="false" dtr="false" t="normal">$D$14+20*LOG10(J27/1)</f>
        <v>213.89166084364533</v>
      </c>
      <c r="BO4" s="170" t="n">
        <f aca="false" ca="false" dt2D="false" dtr="false" t="normal">20*LOG10(BM4)</f>
        <v>23.521825181113627</v>
      </c>
      <c r="BP4" s="170" t="n">
        <f aca="false" ca="false" dt2D="false" dtr="false" t="normal">2*$J$6*(BM4/1000)</f>
        <v>0.5257986805277889</v>
      </c>
      <c r="BQ4" s="171" t="n">
        <f aca="false" ca="false" dt2D="false" dtr="false" t="normal">$BN$4-(BO4+BP4)+$BN$8+$BN$10</f>
        <v>154.78283821170237</v>
      </c>
      <c r="BR4" s="149" t="n">
        <f aca="false" ca="false" dt2D="false" dtr="false" t="normal">POWER(10, (BQ4+$D$16)*0.05)*1000</f>
        <v>43.876491986591915</v>
      </c>
      <c r="BS4" s="172" t="n">
        <f aca="false" ca="false" dt2D="false" dtr="false" t="normal">POWER(10, 0.05*(BO4+BP4))</f>
        <v>15.936068691398441</v>
      </c>
      <c r="BT4" s="149" t="n">
        <f aca="false" ca="false" dt2D="false" dtr="false" t="normal">BR4*BS4</f>
        <v>699.218790235922</v>
      </c>
      <c r="BW4" s="80" t="n">
        <f aca="false" ca="false" dt2D="false" dtr="false" t="normal">40*LOG10(BM4)</f>
        <v>47.043650362227254</v>
      </c>
      <c r="BX4" s="1" t="n">
        <f aca="false" ca="false" dt2D="false" dtr="false" t="normal">BE4</f>
        <v>-30</v>
      </c>
      <c r="BY4" s="165" t="n">
        <f aca="false" ca="false" dt2D="false" dtr="false" t="normal">10*LOG10($D$29*($D$23/1000000)/2)+$J$12+10*LOG10(BM4)</f>
        <v>8.4606264108121</v>
      </c>
      <c r="BZ4" s="80" t="n">
        <f aca="false" ca="false" dt2D="false" dtr="false" t="normal">$BN$4-(BW4+BP4)+$BX$4+BY4</f>
        <v>144.78283821170237</v>
      </c>
      <c r="CX4" s="72" t="s">
        <v>127</v>
      </c>
      <c r="CY4" s="72" t="s"/>
      <c r="CZ4" s="72" t="s"/>
      <c r="DA4" s="72" t="s"/>
      <c r="DB4" s="72" t="s"/>
    </row>
    <row outlineLevel="0" r="5">
      <c r="B5" s="83" t="s">
        <v>41</v>
      </c>
      <c r="C5" s="84" t="s">
        <v>42</v>
      </c>
      <c r="D5" s="85" t="n">
        <v>50</v>
      </c>
      <c r="E5" s="86" t="s">
        <v>43</v>
      </c>
      <c r="G5" s="87" t="s">
        <v>44</v>
      </c>
      <c r="H5" s="88" t="s"/>
      <c r="I5" s="89" t="s">
        <v>45</v>
      </c>
      <c r="J5" s="85" t="n">
        <f aca="false" ca="false" dt2D="false" dtr="false" t="normal">D29/D6</f>
        <v>0.03</v>
      </c>
      <c r="K5" s="86" t="s">
        <v>6</v>
      </c>
      <c r="O5" s="1" t="n">
        <f aca="false" ca="false" dt2D="false" dtr="false" t="normal">1+O4</f>
        <v>2</v>
      </c>
      <c r="P5" s="65" t="n">
        <f aca="false" ca="false" dt2D="false" dtr="false" t="normal">P4+$J$45</f>
        <v>0.875</v>
      </c>
      <c r="Q5" s="90" t="s">
        <v>46</v>
      </c>
      <c r="R5" s="67" t="n">
        <f aca="false" ca="false" dt2D="false" dtr="false" t="normal">20*LOG(P5)</f>
        <v>-1.159838939553735</v>
      </c>
      <c r="S5" s="67" t="n">
        <f aca="false" ca="false" dt2D="false" dtr="false" t="normal">2*$J$6*(P5/1000)</f>
        <v>0.030671589697454357</v>
      </c>
      <c r="T5" s="67" t="n">
        <f aca="false" ca="false" dt2D="false" dtr="false" t="normal">R5+S5</f>
        <v>-1.1291673498562806</v>
      </c>
      <c r="U5" s="68" t="n">
        <f aca="false" ca="false" dt2D="false" dtr="false" t="normal">$Q$4-(R5+S5)+$Q$8+$Q$10</f>
        <v>159.95962942320008</v>
      </c>
      <c r="V5" s="69" t="n">
        <f aca="false" ca="false" dt2D="false" dtr="false" t="normal">POWER(10, (U5+$D$16)*0.05)*1000</f>
        <v>79.62903600408166</v>
      </c>
      <c r="W5" s="70" t="n">
        <f aca="false" ca="false" dt2D="false" dtr="false" t="normal">POWER(10, 0.05*T5)</f>
        <v>0.8780952593725766</v>
      </c>
      <c r="X5" s="71" t="n">
        <f aca="false" ca="false" dt2D="false" dtr="false" t="normal">V5*POWER(2, 0.5)*W5</f>
        <v>98.8844696217751</v>
      </c>
      <c r="Z5" s="72" t="n">
        <v>2</v>
      </c>
      <c r="AA5" s="73" t="n">
        <f aca="false" ca="false" dt2D="false" dtr="false" t="normal">AA4+3.75</f>
        <v>14</v>
      </c>
      <c r="AC5" s="0" t="n">
        <f aca="false" ca="false" dt2D="false" dtr="false" t="normal">20*LOG(AA5)</f>
        <v>22.922560713564756</v>
      </c>
      <c r="AD5" s="0" t="n">
        <f aca="false" ca="false" dt2D="false" dtr="false" t="normal">2*$J$6*(AA5/1000)</f>
        <v>0.4907454351592697</v>
      </c>
      <c r="AE5" s="75" t="n">
        <f aca="false" ca="false" dt2D="false" dtr="false" t="normal">AC5+AD5</f>
        <v>23.413306148724025</v>
      </c>
      <c r="AF5" s="74" t="n">
        <f aca="false" ca="false" dt2D="false" dtr="false" t="normal">$AB$4-(AC5+AD5)+$Q$8+$Q$10</f>
        <v>155.41715592461978</v>
      </c>
      <c r="AG5" s="76" t="n">
        <f aca="false" ca="false" dt2D="false" dtr="false" t="normal">POWER(10, (AF5+$D$16)*0.05)*1000</f>
        <v>47.20062868496652</v>
      </c>
      <c r="AH5" s="77" t="n">
        <f aca="false" ca="false" dt2D="false" dtr="false" t="normal">POWER(10, 0.05*AE5)</f>
        <v>14.813760106941658</v>
      </c>
      <c r="AI5" s="0" t="n">
        <f aca="false" ca="false" dt2D="false" dtr="false" t="normal">AG5*POWER(2, 0.5)*AH5</f>
        <v>988.8446962177507</v>
      </c>
      <c r="AK5" s="72" t="n">
        <f aca="false" ca="false" dt2D="false" dtr="false" t="normal">AK4+1</f>
        <v>2</v>
      </c>
      <c r="AL5" s="73" t="n">
        <f aca="false" ca="false" dt2D="false" dtr="false" t="normal">AL4+37.5</f>
        <v>87.5</v>
      </c>
      <c r="AM5" s="72" t="n"/>
      <c r="AN5" s="72" t="n">
        <f aca="false" ca="false" dt2D="false" dtr="false" t="normal">20*LOG(AL5)</f>
        <v>38.84016106044626</v>
      </c>
      <c r="AO5" s="72" t="n">
        <f aca="false" ca="false" dt2D="false" dtr="false" t="normal">2*$J$6*(AL5/1000)</f>
        <v>3.0671589697454356</v>
      </c>
      <c r="AP5" s="72" t="n">
        <f aca="false" ca="false" dt2D="false" dtr="false" t="normal">AN5+AO5</f>
        <v>41.9073200301917</v>
      </c>
      <c r="AQ5" s="80" t="n">
        <f aca="false" ca="false" dt2D="false" dtr="false" t="normal">$AM$4-(AN5+AO5)+$Q$8+$Q$10</f>
        <v>141.27282092743022</v>
      </c>
      <c r="AR5" s="81" t="n">
        <f aca="false" ca="false" dt2D="false" dtr="false" t="normal">POWER(10, (AQ5+$D$16)*0.05)*1000</f>
        <v>9.262559981691636</v>
      </c>
      <c r="AS5" s="82" t="n">
        <f aca="false" ca="false" dt2D="false" dtr="false" t="normal">POWER(10, 0.05*AP5)</f>
        <v>124.55638680555867</v>
      </c>
      <c r="AT5" s="72" t="n">
        <f aca="false" ca="false" dt2D="false" dtr="false" t="normal">AR5*POWER(2, 0.5)*AS5</f>
        <v>1631.593748759287</v>
      </c>
      <c r="BB5" s="75" t="n"/>
      <c r="BC5" s="163" t="n">
        <f aca="false" ca="false" dt2D="false" dtr="false" t="normal">40*LOG(P5)</f>
        <v>-2.31967787910747</v>
      </c>
      <c r="BD5" s="164" t="n">
        <f aca="false" ca="false" dt2D="false" dtr="false" t="normal">BC5+S5</f>
        <v>-2.2890062894100156</v>
      </c>
      <c r="BF5" s="165" t="n">
        <f aca="false" ca="false" dt2D="false" dtr="false" t="normal">10*LOG10($D$29*($D$22/1000000)/2)+$J$12+10*LOG10(P5)</f>
        <v>-13.088393189045334</v>
      </c>
      <c r="BG5" s="166" t="n">
        <f aca="false" ca="false" dt2D="false" dtr="false" t="normal">$Q$4-(BC5+S5)+$BE$4+BF5</f>
        <v>153.09227394401</v>
      </c>
      <c r="BH5" s="167" t="n">
        <f aca="false" ca="false" dt2D="false" dtr="false" t="normal">POWER(10, (BG5+$D$16)*0.05)*1000</f>
        <v>36.11633595541856</v>
      </c>
      <c r="BI5" s="168" t="n">
        <f aca="false" ca="false" dt2D="false" dtr="false" t="normal">POWER(10, 0.05*(BD5-BF5))</f>
        <v>3.467123766224724</v>
      </c>
      <c r="BJ5" s="168" t="n">
        <f aca="false" ca="false" dt2D="false" dtr="false" t="normal">BH5*POWER(2, 0.5)*BI5</f>
        <v>177.08754896942926</v>
      </c>
      <c r="BL5" s="148" t="n">
        <f aca="false" ca="false" dt2D="false" dtr="false" t="normal">BL4+1</f>
        <v>2</v>
      </c>
      <c r="BM5" s="169" t="n">
        <f aca="false" ca="false" dt2D="false" dtr="false" t="normal">BM4+$J$46</f>
        <v>18.75</v>
      </c>
      <c r="BN5" s="148" t="str">
        <f aca="false" ca="false" dt2D="false" dtr="false" t="normal">Q5</f>
        <v>*расчет </v>
      </c>
      <c r="BO5" s="170" t="n">
        <f aca="false" ca="false" dt2D="false" dtr="false" t="normal">20*LOG10(BM5)</f>
        <v>25.46002544127475</v>
      </c>
      <c r="BP5" s="170" t="n">
        <f aca="false" ca="false" dt2D="false" dtr="false" t="normal">2*$J$6*(BM5/1000)</f>
        <v>0.6572483506597362</v>
      </c>
      <c r="BQ5" s="171" t="n">
        <f aca="false" ca="false" dt2D="false" dtr="false" t="normal">$BN$4-(BO5+BP5)+$BN$8+$BN$10</f>
        <v>152.71318828140932</v>
      </c>
      <c r="BR5" s="149" t="n">
        <f aca="false" ca="false" dt2D="false" dtr="false" t="normal">POWER(10, (BQ5+$D$16)*0.05)*1000</f>
        <v>34.57398196064768</v>
      </c>
      <c r="BS5" s="172" t="n">
        <f aca="false" ca="false" dt2D="false" dtr="false" t="normal">POWER(10, 0.05*(BO5+BP5))</f>
        <v>20.22384320764031</v>
      </c>
      <c r="BT5" s="149" t="n">
        <f aca="false" ca="false" dt2D="false" dtr="false" t="normal">BR5*BS5</f>
        <v>699.2187902359232</v>
      </c>
      <c r="BW5" s="80" t="n">
        <f aca="false" ca="false" dt2D="false" dtr="false" t="normal">40*LOG10(BM5)</f>
        <v>50.9200508825495</v>
      </c>
      <c r="BY5" s="165" t="n">
        <f aca="false" ca="false" dt2D="false" dtr="false" t="normal">10*LOG10($D$29*($D$23/1000000)/2)+$J$12+10*LOG10(BM5)</f>
        <v>9.429726540892663</v>
      </c>
      <c r="BZ5" s="80" t="n">
        <f aca="false" ca="false" dt2D="false" dtr="false" t="normal">$BN$4-(BW5+BP5)+$BX$4+BY5</f>
        <v>141.74408815132875</v>
      </c>
      <c r="CX5" s="151" t="s">
        <v>128</v>
      </c>
      <c r="CY5" s="152" t="s">
        <v>129</v>
      </c>
      <c r="CZ5" s="152" t="s">
        <v>130</v>
      </c>
      <c r="DA5" s="152" t="s">
        <v>131</v>
      </c>
      <c r="DB5" s="173" t="s">
        <v>126</v>
      </c>
      <c r="DC5" s="47" t="s">
        <v>132</v>
      </c>
      <c r="DD5" s="47" t="s">
        <v>133</v>
      </c>
      <c r="DE5" s="152" t="s">
        <v>131</v>
      </c>
      <c r="DF5" s="47" t="s">
        <v>134</v>
      </c>
      <c r="DG5" s="47" t="s">
        <v>135</v>
      </c>
      <c r="DH5" s="47" t="s">
        <v>31</v>
      </c>
    </row>
    <row outlineLevel="0" r="6">
      <c r="B6" s="91" t="s"/>
      <c r="C6" s="92" t="s"/>
      <c r="D6" s="85" t="n">
        <f aca="false" ca="false" dt2D="false" dtr="false" t="normal">D5*1000</f>
        <v>50000</v>
      </c>
      <c r="E6" s="86" t="s">
        <v>47</v>
      </c>
      <c r="G6" s="93" t="s">
        <v>48</v>
      </c>
      <c r="H6" s="94" t="s"/>
      <c r="I6" s="95" t="s">
        <v>49</v>
      </c>
      <c r="J6" s="96" t="n">
        <f aca="false" ca="false" dt2D="false" dtr="false" t="normal">0.11*POWER(D5, 2)/(1+POWER(D5, 2))+44*POWER(D5, 2)/(4100+POWER(D5, 2))+3*POWER(10, -4)*POWER(D5, 2)</f>
        <v>17.52662268425963</v>
      </c>
      <c r="K6" s="86" t="s">
        <v>50</v>
      </c>
      <c r="O6" s="1" t="n">
        <f aca="false" ca="false" dt2D="false" dtr="false" t="normal">1+O5</f>
        <v>3</v>
      </c>
      <c r="P6" s="65" t="n">
        <f aca="false" ca="false" dt2D="false" dtr="false" t="normal">P5+$J$45</f>
        <v>1.25</v>
      </c>
      <c r="Q6" s="90" t="s">
        <v>51</v>
      </c>
      <c r="R6" s="67" t="n">
        <f aca="false" ca="false" dt2D="false" dtr="false" t="normal">20*LOG(P6)</f>
        <v>1.9382002601611281</v>
      </c>
      <c r="S6" s="67" t="n">
        <f aca="false" ca="false" dt2D="false" dtr="false" t="normal">2*$J$6*(P6/1000)</f>
        <v>0.04381655671064908</v>
      </c>
      <c r="T6" s="67" t="n">
        <f aca="false" ca="false" dt2D="false" dtr="false" t="normal">R6+S6</f>
        <v>1.982016816871777</v>
      </c>
      <c r="U6" s="68" t="n">
        <f aca="false" ca="false" dt2D="false" dtr="false" t="normal">$Q$4-(R6+S6)+$Q$8+$Q$10</f>
        <v>156.84844525647202</v>
      </c>
      <c r="V6" s="69" t="n">
        <f aca="false" ca="false" dt2D="false" dtr="false" t="normal">POWER(10, (U6+$D$16)*0.05)*1000</f>
        <v>55.6560332512659</v>
      </c>
      <c r="W6" s="70" t="n">
        <f aca="false" ca="false" dt2D="false" dtr="false" t="normal">POWER(10, 0.05*T6)</f>
        <v>1.2563216409606748</v>
      </c>
      <c r="X6" s="71" t="n">
        <f aca="false" ca="false" dt2D="false" dtr="false" t="normal">V6*POWER(2, 0.5)*W6</f>
        <v>98.884469621775</v>
      </c>
      <c r="Z6" s="72" t="n">
        <v>3</v>
      </c>
      <c r="AA6" s="73" t="n">
        <f aca="false" ca="false" dt2D="false" dtr="false" t="normal">AA5+3.75</f>
        <v>17.75</v>
      </c>
      <c r="AC6" s="0" t="n">
        <f aca="false" ca="false" dt2D="false" dtr="false" t="normal">20*LOG(AA6)</f>
        <v>24.983967147822256</v>
      </c>
      <c r="AD6" s="0" t="n">
        <f aca="false" ca="false" dt2D="false" dtr="false" t="normal">2*$J$6*(AA6/1000)</f>
        <v>0.6221951052912169</v>
      </c>
      <c r="AE6" s="75" t="n">
        <f aca="false" ca="false" dt2D="false" dtr="false" t="normal">AC6+AD6</f>
        <v>25.60616225311347</v>
      </c>
      <c r="AF6" s="74" t="n">
        <f aca="false" ca="false" dt2D="false" dtr="false" t="normal">$AB$4-(AC6+AD6)+$Q$8+$Q$10</f>
        <v>153.22429982023033</v>
      </c>
      <c r="AG6" s="76" t="n">
        <f aca="false" ca="false" dt2D="false" dtr="false" t="normal">POWER(10, (AF6+$D$16)*0.05)*1000</f>
        <v>36.669499133901255</v>
      </c>
      <c r="AH6" s="77" t="n">
        <f aca="false" ca="false" dt2D="false" dtr="false" t="normal">POWER(10, 0.05*AE6)</f>
        <v>19.068130374038557</v>
      </c>
      <c r="AI6" s="0" t="n">
        <f aca="false" ca="false" dt2D="false" dtr="false" t="normal">AG6*POWER(2, 0.5)*AH6</f>
        <v>988.8446962177507</v>
      </c>
      <c r="AK6" s="72" t="n">
        <f aca="false" ca="false" dt2D="false" dtr="false" t="normal">AK5+1</f>
        <v>3</v>
      </c>
      <c r="AL6" s="73" t="n">
        <f aca="false" ca="false" dt2D="false" dtr="false" t="normal">AL5+37.5</f>
        <v>125</v>
      </c>
      <c r="AM6" s="72" t="n"/>
      <c r="AN6" s="72" t="n">
        <f aca="false" ca="false" dt2D="false" dtr="false" t="normal">20*LOG(AL6)</f>
        <v>41.938200260161125</v>
      </c>
      <c r="AO6" s="72" t="n">
        <f aca="false" ca="false" dt2D="false" dtr="false" t="normal">2*$J$6*(AL6/1000)</f>
        <v>4.381655671064908</v>
      </c>
      <c r="AP6" s="72" t="n">
        <f aca="false" ca="false" dt2D="false" dtr="false" t="normal">AN6+AO6</f>
        <v>46.31985593122603</v>
      </c>
      <c r="AQ6" s="80" t="n">
        <f aca="false" ca="false" dt2D="false" dtr="false" t="normal">$AM$4-(AN6+AO6)+$Q$8+$Q$10</f>
        <v>136.8602850263959</v>
      </c>
      <c r="AR6" s="81" t="n">
        <f aca="false" ca="false" dt2D="false" dtr="false" t="normal">POWER(10, (AQ6+$D$16)*0.05)*1000</f>
        <v>5.573194993591042</v>
      </c>
      <c r="AS6" s="82" t="n">
        <f aca="false" ca="false" dt2D="false" dtr="false" t="normal">POWER(10, 0.05*AP6)</f>
        <v>207.0107012613045</v>
      </c>
      <c r="AT6" s="72" t="n">
        <f aca="false" ca="false" dt2D="false" dtr="false" t="normal">AR6*POWER(2, 0.5)*AS6</f>
        <v>1631.5937487592887</v>
      </c>
      <c r="BB6" s="75" t="n"/>
      <c r="BC6" s="163" t="n">
        <f aca="false" ca="false" dt2D="false" dtr="false" t="normal">40*LOG(P6)</f>
        <v>3.8764005203222562</v>
      </c>
      <c r="BD6" s="164" t="n">
        <f aca="false" ca="false" dt2D="false" dtr="false" t="normal">BC6+S6</f>
        <v>3.9202170770329055</v>
      </c>
      <c r="BF6" s="165" t="n">
        <f aca="false" ca="false" dt2D="false" dtr="false" t="normal">10*LOG10($D$29*($D$22/1000000)/2)+$J$12+10*LOG10(P6)</f>
        <v>-11.539373589187901</v>
      </c>
      <c r="BG6" s="166" t="n">
        <f aca="false" ca="false" dt2D="false" dtr="false" t="normal">$Q$4-(BC6+S6)+$BE$4+BF6</f>
        <v>148.43207017742452</v>
      </c>
      <c r="BH6" s="167" t="n">
        <f aca="false" ca="false" dt2D="false" dtr="false" t="normal">POWER(10, (BG6+$D$16)*0.05)*1000</f>
        <v>21.119979672488014</v>
      </c>
      <c r="BI6" s="168" t="n">
        <f aca="false" ca="false" dt2D="false" dtr="false" t="normal">POWER(10, 0.05*(BD6-BF6))</f>
        <v>5.928973828658849</v>
      </c>
      <c r="BJ6" s="168" t="n">
        <f aca="false" ca="false" dt2D="false" dtr="false" t="normal">BH6*POWER(2, 0.5)*BI6</f>
        <v>177.0875489694294</v>
      </c>
      <c r="BL6" s="148" t="n">
        <f aca="false" ca="false" dt2D="false" dtr="false" t="normal">BL5+1</f>
        <v>3</v>
      </c>
      <c r="BM6" s="169" t="n">
        <f aca="false" ca="false" dt2D="false" dtr="false" t="normal">BM5+$J$46</f>
        <v>22.5</v>
      </c>
      <c r="BN6" s="148" t="str">
        <f aca="false" ca="false" dt2D="false" dtr="false" t="normal">Q6</f>
        <v>по Su</v>
      </c>
      <c r="BO6" s="170" t="n">
        <f aca="false" ca="false" dt2D="false" dtr="false" t="normal">20*LOG10(BM6)</f>
        <v>27.04365036222725</v>
      </c>
      <c r="BP6" s="170" t="n">
        <f aca="false" ca="false" dt2D="false" dtr="false" t="normal">2*$J$6*(BM6/1000)</f>
        <v>0.7886980207916834</v>
      </c>
      <c r="BQ6" s="171" t="n">
        <f aca="false" ca="false" dt2D="false" dtr="false" t="normal">$BN$4-(BO6+BP6)+$BN$8+$BN$10</f>
        <v>150.99811369032486</v>
      </c>
      <c r="BR6" s="149" t="n">
        <f aca="false" ca="false" dt2D="false" dtr="false" t="normal">POWER(10, (BQ6+$D$16)*0.05)*1000</f>
        <v>28.37890743836112</v>
      </c>
      <c r="BS6" s="172" t="n">
        <f aca="false" ca="false" dt2D="false" dtr="false" t="normal">POWER(10, 0.05*(BO6+BP6))</f>
        <v>24.638678982079313</v>
      </c>
      <c r="BT6" s="149" t="n">
        <f aca="false" ca="false" dt2D="false" dtr="false" t="normal">BR6*BS6</f>
        <v>699.2187902359225</v>
      </c>
      <c r="BW6" s="80" t="n">
        <f aca="false" ca="false" dt2D="false" dtr="false" t="normal">40*LOG10(BM6)</f>
        <v>54.0873007244545</v>
      </c>
      <c r="BY6" s="165" t="n">
        <f aca="false" ca="false" dt2D="false" dtr="false" t="normal">10*LOG10($D$29*($D$23/1000000)/2)+$J$12+10*LOG10(BM6)</f>
        <v>10.221539001368914</v>
      </c>
      <c r="BZ6" s="80" t="n">
        <f aca="false" ca="false" dt2D="false" dtr="false" t="normal">$BN$4-(BW6+BP6)+$BX$4+BY6</f>
        <v>139.23720109976804</v>
      </c>
      <c r="CX6" s="74" t="n">
        <f aca="false" ca="false" dt2D="false" dtr="false" t="normal">10*LOG10(J34)</f>
        <v>-4.82163733276644E-016</v>
      </c>
      <c r="CY6" s="0" t="n">
        <v>-30</v>
      </c>
      <c r="CZ6" s="165" t="n">
        <f aca="false" ca="false" dt2D="false" dtr="false" t="normal">10*LOG10(P4)</f>
        <v>-3.010299956639812</v>
      </c>
      <c r="DA6" s="74" t="n">
        <f aca="false" ca="false" dt2D="false" dtr="false" t="normal">10*LOG(D22/1000000)</f>
        <v>-36.197887582883936</v>
      </c>
      <c r="DB6" s="166" t="n">
        <f aca="false" ca="false" dt2D="false" dtr="false" t="normal">$CX$6+$CY$6+CZ6+$DA$6-(BC4+S4)+197</f>
        <v>139.81548566435123</v>
      </c>
      <c r="DC6" s="75" t="n">
        <f aca="false" ca="false" dt2D="false" dtr="false" t="normal">J9</f>
        <v>23.92239754060305</v>
      </c>
      <c r="DD6" s="74" t="n">
        <f aca="false" ca="false" dt2D="false" dtr="false" t="normal">10*LOG10(D29/(8*PI()))</f>
        <v>17.758513993696038</v>
      </c>
      <c r="DE6" s="74" t="n">
        <f aca="false" ca="false" dt2D="false" dtr="false" t="normal">DA6</f>
        <v>-36.197887582883936</v>
      </c>
      <c r="DF6" s="0" t="n">
        <f aca="false" ca="false" dt2D="false" dtr="false" t="normal">20*LOG(0.1)</f>
        <v>-19.999999999999996</v>
      </c>
      <c r="DG6" s="74" t="n">
        <f aca="false" ca="false" dt2D="false" dtr="false" t="normal">30*LOG10(P4)</f>
        <v>-9.030899869919436</v>
      </c>
      <c r="DH6" s="75" t="n">
        <f aca="false" ca="false" dt2D="false" dtr="false" t="normal">$CX$6+$DC$6+$DD$6+$DE$6+$DF$6-(DG6+S4)+182</f>
        <v>176.49639719865033</v>
      </c>
    </row>
    <row outlineLevel="0" r="7">
      <c r="B7" s="97" t="s">
        <v>52</v>
      </c>
      <c r="C7" s="86" t="s">
        <v>53</v>
      </c>
      <c r="D7" s="85" t="n">
        <v>80</v>
      </c>
      <c r="E7" s="86" t="s">
        <v>54</v>
      </c>
      <c r="G7" s="98" t="s"/>
      <c r="H7" s="99" t="s"/>
      <c r="I7" s="100" t="s"/>
      <c r="J7" s="96" t="n">
        <f aca="false" ca="false" dt2D="false" dtr="false" t="normal">0.214*D5+0.00016*POWER(D5, 2)</f>
        <v>11.1</v>
      </c>
      <c r="K7" s="86" t="s">
        <v>55</v>
      </c>
      <c r="O7" s="1" t="n">
        <f aca="false" ca="false" dt2D="false" dtr="false" t="normal">1+O6</f>
        <v>4</v>
      </c>
      <c r="P7" s="65" t="n">
        <f aca="false" ca="false" dt2D="false" dtr="false" t="normal">P6+$J$45</f>
        <v>1.625</v>
      </c>
      <c r="Q7" s="101" t="s">
        <v>56</v>
      </c>
      <c r="R7" s="67" t="n">
        <f aca="false" ca="false" dt2D="false" dtr="false" t="normal">20*LOG(P7)</f>
        <v>4.217067306297864</v>
      </c>
      <c r="S7" s="67" t="n">
        <f aca="false" ca="false" dt2D="false" dtr="false" t="normal">2*$J$6*(P7/1000)</f>
        <v>0.0569615237238438</v>
      </c>
      <c r="T7" s="67" t="n">
        <f aca="false" ca="false" dt2D="false" dtr="false" t="normal">R7+S7</f>
        <v>4.274028830021708</v>
      </c>
      <c r="U7" s="68" t="n">
        <f aca="false" ca="false" dt2D="false" dtr="false" t="normal">$Q$4-(R7+S7)+$Q$8+$Q$10</f>
        <v>154.5564332433221</v>
      </c>
      <c r="V7" s="69" t="n">
        <f aca="false" ca="false" dt2D="false" dtr="false" t="normal">POWER(10, (U7+$D$16)*0.05)*1000</f>
        <v>42.747591360099335</v>
      </c>
      <c r="W7" s="70" t="n">
        <f aca="false" ca="false" dt2D="false" dtr="false" t="normal">POWER(10, 0.05*T7)</f>
        <v>1.63569166820607</v>
      </c>
      <c r="X7" s="71" t="n">
        <f aca="false" ca="false" dt2D="false" dtr="false" t="normal">V7*POWER(2, 0.5)*W7</f>
        <v>98.88446962177503</v>
      </c>
      <c r="Z7" s="72" t="n">
        <v>4</v>
      </c>
      <c r="AA7" s="73" t="n">
        <f aca="false" ca="false" dt2D="false" dtr="false" t="normal">AA6+3.75</f>
        <v>21.5</v>
      </c>
      <c r="AC7" s="0" t="n">
        <f aca="false" ca="false" dt2D="false" dtr="false" t="normal">20*LOG(AA7)</f>
        <v>26.648769198312102</v>
      </c>
      <c r="AD7" s="0" t="n">
        <f aca="false" ca="false" dt2D="false" dtr="false" t="normal">2*$J$6*(AA7/1000)</f>
        <v>0.7536447754231641</v>
      </c>
      <c r="AE7" s="75" t="n">
        <f aca="false" ca="false" dt2D="false" dtr="false" t="normal">AC7+AD7</f>
        <v>27.402413973735268</v>
      </c>
      <c r="AF7" s="74" t="n">
        <f aca="false" ca="false" dt2D="false" dtr="false" t="normal">$AB$4-(AC7+AD7)+$Q$8+$Q$10</f>
        <v>151.42804809960853</v>
      </c>
      <c r="AG7" s="76" t="n">
        <f aca="false" ca="false" dt2D="false" dtr="false" t="normal">POWER(10, (AF7+$D$16)*0.05)*1000</f>
        <v>29.818953102353507</v>
      </c>
      <c r="AH7" s="77" t="n">
        <f aca="false" ca="false" dt2D="false" dtr="false" t="normal">POWER(10, 0.05*AE7)</f>
        <v>23.448804115820423</v>
      </c>
      <c r="AI7" s="0" t="n">
        <f aca="false" ca="false" dt2D="false" dtr="false" t="normal">AG7*POWER(2, 0.5)*AH7</f>
        <v>988.8446962177508</v>
      </c>
      <c r="AK7" s="72" t="n">
        <f aca="false" ca="false" dt2D="false" dtr="false" t="normal">AK6+1</f>
        <v>4</v>
      </c>
      <c r="AL7" s="73" t="n">
        <f aca="false" ca="false" dt2D="false" dtr="false" t="normal">AL6+37.5</f>
        <v>162.5</v>
      </c>
      <c r="AM7" s="72" t="n"/>
      <c r="AN7" s="72" t="n">
        <f aca="false" ca="false" dt2D="false" dtr="false" t="normal">20*LOG(AL7)</f>
        <v>44.21706730629786</v>
      </c>
      <c r="AO7" s="72" t="n">
        <f aca="false" ca="false" dt2D="false" dtr="false" t="normal">2*$J$6*(AL7/1000)</f>
        <v>5.696152372384381</v>
      </c>
      <c r="AP7" s="72" t="n">
        <f aca="false" ca="false" dt2D="false" dtr="false" t="normal">AN7+AO7</f>
        <v>49.91321967868224</v>
      </c>
      <c r="AQ7" s="80" t="n">
        <f aca="false" ca="false" dt2D="false" dtr="false" t="normal">$AM$4-(AN7+AO7)+$Q$8+$Q$10</f>
        <v>133.26692127893966</v>
      </c>
      <c r="AR7" s="81" t="n">
        <f aca="false" ca="false" dt2D="false" dtr="false" t="normal">POWER(10, (AQ7+$D$16)*0.05)*1000</f>
        <v>3.684987770924344</v>
      </c>
      <c r="AS7" s="82" t="n">
        <f aca="false" ca="false" dt2D="false" dtr="false" t="normal">POWER(10, 0.05*AP7)</f>
        <v>313.08407940791403</v>
      </c>
      <c r="AT7" s="72" t="n">
        <f aca="false" ca="false" dt2D="false" dtr="false" t="normal">AR7*POWER(2, 0.5)*AS7</f>
        <v>1631.5937487592835</v>
      </c>
      <c r="BB7" s="75" t="n"/>
      <c r="BC7" s="163" t="n">
        <f aca="false" ca="false" dt2D="false" dtr="false" t="normal">40*LOG(P7)</f>
        <v>8.434134612595727</v>
      </c>
      <c r="BD7" s="164" t="n">
        <f aca="false" ca="false" dt2D="false" dtr="false" t="normal">BC7+S7</f>
        <v>8.491096136319571</v>
      </c>
      <c r="BF7" s="165" t="n">
        <f aca="false" ca="false" dt2D="false" dtr="false" t="normal">10*LOG10($D$29*($D$22/1000000)/2)+$J$12+10*LOG10(P7)</f>
        <v>-10.399940066119534</v>
      </c>
      <c r="BG7" s="166" t="n">
        <f aca="false" ca="false" dt2D="false" dtr="false" t="normal">$Q$4-(BC7+S7)+$BE$4+BF7</f>
        <v>145.0006246412062</v>
      </c>
      <c r="BH7" s="167" t="n">
        <f aca="false" ca="false" dt2D="false" dtr="false" t="normal">POWER(10, (BG7+$D$16)*0.05)*1000</f>
        <v>14.227258389361777</v>
      </c>
      <c r="BI7" s="168" t="n">
        <f aca="false" ca="false" dt2D="false" dtr="false" t="normal">POWER(10, 0.05*(BD7-BF7))</f>
        <v>8.80140103687294</v>
      </c>
      <c r="BJ7" s="168" t="n">
        <f aca="false" ca="false" dt2D="false" dtr="false" t="normal">BH7*POWER(2, 0.5)*BI7</f>
        <v>177.08754896942892</v>
      </c>
      <c r="BL7" s="148" t="n">
        <f aca="false" ca="false" dt2D="false" dtr="false" t="normal">BL6+1</f>
        <v>4</v>
      </c>
      <c r="BM7" s="169" t="n">
        <f aca="false" ca="false" dt2D="false" dtr="false" t="normal">BM6+$J$46</f>
        <v>26.25</v>
      </c>
      <c r="BN7" s="148" t="str">
        <f aca="false" ca="false" dt2D="false" dtr="false" t="normal">Q7</f>
        <v>Sb</v>
      </c>
      <c r="BO7" s="170" t="n">
        <f aca="false" ca="false" dt2D="false" dtr="false" t="normal">20*LOG10(BM7)</f>
        <v>28.382586154839515</v>
      </c>
      <c r="BP7" s="170" t="n">
        <f aca="false" ca="false" dt2D="false" dtr="false" t="normal">2*$J$6*(BM7/1000)</f>
        <v>0.9201476909236306</v>
      </c>
      <c r="BQ7" s="171" t="n">
        <f aca="false" ca="false" dt2D="false" dtr="false" t="normal">$BN$4-(BO7+BP7)+$BN$8+$BN$10</f>
        <v>149.52772822758064</v>
      </c>
      <c r="BR7" s="149" t="n">
        <f aca="false" ca="false" dt2D="false" dtr="false" t="normal">POWER(10, (BQ7+$D$16)*0.05)*1000</f>
        <v>23.959425392872067</v>
      </c>
      <c r="BS7" s="172" t="n">
        <f aca="false" ca="false" dt2D="false" dtr="false" t="normal">POWER(10, 0.05*(BO7+BP7))</f>
        <v>29.183454059125296</v>
      </c>
      <c r="BT7" s="149" t="n">
        <f aca="false" ca="false" dt2D="false" dtr="false" t="normal">BR7*BS7</f>
        <v>699.218790235922</v>
      </c>
      <c r="BW7" s="80" t="n">
        <f aca="false" ca="false" dt2D="false" dtr="false" t="normal">40*LOG10(BM7)</f>
        <v>56.76517230967903</v>
      </c>
      <c r="BY7" s="165" t="n">
        <f aca="false" ca="false" dt2D="false" dtr="false" t="normal">10*LOG10($D$29*($D$23/1000000)/2)+$J$12+10*LOG10(BM7)</f>
        <v>10.891006897675044</v>
      </c>
      <c r="BZ7" s="80" t="n">
        <f aca="false" ca="false" dt2D="false" dtr="false" t="normal">$BN$4-(BW7+BP7)+$BX$4+BY7</f>
        <v>137.0973477407177</v>
      </c>
      <c r="CZ7" s="165" t="n">
        <f aca="false" ca="false" dt2D="false" dtr="false" t="normal">10*LOG10(P5)</f>
        <v>-0.5799194697768675</v>
      </c>
      <c r="DB7" s="166" t="n">
        <f aca="false" ca="false" dt2D="false" dtr="false" t="normal">$CX$6+$CY$6+CZ7+$DA$6-(BC5+S5)+197</f>
        <v>132.5111992367492</v>
      </c>
      <c r="DC7" s="75" t="n"/>
      <c r="DG7" s="74" t="n">
        <f aca="false" ca="false" dt2D="false" dtr="false" t="normal">30*LOG10(P5)</f>
        <v>-1.7397584093306027</v>
      </c>
      <c r="DH7" s="75" t="n">
        <f aca="false" ca="false" dt2D="false" dtr="false" t="normal">$CX$6+$DC$6+$DD$6+$DE$6+$DF$6-(DG7+S5)+182</f>
        <v>169.1921107710483</v>
      </c>
    </row>
    <row outlineLevel="0" r="8">
      <c r="B8" s="97" t="s">
        <v>57</v>
      </c>
      <c r="C8" s="86" t="s">
        <v>58</v>
      </c>
      <c r="D8" s="85" t="n">
        <v>0.15</v>
      </c>
      <c r="E8" s="86" t="s">
        <v>6</v>
      </c>
      <c r="G8" s="87" t="s">
        <v>59</v>
      </c>
      <c r="H8" s="88" t="s"/>
      <c r="I8" s="89" t="s">
        <v>60</v>
      </c>
      <c r="J8" s="102" t="n">
        <f aca="false" ca="false" dt2D="false" dtr="false" t="normal">POWER(PI()*D8/J5, 2)</f>
        <v>246.74011002723395</v>
      </c>
      <c r="K8" s="86" t="n"/>
      <c r="O8" s="1" t="n">
        <f aca="false" ca="false" dt2D="false" dtr="false" t="normal">1+O7</f>
        <v>5</v>
      </c>
      <c r="P8" s="103" t="n">
        <f aca="false" ca="false" dt2D="false" dtr="false" t="normal">P7+$J$45</f>
        <v>2</v>
      </c>
      <c r="Q8" s="104" t="n">
        <f aca="false" ca="false" dt2D="false" dtr="false" t="normal">D41</f>
        <v>-30</v>
      </c>
      <c r="R8" s="67" t="n">
        <f aca="false" ca="false" dt2D="false" dtr="false" t="normal">20*LOG(P8)</f>
        <v>6.020599913279623</v>
      </c>
      <c r="S8" s="67" t="n">
        <f aca="false" ca="false" dt2D="false" dtr="false" t="normal">2*$J$6*(P8/1000)</f>
        <v>0.07010649073703853</v>
      </c>
      <c r="T8" s="67" t="n">
        <f aca="false" ca="false" dt2D="false" dtr="false" t="normal">R8+S8</f>
        <v>6.090706404016662</v>
      </c>
      <c r="U8" s="68" t="n">
        <f aca="false" ca="false" dt2D="false" dtr="false" t="normal">$Q$4-(R8+S8)+$Q$8+$Q$10</f>
        <v>152.73975566932714</v>
      </c>
      <c r="V8" s="69" t="n">
        <f aca="false" ca="false" dt2D="false" dtr="false" t="normal">POWER(10, (U8+$D$16)*0.05)*1000</f>
        <v>34.67989472542859</v>
      </c>
      <c r="W8" s="70" t="n">
        <f aca="false" ca="false" dt2D="false" dtr="false" t="normal">POWER(10, 0.05*T8)</f>
        <v>2.0162079376879705</v>
      </c>
      <c r="X8" s="71" t="n">
        <f aca="false" ca="false" dt2D="false" dtr="false" t="normal">V8*POWER(2, 0.5)*W8</f>
        <v>98.88446962177507</v>
      </c>
      <c r="Z8" s="72" t="n">
        <v>5</v>
      </c>
      <c r="AA8" s="73" t="n">
        <f aca="false" ca="false" dt2D="false" dtr="false" t="normal">AA7+3.75</f>
        <v>25.25</v>
      </c>
      <c r="AC8" s="0" t="n">
        <f aca="false" ca="false" dt2D="false" dtr="false" t="normal">20*LOG(AA8)</f>
        <v>28.045227649093604</v>
      </c>
      <c r="AD8" s="0" t="n">
        <f aca="false" ca="false" dt2D="false" dtr="false" t="normal">2*$J$6*(AA8/1000)</f>
        <v>0.8850944455551114</v>
      </c>
      <c r="AE8" s="75" t="n">
        <f aca="false" ca="false" dt2D="false" dtr="false" t="normal">AC8+AD8</f>
        <v>28.930322094648716</v>
      </c>
      <c r="AF8" s="74" t="n">
        <f aca="false" ca="false" dt2D="false" dtr="false" t="normal">$AB$4-(AC8+AD8)+$Q$8+$Q$10</f>
        <v>149.90013997869508</v>
      </c>
      <c r="AG8" s="76" t="n">
        <f aca="false" ca="false" dt2D="false" dtr="false" t="normal">POWER(10, (AF8+$D$16)*0.05)*1000</f>
        <v>25.009037970467553</v>
      </c>
      <c r="AH8" s="77" t="n">
        <f aca="false" ca="false" dt2D="false" dtr="false" t="normal">POWER(10, 0.05*AE8)</f>
        <v>27.958644033473416</v>
      </c>
      <c r="AI8" s="0" t="n">
        <f aca="false" ca="false" dt2D="false" dtr="false" t="normal">AG8*POWER(2, 0.5)*AH8</f>
        <v>988.8446962177503</v>
      </c>
      <c r="AK8" s="72" t="n">
        <f aca="false" ca="false" dt2D="false" dtr="false" t="normal">AK7+1</f>
        <v>5</v>
      </c>
      <c r="AL8" s="73" t="n">
        <f aca="false" ca="false" dt2D="false" dtr="false" t="normal">AL7+37.5</f>
        <v>200</v>
      </c>
      <c r="AM8" s="72" t="n"/>
      <c r="AN8" s="72" t="n">
        <f aca="false" ca="false" dt2D="false" dtr="false" t="normal">20*LOG(AL8)</f>
        <v>46.02059991327962</v>
      </c>
      <c r="AO8" s="72" t="n">
        <f aca="false" ca="false" dt2D="false" dtr="false" t="normal">2*$J$6*(AL8/1000)</f>
        <v>7.010649073703853</v>
      </c>
      <c r="AP8" s="72" t="n">
        <f aca="false" ca="false" dt2D="false" dtr="false" t="normal">AN8+AO8</f>
        <v>53.03124898698347</v>
      </c>
      <c r="AQ8" s="80" t="n">
        <f aca="false" ca="false" dt2D="false" dtr="false" t="normal">$AM$4-(AN8+AO8)+$Q$8+$Q$10</f>
        <v>130.14889197063843</v>
      </c>
      <c r="AR8" s="81" t="n">
        <f aca="false" ca="false" dt2D="false" dtr="false" t="normal">POWER(10, (AQ8+$D$16)*0.05)*1000</f>
        <v>2.5735617047130233</v>
      </c>
      <c r="AS8" s="82" t="n">
        <f aca="false" ca="false" dt2D="false" dtr="false" t="normal">POWER(10, 0.05*AP8)</f>
        <v>448.2935077004183</v>
      </c>
      <c r="AT8" s="72" t="n">
        <f aca="false" ca="false" dt2D="false" dtr="false" t="normal">AR8*POWER(2, 0.5)*AS8</f>
        <v>1631.5937487592832</v>
      </c>
      <c r="BB8" s="75" t="n"/>
      <c r="BC8" s="163" t="n">
        <f aca="false" ca="false" dt2D="false" dtr="false" t="normal">40*LOG(P8)</f>
        <v>12.041199826559247</v>
      </c>
      <c r="BD8" s="164" t="n">
        <f aca="false" ca="false" dt2D="false" dtr="false" t="normal">BC8+S8</f>
        <v>12.111306317296284</v>
      </c>
      <c r="BF8" s="165" t="n">
        <f aca="false" ca="false" dt2D="false" dtr="false" t="normal">10*LOG10($D$29*($D$22/1000000)/2)+$J$12+10*LOG10(P8)</f>
        <v>-9.498173762628653</v>
      </c>
      <c r="BG8" s="166" t="n">
        <f aca="false" ca="false" dt2D="false" dtr="false" t="normal">$Q$4-(BC8+S8)+$BE$4+BF8</f>
        <v>142.2821807637204</v>
      </c>
      <c r="BH8" s="167" t="n">
        <f aca="false" ca="false" dt2D="false" dtr="false" t="normal">POWER(10, (BG8+$D$16)*0.05)*1000</f>
        <v>10.403968417628581</v>
      </c>
      <c r="BI8" s="168" t="n">
        <f aca="false" ca="false" dt2D="false" dtr="false" t="normal">POWER(10, 0.05*(BD8-BF8))</f>
        <v>12.03577343889421</v>
      </c>
      <c r="BJ8" s="168" t="n">
        <f aca="false" ca="false" dt2D="false" dtr="false" t="normal">BH8*POWER(2, 0.5)*BI8</f>
        <v>177.08754896942938</v>
      </c>
      <c r="BL8" s="148" t="n">
        <f aca="false" ca="false" dt2D="false" dtr="false" t="normal">BL7+1</f>
        <v>5</v>
      </c>
      <c r="BM8" s="169" t="n">
        <f aca="false" ca="false" dt2D="false" dtr="false" t="normal">BM7+$J$46</f>
        <v>30</v>
      </c>
      <c r="BN8" s="148" t="n">
        <f aca="false" ca="false" dt2D="false" dtr="false" t="normal">Q8</f>
        <v>-30</v>
      </c>
      <c r="BO8" s="170" t="n">
        <f aca="false" ca="false" dt2D="false" dtr="false" t="normal">20*LOG10(BM8)</f>
        <v>29.54242509439325</v>
      </c>
      <c r="BP8" s="170" t="n">
        <f aca="false" ca="false" dt2D="false" dtr="false" t="normal">2*$J$6*(BM8/1000)</f>
        <v>1.0515973610555778</v>
      </c>
      <c r="BQ8" s="171" t="n">
        <f aca="false" ca="false" dt2D="false" dtr="false" t="normal">$BN$4-(BO8+BP8)+$BN$8+$BN$10</f>
        <v>148.23643961789497</v>
      </c>
      <c r="BR8" s="149" t="n">
        <f aca="false" ca="false" dt2D="false" dtr="false" t="normal">POWER(10, (BQ8+$D$16)*0.05)*1000</f>
        <v>20.6496154272389</v>
      </c>
      <c r="BS8" s="172" t="n">
        <f aca="false" ca="false" dt2D="false" dtr="false" t="normal">POWER(10, 0.05*(BO8+BP8))</f>
        <v>33.861104711595914</v>
      </c>
      <c r="BT8" s="149" t="n">
        <f aca="false" ca="false" dt2D="false" dtr="false" t="normal">BR8*BS8</f>
        <v>699.2187902359227</v>
      </c>
      <c r="BW8" s="80" t="n">
        <f aca="false" ca="false" dt2D="false" dtr="false" t="normal">40*LOG10(BM8)</f>
        <v>59.0848501887865</v>
      </c>
      <c r="BY8" s="165" t="n">
        <f aca="false" ca="false" dt2D="false" dtr="false" t="normal">10*LOG10($D$29*($D$23/1000000)/2)+$J$12+10*LOG10(BM8)</f>
        <v>11.470926367451913</v>
      </c>
      <c r="BZ8" s="80" t="n">
        <f aca="false" ca="false" dt2D="false" dtr="false" t="normal">$BN$4-(BW8+BP8)+$BX$4+BY8</f>
        <v>135.22613966125516</v>
      </c>
      <c r="CZ8" s="165" t="n">
        <f aca="false" ca="false" dt2D="false" dtr="false" t="normal">10*LOG10(P6)</f>
        <v>0.9691001300805642</v>
      </c>
      <c r="DB8" s="166" t="n">
        <f aca="false" ca="false" dt2D="false" dtr="false" t="normal">$CX$6+$CY$6+CZ8+$DA$6-(BC6+S6)+197</f>
        <v>127.85099547016372</v>
      </c>
      <c r="DC8" s="75" t="n"/>
      <c r="DG8" s="74" t="n">
        <f aca="false" ca="false" dt2D="false" dtr="false" t="normal">30*LOG10(P6)</f>
        <v>2.9073003902416925</v>
      </c>
      <c r="DH8" s="75" t="n">
        <f aca="false" ca="false" dt2D="false" dtr="false" t="normal">$CX$6+$DC$6+$DD$6+$DE$6+$DF$6-(DG8+S6)+182</f>
        <v>164.53190700446282</v>
      </c>
    </row>
    <row outlineLevel="0" r="9">
      <c r="B9" s="97" t="s">
        <v>61</v>
      </c>
      <c r="C9" s="86" t="s">
        <v>62</v>
      </c>
      <c r="D9" s="85" t="n">
        <f aca="false" ca="false" dt2D="false" dtr="false" t="normal">D8/2</f>
        <v>0.075</v>
      </c>
      <c r="E9" s="86" t="s">
        <v>6</v>
      </c>
      <c r="G9" s="105" t="s">
        <v>63</v>
      </c>
      <c r="H9" s="106" t="s"/>
      <c r="I9" s="89" t="s">
        <v>64</v>
      </c>
      <c r="J9" s="96" t="n">
        <f aca="false" ca="false" dt2D="false" dtr="false" t="normal">10*LOG(J8)</f>
        <v>23.92239754060305</v>
      </c>
      <c r="K9" s="86" t="s">
        <v>65</v>
      </c>
      <c r="O9" s="1" t="n">
        <f aca="false" ca="false" dt2D="false" dtr="false" t="normal">1+O8</f>
        <v>6</v>
      </c>
      <c r="P9" s="103" t="n">
        <f aca="false" ca="false" dt2D="false" dtr="false" t="normal">P8+$J$45</f>
        <v>2.375</v>
      </c>
      <c r="Q9" s="101" t="s">
        <v>66</v>
      </c>
      <c r="R9" s="67" t="n">
        <f aca="false" ca="false" dt2D="false" dtr="false" t="normal">20*LOG(P9)</f>
        <v>7.5132722792177065</v>
      </c>
      <c r="S9" s="67" t="n">
        <f aca="false" ca="false" dt2D="false" dtr="false" t="normal">2*$J$6*(P9/1000)</f>
        <v>0.08325145775023325</v>
      </c>
      <c r="T9" s="67" t="n">
        <f aca="false" ca="false" dt2D="false" dtr="false" t="normal">R9+S9</f>
        <v>7.5965237369679395</v>
      </c>
      <c r="U9" s="68" t="n">
        <f aca="false" ca="false" dt2D="false" dtr="false" t="normal">$Q$4-(R9+S9)+$Q$8+$Q$10</f>
        <v>151.23393833637584</v>
      </c>
      <c r="V9" s="69" t="n">
        <f aca="false" ca="false" dt2D="false" dtr="false" t="normal">POWER(10, (U9+$D$16)*0.05)*1000</f>
        <v>29.15995865077157</v>
      </c>
      <c r="W9" s="70" t="n">
        <f aca="false" ca="false" dt2D="false" dtr="false" t="normal">POWER(10, 0.05*T9)</f>
        <v>2.3978730512274575</v>
      </c>
      <c r="X9" s="71" t="n">
        <f aca="false" ca="false" dt2D="false" dtr="false" t="normal">V9*POWER(2, 0.5)*W9</f>
        <v>98.88446962177481</v>
      </c>
      <c r="Z9" s="72" t="n">
        <v>6</v>
      </c>
      <c r="AA9" s="73" t="n">
        <f aca="false" ca="false" dt2D="false" dtr="false" t="normal">AA8+3.75</f>
        <v>29</v>
      </c>
      <c r="AC9" s="0" t="n">
        <f aca="false" ca="false" dt2D="false" dtr="false" t="normal">20*LOG(AA9)</f>
        <v>29.24795995797912</v>
      </c>
      <c r="AD9" s="0" t="n">
        <f aca="false" ca="false" dt2D="false" dtr="false" t="normal">2*$J$6*(AA9/1000)</f>
        <v>1.0165441156870587</v>
      </c>
      <c r="AE9" s="75" t="n">
        <f aca="false" ca="false" dt2D="false" dtr="false" t="normal">AC9+AD9</f>
        <v>30.264504073666178</v>
      </c>
      <c r="AF9" s="74" t="n">
        <f aca="false" ca="false" dt2D="false" dtr="false" t="normal">$AB$4-(AC9+AD9)+$Q$8+$Q$10</f>
        <v>148.5659579996776</v>
      </c>
      <c r="AG9" s="76" t="n">
        <f aca="false" ca="false" dt2D="false" dtr="false" t="normal">POWER(10, (AF9+$D$16)*0.05)*1000</f>
        <v>21.448053633144237</v>
      </c>
      <c r="AH9" s="77" t="n">
        <f aca="false" ca="false" dt2D="false" dtr="false" t="normal">POWER(10, 0.05*AE9)</f>
        <v>32.60057076486421</v>
      </c>
      <c r="AI9" s="0" t="n">
        <f aca="false" ca="false" dt2D="false" dtr="false" t="normal">AG9*POWER(2, 0.5)*AH9</f>
        <v>988.8446962177487</v>
      </c>
      <c r="AK9" s="72" t="n">
        <f aca="false" ca="false" dt2D="false" dtr="false" t="normal">AK8+1</f>
        <v>6</v>
      </c>
      <c r="AL9" s="73" t="n">
        <f aca="false" ca="false" dt2D="false" dtr="false" t="normal">AL8+37.5</f>
        <v>237.5</v>
      </c>
      <c r="AM9" s="72" t="n"/>
      <c r="AN9" s="72" t="n">
        <f aca="false" ca="false" dt2D="false" dtr="false" t="normal">20*LOG(AL9)</f>
        <v>47.5132722792177</v>
      </c>
      <c r="AO9" s="72" t="n">
        <f aca="false" ca="false" dt2D="false" dtr="false" t="normal">2*$J$6*(AL9/1000)</f>
        <v>8.325145775023325</v>
      </c>
      <c r="AP9" s="72" t="n">
        <f aca="false" ca="false" dt2D="false" dtr="false" t="normal">AN9+AO9</f>
        <v>55.838418054241025</v>
      </c>
      <c r="AQ9" s="80" t="n">
        <f aca="false" ca="false" dt2D="false" dtr="false" t="normal">$AM$4-(AN9+AO9)+$Q$8+$Q$10</f>
        <v>127.34172290338088</v>
      </c>
      <c r="AR9" s="81" t="n">
        <f aca="false" ca="false" dt2D="false" dtr="false" t="normal">POWER(10, (AQ9+$D$16)*0.05)*1000</f>
        <v>1.8628424765539422</v>
      </c>
      <c r="AS9" s="82" t="n">
        <f aca="false" ca="false" dt2D="false" dtr="false" t="normal">POWER(10, 0.05*AP9)</f>
        <v>619.328267639415</v>
      </c>
      <c r="AT9" s="72" t="n">
        <f aca="false" ca="false" dt2D="false" dtr="false" t="normal">AR9*POWER(2, 0.5)*AS9</f>
        <v>1631.593748759285</v>
      </c>
      <c r="BB9" s="75" t="n"/>
      <c r="BC9" s="163" t="n">
        <f aca="false" ca="false" dt2D="false" dtr="false" t="normal">40*LOG(P9)</f>
        <v>15.026544558435413</v>
      </c>
      <c r="BD9" s="164" t="n">
        <f aca="false" ca="false" dt2D="false" dtr="false" t="normal">BC9+S9</f>
        <v>15.109796016185646</v>
      </c>
      <c r="BF9" s="165" t="n">
        <f aca="false" ca="false" dt2D="false" dtr="false" t="normal">10*LOG10($D$29*($D$22/1000000)/2)+$J$12+10*LOG10(P9)</f>
        <v>-8.751837579659611</v>
      </c>
      <c r="BG9" s="166" t="n">
        <f aca="false" ca="false" dt2D="false" dtr="false" t="normal">$Q$4-(BC9+S9)+$BE$4+BF9</f>
        <v>140.03002724780006</v>
      </c>
      <c r="BH9" s="167" t="n">
        <f aca="false" ca="false" dt2D="false" dtr="false" t="normal">POWER(10, (BG9+$D$16)*0.05)*1000</f>
        <v>8.02770397620241</v>
      </c>
      <c r="BI9" s="168" t="n">
        <f aca="false" ca="false" dt2D="false" dtr="false" t="normal">POWER(10, 0.05*(BD9-BF9))</f>
        <v>15.59845842736527</v>
      </c>
      <c r="BJ9" s="168" t="n">
        <f aca="false" ca="false" dt2D="false" dtr="false" t="normal">BH9*POWER(2, 0.5)*BI9</f>
        <v>177.08754896942918</v>
      </c>
      <c r="BL9" s="148" t="n">
        <f aca="false" ca="false" dt2D="false" dtr="false" t="normal">BL8+1</f>
        <v>6</v>
      </c>
      <c r="BM9" s="169" t="n">
        <f aca="false" ca="false" dt2D="false" dtr="false" t="normal">BM8+$J$46</f>
        <v>33.75</v>
      </c>
      <c r="BN9" s="148" t="str">
        <f aca="false" ca="false" dt2D="false" dtr="false" t="normal">Q9</f>
        <v>10lgΩ</v>
      </c>
      <c r="BO9" s="170" t="n">
        <f aca="false" ca="false" dt2D="false" dtr="false" t="normal">20*LOG10(BM9)</f>
        <v>30.565475543340877</v>
      </c>
      <c r="BP9" s="170" t="n">
        <f aca="false" ca="false" dt2D="false" dtr="false" t="normal">2*$J$6*(BM9/1000)</f>
        <v>1.1830470311875252</v>
      </c>
      <c r="BQ9" s="171" t="n">
        <f aca="false" ca="false" dt2D="false" dtr="false" t="normal">$BN$4-(BO9+BP9)+$BN$8+$BN$10</f>
        <v>147.0819394988154</v>
      </c>
      <c r="BR9" s="149" t="n">
        <f aca="false" ca="false" dt2D="false" dtr="false" t="normal">POWER(10, (BQ9+$D$16)*0.05)*1000</f>
        <v>18.079522742911003</v>
      </c>
      <c r="BS9" s="172" t="n">
        <f aca="false" ca="false" dt2D="false" dtr="false" t="normal">POWER(10, 0.05*(BO9+BP9))</f>
        <v>38.674626547323335</v>
      </c>
      <c r="BT9" s="149" t="n">
        <f aca="false" ca="false" dt2D="false" dtr="false" t="normal">BR9*BS9</f>
        <v>699.2187902359219</v>
      </c>
      <c r="BW9" s="80" t="n">
        <f aca="false" ca="false" dt2D="false" dtr="false" t="normal">40*LOG10(BM9)</f>
        <v>61.130951086681755</v>
      </c>
      <c r="BY9" s="165" t="n">
        <f aca="false" ca="false" dt2D="false" dtr="false" t="normal">10*LOG10($D$29*($D$23/1000000)/2)+$J$12+10*LOG10(BM9)</f>
        <v>11.982451591925727</v>
      </c>
      <c r="BZ9" s="80" t="n">
        <f aca="false" ca="false" dt2D="false" dtr="false" t="normal">$BN$4-(BW9+BP9)+$BX$4+BY9</f>
        <v>133.56011431770176</v>
      </c>
      <c r="CZ9" s="165" t="n">
        <f aca="false" ca="false" dt2D="false" dtr="false" t="normal">10*LOG10(P7)</f>
        <v>2.108533653148932</v>
      </c>
      <c r="DB9" s="166" t="n">
        <f aca="false" ca="false" dt2D="false" dtr="false" t="normal">$CX$6+$CY$6+CZ9+$DA$6-(BC7+S7)+197</f>
        <v>124.41954993394542</v>
      </c>
      <c r="DC9" s="75" t="n"/>
      <c r="DG9" s="74" t="n">
        <f aca="false" ca="false" dt2D="false" dtr="false" t="normal">30*LOG10(P7)</f>
        <v>6.3256009594467955</v>
      </c>
      <c r="DH9" s="75" t="n">
        <f aca="false" ca="false" dt2D="false" dtr="false" t="normal">$CX$6+$DC$6+$DD$6+$DE$6+$DF$6-(DG9+S7)+182</f>
        <v>161.1004614682445</v>
      </c>
    </row>
    <row outlineLevel="0" r="10">
      <c r="B10" s="97" t="s">
        <v>67</v>
      </c>
      <c r="C10" s="89" t="s">
        <v>68</v>
      </c>
      <c r="D10" s="85" t="n">
        <v>15</v>
      </c>
      <c r="E10" s="86" t="s">
        <v>69</v>
      </c>
      <c r="G10" s="105" t="s">
        <v>70</v>
      </c>
      <c r="H10" s="107" t="s"/>
      <c r="I10" s="107" t="s"/>
      <c r="J10" s="107" t="s"/>
      <c r="K10" s="106" t="s"/>
      <c r="O10" s="1" t="n">
        <f aca="false" ca="false" dt2D="false" dtr="false" t="normal">1+O9</f>
        <v>7</v>
      </c>
      <c r="P10" s="103" t="n">
        <f aca="false" ca="false" dt2D="false" dtr="false" t="normal">P9+$J$45</f>
        <v>2.75</v>
      </c>
      <c r="Q10" s="66" t="n">
        <f aca="false" ca="false" dt2D="false" dtr="false" t="normal">J12</f>
        <v>-5.061198770301525</v>
      </c>
      <c r="R10" s="67" t="n">
        <f aca="false" ca="false" dt2D="false" dtr="false" t="normal">20*LOG(P10)</f>
        <v>8.786653876605252</v>
      </c>
      <c r="S10" s="67" t="n">
        <f aca="false" ca="false" dt2D="false" dtr="false" t="normal">2*$J$6*(P10/1000)</f>
        <v>0.09639642476342797</v>
      </c>
      <c r="T10" s="67" t="n">
        <f aca="false" ca="false" dt2D="false" dtr="false" t="normal">R10+S10</f>
        <v>8.88305030136868</v>
      </c>
      <c r="U10" s="68" t="n">
        <f aca="false" ca="false" dt2D="false" dtr="false" t="normal">$Q$4-(R10+S10)+$Q$8+$Q$10</f>
        <v>149.9474117719751</v>
      </c>
      <c r="V10" s="69" t="n">
        <f aca="false" ca="false" dt2D="false" dtr="false" t="normal">POWER(10, (U10+$D$16)*0.05)*1000</f>
        <v>25.145517365132598</v>
      </c>
      <c r="W10" s="70" t="n">
        <f aca="false" ca="false" dt2D="false" dtr="false" t="normal">POWER(10, 0.05*T10)</f>
        <v>2.780689615897411</v>
      </c>
      <c r="X10" s="71" t="n">
        <f aca="false" ca="false" dt2D="false" dtr="false" t="normal">V10*POWER(2, 0.5)*W10</f>
        <v>98.88446962177498</v>
      </c>
      <c r="Z10" s="72" t="n">
        <v>7</v>
      </c>
      <c r="AA10" s="73" t="n">
        <f aca="false" ca="false" dt2D="false" dtr="false" t="normal">AA9+3.75</f>
        <v>32.75</v>
      </c>
      <c r="AC10" s="0" t="n">
        <f aca="false" ca="false" dt2D="false" dtr="false" t="normal">20*LOG(AA10)</f>
        <v>30.304226086556035</v>
      </c>
      <c r="AD10" s="0" t="n">
        <f aca="false" ca="false" dt2D="false" dtr="false" t="normal">2*$J$6*(AA10/1000)</f>
        <v>1.147993785819006</v>
      </c>
      <c r="AE10" s="75" t="n">
        <f aca="false" ca="false" dt2D="false" dtr="false" t="normal">AC10+AD10</f>
        <v>31.45221987237504</v>
      </c>
      <c r="AF10" s="74" t="n">
        <f aca="false" ca="false" dt2D="false" dtr="false" t="normal">$AB$4-(AC10+AD10)+$Q$8+$Q$10</f>
        <v>147.37824220096877</v>
      </c>
      <c r="AG10" s="76" t="n">
        <f aca="false" ca="false" dt2D="false" dtr="false" t="normal">POWER(10, (AF10+$D$16)*0.05)*1000</f>
        <v>18.706911731894383</v>
      </c>
      <c r="AH10" s="77" t="n">
        <f aca="false" ca="false" dt2D="false" dtr="false" t="normal">POWER(10, 0.05*AE10)</f>
        <v>37.37756398581758</v>
      </c>
      <c r="AI10" s="0" t="n">
        <f aca="false" ca="false" dt2D="false" dtr="false" t="normal">AG10*POWER(2, 0.5)*AH10</f>
        <v>988.8446962177518</v>
      </c>
      <c r="AK10" s="72" t="n">
        <f aca="false" ca="false" dt2D="false" dtr="false" t="normal">AK9+1</f>
        <v>7</v>
      </c>
      <c r="AL10" s="73" t="n">
        <f aca="false" ca="false" dt2D="false" dtr="false" t="normal">AL9+37.5</f>
        <v>275</v>
      </c>
      <c r="AM10" s="72" t="n"/>
      <c r="AN10" s="72" t="n">
        <f aca="false" ca="false" dt2D="false" dtr="false" t="normal">20*LOG(AL10)</f>
        <v>48.78665387660525</v>
      </c>
      <c r="AO10" s="72" t="n">
        <f aca="false" ca="false" dt2D="false" dtr="false" t="normal">2*$J$6*(AL10/1000)</f>
        <v>9.639642476342798</v>
      </c>
      <c r="AP10" s="72" t="n">
        <f aca="false" ca="false" dt2D="false" dtr="false" t="normal">AN10+AO10</f>
        <v>58.42629635294805</v>
      </c>
      <c r="AQ10" s="80" t="n">
        <f aca="false" ca="false" dt2D="false" dtr="false" t="normal">$AM$4-(AN10+AO10)+$Q$8+$Q$10</f>
        <v>124.75384460467387</v>
      </c>
      <c r="AR10" s="81" t="n">
        <f aca="false" ca="false" dt2D="false" dtr="false" t="normal">POWER(10, (AQ10+$D$16)*0.05)*1000</f>
        <v>1.382872745043636</v>
      </c>
      <c r="AS10" s="82" t="n">
        <f aca="false" ca="false" dt2D="false" dtr="false" t="normal">POWER(10, 0.05*AP10)</f>
        <v>834.2857345509894</v>
      </c>
      <c r="AT10" s="72" t="n">
        <f aca="false" ca="false" dt2D="false" dtr="false" t="normal">AR10*POWER(2, 0.5)*AS10</f>
        <v>1631.5937487592887</v>
      </c>
      <c r="BB10" s="75" t="n"/>
      <c r="BC10" s="163" t="n">
        <f aca="false" ca="false" dt2D="false" dtr="false" t="normal">40*LOG(P10)</f>
        <v>17.573307753210504</v>
      </c>
      <c r="BD10" s="164" t="n">
        <f aca="false" ca="false" dt2D="false" dtr="false" t="normal">BC10+S10</f>
        <v>17.66970417797393</v>
      </c>
      <c r="BF10" s="165" t="n">
        <f aca="false" ca="false" dt2D="false" dtr="false" t="normal">10*LOG10($D$29*($D$22/1000000)/2)+$J$12+10*LOG10(P10)</f>
        <v>-8.115146780965839</v>
      </c>
      <c r="BG10" s="166" t="n">
        <f aca="false" ca="false" dt2D="false" dtr="false" t="normal">$Q$4-(BC10+S10)+$BE$4+BF10</f>
        <v>138.10680988470557</v>
      </c>
      <c r="BH10" s="167" t="n">
        <f aca="false" ca="false" dt2D="false" dtr="false" t="normal">POWER(10, (BG10+$D$16)*0.05)*1000</f>
        <v>6.433250778454468</v>
      </c>
      <c r="BI10" s="168" t="n">
        <f aca="false" ca="false" dt2D="false" dtr="false" t="normal">POWER(10, 0.05*(BD10-BF10))</f>
        <v>19.464468439402488</v>
      </c>
      <c r="BJ10" s="168" t="n">
        <f aca="false" ca="false" dt2D="false" dtr="false" t="normal">BH10*POWER(2, 0.5)*BI10</f>
        <v>177.0875489694296</v>
      </c>
      <c r="BL10" s="148" t="n">
        <f aca="false" ca="false" dt2D="false" dtr="false" t="normal">BL9+1</f>
        <v>7</v>
      </c>
      <c r="BM10" s="169" t="n">
        <f aca="false" ca="false" dt2D="false" dtr="false" t="normal">BM9+$J$46</f>
        <v>37.5</v>
      </c>
      <c r="BN10" s="170" t="n">
        <f aca="false" ca="false" dt2D="false" dtr="false" t="normal">Q10</f>
        <v>-5.061198770301525</v>
      </c>
      <c r="BO10" s="170" t="n">
        <f aca="false" ca="false" dt2D="false" dtr="false" t="normal">20*LOG10(BM10)</f>
        <v>31.480625354554377</v>
      </c>
      <c r="BP10" s="170" t="n">
        <f aca="false" ca="false" dt2D="false" dtr="false" t="normal">2*$J$6*(BM10/1000)</f>
        <v>1.3144967013194724</v>
      </c>
      <c r="BQ10" s="171" t="n">
        <f aca="false" ca="false" dt2D="false" dtr="false" t="normal">$BN$4-(BO10+BP10)+$BN$8+$BN$10</f>
        <v>146.03534001746993</v>
      </c>
      <c r="BR10" s="149" t="n">
        <f aca="false" ca="false" dt2D="false" dtr="false" t="normal">POWER(10, (BQ10+$D$16)*0.05)*1000</f>
        <v>16.02717532731952</v>
      </c>
      <c r="BS10" s="172" t="n">
        <f aca="false" ca="false" dt2D="false" dtr="false" t="normal">POWER(10, 0.05*(BO10+BP10))</f>
        <v>43.627075635970044</v>
      </c>
      <c r="BT10" s="149" t="n">
        <f aca="false" ca="false" dt2D="false" dtr="false" t="normal">BR10*BS10</f>
        <v>699.2187902359216</v>
      </c>
      <c r="BW10" s="80" t="n">
        <f aca="false" ca="false" dt2D="false" dtr="false" t="normal">40*LOG10(BM10)</f>
        <v>62.961250709108754</v>
      </c>
      <c r="BY10" s="165" t="n">
        <f aca="false" ca="false" dt2D="false" dtr="false" t="normal">10*LOG10($D$29*($D$23/1000000)/2)+$J$12+10*LOG10(BM10)</f>
        <v>12.440026497532475</v>
      </c>
      <c r="BZ10" s="80" t="n">
        <f aca="false" ca="false" dt2D="false" dtr="false" t="normal">$BN$4-(BW10+BP10)+$BX$4+BY10</f>
        <v>132.05593993074956</v>
      </c>
      <c r="CZ10" s="165" t="n">
        <f aca="false" ca="false" dt2D="false" dtr="false" t="normal">10*LOG10(P8)</f>
        <v>3.010299956639812</v>
      </c>
      <c r="DB10" s="166" t="n">
        <f aca="false" ca="false" dt2D="false" dtr="false" t="normal">$CX$6+$CY$6+CZ10+$DA$6-(BC8+S8)+197</f>
        <v>121.7011060564596</v>
      </c>
      <c r="DC10" s="75" t="n"/>
      <c r="DG10" s="74" t="n">
        <f aca="false" ca="false" dt2D="false" dtr="false" t="normal">30*LOG10(P8)</f>
        <v>9.030899869919436</v>
      </c>
      <c r="DH10" s="75" t="n">
        <f aca="false" ca="false" dt2D="false" dtr="false" t="normal">$CX$6+$DC$6+$DD$6+$DE$6+$DF$6-(DG10+S8)+182</f>
        <v>158.38201759075866</v>
      </c>
    </row>
    <row outlineLevel="0" r="11">
      <c r="B11" s="108" t="s">
        <v>71</v>
      </c>
      <c r="C11" s="89" t="s">
        <v>72</v>
      </c>
      <c r="D11" s="85" t="n">
        <v>0.4</v>
      </c>
      <c r="E11" s="86" t="n"/>
      <c r="G11" s="109" t="s">
        <v>73</v>
      </c>
      <c r="H11" s="110" t="s"/>
      <c r="I11" s="95" t="s">
        <v>74</v>
      </c>
      <c r="J11" s="96" t="n">
        <f aca="false" ca="false" dt2D="false" dtr="false" t="normal">20*LOG(J5/(2*PI()*D9))+7.7</f>
        <v>-16.22239754060305</v>
      </c>
      <c r="K11" s="86" t="s">
        <v>75</v>
      </c>
      <c r="O11" s="1" t="n">
        <f aca="false" ca="false" dt2D="false" dtr="false" t="normal">1+O10</f>
        <v>8</v>
      </c>
      <c r="P11" s="65" t="n">
        <f aca="false" ca="false" dt2D="false" dtr="false" t="normal">P10+$J$45</f>
        <v>3.125</v>
      </c>
      <c r="Q11" s="104" t="n"/>
      <c r="R11" s="67" t="n">
        <f aca="false" ca="false" dt2D="false" dtr="false" t="normal">20*LOG(P11)</f>
        <v>9.897000433601878</v>
      </c>
      <c r="S11" s="67" t="n">
        <f aca="false" ca="false" dt2D="false" dtr="false" t="normal">2*$J$6*(P11/1000)</f>
        <v>0.1095413917766227</v>
      </c>
      <c r="T11" s="67" t="n">
        <f aca="false" ca="false" dt2D="false" dtr="false" t="normal">R11+S11</f>
        <v>10.0065418253785</v>
      </c>
      <c r="U11" s="68" t="n">
        <f aca="false" ca="false" dt2D="false" dtr="false" t="normal">$Q$4-(R11+S11)+$Q$8+$Q$10</f>
        <v>148.8239202479653</v>
      </c>
      <c r="V11" s="69" t="n">
        <f aca="false" ca="false" dt2D="false" dtr="false" t="normal">POWER(10, (U11+$D$16)*0.05)*1000</f>
        <v>22.094592667709925</v>
      </c>
      <c r="W11" s="70" t="n">
        <f aca="false" ca="false" dt2D="false" dtr="false" t="normal">POWER(10, 0.05*T11)</f>
        <v>3.164660244032444</v>
      </c>
      <c r="X11" s="71" t="n">
        <f aca="false" ca="false" dt2D="false" dtr="false" t="normal">V11*POWER(2, 0.5)*W11</f>
        <v>98.88446962177512</v>
      </c>
      <c r="Z11" s="72" t="n">
        <v>8</v>
      </c>
      <c r="AA11" s="73" t="n">
        <f aca="false" ca="false" dt2D="false" dtr="false" t="normal">AA10+3.75</f>
        <v>36.5</v>
      </c>
      <c r="AC11" s="0" t="n">
        <f aca="false" ca="false" dt2D="false" dtr="false" t="normal">20*LOG(AA11)</f>
        <v>31.245857289129493</v>
      </c>
      <c r="AD11" s="0" t="n">
        <f aca="false" ca="false" dt2D="false" dtr="false" t="normal">2*$J$6*(AA11/1000)</f>
        <v>1.279443455950953</v>
      </c>
      <c r="AE11" s="75" t="n">
        <f aca="false" ca="false" dt2D="false" dtr="false" t="normal">AC11+AD11</f>
        <v>32.52530074508044</v>
      </c>
      <c r="AF11" s="74" t="n">
        <f aca="false" ca="false" dt2D="false" dtr="false" t="normal">$AB$4-(AC11+AD11)+$Q$8+$Q$10</f>
        <v>146.30516132826335</v>
      </c>
      <c r="AG11" s="76" t="n">
        <f aca="false" ca="false" dt2D="false" dtr="false" t="normal">POWER(10, (AF11+$D$16)*0.05)*1000</f>
        <v>16.53286248370243</v>
      </c>
      <c r="AH11" s="77" t="n">
        <f aca="false" ca="false" dt2D="false" dtr="false" t="normal">POWER(10, 0.05*AE11)</f>
        <v>42.292663531508225</v>
      </c>
      <c r="AI11" s="0" t="n">
        <f aca="false" ca="false" dt2D="false" dtr="false" t="normal">AG11*POWER(2, 0.5)*AH11</f>
        <v>988.8446962177496</v>
      </c>
      <c r="AK11" s="72" t="n">
        <f aca="false" ca="false" dt2D="false" dtr="false" t="normal">AK10+1</f>
        <v>8</v>
      </c>
      <c r="AL11" s="73" t="n">
        <f aca="false" ca="false" dt2D="false" dtr="false" t="normal">AL10+37.5</f>
        <v>312.5</v>
      </c>
      <c r="AM11" s="72" t="n"/>
      <c r="AN11" s="72" t="n">
        <f aca="false" ca="false" dt2D="false" dtr="false" t="normal">20*LOG(AL11)</f>
        <v>49.89700043360188</v>
      </c>
      <c r="AO11" s="72" t="n">
        <f aca="false" ca="false" dt2D="false" dtr="false" t="normal">2*$J$6*(AL11/1000)</f>
        <v>10.95413917766227</v>
      </c>
      <c r="AP11" s="72" t="n">
        <f aca="false" ca="false" dt2D="false" dtr="false" t="normal">AN11+AO11</f>
        <v>60.85113961126415</v>
      </c>
      <c r="AQ11" s="80" t="n">
        <f aca="false" ca="false" dt2D="false" dtr="false" t="normal">$AM$4-(AN11+AO11)+$Q$8+$Q$10</f>
        <v>122.32900134635776</v>
      </c>
      <c r="AR11" s="81" t="n">
        <f aca="false" ca="false" dt2D="false" dtr="false" t="normal">POWER(10, (AQ11+$D$16)*0.05)*1000</f>
        <v>1.0460201588394915</v>
      </c>
      <c r="AS11" s="82" t="n">
        <f aca="false" ca="false" dt2D="false" dtr="false" t="normal">POWER(10, 0.05*AP11)</f>
        <v>1102.95293464445</v>
      </c>
      <c r="AT11" s="72" t="n">
        <f aca="false" ca="false" dt2D="false" dtr="false" t="normal">AR11*POWER(2, 0.5)*AS11</f>
        <v>1631.5937487592855</v>
      </c>
      <c r="BB11" s="75" t="n"/>
      <c r="BC11" s="163" t="n">
        <f aca="false" ca="false" dt2D="false" dtr="false" t="normal">40*LOG(P11)</f>
        <v>19.794000867203756</v>
      </c>
      <c r="BD11" s="164" t="n">
        <f aca="false" ca="false" dt2D="false" dtr="false" t="normal">BC11+S11</f>
        <v>19.90354225898038</v>
      </c>
      <c r="BF11" s="165" t="n">
        <f aca="false" ca="false" dt2D="false" dtr="false" t="normal">10*LOG10($D$29*($D$22/1000000)/2)+$J$12+10*LOG10(P11)</f>
        <v>-7.559973502467526</v>
      </c>
      <c r="BG11" s="166" t="n">
        <f aca="false" ca="false" dt2D="false" dtr="false" t="normal">$Q$4-(BC11+S11)+$BE$4+BF11</f>
        <v>136.42814508219743</v>
      </c>
      <c r="BH11" s="167" t="n">
        <f aca="false" ca="false" dt2D="false" dtr="false" t="normal">POWER(10, (BG11+$D$16)*0.05)*1000</f>
        <v>5.302702240250387</v>
      </c>
      <c r="BI11" s="168" t="n">
        <f aca="false" ca="false" dt2D="false" dtr="false" t="normal">POWER(10, 0.05*(BD11-BF11))</f>
        <v>23.614338702539666</v>
      </c>
      <c r="BJ11" s="168" t="n">
        <f aca="false" ca="false" dt2D="false" dtr="false" t="normal">BH11*POWER(2, 0.5)*BI11</f>
        <v>177.08754896942963</v>
      </c>
      <c r="BL11" s="148" t="n">
        <f aca="false" ca="false" dt2D="false" dtr="false" t="normal">BL10+1</f>
        <v>8</v>
      </c>
      <c r="BM11" s="169" t="n">
        <f aca="false" ca="false" dt2D="false" dtr="false" t="normal">BM10+$J$46</f>
        <v>41.25</v>
      </c>
      <c r="BO11" s="170" t="n">
        <f aca="false" ca="false" dt2D="false" dtr="false" t="normal">20*LOG10(BM11)</f>
        <v>32.30847905771888</v>
      </c>
      <c r="BP11" s="170" t="n">
        <f aca="false" ca="false" dt2D="false" dtr="false" t="normal">2*$J$6*(BM11/1000)</f>
        <v>1.4459463714514198</v>
      </c>
      <c r="BQ11" s="171" t="n">
        <f aca="false" ca="false" dt2D="false" dtr="false" t="normal">$BN$4-(BO11+BP11)+$BN$8+$BN$10</f>
        <v>145.07603664417348</v>
      </c>
      <c r="BR11" s="149" t="n">
        <f aca="false" ca="false" dt2D="false" dtr="false" t="normal">POWER(10, (BQ11+$D$16)*0.05)*1000</f>
        <v>14.351319039325771</v>
      </c>
      <c r="BS11" s="172" t="n">
        <f aca="false" ca="false" dt2D="false" dtr="false" t="normal">POWER(10, 0.05*(BO11+BP11))</f>
        <v>48.721569656413344</v>
      </c>
      <c r="BT11" s="149" t="n">
        <f aca="false" ca="false" dt2D="false" dtr="false" t="normal">BR11*BS11</f>
        <v>699.2187902359216</v>
      </c>
      <c r="BW11" s="80" t="n">
        <f aca="false" ca="false" dt2D="false" dtr="false" t="normal">40*LOG10(BM11)</f>
        <v>64.61695811543775</v>
      </c>
      <c r="BY11" s="165" t="n">
        <f aca="false" ca="false" dt2D="false" dtr="false" t="normal">10*LOG10($D$29*($D$23/1000000)/2)+$J$12+10*LOG10(BM11)</f>
        <v>12.853953349114725</v>
      </c>
      <c r="BZ11" s="80" t="n">
        <f aca="false" ca="false" dt2D="false" dtr="false" t="normal">$BN$4-(BW11+BP11)+$BX$4+BY11</f>
        <v>130.6827097058709</v>
      </c>
      <c r="CZ11" s="165" t="n">
        <f aca="false" ca="false" dt2D="false" dtr="false" t="normal">10*LOG10(P9)</f>
        <v>3.7566361396088537</v>
      </c>
      <c r="DB11" s="166" t="n">
        <f aca="false" ca="false" dt2D="false" dtr="false" t="normal">$CX$6+$CY$6+CZ11+$DA$6-(BC9+S9)+197</f>
        <v>119.44895254053928</v>
      </c>
      <c r="DC11" s="75" t="n"/>
      <c r="DG11" s="74" t="n">
        <f aca="false" ca="false" dt2D="false" dtr="false" t="normal">30*LOG10(P9)</f>
        <v>11.269908418826562</v>
      </c>
      <c r="DH11" s="75" t="n">
        <f aca="false" ca="false" dt2D="false" dtr="false" t="normal">$CX$6+$DC$6+$DD$6+$DE$6+$DF$6-(DG11+S9)+182</f>
        <v>156.12986407483837</v>
      </c>
    </row>
    <row outlineLevel="0" r="12">
      <c r="B12" s="111" t="s">
        <v>76</v>
      </c>
      <c r="C12" s="112" t="s"/>
      <c r="D12" s="112" t="s"/>
      <c r="E12" s="113" t="s"/>
      <c r="G12" s="114" t="s"/>
      <c r="H12" s="115" t="s"/>
      <c r="I12" s="95" t="s">
        <v>77</v>
      </c>
      <c r="J12" s="96" t="n">
        <f aca="false" ca="false" dt2D="false" dtr="false" t="normal">10*LOG(J5/(2*PI()*D9))+6.9</f>
        <v>-5.061198770301525</v>
      </c>
      <c r="K12" s="86" t="s">
        <v>75</v>
      </c>
      <c r="O12" s="1" t="n">
        <f aca="false" ca="false" dt2D="false" dtr="false" t="normal">1+O11</f>
        <v>9</v>
      </c>
      <c r="P12" s="65" t="n">
        <f aca="false" ca="false" dt2D="false" dtr="false" t="normal">P11+$J$45</f>
        <v>3.5</v>
      </c>
      <c r="Q12" s="104" t="s">
        <v>37</v>
      </c>
      <c r="R12" s="67" t="n">
        <f aca="false" ca="false" dt2D="false" dtr="false" t="normal">20*LOG(P12)</f>
        <v>10.881360887005512</v>
      </c>
      <c r="S12" s="67" t="n">
        <f aca="false" ca="false" dt2D="false" dtr="false" t="normal">2*$J$6*(P12/1000)</f>
        <v>0.12268635878981743</v>
      </c>
      <c r="T12" s="67" t="n">
        <f aca="false" ca="false" dt2D="false" dtr="false" t="normal">R12+S12</f>
        <v>11.004047245795329</v>
      </c>
      <c r="U12" s="68" t="n">
        <f aca="false" ca="false" dt2D="false" dtr="false" t="normal">$Q$4-(R12+S12)+$Q$8+$Q$10</f>
        <v>147.82641482754846</v>
      </c>
      <c r="V12" s="69" t="n">
        <f aca="false" ca="false" dt2D="false" dtr="false" t="normal">POWER(10, (U12+$D$16)*0.05)*1000</f>
        <v>19.69748272957763</v>
      </c>
      <c r="W12" s="70" t="n">
        <f aca="false" ca="false" dt2D="false" dtr="false" t="normal">POWER(10, 0.05*T12)</f>
        <v>3.5497875532388665</v>
      </c>
      <c r="X12" s="71" t="n">
        <f aca="false" ca="false" dt2D="false" dtr="false" t="normal">V12*POWER(2, 0.5)*W12</f>
        <v>98.88446962177493</v>
      </c>
      <c r="Z12" s="72" t="n">
        <v>9</v>
      </c>
      <c r="AA12" s="73" t="n">
        <f aca="false" ca="false" dt2D="false" dtr="false" t="normal">AA11+3.75</f>
        <v>40.25</v>
      </c>
      <c r="AC12" s="0" t="n">
        <f aca="false" ca="false" dt2D="false" dtr="false" t="normal">20*LOG(AA12)</f>
        <v>32.09531769407774</v>
      </c>
      <c r="AD12" s="0" t="n">
        <f aca="false" ca="false" dt2D="false" dtr="false" t="normal">2*$J$6*(AA12/1000)</f>
        <v>1.4108931260829003</v>
      </c>
      <c r="AE12" s="75" t="n">
        <f aca="false" ca="false" dt2D="false" dtr="false" t="normal">AC12+AD12</f>
        <v>33.506210820160646</v>
      </c>
      <c r="AF12" s="74" t="n">
        <f aca="false" ca="false" dt2D="false" dtr="false" t="normal">$AB$4-(AC12+AD12)+$Q$8+$Q$10</f>
        <v>145.32425125318315</v>
      </c>
      <c r="AG12" s="76" t="n">
        <f aca="false" ca="false" dt2D="false" dtr="false" t="normal">POWER(10, (AF12+$D$16)*0.05)*1000</f>
        <v>14.767349369717913</v>
      </c>
      <c r="AH12" s="77" t="n">
        <f aca="false" ca="false" dt2D="false" dtr="false" t="normal">POWER(10, 0.05*AE12)</f>
        <v>47.34897053832479</v>
      </c>
      <c r="AI12" s="0" t="n">
        <f aca="false" ca="false" dt2D="false" dtr="false" t="normal">AG12*POWER(2, 0.5)*AH12</f>
        <v>988.8446962177501</v>
      </c>
      <c r="AK12" s="72" t="n">
        <f aca="false" ca="false" dt2D="false" dtr="false" t="normal">AK11+1</f>
        <v>9</v>
      </c>
      <c r="AL12" s="73" t="n">
        <f aca="false" ca="false" dt2D="false" dtr="false" t="normal">AL11+37.5</f>
        <v>350</v>
      </c>
      <c r="AM12" s="72" t="n"/>
      <c r="AN12" s="72" t="n">
        <f aca="false" ca="false" dt2D="false" dtr="false" t="normal">20*LOG(AL12)</f>
        <v>50.881360887005506</v>
      </c>
      <c r="AO12" s="72" t="n">
        <f aca="false" ca="false" dt2D="false" dtr="false" t="normal">2*$J$6*(AL12/1000)</f>
        <v>12.268635878981742</v>
      </c>
      <c r="AP12" s="72" t="n">
        <f aca="false" ca="false" dt2D="false" dtr="false" t="normal">AN12+AO12</f>
        <v>63.14999676598725</v>
      </c>
      <c r="AQ12" s="80" t="n">
        <f aca="false" ca="false" dt2D="false" dtr="false" t="normal">$AM$4-(AN12+AO12)+$Q$8+$Q$10</f>
        <v>120.03014419163466</v>
      </c>
      <c r="AR12" s="81" t="n">
        <f aca="false" ca="false" dt2D="false" dtr="false" t="normal">POWER(10, (AQ12+$D$16)*0.05)*1000</f>
        <v>0.8027812059178929</v>
      </c>
      <c r="AS12" s="82" t="n">
        <f aca="false" ca="false" dt2D="false" dtr="false" t="normal">POWER(10, 0.05*AP12)</f>
        <v>1437.1425182657679</v>
      </c>
      <c r="AT12" s="72" t="n">
        <f aca="false" ca="false" dt2D="false" dtr="false" t="normal">AR12*POWER(2, 0.5)*AS12</f>
        <v>1631.5937487592853</v>
      </c>
      <c r="BB12" s="75" t="n"/>
      <c r="BC12" s="163" t="n">
        <f aca="false" ca="false" dt2D="false" dtr="false" t="normal">40*LOG(P12)</f>
        <v>21.762721774011023</v>
      </c>
      <c r="BD12" s="164" t="n">
        <f aca="false" ca="false" dt2D="false" dtr="false" t="normal">BC12+S12</f>
        <v>21.88540813280084</v>
      </c>
      <c r="BF12" s="165" t="n">
        <f aca="false" ca="false" dt2D="false" dtr="false" t="normal">10*LOG10($D$29*($D$22/1000000)/2)+$J$12+10*LOG10(P12)</f>
        <v>-7.067793275765709</v>
      </c>
      <c r="BG12" s="166" t="n">
        <f aca="false" ca="false" dt2D="false" dtr="false" t="normal">$Q$4-(BC12+S12)+$BE$4+BF12</f>
        <v>134.93845943507876</v>
      </c>
      <c r="BH12" s="167" t="n">
        <f aca="false" ca="false" dt2D="false" dtr="false" t="normal">POWER(10, (BG12+$D$16)*0.05)*1000</f>
        <v>4.466969207695895</v>
      </c>
      <c r="BI12" s="168" t="n">
        <f aca="false" ca="false" dt2D="false" dtr="false" t="normal">POWER(10, 0.05*(BD12-BF12))</f>
        <v>28.03238637155898</v>
      </c>
      <c r="BJ12" s="168" t="n">
        <f aca="false" ca="false" dt2D="false" dtr="false" t="normal">BH12*POWER(2, 0.5)*BI12</f>
        <v>177.08754896942898</v>
      </c>
      <c r="BL12" s="148" t="n">
        <f aca="false" ca="false" dt2D="false" dtr="false" t="normal">BL11+1</f>
        <v>9</v>
      </c>
      <c r="BM12" s="169" t="n">
        <f aca="false" ca="false" dt2D="false" dtr="false" t="normal">BM11+$J$46</f>
        <v>45</v>
      </c>
      <c r="BO12" s="170" t="n">
        <f aca="false" ca="false" dt2D="false" dtr="false" t="normal">20*LOG10(BM12)</f>
        <v>33.06425027550687</v>
      </c>
      <c r="BP12" s="170" t="n">
        <f aca="false" ca="false" dt2D="false" dtr="false" t="normal">2*$J$6*(BM12/1000)</f>
        <v>1.5773960415833668</v>
      </c>
      <c r="BQ12" s="171" t="n">
        <f aca="false" ca="false" dt2D="false" dtr="false" t="normal">$BN$4-(BO12+BP12)+$BN$8+$BN$10</f>
        <v>144.18881575625355</v>
      </c>
      <c r="BR12" s="149" t="n">
        <f aca="false" ca="false" dt2D="false" dtr="false" t="normal">POWER(10, (BQ12+$D$16)*0.05)*1000</f>
        <v>12.957785152108809</v>
      </c>
      <c r="BS12" s="172" t="n">
        <f aca="false" ca="false" dt2D="false" dtr="false" t="normal">POWER(10, 0.05*(BO12+BP12))</f>
        <v>53.96128906506278</v>
      </c>
      <c r="BT12" s="149" t="n">
        <f aca="false" ca="false" dt2D="false" dtr="false" t="normal">BR12*BS12</f>
        <v>699.2187902359219</v>
      </c>
      <c r="BW12" s="80" t="n">
        <f aca="false" ca="false" dt2D="false" dtr="false" t="normal">40*LOG10(BM12)</f>
        <v>66.12850055101374</v>
      </c>
      <c r="BY12" s="165" t="n">
        <f aca="false" ca="false" dt2D="false" dtr="false" t="normal">10*LOG10($D$29*($D$23/1000000)/2)+$J$12+10*LOG10(BM12)</f>
        <v>13.231838958008723</v>
      </c>
      <c r="BZ12" s="80" t="n">
        <f aca="false" ca="false" dt2D="false" dtr="false" t="normal">$BN$4-(BW12+BP12)+$BX$4+BY12</f>
        <v>129.41760320905695</v>
      </c>
      <c r="CZ12" s="165" t="n">
        <f aca="false" ca="false" dt2D="false" dtr="false" t="normal">10*LOG10(P10)</f>
        <v>4.393326938302627</v>
      </c>
      <c r="DB12" s="166" t="n">
        <f aca="false" ca="false" dt2D="false" dtr="false" t="normal">$CX$6+$CY$6+CZ12+$DA$6-(BC10+S10)+197</f>
        <v>117.52573517744476</v>
      </c>
      <c r="DC12" s="75" t="n"/>
      <c r="DG12" s="74" t="n">
        <f aca="false" ca="false" dt2D="false" dtr="false" t="normal">30*LOG10(P10)</f>
        <v>13.179980814907879</v>
      </c>
      <c r="DH12" s="75" t="n">
        <f aca="false" ca="false" dt2D="false" dtr="false" t="normal">$CX$6+$DC$6+$DD$6+$DE$6+$DF$6-(DG12+S10)+182</f>
        <v>154.20664671174384</v>
      </c>
    </row>
    <row outlineLevel="0" r="13">
      <c r="B13" s="83" t="s">
        <v>78</v>
      </c>
      <c r="C13" s="86" t="s">
        <v>79</v>
      </c>
      <c r="D13" s="85" t="n">
        <v>350</v>
      </c>
      <c r="E13" s="86" t="s">
        <v>80</v>
      </c>
      <c r="G13" s="109" t="s">
        <v>81</v>
      </c>
      <c r="H13" s="110" t="s"/>
      <c r="I13" s="95" t="s">
        <v>82</v>
      </c>
      <c r="J13" s="116" t="n">
        <f aca="false" ca="false" dt2D="false" dtr="false" t="normal">2*PI()*(1-COS(RADIANS(D10/2)))</f>
        <v>0.05375352131695916</v>
      </c>
      <c r="K13" s="86" t="s">
        <v>83</v>
      </c>
      <c r="O13" s="1" t="n">
        <f aca="false" ca="false" dt2D="false" dtr="false" t="normal">1+O12</f>
        <v>10</v>
      </c>
      <c r="P13" s="65" t="n">
        <f aca="false" ca="false" dt2D="false" dtr="false" t="normal">P12+$J$45</f>
        <v>3.875</v>
      </c>
      <c r="Q13" s="66" t="n">
        <f aca="false" ca="false" dt2D="false" dtr="false" t="normal">170.8+10*LOG10(J34)+J9</f>
        <v>194.72239754060305</v>
      </c>
      <c r="R13" s="67" t="n">
        <f aca="false" ca="false" dt2D="false" dtr="false" t="normal">20*LOG(P13)</f>
        <v>11.76543413684658</v>
      </c>
      <c r="S13" s="67" t="n">
        <f aca="false" ca="false" dt2D="false" dtr="false" t="normal">2*$J$6*(P13/1000)</f>
        <v>0.13583132580301213</v>
      </c>
      <c r="T13" s="67" t="n">
        <f aca="false" ca="false" dt2D="false" dtr="false" t="normal">R13+S13</f>
        <v>11.901265462649592</v>
      </c>
      <c r="U13" s="68" t="n">
        <f aca="false" ca="false" dt2D="false" dtr="false" t="normal">$Q$4-(R13+S13)+$Q$8+$Q$10</f>
        <v>146.9291966106942</v>
      </c>
      <c r="V13" s="69" t="n">
        <f aca="false" ca="false" dt2D="false" dtr="false" t="normal">POWER(10, (U13+$D$16)*0.05)*1000</f>
        <v>17.764370300842472</v>
      </c>
      <c r="W13" s="70" t="n">
        <f aca="false" ca="false" dt2D="false" dtr="false" t="normal">POWER(10, 0.05*T13)</f>
        <v>3.9360741664046555</v>
      </c>
      <c r="X13" s="71" t="n">
        <f aca="false" ca="false" dt2D="false" dtr="false" t="normal">V13*POWER(2, 0.5)*W13</f>
        <v>98.88446962177485</v>
      </c>
      <c r="Z13" s="72" t="n">
        <v>10</v>
      </c>
      <c r="AA13" s="73" t="n">
        <f aca="false" ca="false" dt2D="false" dtr="false" t="normal">AA12+3.75</f>
        <v>44</v>
      </c>
      <c r="AC13" s="0" t="n">
        <f aca="false" ca="false" dt2D="false" dtr="false" t="normal">20*LOG(AA13)</f>
        <v>32.86905352972374</v>
      </c>
      <c r="AD13" s="0" t="n">
        <f aca="false" ca="false" dt2D="false" dtr="false" t="normal">2*$J$6*(AA13/1000)</f>
        <v>1.5423427962148475</v>
      </c>
      <c r="AE13" s="75" t="n">
        <f aca="false" ca="false" dt2D="false" dtr="false" t="normal">AC13+AD13</f>
        <v>34.41139632593859</v>
      </c>
      <c r="AF13" s="74" t="n">
        <f aca="false" ca="false" dt2D="false" dtr="false" t="normal">$AB$4-(AC13+AD13)+$Q$8+$Q$10</f>
        <v>144.4190657474052</v>
      </c>
      <c r="AG13" s="76" t="n">
        <f aca="false" ca="false" dt2D="false" dtr="false" t="normal">POWER(10, (AF13+$D$16)*0.05)*1000</f>
        <v>13.305869949214367</v>
      </c>
      <c r="AH13" s="77" t="n">
        <f aca="false" ca="false" dt2D="false" dtr="false" t="normal">POWER(10, 0.05*AE13)</f>
        <v>52.54964860656907</v>
      </c>
      <c r="AI13" s="0" t="n">
        <f aca="false" ca="false" dt2D="false" dtr="false" t="normal">AG13*POWER(2, 0.5)*AH13</f>
        <v>988.8446962177493</v>
      </c>
      <c r="AK13" s="72" t="n">
        <f aca="false" ca="false" dt2D="false" dtr="false" t="normal">AK12+1</f>
        <v>10</v>
      </c>
      <c r="AL13" s="73" t="n">
        <f aca="false" ca="false" dt2D="false" dtr="false" t="normal">AL12+37.5</f>
        <v>387.5</v>
      </c>
      <c r="AM13" s="72" t="n"/>
      <c r="AN13" s="72" t="n">
        <f aca="false" ca="false" dt2D="false" dtr="false" t="normal">20*LOG(AL13)</f>
        <v>51.76543413684658</v>
      </c>
      <c r="AO13" s="72" t="n">
        <f aca="false" ca="false" dt2D="false" dtr="false" t="normal">2*$J$6*(AL13/1000)</f>
        <v>13.583132580301214</v>
      </c>
      <c r="AP13" s="72" t="n">
        <f aca="false" ca="false" dt2D="false" dtr="false" t="normal">AN13+AO13</f>
        <v>65.34856671714779</v>
      </c>
      <c r="AQ13" s="80" t="n">
        <f aca="false" ca="false" dt2D="false" dtr="false" t="normal">$AM$4-(AN13+AO13)+$Q$8+$Q$10</f>
        <v>117.83157424047414</v>
      </c>
      <c r="AR13" s="81" t="n">
        <f aca="false" ca="false" dt2D="false" dtr="false" t="normal">POWER(10, (AQ13+$D$16)*0.05)*1000</f>
        <v>0.6232592016105337</v>
      </c>
      <c r="AS13" s="82" t="n">
        <f aca="false" ca="false" dt2D="false" dtr="false" t="normal">POWER(10, 0.05*AP13)</f>
        <v>1851.0934149195464</v>
      </c>
      <c r="AT13" s="72" t="n">
        <f aca="false" ca="false" dt2D="false" dtr="false" t="normal">AR13*POWER(2, 0.5)*AS13</f>
        <v>1631.5937487592885</v>
      </c>
      <c r="BB13" s="75" t="n"/>
      <c r="BC13" s="163" t="n">
        <f aca="false" ca="false" dt2D="false" dtr="false" t="normal">40*LOG(P13)</f>
        <v>23.53086827369316</v>
      </c>
      <c r="BD13" s="164" t="n">
        <f aca="false" ca="false" dt2D="false" dtr="false" t="normal">BC13+S13</f>
        <v>23.66669959949617</v>
      </c>
      <c r="BF13" s="165" t="n">
        <f aca="false" ca="false" dt2D="false" dtr="false" t="normal">10*LOG10($D$29*($D$22/1000000)/2)+$J$12+10*LOG10(P13)</f>
        <v>-6.625756650845174</v>
      </c>
      <c r="BG13" s="166" t="n">
        <f aca="false" ca="false" dt2D="false" dtr="false" t="normal">$Q$4-(BC13+S13)+$BE$4+BF13</f>
        <v>133.59920459330397</v>
      </c>
      <c r="BH13" s="167" t="n">
        <f aca="false" ca="false" dt2D="false" dtr="false" t="normal">POWER(10, (BG13+$D$16)*0.05)*1000</f>
        <v>3.828690111837942</v>
      </c>
      <c r="BI13" s="168" t="n">
        <f aca="false" ca="false" dt2D="false" dtr="false" t="normal">POWER(10, 0.05*(BD13-BF13))</f>
        <v>32.70565208524463</v>
      </c>
      <c r="BJ13" s="168" t="n">
        <f aca="false" ca="false" dt2D="false" dtr="false" t="normal">BH13*POWER(2, 0.5)*BI13</f>
        <v>177.08754896942904</v>
      </c>
      <c r="BL13" s="148" t="n">
        <f aca="false" ca="false" dt2D="false" dtr="false" t="normal">BL12+1</f>
        <v>10</v>
      </c>
      <c r="BM13" s="169" t="n">
        <f aca="false" ca="false" dt2D="false" dtr="false" t="normal">BM12+$J$46</f>
        <v>48.75</v>
      </c>
      <c r="BO13" s="170" t="n">
        <f aca="false" ca="false" dt2D="false" dtr="false" t="normal">20*LOG10(BM13)</f>
        <v>33.75949240069111</v>
      </c>
      <c r="BP13" s="170" t="n">
        <f aca="false" ca="false" dt2D="false" dtr="false" t="normal">2*$J$6*(BM13/1000)</f>
        <v>1.7088457117153142</v>
      </c>
      <c r="BQ13" s="171" t="n">
        <f aca="false" ca="false" dt2D="false" dtr="false" t="normal">$BN$4-(BO13+BP13)+$BN$8+$BN$10</f>
        <v>143.36212396093737</v>
      </c>
      <c r="BR13" s="149" t="n">
        <f aca="false" ca="false" dt2D="false" dtr="false" t="normal">POWER(10, (BQ13+$D$16)*0.05)*1000</f>
        <v>11.781380568714285</v>
      </c>
      <c r="BS13" s="172" t="n">
        <f aca="false" ca="false" dt2D="false" dtr="false" t="normal">POWER(10, 0.05*(BO13+BP13))</f>
        <v>59.34947828548319</v>
      </c>
      <c r="BT13" s="149" t="n">
        <f aca="false" ca="false" dt2D="false" dtr="false" t="normal">BR13*BS13</f>
        <v>699.218790235922</v>
      </c>
      <c r="BW13" s="80" t="n">
        <f aca="false" ca="false" dt2D="false" dtr="false" t="normal">40*LOG10(BM13)</f>
        <v>67.51898480138222</v>
      </c>
      <c r="BY13" s="165" t="n">
        <f aca="false" ca="false" dt2D="false" dtr="false" t="normal">10*LOG10($D$29*($D$23/1000000)/2)+$J$12+10*LOG10(BM13)</f>
        <v>13.579460020600841</v>
      </c>
      <c r="BZ13" s="80" t="n">
        <f aca="false" ca="false" dt2D="false" dtr="false" t="normal">$BN$4-(BW13+BP13)+$BX$4+BY13</f>
        <v>128.24329035114863</v>
      </c>
      <c r="CZ13" s="165" t="n">
        <f aca="false" ca="false" dt2D="false" dtr="false" t="normal">10*LOG10(P11)</f>
        <v>4.94850021680094</v>
      </c>
      <c r="DB13" s="166" t="n">
        <f aca="false" ca="false" dt2D="false" dtr="false" t="normal">$CX$6+$CY$6+CZ13+$DA$6-(BC11+S11)+197</f>
        <v>115.84707037493662</v>
      </c>
      <c r="DC13" s="75" t="n"/>
      <c r="DG13" s="74" t="n">
        <f aca="false" ca="false" dt2D="false" dtr="false" t="normal">30*LOG10(P11)</f>
        <v>14.84550065040282</v>
      </c>
      <c r="DH13" s="75" t="n">
        <f aca="false" ca="false" dt2D="false" dtr="false" t="normal">$CX$6+$DC$6+$DD$6+$DE$6+$DF$6-(DG13+S11)+182</f>
        <v>152.5279819092357</v>
      </c>
    </row>
    <row outlineLevel="0" r="14">
      <c r="B14" s="91" t="s"/>
      <c r="C14" s="117" t="s">
        <v>84</v>
      </c>
      <c r="D14" s="118" t="n">
        <f aca="false" ca="false" dt2D="false" dtr="false" t="normal">20*LOG10(D13*POWER(10, 6))</f>
        <v>170.8813608870055</v>
      </c>
      <c r="E14" s="117" t="s">
        <v>85</v>
      </c>
      <c r="G14" s="114" t="s"/>
      <c r="H14" s="115" t="s"/>
      <c r="I14" s="95" t="s">
        <v>66</v>
      </c>
      <c r="J14" s="96" t="n">
        <f aca="false" ca="false" dt2D="false" dtr="false" t="normal">10*LOG10(J13)</f>
        <v>-12.695930804647748</v>
      </c>
      <c r="K14" s="86" t="s">
        <v>75</v>
      </c>
      <c r="O14" s="1" t="n">
        <f aca="false" ca="false" dt2D="false" dtr="false" t="normal">1+O13</f>
        <v>11</v>
      </c>
      <c r="P14" s="65" t="n">
        <f aca="false" ca="false" dt2D="false" dtr="false" t="normal">P13+$J$45</f>
        <v>4.25</v>
      </c>
      <c r="Q14" s="104" t="n"/>
      <c r="R14" s="67" t="n">
        <f aca="false" ca="false" dt2D="false" dtr="false" t="normal">20*LOG(P14)</f>
        <v>12.56777860100623</v>
      </c>
      <c r="S14" s="67" t="n">
        <f aca="false" ca="false" dt2D="false" dtr="false" t="normal">2*$J$6*(P14/1000)</f>
        <v>0.1489762928162069</v>
      </c>
      <c r="T14" s="67" t="n">
        <f aca="false" ca="false" dt2D="false" dtr="false" t="normal">R14+S14</f>
        <v>12.716754893822436</v>
      </c>
      <c r="U14" s="68" t="n">
        <f aca="false" ca="false" dt2D="false" dtr="false" t="normal">$Q$4-(R14+S14)+$Q$8+$Q$10</f>
        <v>146.11370717952136</v>
      </c>
      <c r="V14" s="69" t="n">
        <f aca="false" ca="false" dt2D="false" dtr="false" t="normal">POWER(10, (U14+$D$16)*0.05)*1000</f>
        <v>16.17243245518796</v>
      </c>
      <c r="W14" s="70" t="n">
        <f aca="false" ca="false" dt2D="false" dtr="false" t="normal">POWER(10, 0.05*T14)</f>
        <v>4.3235227117094555</v>
      </c>
      <c r="X14" s="71" t="n">
        <f aca="false" ca="false" dt2D="false" dtr="false" t="normal">V14*POWER(2, 0.5)*W14</f>
        <v>98.88446962177498</v>
      </c>
      <c r="Z14" s="72" t="n">
        <v>11</v>
      </c>
      <c r="AA14" s="73" t="n">
        <f aca="false" ca="false" dt2D="false" dtr="false" t="normal">AA13+3.75</f>
        <v>47.75</v>
      </c>
      <c r="AC14" s="0" t="n">
        <f aca="false" ca="false" dt2D="false" dtr="false" t="normal">20*LOG(AA14)</f>
        <v>33.5794675183953</v>
      </c>
      <c r="AD14" s="0" t="n">
        <f aca="false" ca="false" dt2D="false" dtr="false" t="normal">2*$J$6*(AA14/1000)</f>
        <v>1.673792466346795</v>
      </c>
      <c r="AE14" s="75" t="n">
        <f aca="false" ca="false" dt2D="false" dtr="false" t="normal">AC14+AD14</f>
        <v>35.253259984742094</v>
      </c>
      <c r="AF14" s="74" t="n">
        <f aca="false" ca="false" dt2D="false" dtr="false" t="normal">$AB$4-(AC14+AD14)+$Q$8+$Q$10</f>
        <v>143.5772020886017</v>
      </c>
      <c r="AG14" s="76" t="n">
        <f aca="false" ca="false" dt2D="false" dtr="false" t="normal">POWER(10, (AF14+$D$16)*0.05)*1000</f>
        <v>12.07675042628537</v>
      </c>
      <c r="AH14" s="77" t="n">
        <f aca="false" ca="false" dt2D="false" dtr="false" t="normal">POWER(10, 0.05*AE14)</f>
        <v>57.89792498436116</v>
      </c>
      <c r="AI14" s="0" t="n">
        <f aca="false" ca="false" dt2D="false" dtr="false" t="normal">AG14*POWER(2, 0.5)*AH14</f>
        <v>988.8446962177493</v>
      </c>
      <c r="AK14" s="72" t="n">
        <f aca="false" ca="false" dt2D="false" dtr="false" t="normal">AK13+1</f>
        <v>11</v>
      </c>
      <c r="AL14" s="73" t="n">
        <f aca="false" ca="false" dt2D="false" dtr="false" t="normal">AL13+37.5</f>
        <v>425</v>
      </c>
      <c r="AM14" s="72" t="n"/>
      <c r="AN14" s="72" t="n">
        <f aca="false" ca="false" dt2D="false" dtr="false" t="normal">20*LOG(AL14)</f>
        <v>52.56777860100623</v>
      </c>
      <c r="AO14" s="72" t="n">
        <f aca="false" ca="false" dt2D="false" dtr="false" t="normal">2*$J$6*(AL14/1000)</f>
        <v>14.897629281620686</v>
      </c>
      <c r="AP14" s="72" t="n">
        <f aca="false" ca="false" dt2D="false" dtr="false" t="normal">AN14+AO14</f>
        <v>67.46540788262692</v>
      </c>
      <c r="AQ14" s="80" t="n">
        <f aca="false" ca="false" dt2D="false" dtr="false" t="normal">$AM$4-(AN14+AO14)+$Q$8+$Q$10</f>
        <v>115.714733074995</v>
      </c>
      <c r="AR14" s="81" t="n">
        <f aca="false" ca="false" dt2D="false" dtr="false" t="normal">POWER(10, (AQ14+$D$16)*0.05)*1000</f>
        <v>0.48845734073483943</v>
      </c>
      <c r="AS14" s="82" t="n">
        <f aca="false" ca="false" dt2D="false" dtr="false" t="normal">POWER(10, 0.05*AP14)</f>
        <v>2361.948337501936</v>
      </c>
      <c r="AT14" s="72" t="n">
        <f aca="false" ca="false" dt2D="false" dtr="false" t="normal">AR14*POWER(2, 0.5)*AS14</f>
        <v>1631.5937487592853</v>
      </c>
      <c r="BB14" s="75" t="n"/>
      <c r="BC14" s="163" t="n">
        <f aca="false" ca="false" dt2D="false" dtr="false" t="normal">40*LOG(P14)</f>
        <v>25.13555720201246</v>
      </c>
      <c r="BD14" s="164" t="n">
        <f aca="false" ca="false" dt2D="false" dtr="false" t="normal">BC14+S14</f>
        <v>25.28453349482867</v>
      </c>
      <c r="BF14" s="165" t="n">
        <f aca="false" ca="false" dt2D="false" dtr="false" t="normal">10*LOG10($D$29*($D$22/1000000)/2)+$J$12+10*LOG10(P14)</f>
        <v>-6.2245844187653505</v>
      </c>
      <c r="BG14" s="166" t="n">
        <f aca="false" ca="false" dt2D="false" dtr="false" t="normal">$Q$4-(BC14+S14)+$BE$4+BF14</f>
        <v>132.3825429300513</v>
      </c>
      <c r="BH14" s="167" t="n">
        <f aca="false" ca="false" dt2D="false" dtr="false" t="normal">POWER(10, (BG14+$D$16)*0.05)*1000</f>
        <v>3.32825914125303</v>
      </c>
      <c r="BI14" s="168" t="n">
        <f aca="false" ca="false" dt2D="false" dtr="false" t="normal">POWER(10, 0.05*(BD14-BF14))</f>
        <v>37.62321424672634</v>
      </c>
      <c r="BJ14" s="168" t="n">
        <f aca="false" ca="false" dt2D="false" dtr="false" t="normal">BH14*POWER(2, 0.5)*BI14</f>
        <v>177.08754896942918</v>
      </c>
      <c r="BL14" s="148" t="n">
        <f aca="false" ca="false" dt2D="false" dtr="false" t="normal">BL13+1</f>
        <v>11</v>
      </c>
      <c r="BM14" s="169" t="n">
        <f aca="false" ca="false" dt2D="false" dtr="false" t="normal">BM13+$J$46</f>
        <v>52.5</v>
      </c>
      <c r="BO14" s="170" t="n">
        <f aca="false" ca="false" dt2D="false" dtr="false" t="normal">20*LOG10(BM14)</f>
        <v>34.40318606811913</v>
      </c>
      <c r="BP14" s="170" t="n">
        <f aca="false" ca="false" dt2D="false" dtr="false" t="normal">2*$J$6*(BM14/1000)</f>
        <v>1.8402953818472612</v>
      </c>
      <c r="BQ14" s="171" t="n">
        <f aca="false" ca="false" dt2D="false" dtr="false" t="normal">$BN$4-(BO14+BP14)+$BN$8+$BN$10</f>
        <v>142.5869806233774</v>
      </c>
      <c r="BR14" s="149" t="n">
        <f aca="false" ca="false" dt2D="false" dtr="false" t="normal">POWER(10, (BQ14+$D$16)*0.05)*1000</f>
        <v>10.775539373932213</v>
      </c>
      <c r="BS14" s="172" t="n">
        <f aca="false" ca="false" dt2D="false" dtr="false" t="normal">POWER(10, 0.05*(BO14+BP14))</f>
        <v>64.88944691970102</v>
      </c>
      <c r="BT14" s="149" t="n">
        <f aca="false" ca="false" dt2D="false" dtr="false" t="normal">BR14*BS14</f>
        <v>699.2187902359227</v>
      </c>
      <c r="BW14" s="80" t="n">
        <f aca="false" ca="false" dt2D="false" dtr="false" t="normal">40*LOG10(BM14)</f>
        <v>68.80637213623827</v>
      </c>
      <c r="BY14" s="165" t="n">
        <f aca="false" ca="false" dt2D="false" dtr="false" t="normal">10*LOG10($D$29*($D$23/1000000)/2)+$J$12+10*LOG10(BM14)</f>
        <v>13.901306854314853</v>
      </c>
      <c r="BZ14" s="80" t="n">
        <f aca="false" ca="false" dt2D="false" dtr="false" t="normal">$BN$4-(BW14+BP14)+$BX$4+BY14</f>
        <v>127.14630017987464</v>
      </c>
      <c r="CZ14" s="165" t="n">
        <f aca="false" ca="false" dt2D="false" dtr="false" t="normal">10*LOG10(P12)</f>
        <v>5.440680443502757</v>
      </c>
      <c r="DB14" s="166" t="n">
        <f aca="false" ca="false" dt2D="false" dtr="false" t="normal">$CX$6+$CY$6+CZ14+$DA$6-(BC12+S12)+197</f>
        <v>114.35738472781799</v>
      </c>
      <c r="DC14" s="75" t="n"/>
      <c r="DG14" s="74" t="n">
        <f aca="false" ca="false" dt2D="false" dtr="false" t="normal">30*LOG10(P12)</f>
        <v>16.32204133050827</v>
      </c>
      <c r="DH14" s="75" t="n">
        <f aca="false" ca="false" dt2D="false" dtr="false" t="normal">$CX$6+$DC$6+$DD$6+$DE$6+$DF$6-(DG14+S12)+182</f>
        <v>151.03829626211706</v>
      </c>
    </row>
    <row outlineLevel="0" r="15">
      <c r="B15" s="119" t="s">
        <v>86</v>
      </c>
      <c r="C15" s="86" t="s">
        <v>87</v>
      </c>
      <c r="D15" s="85" t="n">
        <v>800</v>
      </c>
      <c r="E15" s="86" t="s">
        <v>88</v>
      </c>
      <c r="G15" s="103" t="n"/>
      <c r="H15" s="103" t="n"/>
      <c r="I15" s="47" t="n"/>
      <c r="J15" s="120" t="n"/>
      <c r="K15" s="121" t="n"/>
      <c r="O15" s="1" t="n">
        <f aca="false" ca="false" dt2D="false" dtr="false" t="normal">1+O14</f>
        <v>12</v>
      </c>
      <c r="P15" s="65" t="n">
        <f aca="false" ca="false" dt2D="false" dtr="false" t="normal">P14+$J$45</f>
        <v>4.625</v>
      </c>
      <c r="Q15" s="104" t="n"/>
      <c r="R15" s="67" t="n">
        <f aca="false" ca="false" dt2D="false" dtr="false" t="normal">20*LOG(P15)</f>
        <v>13.302234741501026</v>
      </c>
      <c r="S15" s="67" t="n">
        <f aca="false" ca="false" dt2D="false" dtr="false" t="normal">2*$J$6*(P15/1000)</f>
        <v>0.1621212598294016</v>
      </c>
      <c r="T15" s="67" t="n">
        <f aca="false" ca="false" dt2D="false" dtr="false" t="normal">R15+S15</f>
        <v>13.464356001330428</v>
      </c>
      <c r="U15" s="68" t="n">
        <f aca="false" ca="false" dt2D="false" dtr="false" t="normal">$Q$4-(R15+S15)+$Q$8+$Q$10</f>
        <v>145.36610607201337</v>
      </c>
      <c r="V15" s="69" t="n">
        <f aca="false" ca="false" dt2D="false" dtr="false" t="normal">POWER(10, (U15+$D$16)*0.05)*1000</f>
        <v>14.838680728964746</v>
      </c>
      <c r="W15" s="70" t="n">
        <f aca="false" ca="false" dt2D="false" dtr="false" t="normal">POWER(10, 0.05*T15)</f>
        <v>4.7121358226345835</v>
      </c>
      <c r="X15" s="71" t="n">
        <f aca="false" ca="false" dt2D="false" dtr="false" t="normal">V15*POWER(2, 0.5)*W15</f>
        <v>98.88446962177498</v>
      </c>
      <c r="Z15" s="72" t="n">
        <v>12</v>
      </c>
      <c r="AA15" s="73" t="n">
        <f aca="false" ca="false" dt2D="false" dtr="false" t="normal">AA14+3.75</f>
        <v>51.5</v>
      </c>
      <c r="AC15" s="0" t="n">
        <f aca="false" ca="false" dt2D="false" dtr="false" t="normal">20*LOG(AA15)</f>
        <v>34.23614458082382</v>
      </c>
      <c r="AD15" s="0" t="n">
        <f aca="false" ca="false" dt2D="false" dtr="false" t="normal">2*$J$6*(AA15/1000)</f>
        <v>1.8052421364787419</v>
      </c>
      <c r="AE15" s="75" t="n">
        <f aca="false" ca="false" dt2D="false" dtr="false" t="normal">AC15+AD15</f>
        <v>36.04138671730256</v>
      </c>
      <c r="AF15" s="74" t="n">
        <f aca="false" ca="false" dt2D="false" dtr="false" t="normal">$AB$4-(AC15+AD15)+$Q$8+$Q$10</f>
        <v>142.78907535604122</v>
      </c>
      <c r="AG15" s="76" t="n">
        <f aca="false" ca="false" dt2D="false" dtr="false" t="normal">POWER(10, (AF15+$D$16)*0.05)*1000</f>
        <v>11.02919346423906</v>
      </c>
      <c r="AH15" s="77" t="n">
        <f aca="false" ca="false" dt2D="false" dtr="false" t="normal">POWER(10, 0.05*AE15)</f>
        <v>63.39709177312568</v>
      </c>
      <c r="AI15" s="0" t="n">
        <f aca="false" ca="false" dt2D="false" dtr="false" t="normal">AG15*POWER(2, 0.5)*AH15</f>
        <v>988.8446962177487</v>
      </c>
      <c r="AK15" s="72" t="n">
        <f aca="false" ca="false" dt2D="false" dtr="false" t="normal">AK14+1</f>
        <v>12</v>
      </c>
      <c r="AL15" s="73" t="n">
        <f aca="false" ca="false" dt2D="false" dtr="false" t="normal">AL14+37.5</f>
        <v>462.5</v>
      </c>
      <c r="AM15" s="72" t="n"/>
      <c r="AN15" s="72" t="n">
        <f aca="false" ca="false" dt2D="false" dtr="false" t="normal">20*LOG(AL15)</f>
        <v>53.30223474150102</v>
      </c>
      <c r="AO15" s="72" t="n">
        <f aca="false" ca="false" dt2D="false" dtr="false" t="normal">2*$J$6*(AL15/1000)</f>
        <v>16.21212598294016</v>
      </c>
      <c r="AP15" s="72" t="n">
        <f aca="false" ca="false" dt2D="false" dtr="false" t="normal">AN15+AO15</f>
        <v>69.51436072444118</v>
      </c>
      <c r="AQ15" s="80" t="n">
        <f aca="false" ca="false" dt2D="false" dtr="false" t="normal">$AM$4-(AN15+AO15)+$Q$8+$Q$10</f>
        <v>113.66578023318073</v>
      </c>
      <c r="AR15" s="81" t="n">
        <f aca="false" ca="false" dt2D="false" dtr="false" t="normal">POWER(10, (AQ15+$D$16)*0.05)*1000</f>
        <v>0.38581490245130723</v>
      </c>
      <c r="AS15" s="82" t="n">
        <f aca="false" ca="false" dt2D="false" dtr="false" t="normal">POWER(10, 0.05*AP15)</f>
        <v>2990.322552496211</v>
      </c>
      <c r="AT15" s="72" t="n">
        <f aca="false" ca="false" dt2D="false" dtr="false" t="normal">AR15*POWER(2, 0.5)*AS15</f>
        <v>1631.593748759284</v>
      </c>
      <c r="BB15" s="75" t="n"/>
      <c r="BC15" s="163" t="n">
        <f aca="false" ca="false" dt2D="false" dtr="false" t="normal">40*LOG(P15)</f>
        <v>26.604469483002052</v>
      </c>
      <c r="BD15" s="164" t="n">
        <f aca="false" ca="false" dt2D="false" dtr="false" t="normal">BC15+S15</f>
        <v>26.766590742831454</v>
      </c>
      <c r="BF15" s="165" t="n">
        <f aca="false" ca="false" dt2D="false" dtr="false" t="normal">10*LOG10($D$29*($D$22/1000000)/2)+$J$12+10*LOG10(P15)</f>
        <v>-5.857356348517952</v>
      </c>
      <c r="BG15" s="166" t="n">
        <f aca="false" ca="false" dt2D="false" dtr="false" t="normal">$Q$4-(BC15+S15)+$BE$4+BF15</f>
        <v>131.26771375229592</v>
      </c>
      <c r="BH15" s="167" t="n">
        <f aca="false" ca="false" dt2D="false" dtr="false" t="normal">POWER(10, (BG15+$D$16)*0.05)*1000</f>
        <v>2.9273569017471908</v>
      </c>
      <c r="BI15" s="168" t="n">
        <f aca="false" ca="false" dt2D="false" dtr="false" t="normal">POWER(10, 0.05*(BD15-BF15))</f>
        <v>42.775722586217924</v>
      </c>
      <c r="BJ15" s="168" t="n">
        <f aca="false" ca="false" dt2D="false" dtr="false" t="normal">BH15*POWER(2, 0.5)*BI15</f>
        <v>177.0875489694293</v>
      </c>
      <c r="BL15" s="148" t="n">
        <f aca="false" ca="false" dt2D="false" dtr="false" t="normal">BL14+1</f>
        <v>12</v>
      </c>
      <c r="BM15" s="169" t="n">
        <f aca="false" ca="false" dt2D="false" dtr="false" t="normal">BM14+$J$46</f>
        <v>56.25</v>
      </c>
      <c r="BO15" s="170" t="n">
        <f aca="false" ca="false" dt2D="false" dtr="false" t="normal">20*LOG10(BM15)</f>
        <v>35.002450535668004</v>
      </c>
      <c r="BP15" s="170" t="n">
        <f aca="false" ca="false" dt2D="false" dtr="false" t="normal">2*$J$6*(BM15/1000)</f>
        <v>1.9717450519792086</v>
      </c>
      <c r="BQ15" s="171" t="n">
        <f aca="false" ca="false" dt2D="false" dtr="false" t="normal">$BN$4-(BO15+BP15)+$BN$8+$BN$10</f>
        <v>141.85626648569658</v>
      </c>
      <c r="BR15" s="149" t="n">
        <f aca="false" ca="false" dt2D="false" dtr="false" t="normal">POWER(10, (BQ15+$D$16)*0.05)*1000</f>
        <v>9.906113765548193</v>
      </c>
      <c r="BS15" s="172" t="n">
        <f aca="false" ca="false" dt2D="false" dtr="false" t="normal">POWER(10, 0.05*(BO15+BP15))</f>
        <v>70.58457098157785</v>
      </c>
      <c r="BT15" s="149" t="n">
        <f aca="false" ca="false" dt2D="false" dtr="false" t="normal">BR15*BS15</f>
        <v>699.2187902359219</v>
      </c>
      <c r="BW15" s="80" t="n">
        <f aca="false" ca="false" dt2D="false" dtr="false" t="normal">40*LOG10(BM15)</f>
        <v>70.00490107133601</v>
      </c>
      <c r="BY15" s="165" t="n">
        <f aca="false" ca="false" dt2D="false" dtr="false" t="normal">10*LOG10($D$29*($D$23/1000000)/2)+$J$12+10*LOG10(BM15)</f>
        <v>14.200939088089289</v>
      </c>
      <c r="BZ15" s="80" t="n">
        <f aca="false" ca="false" dt2D="false" dtr="false" t="normal">$BN$4-(BW15+BP15)+$BX$4+BY15</f>
        <v>126.11595380841939</v>
      </c>
      <c r="CZ15" s="165" t="n">
        <f aca="false" ca="false" dt2D="false" dtr="false" t="normal">10*LOG10(P13)</f>
        <v>5.8827170684232915</v>
      </c>
      <c r="DB15" s="166" t="n">
        <f aca="false" ca="false" dt2D="false" dtr="false" t="normal">$CX$6+$CY$6+CZ15+$DA$6-(BC13+S13)+197</f>
        <v>113.01812988604318</v>
      </c>
      <c r="DC15" s="75" t="n"/>
      <c r="DG15" s="74" t="n">
        <f aca="false" ca="false" dt2D="false" dtr="false" t="normal">30*LOG10(P13)</f>
        <v>17.648151205269873</v>
      </c>
      <c r="DH15" s="75" t="n">
        <f aca="false" ca="false" dt2D="false" dtr="false" t="normal">$CX$6+$DC$6+$DD$6+$DE$6+$DF$6-(DG15+S13)+182</f>
        <v>149.69904142034227</v>
      </c>
    </row>
    <row outlineLevel="0" r="16">
      <c r="B16" s="122" t="s"/>
      <c r="C16" s="86" t="s">
        <v>87</v>
      </c>
      <c r="D16" s="96" t="n">
        <f aca="false" ca="false" dt2D="false" dtr="false" t="normal">20*LOG10(D15*POWER(10, -12))</f>
        <v>-181.93820026016112</v>
      </c>
      <c r="E16" s="86" t="s">
        <v>89</v>
      </c>
      <c r="G16" s="103" t="n"/>
      <c r="H16" s="103" t="n"/>
      <c r="I16" s="47" t="n"/>
      <c r="J16" s="120" t="n"/>
      <c r="K16" s="121" t="n"/>
      <c r="O16" s="1" t="n">
        <f aca="false" ca="false" dt2D="false" dtr="false" t="normal">1+O15</f>
        <v>13</v>
      </c>
      <c r="P16" s="65" t="n">
        <f aca="false" ca="false" dt2D="false" dtr="false" t="normal">P15+$J$45</f>
        <v>5</v>
      </c>
      <c r="Q16" s="104" t="n"/>
      <c r="R16" s="67" t="n">
        <f aca="false" ca="false" dt2D="false" dtr="false" t="normal">20*LOG(P16)</f>
        <v>13.979400086720375</v>
      </c>
      <c r="S16" s="67" t="n">
        <f aca="false" ca="false" dt2D="false" dtr="false" t="normal">2*$J$6*(P16/1000)</f>
        <v>0.17526622684259632</v>
      </c>
      <c r="T16" s="67" t="n">
        <f aca="false" ca="false" dt2D="false" dtr="false" t="normal">R16+S16</f>
        <v>14.154666313562972</v>
      </c>
      <c r="U16" s="68" t="n">
        <f aca="false" ca="false" dt2D="false" dtr="false" t="normal">$Q$4-(R16+S16)+$Q$8+$Q$10</f>
        <v>144.6757957597808</v>
      </c>
      <c r="V16" s="69" t="n">
        <f aca="false" ca="false" dt2D="false" dtr="false" t="normal">POWER(10, (U16+$D$16)*0.05)*1000</f>
        <v>13.705023197690444</v>
      </c>
      <c r="W16" s="70" t="n">
        <f aca="false" ca="false" dt2D="false" dtr="false" t="normal">POWER(10, 0.05*T16)</f>
        <v>5.10191613797307</v>
      </c>
      <c r="X16" s="71" t="n">
        <f aca="false" ca="false" dt2D="false" dtr="false" t="normal">V16*POWER(2, 0.5)*W16</f>
        <v>98.88446962177488</v>
      </c>
      <c r="Z16" s="72" t="n">
        <v>13</v>
      </c>
      <c r="AA16" s="73" t="n">
        <f aca="false" ca="false" dt2D="false" dtr="false" t="normal">AA15+3.75</f>
        <v>55.25</v>
      </c>
      <c r="AC16" s="0" t="n">
        <f aca="false" ca="false" dt2D="false" dtr="false" t="normal">20*LOG(AA16)</f>
        <v>34.846645647142964</v>
      </c>
      <c r="AD16" s="0" t="n">
        <f aca="false" ca="false" dt2D="false" dtr="false" t="normal">2*$J$6*(AA16/1000)</f>
        <v>1.9366918066106893</v>
      </c>
      <c r="AE16" s="75" t="n">
        <f aca="false" ca="false" dt2D="false" dtr="false" t="normal">AC16+AD16</f>
        <v>36.78333745375365</v>
      </c>
      <c r="AF16" s="74" t="n">
        <f aca="false" ca="false" dt2D="false" dtr="false" t="normal">$AB$4-(AC16+AD16)+$Q$8+$Q$10</f>
        <v>142.04712461959014</v>
      </c>
      <c r="AG16" s="76" t="n">
        <f aca="false" ca="false" dt2D="false" dtr="false" t="normal">POWER(10, (AF16+$D$16)*0.05)*1000</f>
        <v>10.126193406022697</v>
      </c>
      <c r="AH16" s="77" t="n">
        <f aca="false" ca="false" dt2D="false" dtr="false" t="normal">POWER(10, 0.05*AE16)</f>
        <v>69.05050715504325</v>
      </c>
      <c r="AI16" s="0" t="n">
        <f aca="false" ca="false" dt2D="false" dtr="false" t="normal">AG16*POWER(2, 0.5)*AH16</f>
        <v>988.8446962177492</v>
      </c>
      <c r="AK16" s="72" t="n">
        <f aca="false" ca="false" dt2D="false" dtr="false" t="normal">AK15+1</f>
        <v>13</v>
      </c>
      <c r="AL16" s="73" t="n">
        <f aca="false" ca="false" dt2D="false" dtr="false" t="normal">AL15+37.5</f>
        <v>500</v>
      </c>
      <c r="AM16" s="72" t="n"/>
      <c r="AN16" s="72" t="n">
        <f aca="false" ca="false" dt2D="false" dtr="false" t="normal">20*LOG(AL16)</f>
        <v>53.97940008672037</v>
      </c>
      <c r="AO16" s="72" t="n">
        <f aca="false" ca="false" dt2D="false" dtr="false" t="normal">2*$J$6*(AL16/1000)</f>
        <v>17.52662268425963</v>
      </c>
      <c r="AP16" s="72" t="n">
        <f aca="false" ca="false" dt2D="false" dtr="false" t="normal">AN16+AO16</f>
        <v>71.50602277098</v>
      </c>
      <c r="AQ16" s="80" t="n">
        <f aca="false" ca="false" dt2D="false" dtr="false" t="normal">$AM$4-(AN16+AO16)+$Q$8+$Q$10</f>
        <v>111.67411818664192</v>
      </c>
      <c r="AR16" s="81" t="n">
        <f aca="false" ca="false" dt2D="false" dtr="false" t="normal">POWER(10, (AQ16+$D$16)*0.05)*1000</f>
        <v>0.3067579991024116</v>
      </c>
      <c r="AS16" s="82" t="n">
        <f aca="false" ca="false" dt2D="false" dtr="false" t="normal">POWER(10, 0.05*AP16)</f>
        <v>3760.980992394933</v>
      </c>
      <c r="AT16" s="72" t="n">
        <f aca="false" ca="false" dt2D="false" dtr="false" t="normal">AR16*POWER(2, 0.5)*AS16</f>
        <v>1631.5937487592869</v>
      </c>
      <c r="BB16" s="75" t="n"/>
      <c r="BC16" s="163" t="n">
        <f aca="false" ca="false" dt2D="false" dtr="false" t="normal">40*LOG(P16)</f>
        <v>27.95880017344075</v>
      </c>
      <c r="BD16" s="164" t="n">
        <f aca="false" ca="false" dt2D="false" dtr="false" t="normal">BC16+S16</f>
        <v>28.134066400283345</v>
      </c>
      <c r="BF16" s="165" t="n">
        <f aca="false" ca="false" dt2D="false" dtr="false" t="normal">10*LOG10($D$29*($D$22/1000000)/2)+$J$12+10*LOG10(P16)</f>
        <v>-5.518773675908277</v>
      </c>
      <c r="BG16" s="166" t="n">
        <f aca="false" ca="false" dt2D="false" dtr="false" t="normal">$Q$4-(BC16+S16)+$BE$4+BF16</f>
        <v>130.23882076745372</v>
      </c>
      <c r="BH16" s="167" t="n">
        <f aca="false" ca="false" dt2D="false" dtr="false" t="normal">POWER(10, (BG16+$D$16)*0.05)*1000</f>
        <v>2.600345321408763</v>
      </c>
      <c r="BI16" s="168" t="n">
        <f aca="false" ca="false" dt2D="false" dtr="false" t="normal">POWER(10, 0.05*(BD16-BF16))</f>
        <v>48.15506837074601</v>
      </c>
      <c r="BJ16" s="168" t="n">
        <f aca="false" ca="false" dt2D="false" dtr="false" t="normal">BH16*POWER(2, 0.5)*BI16</f>
        <v>177.08754896942963</v>
      </c>
      <c r="BL16" s="148" t="n">
        <f aca="false" ca="false" dt2D="false" dtr="false" t="normal">BL15+1</f>
        <v>13</v>
      </c>
      <c r="BM16" s="169" t="n">
        <f aca="false" ca="false" dt2D="false" dtr="false" t="normal">BM15+$J$46</f>
        <v>60</v>
      </c>
      <c r="BO16" s="170" t="n">
        <f aca="false" ca="false" dt2D="false" dtr="false" t="normal">20*LOG10(BM16)</f>
        <v>35.56302500767287</v>
      </c>
      <c r="BP16" s="170" t="n">
        <f aca="false" ca="false" dt2D="false" dtr="false" t="normal">2*$J$6*(BM16/1000)</f>
        <v>2.1031947221111555</v>
      </c>
      <c r="BQ16" s="171" t="n">
        <f aca="false" ca="false" dt2D="false" dtr="false" t="normal">$BN$4-(BO16+BP16)+$BN$8+$BN$10</f>
        <v>141.16424234355978</v>
      </c>
      <c r="BR16" s="149" t="n">
        <f aca="false" ca="false" dt2D="false" dtr="false" t="normal">POWER(10, (BQ16+$D$16)*0.05)*1000</f>
        <v>9.147493386490437</v>
      </c>
      <c r="BS16" s="172" t="n">
        <f aca="false" ca="false" dt2D="false" dtr="false" t="normal">POWER(10, 0.05*(BO16+BP16))</f>
        <v>76.43829415264416</v>
      </c>
      <c r="BT16" s="149" t="n">
        <f aca="false" ca="false" dt2D="false" dtr="false" t="normal">BR16*BS16</f>
        <v>699.218790235923</v>
      </c>
      <c r="BW16" s="80" t="n">
        <f aca="false" ca="false" dt2D="false" dtr="false" t="normal">40*LOG10(BM16)</f>
        <v>71.12605001534574</v>
      </c>
      <c r="BY16" s="165" t="n">
        <f aca="false" ca="false" dt2D="false" dtr="false" t="normal">10*LOG10($D$29*($D$23/1000000)/2)+$J$12+10*LOG10(BM16)</f>
        <v>14.481226324091722</v>
      </c>
      <c r="BZ16" s="80" t="n">
        <f aca="false" ca="false" dt2D="false" dtr="false" t="normal">$BN$4-(BW16+BP16)+$BX$4+BY16</f>
        <v>125.14364243028015</v>
      </c>
      <c r="CZ16" s="165" t="n">
        <f aca="false" ca="false" dt2D="false" dtr="false" t="normal">10*LOG10(P14)</f>
        <v>6.283889300503115</v>
      </c>
      <c r="DB16" s="166" t="n">
        <f aca="false" ca="false" dt2D="false" dtr="false" t="normal">$CX$6+$CY$6+CZ16+$DA$6-(BC14+S14)+197</f>
        <v>111.80146822279052</v>
      </c>
      <c r="DC16" s="75" t="n"/>
      <c r="DG16" s="74" t="n">
        <f aca="false" ca="false" dt2D="false" dtr="false" t="normal">30*LOG10(P14)</f>
        <v>18.851667901509344</v>
      </c>
      <c r="DH16" s="75" t="n">
        <f aca="false" ca="false" dt2D="false" dtr="false" t="normal">$CX$6+$DC$6+$DD$6+$DE$6+$DF$6-(DG16+S14)+182</f>
        <v>148.4823797570896</v>
      </c>
    </row>
    <row outlineLevel="0" r="17">
      <c r="B17" s="111" t="s">
        <v>90</v>
      </c>
      <c r="C17" s="112" t="s"/>
      <c r="D17" s="112" t="s"/>
      <c r="E17" s="113" t="s"/>
      <c r="G17" s="87" t="s">
        <v>91</v>
      </c>
      <c r="H17" s="123" t="s"/>
      <c r="I17" s="123" t="s"/>
      <c r="J17" s="123" t="s"/>
      <c r="K17" s="88" t="s"/>
      <c r="O17" s="1" t="n">
        <f aca="false" ca="false" dt2D="false" dtr="false" t="normal">1+O16</f>
        <v>14</v>
      </c>
      <c r="P17" s="65" t="n">
        <f aca="false" ca="false" dt2D="false" dtr="false" t="normal">P16+$J$45</f>
        <v>5.375</v>
      </c>
      <c r="Q17" s="104" t="n"/>
      <c r="R17" s="67" t="n">
        <f aca="false" ca="false" dt2D="false" dtr="false" t="normal">20*LOG(P17)</f>
        <v>14.607569371752858</v>
      </c>
      <c r="S17" s="67" t="n">
        <f aca="false" ca="false" dt2D="false" dtr="false" t="normal">2*$J$6*(P17/1000)</f>
        <v>0.18841119385579103</v>
      </c>
      <c r="T17" s="67" t="n">
        <f aca="false" ca="false" dt2D="false" dtr="false" t="normal">R17+S17</f>
        <v>14.795980565608648</v>
      </c>
      <c r="U17" s="68" t="n">
        <f aca="false" ca="false" dt2D="false" dtr="false" t="normal">$Q$4-(R17+S17)+$Q$8+$Q$10</f>
        <v>144.03448150773514</v>
      </c>
      <c r="V17" s="69" t="n">
        <f aca="false" ca="false" dt2D="false" dtr="false" t="normal">POWER(10, (U17+$D$16)*0.05)*1000</f>
        <v>12.729579636805227</v>
      </c>
      <c r="W17" s="70" t="n">
        <f aca="false" ca="false" dt2D="false" dtr="false" t="normal">POWER(10, 0.05*T17)</f>
        <v>5.492866301839693</v>
      </c>
      <c r="X17" s="71" t="n">
        <f aca="false" ca="false" dt2D="false" dtr="false" t="normal">V17*POWER(2, 0.5)*W17</f>
        <v>98.88446962177491</v>
      </c>
      <c r="Z17" s="72" t="n">
        <v>14</v>
      </c>
      <c r="AA17" s="73" t="n">
        <f aca="false" ca="false" dt2D="false" dtr="false" t="normal">AA16+3.75</f>
        <v>59</v>
      </c>
      <c r="AC17" s="0" t="n">
        <f aca="false" ca="false" dt2D="false" dtr="false" t="normal">20*LOG(AA17)</f>
        <v>35.417040232842886</v>
      </c>
      <c r="AD17" s="0" t="n">
        <f aca="false" ca="false" dt2D="false" dtr="false" t="normal">2*$J$6*(AA17/1000)</f>
        <v>2.0681414767426363</v>
      </c>
      <c r="AE17" s="75" t="n">
        <f aca="false" ca="false" dt2D="false" dtr="false" t="normal">AC17+AD17</f>
        <v>37.485181709585525</v>
      </c>
      <c r="AF17" s="74" t="n">
        <f aca="false" ca="false" dt2D="false" dtr="false" t="normal">$AB$4-(AC17+AD17)+$Q$8+$Q$10</f>
        <v>141.34528036375826</v>
      </c>
      <c r="AG17" s="76" t="n">
        <f aca="false" ca="false" dt2D="false" dtr="false" t="normal">POWER(10, (AF17+$D$16)*0.05)*1000</f>
        <v>9.340153317484013</v>
      </c>
      <c r="AH17" s="77" t="n">
        <f aca="false" ca="false" dt2D="false" dtr="false" t="normal">POWER(10, 0.05*AE17)</f>
        <v>74.86159664285609</v>
      </c>
      <c r="AI17" s="0" t="n">
        <f aca="false" ca="false" dt2D="false" dtr="false" t="normal">AG17*POWER(2, 0.5)*AH17</f>
        <v>988.8446962177497</v>
      </c>
      <c r="AK17" s="72" t="n">
        <f aca="false" ca="false" dt2D="false" dtr="false" t="normal">AK16+1</f>
        <v>14</v>
      </c>
      <c r="AL17" s="73" t="n">
        <f aca="false" ca="false" dt2D="false" dtr="false" t="normal">AL16+37.5</f>
        <v>537.5</v>
      </c>
      <c r="AM17" s="72" t="n"/>
      <c r="AN17" s="72" t="n">
        <f aca="false" ca="false" dt2D="false" dtr="false" t="normal">20*LOG(AL17)</f>
        <v>54.607569371752845</v>
      </c>
      <c r="AO17" s="72" t="n">
        <f aca="false" ca="false" dt2D="false" dtr="false" t="normal">2*$J$6*(AL17/1000)</f>
        <v>18.841119385579102</v>
      </c>
      <c r="AP17" s="72" t="n">
        <f aca="false" ca="false" dt2D="false" dtr="false" t="normal">AN17+AO17</f>
        <v>73.44868875733195</v>
      </c>
      <c r="AQ17" s="80" t="n">
        <f aca="false" ca="false" dt2D="false" dtr="false" t="normal">$AM$4-(AN17+AO17)+$Q$8+$Q$10</f>
        <v>109.73145220028997</v>
      </c>
      <c r="AR17" s="81" t="n">
        <f aca="false" ca="false" dt2D="false" dtr="false" t="normal">POWER(10, (AQ17+$D$16)*0.05)*1000</f>
        <v>0.24528025951348234</v>
      </c>
      <c r="AS17" s="82" t="n">
        <f aca="false" ca="false" dt2D="false" dtr="false" t="normal">POWER(10, 0.05*AP17)</f>
        <v>4703.64393032557</v>
      </c>
      <c r="AT17" s="72" t="n">
        <f aca="false" ca="false" dt2D="false" dtr="false" t="normal">AR17*POWER(2, 0.5)*AS17</f>
        <v>1631.5937487592869</v>
      </c>
      <c r="BB17" s="75" t="n"/>
      <c r="BC17" s="163" t="n">
        <f aca="false" ca="false" dt2D="false" dtr="false" t="normal">40*LOG(P17)</f>
        <v>29.215138743505715</v>
      </c>
      <c r="BD17" s="164" t="n">
        <f aca="false" ca="false" dt2D="false" dtr="false" t="normal">BC17+S17</f>
        <v>29.403549937361507</v>
      </c>
      <c r="BF17" s="165" t="n">
        <f aca="false" ca="false" dt2D="false" dtr="false" t="normal">10*LOG10($D$29*($D$22/1000000)/2)+$J$12+10*LOG10(P17)</f>
        <v>-5.204689033392036</v>
      </c>
      <c r="BG17" s="166" t="n">
        <f aca="false" ca="false" dt2D="false" dtr="false" t="normal">$Q$4-(BC17+S17)+$BE$4+BF17</f>
        <v>129.28342187289178</v>
      </c>
      <c r="BH17" s="167" t="n">
        <f aca="false" ca="false" dt2D="false" dtr="false" t="normal">POWER(10, (BG17+$D$16)*0.05)*1000</f>
        <v>2.329491234657403</v>
      </c>
      <c r="BI17" s="168" t="n">
        <f aca="false" ca="false" dt2D="false" dtr="false" t="normal">POWER(10, 0.05*(BD17-BF17))</f>
        <v>53.75414377054065</v>
      </c>
      <c r="BJ17" s="168" t="n">
        <f aca="false" ca="false" dt2D="false" dtr="false" t="normal">BH17*POWER(2, 0.5)*BI17</f>
        <v>177.08754896942935</v>
      </c>
      <c r="BL17" s="148" t="n">
        <f aca="false" ca="false" dt2D="false" dtr="false" t="normal">BL16+1</f>
        <v>14</v>
      </c>
      <c r="BM17" s="169" t="n">
        <f aca="false" ca="false" dt2D="false" dtr="false" t="normal">BM16+$J$46</f>
        <v>63.75</v>
      </c>
      <c r="BO17" s="170" t="n">
        <f aca="false" ca="false" dt2D="false" dtr="false" t="normal">20*LOG10(BM17)</f>
        <v>36.08960378211985</v>
      </c>
      <c r="BP17" s="170" t="n">
        <f aca="false" ca="false" dt2D="false" dtr="false" t="normal">2*$J$6*(BM17/1000)</f>
        <v>2.234644392243103</v>
      </c>
      <c r="BQ17" s="171" t="n">
        <f aca="false" ca="false" dt2D="false" dtr="false" t="normal">$BN$4-(BO17+BP17)+$BN$8+$BN$10</f>
        <v>140.50621389898083</v>
      </c>
      <c r="BR17" s="149" t="n">
        <f aca="false" ca="false" dt2D="false" dtr="false" t="normal">POWER(10, (BQ17+$D$16)*0.05)*1000</f>
        <v>8.480094304560753</v>
      </c>
      <c r="BS17" s="172" t="n">
        <f aca="false" ca="false" dt2D="false" dtr="false" t="normal">POWER(10, 0.05*(BO17+BP17))</f>
        <v>82.45412906079</v>
      </c>
      <c r="BT17" s="149" t="n">
        <f aca="false" ca="false" dt2D="false" dtr="false" t="normal">BR17*BS17</f>
        <v>699.2187902359225</v>
      </c>
      <c r="BW17" s="80" t="n">
        <f aca="false" ca="false" dt2D="false" dtr="false" t="normal">40*LOG10(BM17)</f>
        <v>72.1792075642397</v>
      </c>
      <c r="BY17" s="165" t="n">
        <f aca="false" ca="false" dt2D="false" dtr="false" t="normal">10*LOG10($D$29*($D$23/1000000)/2)+$J$12+10*LOG10(BM17)</f>
        <v>14.744515711315213</v>
      </c>
      <c r="BZ17" s="80" t="n">
        <f aca="false" ca="false" dt2D="false" dtr="false" t="normal">$BN$4-(BW17+BP17)+$BX$4+BY17</f>
        <v>124.22232459847774</v>
      </c>
      <c r="CZ17" s="165" t="n">
        <f aca="false" ca="false" dt2D="false" dtr="false" t="normal">10*LOG10(P15)</f>
        <v>6.651117370750514</v>
      </c>
      <c r="DB17" s="166" t="n">
        <f aca="false" ca="false" dt2D="false" dtr="false" t="normal">$CX$6+$CY$6+CZ17+$DA$6-(BC15+S15)+197</f>
        <v>110.68663904503512</v>
      </c>
      <c r="DC17" s="75" t="n"/>
      <c r="DG17" s="74" t="n">
        <f aca="false" ca="false" dt2D="false" dtr="false" t="normal">30*LOG10(P15)</f>
        <v>19.953352112251544</v>
      </c>
      <c r="DH17" s="75" t="n">
        <f aca="false" ca="false" dt2D="false" dtr="false" t="normal">$CX$6+$DC$6+$DD$6+$DE$6+$DF$6-(DG17+S15)+182</f>
        <v>147.3675505793342</v>
      </c>
    </row>
    <row outlineLevel="0" r="18">
      <c r="B18" s="124" t="n">
        <v>1</v>
      </c>
      <c r="C18" s="125" t="n"/>
      <c r="D18" s="85" t="n">
        <v>20</v>
      </c>
      <c r="E18" s="86" t="s">
        <v>6</v>
      </c>
      <c r="G18" s="126" t="n">
        <v>1</v>
      </c>
      <c r="H18" s="127" t="s"/>
      <c r="I18" s="84" t="s">
        <v>92</v>
      </c>
      <c r="J18" s="102" t="n">
        <f aca="false" ca="false" dt2D="false" dtr="false" t="normal">2*D18/$D$29*(1/COS(RADIANS($D$10/2))-1)*POWER(10, 6)</f>
        <v>230.10561547074224</v>
      </c>
      <c r="K18" s="84" t="s">
        <v>5</v>
      </c>
      <c r="O18" s="1" t="n">
        <f aca="false" ca="false" dt2D="false" dtr="false" t="normal">1+O17</f>
        <v>15</v>
      </c>
      <c r="P18" s="65" t="n">
        <f aca="false" ca="false" dt2D="false" dtr="false" t="normal">P17+$J$45</f>
        <v>5.75</v>
      </c>
      <c r="Q18" s="104" t="n"/>
      <c r="R18" s="67" t="n">
        <f aca="false" ca="false" dt2D="false" dtr="false" t="normal">20*LOG(P18)</f>
        <v>15.19335689379261</v>
      </c>
      <c r="S18" s="67" t="n">
        <f aca="false" ca="false" dt2D="false" dtr="false" t="normal">2*$J$6*(P18/1000)</f>
        <v>0.20155616086898576</v>
      </c>
      <c r="T18" s="67" t="n">
        <f aca="false" ca="false" dt2D="false" dtr="false" t="normal">R18+S18</f>
        <v>15.394913054661595</v>
      </c>
      <c r="U18" s="68" t="n">
        <f aca="false" ca="false" dt2D="false" dtr="false" t="normal">$Q$4-(R18+S18)+$Q$8+$Q$10</f>
        <v>143.4355490186822</v>
      </c>
      <c r="V18" s="69" t="n">
        <f aca="false" ca="false" dt2D="false" dtr="false" t="normal">POWER(10, (U18+$D$16)*0.05)*1000</f>
        <v>11.881395097783845</v>
      </c>
      <c r="W18" s="70" t="n">
        <f aca="false" ca="false" dt2D="false" dtr="false" t="normal">POWER(10, 0.05*T18)</f>
        <v>5.884988963681063</v>
      </c>
      <c r="X18" s="71" t="n">
        <f aca="false" ca="false" dt2D="false" dtr="false" t="normal">V18*POWER(2, 0.5)*W18</f>
        <v>98.88446962177493</v>
      </c>
      <c r="Z18" s="72" t="n">
        <v>15</v>
      </c>
      <c r="AA18" s="73" t="n">
        <f aca="false" ca="false" dt2D="false" dtr="false" t="normal">AA17+3.75</f>
        <v>62.75</v>
      </c>
      <c r="AC18" s="0" t="n">
        <f aca="false" ca="false" dt2D="false" dtr="false" t="normal">20*LOG(AA18)</f>
        <v>35.95227460306151</v>
      </c>
      <c r="AD18" s="0" t="n">
        <f aca="false" ca="false" dt2D="false" dtr="false" t="normal">2*$J$6*(AA18/1000)</f>
        <v>2.199591146874584</v>
      </c>
      <c r="AE18" s="75" t="n">
        <f aca="false" ca="false" dt2D="false" dtr="false" t="normal">AC18+AD18</f>
        <v>38.15186574993609</v>
      </c>
      <c r="AF18" s="74" t="n">
        <f aca="false" ca="false" dt2D="false" dtr="false" t="normal">$AB$4-(AC18+AD18)+$Q$8+$Q$10</f>
        <v>140.6785963234077</v>
      </c>
      <c r="AG18" s="76" t="n">
        <f aca="false" ca="false" dt2D="false" dtr="false" t="normal">POWER(10, (AF18+$D$16)*0.05)*1000</f>
        <v>8.65007360885494</v>
      </c>
      <c r="AH18" s="77" t="n">
        <f aca="false" ca="false" dt2D="false" dtr="false" t="normal">POWER(10, 0.05*AE18)</f>
        <v>80.83385435242351</v>
      </c>
      <c r="AI18" s="0" t="n">
        <f aca="false" ca="false" dt2D="false" dtr="false" t="normal">AG18*POWER(2, 0.5)*AH18</f>
        <v>988.8446962177502</v>
      </c>
      <c r="AK18" s="72" t="n">
        <f aca="false" ca="false" dt2D="false" dtr="false" t="normal">AK17+1</f>
        <v>15</v>
      </c>
      <c r="AL18" s="73" t="n">
        <f aca="false" ca="false" dt2D="false" dtr="false" t="normal">AL17+37.5</f>
        <v>575</v>
      </c>
      <c r="AM18" s="72" t="n"/>
      <c r="AN18" s="72" t="n">
        <f aca="false" ca="false" dt2D="false" dtr="false" t="normal">20*LOG(AL18)</f>
        <v>55.193356893792604</v>
      </c>
      <c r="AO18" s="72" t="n">
        <f aca="false" ca="false" dt2D="false" dtr="false" t="normal">2*$J$6*(AL18/1000)</f>
        <v>20.155616086898576</v>
      </c>
      <c r="AP18" s="72" t="n">
        <f aca="false" ca="false" dt2D="false" dtr="false" t="normal">AN18+AO18</f>
        <v>75.34897298069117</v>
      </c>
      <c r="AQ18" s="80" t="n">
        <f aca="false" ca="false" dt2D="false" dtr="false" t="normal">$AM$4-(AN18+AO18)+$Q$8+$Q$10</f>
        <v>107.83116797693074</v>
      </c>
      <c r="AR18" s="81" t="n">
        <f aca="false" ca="false" dt2D="false" dtr="false" t="normal">POWER(10, (AQ18+$D$16)*0.05)*1000</f>
        <v>0.19708264664820688</v>
      </c>
      <c r="AS18" s="82" t="n">
        <f aca="false" ca="false" dt2D="false" dtr="false" t="normal">POWER(10, 0.05*AP18)</f>
        <v>5853.945151998336</v>
      </c>
      <c r="AT18" s="72" t="n">
        <f aca="false" ca="false" dt2D="false" dtr="false" t="normal">AR18*POWER(2, 0.5)*AS18</f>
        <v>1631.5937487592869</v>
      </c>
      <c r="BB18" s="75" t="n"/>
      <c r="BC18" s="163" t="n">
        <f aca="false" ca="false" dt2D="false" dtr="false" t="normal">40*LOG(P18)</f>
        <v>30.38671378758522</v>
      </c>
      <c r="BD18" s="164" t="n">
        <f aca="false" ca="false" dt2D="false" dtr="false" t="normal">BC18+S18</f>
        <v>30.588269948454204</v>
      </c>
      <c r="BF18" s="165" t="n">
        <f aca="false" ca="false" dt2D="false" dtr="false" t="normal">10*LOG10($D$29*($D$22/1000000)/2)+$J$12+10*LOG10(P18)</f>
        <v>-4.911795272372161</v>
      </c>
      <c r="BG18" s="166" t="n">
        <f aca="false" ca="false" dt2D="false" dtr="false" t="normal">$Q$4-(BC18+S18)+$BE$4+BF18</f>
        <v>128.39159562281895</v>
      </c>
      <c r="BH18" s="167" t="n">
        <f aca="false" ca="false" dt2D="false" dtr="false" t="normal">POWER(10, (BG18+$D$16)*0.05)*1000</f>
        <v>2.102179362079747</v>
      </c>
      <c r="BI18" s="168" t="n">
        <f aca="false" ca="false" dt2D="false" dtr="false" t="normal">POWER(10, 0.05*(BD18-BF18))</f>
        <v>59.56666162686735</v>
      </c>
      <c r="BJ18" s="168" t="n">
        <f aca="false" ca="false" dt2D="false" dtr="false" t="normal">BH18*POWER(2, 0.5)*BI18</f>
        <v>177.08754896942918</v>
      </c>
      <c r="BL18" s="148" t="n">
        <f aca="false" ca="false" dt2D="false" dtr="false" t="normal">BL17+1</f>
        <v>15</v>
      </c>
      <c r="BM18" s="169" t="n">
        <f aca="false" ca="false" dt2D="false" dtr="false" t="normal">BM17+$J$46</f>
        <v>67.5</v>
      </c>
      <c r="BO18" s="170" t="n">
        <f aca="false" ca="false" dt2D="false" dtr="false" t="normal">20*LOG10(BM18)</f>
        <v>36.5860754566205</v>
      </c>
      <c r="BP18" s="170" t="n">
        <f aca="false" ca="false" dt2D="false" dtr="false" t="normal">2*$J$6*(BM18/1000)</f>
        <v>2.3660940623750504</v>
      </c>
      <c r="BQ18" s="171" t="n">
        <f aca="false" ca="false" dt2D="false" dtr="false" t="normal">$BN$4-(BO18+BP18)+$BN$8+$BN$10</f>
        <v>139.87829255434826</v>
      </c>
      <c r="BR18" s="149" t="n">
        <f aca="false" ca="false" dt2D="false" dtr="false" t="normal">POWER(10, (BQ18+$D$16)*0.05)*1000</f>
        <v>7.888684999021395</v>
      </c>
      <c r="BS18" s="172" t="n">
        <f aca="false" ca="false" dt2D="false" dtr="false" t="normal">POWER(10, 0.05*(BO18+BP18))</f>
        <v>88.63565858221779</v>
      </c>
      <c r="BT18" s="149" t="n">
        <f aca="false" ca="false" dt2D="false" dtr="false" t="normal">BR18*BS18</f>
        <v>699.2187902359234</v>
      </c>
      <c r="BW18" s="80" t="n">
        <f aca="false" ca="false" dt2D="false" dtr="false" t="normal">40*LOG10(BM18)</f>
        <v>73.172150913241</v>
      </c>
      <c r="BY18" s="165" t="n">
        <f aca="false" ca="false" dt2D="false" dtr="false" t="normal">10*LOG10($D$29*($D$23/1000000)/2)+$J$12+10*LOG10(BM18)</f>
        <v>14.992751548565536</v>
      </c>
      <c r="BZ18" s="80" t="n">
        <f aca="false" ca="false" dt2D="false" dtr="false" t="normal">$BN$4-(BW18+BP18)+$BX$4+BY18</f>
        <v>123.34616741659482</v>
      </c>
      <c r="CZ18" s="165" t="n">
        <f aca="false" ca="false" dt2D="false" dtr="false" t="normal">10*LOG10(P16)</f>
        <v>6.989700043360188</v>
      </c>
      <c r="DB18" s="166" t="n">
        <f aca="false" ca="false" dt2D="false" dtr="false" t="normal">$CX$6+$CY$6+CZ18+$DA$6-(BC16+S16)+197</f>
        <v>109.6577460601929</v>
      </c>
      <c r="DC18" s="75" t="n"/>
      <c r="DG18" s="74" t="n">
        <f aca="false" ca="false" dt2D="false" dtr="false" t="normal">30*LOG10(P16)</f>
        <v>20.969100130080566</v>
      </c>
      <c r="DH18" s="75" t="n">
        <f aca="false" ca="false" dt2D="false" dtr="false" t="normal">$CX$6+$DC$6+$DD$6+$DE$6+$DF$6-(DG18+S16)+182</f>
        <v>146.338657594492</v>
      </c>
    </row>
    <row outlineLevel="0" r="19">
      <c r="B19" s="124" t="n">
        <v>2</v>
      </c>
      <c r="C19" s="125" t="n"/>
      <c r="D19" s="85" t="n">
        <v>100</v>
      </c>
      <c r="E19" s="86" t="s">
        <v>6</v>
      </c>
      <c r="G19" s="126" t="n">
        <v>2</v>
      </c>
      <c r="H19" s="127" t="s"/>
      <c r="I19" s="128" t="s"/>
      <c r="J19" s="102" t="n">
        <f aca="false" ca="false" dt2D="false" dtr="false" t="normal">2*D19/$D$29*(1/COS(RADIANS($D$10/2))-1)*POWER(10, 6)</f>
        <v>1150.528077353711</v>
      </c>
      <c r="K19" s="84" t="s">
        <v>5</v>
      </c>
      <c r="O19" s="1" t="n">
        <f aca="false" ca="false" dt2D="false" dtr="false" t="normal">1+O18</f>
        <v>16</v>
      </c>
      <c r="P19" s="65" t="n">
        <f aca="false" ca="false" dt2D="false" dtr="false" t="normal">P18+$J$45</f>
        <v>6.125</v>
      </c>
      <c r="Q19" s="104" t="n"/>
      <c r="R19" s="67" t="n">
        <f aca="false" ca="false" dt2D="false" dtr="false" t="normal">20*LOG(P19)</f>
        <v>15.7421218607314</v>
      </c>
      <c r="S19" s="67" t="n">
        <f aca="false" ca="false" dt2D="false" dtr="false" t="normal">2*$J$6*(P19/1000)</f>
        <v>0.2147011278821805</v>
      </c>
      <c r="T19" s="67" t="n">
        <f aca="false" ca="false" dt2D="false" dtr="false" t="normal">R19+S19</f>
        <v>15.956822988613581</v>
      </c>
      <c r="U19" s="68" t="n">
        <f aca="false" ca="false" dt2D="false" dtr="false" t="normal">$Q$4-(R19+S19)+$Q$8+$Q$10</f>
        <v>142.8736390847302</v>
      </c>
      <c r="V19" s="69" t="n">
        <f aca="false" ca="false" dt2D="false" dtr="false" t="normal">POWER(10, (U19+$D$16)*0.05)*1000</f>
        <v>11.137095435880134</v>
      </c>
      <c r="W19" s="70" t="n">
        <f aca="false" ca="false" dt2D="false" dtr="false" t="normal">POWER(10, 0.05*T19)</f>
        <v>6.27828677828569</v>
      </c>
      <c r="X19" s="71" t="n">
        <f aca="false" ca="false" dt2D="false" dtr="false" t="normal">V19*POWER(2, 0.5)*W19</f>
        <v>98.88446962177484</v>
      </c>
      <c r="Z19" s="72" t="n">
        <f aca="false" ca="false" dt2D="false" dtr="false" t="normal">Z18+1</f>
        <v>16</v>
      </c>
      <c r="AA19" s="73" t="n">
        <f aca="false" ca="false" dt2D="false" dtr="false" t="normal">AA18+3.75</f>
        <v>66.5</v>
      </c>
      <c r="AC19" s="0" t="n">
        <f aca="false" ca="false" dt2D="false" dtr="false" t="normal">20*LOG(AA19)</f>
        <v>36.45643290606208</v>
      </c>
      <c r="AD19" s="0" t="n">
        <f aca="false" ca="false" dt2D="false" dtr="false" t="normal">2*$J$6*(AA19/1000)</f>
        <v>2.331040817006531</v>
      </c>
      <c r="AE19" s="75" t="n">
        <f aca="false" ca="false" dt2D="false" dtr="false" t="normal">AC19+AD19</f>
        <v>38.787473723068615</v>
      </c>
      <c r="AF19" s="74" t="n">
        <f aca="false" ca="false" dt2D="false" dtr="false" t="normal">$AB$4-(AC19+AD19)+$Q$8+$Q$10</f>
        <v>140.04298835027518</v>
      </c>
      <c r="AG19" s="76" t="n">
        <f aca="false" ca="false" dt2D="false" dtr="false" t="normal">POWER(10, (AF19+$D$16)*0.05)*1000</f>
        <v>8.039691874631151</v>
      </c>
      <c r="AH19" s="77" t="n">
        <f aca="false" ca="false" dt2D="false" dtr="false" t="normal">POWER(10, 0.05*AE19)</f>
        <v>86.97084429843297</v>
      </c>
      <c r="AI19" s="0" t="n">
        <f aca="false" ca="false" dt2D="false" dtr="false" t="normal">AG19*POWER(2, 0.5)*AH19</f>
        <v>988.8446962177499</v>
      </c>
      <c r="AK19" s="72" t="n">
        <f aca="false" ca="false" dt2D="false" dtr="false" t="normal">AK18+1</f>
        <v>16</v>
      </c>
      <c r="AL19" s="73" t="n">
        <f aca="false" ca="false" dt2D="false" dtr="false" t="normal">AL18+37.5</f>
        <v>612.5</v>
      </c>
      <c r="AM19" s="72" t="n"/>
      <c r="AN19" s="72" t="n">
        <f aca="false" ca="false" dt2D="false" dtr="false" t="normal">20*LOG(AL19)</f>
        <v>55.742121860731395</v>
      </c>
      <c r="AO19" s="72" t="n">
        <f aca="false" ca="false" dt2D="false" dtr="false" t="normal">2*$J$6*(AL19/1000)</f>
        <v>21.47011278821805</v>
      </c>
      <c r="AP19" s="72" t="n">
        <f aca="false" ca="false" dt2D="false" dtr="false" t="normal">AN19+AO19</f>
        <v>77.21223464894945</v>
      </c>
      <c r="AQ19" s="80" t="n">
        <f aca="false" ca="false" dt2D="false" dtr="false" t="normal">$AM$4-(AN19+AO19)+$Q$8+$Q$10</f>
        <v>105.96790630867247</v>
      </c>
      <c r="AR19" s="81" t="n">
        <f aca="false" ca="false" dt2D="false" dtr="false" t="normal">POWER(10, (AQ19+$D$16)*0.05)*1000</f>
        <v>0.15903228625441923</v>
      </c>
      <c r="AS19" s="82" t="n">
        <f aca="false" ca="false" dt2D="false" dtr="false" t="normal">POWER(10, 0.05*AP19)</f>
        <v>7254.570949471037</v>
      </c>
      <c r="AT19" s="72" t="n">
        <f aca="false" ca="false" dt2D="false" dtr="false" t="normal">AR19*POWER(2, 0.5)*AS19</f>
        <v>1631.5937487592869</v>
      </c>
      <c r="BB19" s="75" t="n"/>
      <c r="BC19" s="163" t="n">
        <f aca="false" ca="false" dt2D="false" dtr="false" t="normal">40*LOG(P19)</f>
        <v>31.4842437214628</v>
      </c>
      <c r="BD19" s="164" t="n">
        <f aca="false" ca="false" dt2D="false" dtr="false" t="normal">BC19+S19</f>
        <v>31.69894484934498</v>
      </c>
      <c r="BF19" s="165" t="n">
        <f aca="false" ca="false" dt2D="false" dtr="false" t="normal">10*LOG10($D$29*($D$22/1000000)/2)+$J$12+10*LOG10(P19)</f>
        <v>-4.637412788902765</v>
      </c>
      <c r="BG19" s="166" t="n">
        <f aca="false" ca="false" dt2D="false" dtr="false" t="normal">$Q$4-(BC19+S19)+$BE$4+BF19</f>
        <v>127.55530320539759</v>
      </c>
      <c r="BH19" s="167" t="n">
        <f aca="false" ca="false" dt2D="false" dtr="false" t="normal">POWER(10, (BG19+$D$16)*0.05)*1000</f>
        <v>1.9092163604366001</v>
      </c>
      <c r="BI19" s="168" t="n">
        <f aca="false" ca="false" dt2D="false" dtr="false" t="normal">POWER(10, 0.05*(BD19-BF19))</f>
        <v>65.58701744591855</v>
      </c>
      <c r="BJ19" s="168" t="n">
        <f aca="false" ca="false" dt2D="false" dtr="false" t="normal">BH19*POWER(2, 0.5)*BI19</f>
        <v>177.08754896942952</v>
      </c>
      <c r="BL19" s="148" t="n">
        <f aca="false" ca="false" dt2D="false" dtr="false" t="normal">BL18+1</f>
        <v>16</v>
      </c>
      <c r="BM19" s="169" t="n">
        <f aca="false" ca="false" dt2D="false" dtr="false" t="normal">BM18+$J$46</f>
        <v>71.25</v>
      </c>
      <c r="BO19" s="170" t="n">
        <f aca="false" ca="false" dt2D="false" dtr="false" t="normal">20*LOG10(BM19)</f>
        <v>37.055697373610954</v>
      </c>
      <c r="BP19" s="170" t="n">
        <f aca="false" ca="false" dt2D="false" dtr="false" t="normal">2*$J$6*(BM19/1000)</f>
        <v>2.497543732506997</v>
      </c>
      <c r="BQ19" s="171" t="n">
        <f aca="false" ca="false" dt2D="false" dtr="false" t="normal">$BN$4-(BO19+BP19)+$BN$8+$BN$10</f>
        <v>139.27722096722584</v>
      </c>
      <c r="BR19" s="149" t="n">
        <f aca="false" ca="false" dt2D="false" dtr="false" t="normal">POWER(10, (BQ19+$D$16)*0.05)*1000</f>
        <v>7.361240983088723</v>
      </c>
      <c r="BS19" s="172" t="n">
        <f aca="false" ca="false" dt2D="false" dtr="false" t="normal">POWER(10, 0.05*(BO19+BP19))</f>
        <v>94.98653716707088</v>
      </c>
      <c r="BT19" s="149" t="n">
        <f aca="false" ca="false" dt2D="false" dtr="false" t="normal">BR19*BS19</f>
        <v>699.2187902359224</v>
      </c>
      <c r="BW19" s="80" t="n">
        <f aca="false" ca="false" dt2D="false" dtr="false" t="normal">40*LOG10(BM19)</f>
        <v>74.11139474722191</v>
      </c>
      <c r="BY19" s="165" t="n">
        <f aca="false" ca="false" dt2D="false" dtr="false" t="normal">10*LOG10($D$29*($D$23/1000000)/2)+$J$12+10*LOG10(BM19)</f>
        <v>15.227562507060764</v>
      </c>
      <c r="BZ19" s="80" t="n">
        <f aca="false" ca="false" dt2D="false" dtr="false" t="normal">$BN$4-(BW19+BP19)+$BX$4+BY19</f>
        <v>122.5102848709772</v>
      </c>
      <c r="CZ19" s="165" t="n">
        <f aca="false" ca="false" dt2D="false" dtr="false" t="normal">10*LOG10(P17)</f>
        <v>7.30378468587643</v>
      </c>
      <c r="DB19" s="166" t="n">
        <f aca="false" ca="false" dt2D="false" dtr="false" t="normal">$CX$6+$CY$6+CZ19+$DA$6-(BC17+S17)+197</f>
        <v>108.70234716563098</v>
      </c>
      <c r="DC19" s="75" t="n"/>
      <c r="DG19" s="74" t="n">
        <f aca="false" ca="false" dt2D="false" dtr="false" t="normal">30*LOG10(P17)</f>
        <v>21.91135405762929</v>
      </c>
      <c r="DH19" s="75" t="n">
        <f aca="false" ca="false" dt2D="false" dtr="false" t="normal">$CX$6+$DC$6+$DD$6+$DE$6+$DF$6-(DG19+S17)+182</f>
        <v>145.38325869993008</v>
      </c>
    </row>
    <row outlineLevel="0" r="20">
      <c r="B20" s="124" t="n">
        <v>3</v>
      </c>
      <c r="C20" s="125" t="n"/>
      <c r="D20" s="129" t="n">
        <v>2000</v>
      </c>
      <c r="E20" s="86" t="s">
        <v>6</v>
      </c>
      <c r="G20" s="126" t="n">
        <v>3</v>
      </c>
      <c r="H20" s="127" t="s"/>
      <c r="I20" s="92" t="s"/>
      <c r="J20" s="102" t="n">
        <f aca="false" ca="false" dt2D="false" dtr="false" t="normal">2*D20/$D$29*(1/COS(RADIANS($D$10/2))-1)*POWER(10, 6)</f>
        <v>23010.561547074223</v>
      </c>
      <c r="K20" s="84" t="s">
        <v>5</v>
      </c>
      <c r="O20" s="1" t="n">
        <f aca="false" ca="false" dt2D="false" dtr="false" t="normal">1+O19</f>
        <v>17</v>
      </c>
      <c r="P20" s="65" t="n">
        <f aca="false" ca="false" dt2D="false" dtr="false" t="normal">P19+$J$45</f>
        <v>6.5</v>
      </c>
      <c r="Q20" s="104" t="n"/>
      <c r="R20" s="67" t="n">
        <f aca="false" ca="false" dt2D="false" dtr="false" t="normal">20*LOG(P20)</f>
        <v>16.25826713285711</v>
      </c>
      <c r="S20" s="67" t="n">
        <f aca="false" ca="false" dt2D="false" dtr="false" t="normal">2*$J$6*(P20/1000)</f>
        <v>0.2278460948953752</v>
      </c>
      <c r="T20" s="67" t="n">
        <f aca="false" ca="false" dt2D="false" dtr="false" t="normal">R20+S20</f>
        <v>16.486113227752487</v>
      </c>
      <c r="U20" s="68" t="n">
        <f aca="false" ca="false" dt2D="false" dtr="false" t="normal">$Q$4-(R20+S20)+$Q$8+$Q$10</f>
        <v>142.3443488455913</v>
      </c>
      <c r="V20" s="69" t="n">
        <f aca="false" ca="false" dt2D="false" dtr="false" t="normal">POWER(10, (U20+$D$16)*0.05)*1000</f>
        <v>10.47870053980605</v>
      </c>
      <c r="W20" s="70" t="n">
        <f aca="false" ca="false" dt2D="false" dtr="false" t="normal">POWER(10, 0.05*T20)</f>
        <v>6.672762405794103</v>
      </c>
      <c r="X20" s="71" t="n">
        <f aca="false" ca="false" dt2D="false" dtr="false" t="normal">V20*POWER(2, 0.5)*W20</f>
        <v>98.8844696217749</v>
      </c>
      <c r="Z20" s="72" t="n">
        <f aca="false" ca="false" dt2D="false" dtr="false" t="normal">Z19+1</f>
        <v>17</v>
      </c>
      <c r="AA20" s="73" t="n">
        <f aca="false" ca="false" dt2D="false" dtr="false" t="normal">AA19+3.75</f>
        <v>70.25</v>
      </c>
      <c r="AC20" s="0" t="n">
        <f aca="false" ca="false" dt2D="false" dtr="false" t="normal">20*LOG(AA20)</f>
        <v>36.93292657154235</v>
      </c>
      <c r="AD20" s="0" t="n">
        <f aca="false" ca="false" dt2D="false" dtr="false" t="normal">2*$J$6*(AA20/1000)</f>
        <v>2.4624904871384783</v>
      </c>
      <c r="AE20" s="75" t="n">
        <f aca="false" ca="false" dt2D="false" dtr="false" t="normal">AC20+AD20</f>
        <v>39.395417058680835</v>
      </c>
      <c r="AF20" s="74" t="n">
        <f aca="false" ca="false" dt2D="false" dtr="false" t="normal">$AB$4-(AC20+AD20)+$Q$8+$Q$10</f>
        <v>139.43504501466296</v>
      </c>
      <c r="AG20" s="76" t="n">
        <f aca="false" ca="false" dt2D="false" dtr="false" t="normal">POWER(10, (AF20+$D$16)*0.05)*1000</f>
        <v>7.4962185143676</v>
      </c>
      <c r="AH20" s="77" t="n">
        <f aca="false" ca="false" dt2D="false" dtr="false" t="normal">POWER(10, 0.05*AE20)</f>
        <v>93.27620171367305</v>
      </c>
      <c r="AI20" s="0" t="n">
        <f aca="false" ca="false" dt2D="false" dtr="false" t="normal">AG20*POWER(2, 0.5)*AH20</f>
        <v>988.8446962177502</v>
      </c>
      <c r="AK20" s="72" t="n">
        <f aca="false" ca="false" dt2D="false" dtr="false" t="normal">AK19+1</f>
        <v>17</v>
      </c>
      <c r="AL20" s="73" t="n">
        <f aca="false" ca="false" dt2D="false" dtr="false" t="normal">AL19+37.5</f>
        <v>650</v>
      </c>
      <c r="AM20" s="72" t="n"/>
      <c r="AN20" s="72" t="n">
        <f aca="false" ca="false" dt2D="false" dtr="false" t="normal">20*LOG(AL20)</f>
        <v>56.25826713285711</v>
      </c>
      <c r="AO20" s="72" t="n">
        <f aca="false" ca="false" dt2D="false" dtr="false" t="normal">2*$J$6*(AL20/1000)</f>
        <v>22.784609489537523</v>
      </c>
      <c r="AP20" s="72" t="n">
        <f aca="false" ca="false" dt2D="false" dtr="false" t="normal">AN20+AO20</f>
        <v>79.04287662239463</v>
      </c>
      <c r="AQ20" s="80" t="n">
        <f aca="false" ca="false" dt2D="false" dtr="false" t="normal">$AM$4-(AN20+AO20)+$Q$8+$Q$10</f>
        <v>104.13726433522729</v>
      </c>
      <c r="AR20" s="81" t="n">
        <f aca="false" ca="false" dt2D="false" dtr="false" t="normal">POWER(10, (AQ20+$D$16)*0.05)*1000</f>
        <v>0.12881107472677672</v>
      </c>
      <c r="AS20" s="82" t="n">
        <f aca="false" ca="false" dt2D="false" dtr="false" t="normal">POWER(10, 0.05*AP20)</f>
        <v>8956.613445982242</v>
      </c>
      <c r="AT20" s="72" t="n">
        <f aca="false" ca="false" dt2D="false" dtr="false" t="normal">AR20*POWER(2, 0.5)*AS20</f>
        <v>1631.5937487592869</v>
      </c>
      <c r="BB20" s="75" t="n"/>
      <c r="BC20" s="163" t="n">
        <f aca="false" ca="false" dt2D="false" dtr="false" t="normal">40*LOG(P20)</f>
        <v>32.51653426571422</v>
      </c>
      <c r="BD20" s="164" t="n">
        <f aca="false" ca="false" dt2D="false" dtr="false" t="normal">BC20+S20</f>
        <v>32.7443803606096</v>
      </c>
      <c r="BF20" s="165" t="n">
        <f aca="false" ca="false" dt2D="false" dtr="false" t="normal">10*LOG10($D$29*($D$22/1000000)/2)+$J$12+10*LOG10(P20)</f>
        <v>-4.3793401528399105</v>
      </c>
      <c r="BG20" s="166" t="n">
        <f aca="false" ca="false" dt2D="false" dtr="false" t="normal">$Q$4-(BC20+S20)+$BE$4+BF20</f>
        <v>126.76794033019581</v>
      </c>
      <c r="BH20" s="167" t="n">
        <f aca="false" ca="false" dt2D="false" dtr="false" t="normal">POWER(10, (BG20+$D$16)*0.05)*1000</f>
        <v>1.7437611736847505</v>
      </c>
      <c r="BI20" s="168" t="n">
        <f aca="false" ca="false" dt2D="false" dtr="false" t="normal">POWER(10, 0.05*(BD20-BF20))</f>
        <v>71.81018170933669</v>
      </c>
      <c r="BJ20" s="168" t="n">
        <f aca="false" ca="false" dt2D="false" dtr="false" t="normal">BH20*POWER(2, 0.5)*BI20</f>
        <v>177.08754896942912</v>
      </c>
      <c r="BL20" s="148" t="n">
        <f aca="false" ca="false" dt2D="false" dtr="false" t="normal">BL19+1</f>
        <v>17</v>
      </c>
      <c r="BM20" s="169" t="n">
        <f aca="false" ca="false" dt2D="false" dtr="false" t="normal">BM19+$J$46</f>
        <v>75</v>
      </c>
      <c r="BO20" s="170" t="n">
        <f aca="false" ca="false" dt2D="false" dtr="false" t="normal">20*LOG10(BM20)</f>
        <v>37.501225267834</v>
      </c>
      <c r="BP20" s="170" t="n">
        <f aca="false" ca="false" dt2D="false" dtr="false" t="normal">2*$J$6*(BM20/1000)</f>
        <v>2.6289934026389448</v>
      </c>
      <c r="BQ20" s="171" t="n">
        <f aca="false" ca="false" dt2D="false" dtr="false" t="normal">$BN$4-(BO20+BP20)+$BN$8+$BN$10</f>
        <v>138.70024340287085</v>
      </c>
      <c r="BR20" s="149" t="n">
        <f aca="false" ca="false" dt2D="false" dtr="false" t="normal">POWER(10, (BQ20+$D$16)*0.05)*1000</f>
        <v>6.888143039765762</v>
      </c>
      <c r="BS20" s="172" t="n">
        <f aca="false" ca="false" dt2D="false" dtr="false" t="normal">POWER(10, 0.05*(BO20+BP20))</f>
        <v>101.51049218915486</v>
      </c>
      <c r="BT20" s="149" t="n">
        <f aca="false" ca="false" dt2D="false" dtr="false" t="normal">BR20*BS20</f>
        <v>699.2187902359237</v>
      </c>
      <c r="BW20" s="80" t="n">
        <f aca="false" ca="false" dt2D="false" dtr="false" t="normal">40*LOG10(BM20)</f>
        <v>75.002450535668</v>
      </c>
      <c r="BY20" s="165" t="n">
        <f aca="false" ca="false" dt2D="false" dtr="false" t="normal">10*LOG10($D$29*($D$23/1000000)/2)+$J$12+10*LOG10(BM20)</f>
        <v>15.450326454172288</v>
      </c>
      <c r="BZ20" s="80" t="n">
        <f aca="false" ca="false" dt2D="false" dtr="false" t="normal">$BN$4-(BW20+BP20)+$BX$4+BY20</f>
        <v>121.71054335951067</v>
      </c>
      <c r="CZ20" s="165" t="n">
        <f aca="false" ca="false" dt2D="false" dtr="false" t="normal">10*LOG10(P18)</f>
        <v>7.596678446896305</v>
      </c>
      <c r="DB20" s="166" t="n">
        <f aca="false" ca="false" dt2D="false" dtr="false" t="normal">$CX$6+$CY$6+CZ20+$DA$6-(BC18+S18)+197</f>
        <v>107.81052091555816</v>
      </c>
      <c r="DC20" s="75" t="n"/>
      <c r="DG20" s="74" t="n">
        <f aca="false" ca="false" dt2D="false" dtr="false" t="normal">30*LOG10(P18)</f>
        <v>22.790035340688913</v>
      </c>
      <c r="DH20" s="75" t="n">
        <f aca="false" ca="false" dt2D="false" dtr="false" t="normal">$CX$6+$DC$6+$DD$6+$DE$6+$DF$6-(DG20+S18)+182</f>
        <v>144.49143244985726</v>
      </c>
    </row>
    <row outlineLevel="0" r="21">
      <c r="B21" s="111" t="s">
        <v>93</v>
      </c>
      <c r="C21" s="112" t="s"/>
      <c r="D21" s="112" t="s"/>
      <c r="E21" s="113" t="s"/>
      <c r="G21" s="87" t="s">
        <v>94</v>
      </c>
      <c r="H21" s="123" t="s"/>
      <c r="I21" s="123" t="s"/>
      <c r="J21" s="123" t="s"/>
      <c r="K21" s="88" t="s"/>
      <c r="O21" s="1" t="n">
        <f aca="false" ca="false" dt2D="false" dtr="false" t="normal">1+O20</f>
        <v>18</v>
      </c>
      <c r="P21" s="65" t="n">
        <f aca="false" ca="false" dt2D="false" dtr="false" t="normal">P20+$J$45</f>
        <v>6.875</v>
      </c>
      <c r="Q21" s="104" t="n"/>
      <c r="R21" s="67" t="n">
        <f aca="false" ca="false" dt2D="false" dtr="false" t="normal">20*LOG(P21)</f>
        <v>16.745454050046003</v>
      </c>
      <c r="S21" s="67" t="n">
        <f aca="false" ca="false" dt2D="false" dtr="false" t="normal">2*$J$6*(P21/1000)</f>
        <v>0.24099106190856995</v>
      </c>
      <c r="T21" s="67" t="n">
        <f aca="false" ca="false" dt2D="false" dtr="false" t="normal">R21+S21</f>
        <v>16.986445111954573</v>
      </c>
      <c r="U21" s="68" t="n">
        <f aca="false" ca="false" dt2D="false" dtr="false" t="normal">$Q$4-(R21+S21)+$Q$8+$Q$10</f>
        <v>141.84401696138923</v>
      </c>
      <c r="V21" s="69" t="n">
        <f aca="false" ca="false" dt2D="false" dtr="false" t="normal">POWER(10, (U21+$D$16)*0.05)*1000</f>
        <v>9.892153231697518</v>
      </c>
      <c r="W21" s="70" t="n">
        <f aca="false" ca="false" dt2D="false" dtr="false" t="normal">POWER(10, 0.05*T21)</f>
        <v>7.0684185117089555</v>
      </c>
      <c r="X21" s="71" t="n">
        <f aca="false" ca="false" dt2D="false" dtr="false" t="normal">V21*POWER(2, 0.5)*W21</f>
        <v>98.88446962177508</v>
      </c>
      <c r="Z21" s="72" t="n">
        <f aca="false" ca="false" dt2D="false" dtr="false" t="normal">Z20+1</f>
        <v>18</v>
      </c>
      <c r="AA21" s="73" t="n">
        <f aca="false" ca="false" dt2D="false" dtr="false" t="normal">AA20+3.75</f>
        <v>74</v>
      </c>
      <c r="AC21" s="0" t="n">
        <f aca="false" ca="false" dt2D="false" dtr="false" t="normal">20*LOG(AA21)</f>
        <v>37.384634394619525</v>
      </c>
      <c r="AD21" s="0" t="n">
        <f aca="false" ca="false" dt2D="false" dtr="false" t="normal">2*$J$6*(AA21/1000)</f>
        <v>2.5939401572704255</v>
      </c>
      <c r="AE21" s="75" t="n">
        <f aca="false" ca="false" dt2D="false" dtr="false" t="normal">AC21+AD21</f>
        <v>39.97857455188995</v>
      </c>
      <c r="AF21" s="74" t="n">
        <f aca="false" ca="false" dt2D="false" dtr="false" t="normal">$AB$4-(AC21+AD21)+$Q$8+$Q$10</f>
        <v>138.85188752145385</v>
      </c>
      <c r="AG21" s="76" t="n">
        <f aca="false" ca="false" dt2D="false" dtr="false" t="normal">POWER(10, (AF21+$D$16)*0.05)*1000</f>
        <v>7.009456793185028</v>
      </c>
      <c r="AH21" s="77" t="n">
        <f aca="false" ca="false" dt2D="false" dtr="false" t="normal">POWER(10, 0.05*AE21)</f>
        <v>99.75363439228856</v>
      </c>
      <c r="AI21" s="0" t="n">
        <f aca="false" ca="false" dt2D="false" dtr="false" t="normal">AG21*POWER(2, 0.5)*AH21</f>
        <v>988.8446962177501</v>
      </c>
      <c r="AK21" s="72" t="n">
        <f aca="false" ca="false" dt2D="false" dtr="false" t="normal">AK20+1</f>
        <v>18</v>
      </c>
      <c r="AL21" s="73" t="n">
        <f aca="false" ca="false" dt2D="false" dtr="false" t="normal">AL20+37.5</f>
        <v>687.5</v>
      </c>
      <c r="AM21" s="72" t="n"/>
      <c r="AN21" s="72" t="n">
        <f aca="false" ca="false" dt2D="false" dtr="false" t="normal">20*LOG(AL21)</f>
        <v>56.74545405004601</v>
      </c>
      <c r="AO21" s="72" t="n">
        <f aca="false" ca="false" dt2D="false" dtr="false" t="normal">2*$J$6*(AL21/1000)</f>
        <v>24.099106190856993</v>
      </c>
      <c r="AP21" s="72" t="n">
        <f aca="false" ca="false" dt2D="false" dtr="false" t="normal">AN21+AO21</f>
        <v>80.84456024090301</v>
      </c>
      <c r="AQ21" s="80" t="n">
        <f aca="false" ca="false" dt2D="false" dtr="false" t="normal">$AM$4-(AN21+AO21)+$Q$8+$Q$10</f>
        <v>102.33558071671891</v>
      </c>
      <c r="AR21" s="81" t="n">
        <f aca="false" ca="false" dt2D="false" dtr="false" t="normal">POWER(10, (AQ21+$D$16)*0.05)*1000</f>
        <v>0.10468127962681864</v>
      </c>
      <c r="AS21" s="82" t="n">
        <f aca="false" ca="false" dt2D="false" dtr="false" t="normal">POWER(10, 0.05*AP21)</f>
        <v>11021.177883974755</v>
      </c>
      <c r="AT21" s="72" t="n">
        <f aca="false" ca="false" dt2D="false" dtr="false" t="normal">AR21*POWER(2, 0.5)*AS21</f>
        <v>1631.5937487592853</v>
      </c>
      <c r="BB21" s="75" t="n"/>
      <c r="BC21" s="163" t="n">
        <f aca="false" ca="false" dt2D="false" dtr="false" t="normal">40*LOG(P21)</f>
        <v>33.49090810009201</v>
      </c>
      <c r="BD21" s="164" t="n">
        <f aca="false" ca="false" dt2D="false" dtr="false" t="normal">BC21+S21</f>
        <v>33.73189916200057</v>
      </c>
      <c r="BF21" s="165" t="n">
        <f aca="false" ca="false" dt2D="false" dtr="false" t="normal">10*LOG10($D$29*($D$22/1000000)/2)+$J$12+10*LOG10(P21)</f>
        <v>-4.135746694245464</v>
      </c>
      <c r="BG21" s="166" t="n">
        <f aca="false" ca="false" dt2D="false" dtr="false" t="normal">$Q$4-(BC21+S21)+$BE$4+BF21</f>
        <v>126.02401498739927</v>
      </c>
      <c r="BH21" s="167" t="n">
        <f aca="false" ca="false" dt2D="false" dtr="false" t="normal">POWER(10, (BG21+$D$16)*0.05)*1000</f>
        <v>1.6006292035861833</v>
      </c>
      <c r="BI21" s="168" t="n">
        <f aca="false" ca="false" dt2D="false" dtr="false" t="normal">POWER(10, 0.05*(BD21-BF21))</f>
        <v>78.23161445476254</v>
      </c>
      <c r="BJ21" s="168" t="n">
        <f aca="false" ca="false" dt2D="false" dtr="false" t="normal">BH21*POWER(2, 0.5)*BI21</f>
        <v>177.08754896942878</v>
      </c>
      <c r="BL21" s="148" t="n">
        <f aca="false" ca="false" dt2D="false" dtr="false" t="normal">BL20+1</f>
        <v>18</v>
      </c>
      <c r="BM21" s="169" t="n">
        <f aca="false" ca="false" dt2D="false" dtr="false" t="normal">BM20+$J$46</f>
        <v>78.75</v>
      </c>
      <c r="BO21" s="170" t="n">
        <f aca="false" ca="false" dt2D="false" dtr="false" t="normal">20*LOG10(BM21)</f>
        <v>37.92501124923276</v>
      </c>
      <c r="BP21" s="170" t="n">
        <f aca="false" ca="false" dt2D="false" dtr="false" t="normal">2*$J$6*(BM21/1000)</f>
        <v>2.760443072770892</v>
      </c>
      <c r="BQ21" s="171" t="n">
        <f aca="false" ca="false" dt2D="false" dtr="false" t="normal">$BN$4-(BO21+BP21)+$BN$8+$BN$10</f>
        <v>138.14500775134013</v>
      </c>
      <c r="BR21" s="149" t="n">
        <f aca="false" ca="false" dt2D="false" dtr="false" t="normal">POWER(10, (BQ21+$D$16)*0.05)*1000</f>
        <v>6.46160453323206</v>
      </c>
      <c r="BS21" s="172" t="n">
        <f aca="false" ca="false" dt2D="false" dtr="false" t="normal">POWER(10, 0.05*(BO21+BP21))</f>
        <v>108.21132532017961</v>
      </c>
      <c r="BT21" s="149" t="n">
        <f aca="false" ca="false" dt2D="false" dtr="false" t="normal">BR21*BS21</f>
        <v>699.2187902359218</v>
      </c>
      <c r="BW21" s="80" t="n">
        <f aca="false" ca="false" dt2D="false" dtr="false" t="normal">40*LOG10(BM21)</f>
        <v>75.85002249846552</v>
      </c>
      <c r="BY21" s="165" t="n">
        <f aca="false" ca="false" dt2D="false" dtr="false" t="normal">10*LOG10($D$29*($D$23/1000000)/2)+$J$12+10*LOG10(BM21)</f>
        <v>15.662219444871667</v>
      </c>
      <c r="BZ21" s="80" t="n">
        <f aca="false" ca="false" dt2D="false" dtr="false" t="normal">$BN$4-(BW21+BP21)+$BX$4+BY21</f>
        <v>120.94341471728059</v>
      </c>
      <c r="CZ21" s="165" t="n">
        <f aca="false" ca="false" dt2D="false" dtr="false" t="normal">10*LOG10(P19)</f>
        <v>7.871060930365701</v>
      </c>
      <c r="DB21" s="166" t="n">
        <f aca="false" ca="false" dt2D="false" dtr="false" t="normal">$CX$6+$CY$6+CZ21+$DA$6-(BC19+S19)+197</f>
        <v>106.97422849813678</v>
      </c>
      <c r="DC21" s="75" t="n"/>
      <c r="DG21" s="74" t="n">
        <f aca="false" ca="false" dt2D="false" dtr="false" t="normal">30*LOG10(P19)</f>
        <v>23.613182791097103</v>
      </c>
      <c r="DH21" s="75" t="n">
        <f aca="false" ca="false" dt2D="false" dtr="false" t="normal">$CX$6+$DC$6+$DD$6+$DE$6+$DF$6-(DG21+S19)+182</f>
        <v>143.65514003243587</v>
      </c>
    </row>
    <row outlineLevel="0" r="22">
      <c r="B22" s="124" t="n">
        <v>1</v>
      </c>
      <c r="C22" s="125" t="s">
        <v>95</v>
      </c>
      <c r="D22" s="129" t="n">
        <v>240</v>
      </c>
      <c r="E22" s="86" t="s">
        <v>5</v>
      </c>
      <c r="G22" s="126" t="n">
        <v>1</v>
      </c>
      <c r="H22" s="127" t="s"/>
      <c r="I22" s="84" t="s">
        <v>26</v>
      </c>
      <c r="J22" s="130" t="n">
        <f aca="false" ca="false" dt2D="false" dtr="false" t="normal">4*$D$29*(D22/1000000)/POWER(RADIANS($D$10), 2)</f>
        <v>21.009960640075164</v>
      </c>
      <c r="K22" s="86" t="s">
        <v>6</v>
      </c>
      <c r="O22" s="1" t="n">
        <f aca="false" ca="false" dt2D="false" dtr="false" t="normal">1+O21</f>
        <v>19</v>
      </c>
      <c r="P22" s="65" t="n">
        <f aca="false" ca="false" dt2D="false" dtr="false" t="normal">P21+$J$45</f>
        <v>7.25</v>
      </c>
      <c r="Q22" s="104" t="n"/>
      <c r="R22" s="67" t="n">
        <f aca="false" ca="false" dt2D="false" dtr="false" t="normal">20*LOG(P22)</f>
        <v>17.20676013141987</v>
      </c>
      <c r="S22" s="67" t="n">
        <f aca="false" ca="false" dt2D="false" dtr="false" t="normal">2*$J$6*(P22/1000)</f>
        <v>0.2541360289217647</v>
      </c>
      <c r="T22" s="67" t="n">
        <f aca="false" ca="false" dt2D="false" dtr="false" t="normal">R22+S22</f>
        <v>17.460896160341633</v>
      </c>
      <c r="U22" s="68" t="n">
        <f aca="false" ca="false" dt2D="false" dtr="false" t="normal">$Q$4-(R22+S22)+$Q$8+$Q$10</f>
        <v>141.36956591300216</v>
      </c>
      <c r="V22" s="69" t="n">
        <f aca="false" ca="false" dt2D="false" dtr="false" t="normal">POWER(10, (U22+$D$16)*0.05)*1000</f>
        <v>9.366304715366748</v>
      </c>
      <c r="W22" s="70" t="n">
        <f aca="false" ca="false" dt2D="false" dtr="false" t="normal">POWER(10, 0.05*T22)</f>
        <v>7.465257766905186</v>
      </c>
      <c r="X22" s="71" t="n">
        <f aca="false" ca="false" dt2D="false" dtr="false" t="normal">V22*POWER(2, 0.5)*W22</f>
        <v>98.88446962177504</v>
      </c>
      <c r="Z22" s="72" t="n">
        <f aca="false" ca="false" dt2D="false" dtr="false" t="normal">Z21+1</f>
        <v>19</v>
      </c>
      <c r="AA22" s="73" t="n">
        <f aca="false" ca="false" dt2D="false" dtr="false" t="normal">AA21+3.75</f>
        <v>77.75</v>
      </c>
      <c r="AC22" s="0" t="n">
        <f aca="false" ca="false" dt2D="false" dtr="false" t="normal">20*LOG(AA22)</f>
        <v>37.814007953977494</v>
      </c>
      <c r="AD22" s="0" t="n">
        <f aca="false" ca="false" dt2D="false" dtr="false" t="normal">2*$J$6*(AA22/1000)</f>
        <v>2.7253898274023727</v>
      </c>
      <c r="AE22" s="75" t="n">
        <f aca="false" ca="false" dt2D="false" dtr="false" t="normal">AC22+AD22</f>
        <v>40.53939778137987</v>
      </c>
      <c r="AF22" s="74" t="n">
        <f aca="false" ca="false" dt2D="false" dtr="false" t="normal">$AB$4-(AC22+AD22)+$Q$8+$Q$10</f>
        <v>138.29106429196392</v>
      </c>
      <c r="AG22" s="76" t="n">
        <f aca="false" ca="false" dt2D="false" dtr="false" t="normal">POWER(10, (AF22+$D$16)*0.05)*1000</f>
        <v>6.571177547228538</v>
      </c>
      <c r="AH22" s="77" t="n">
        <f aca="false" ca="false" dt2D="false" dtr="false" t="normal">POWER(10, 0.05*AE22)</f>
        <v>106.406924057443</v>
      </c>
      <c r="AI22" s="0" t="n">
        <f aca="false" ca="false" dt2D="false" dtr="false" t="normal">AG22*POWER(2, 0.5)*AH22</f>
        <v>988.8446962177487</v>
      </c>
      <c r="AK22" s="72" t="n">
        <f aca="false" ca="false" dt2D="false" dtr="false" t="normal">AK21+1</f>
        <v>19</v>
      </c>
      <c r="AL22" s="73" t="n">
        <f aca="false" ca="false" dt2D="false" dtr="false" t="normal">AL21+37.5</f>
        <v>725</v>
      </c>
      <c r="AM22" s="72" t="n"/>
      <c r="AN22" s="72" t="n">
        <f aca="false" ca="false" dt2D="false" dtr="false" t="normal">20*LOG(AL22)</f>
        <v>57.20676013141987</v>
      </c>
      <c r="AO22" s="72" t="n">
        <f aca="false" ca="false" dt2D="false" dtr="false" t="normal">2*$J$6*(AL22/1000)</f>
        <v>25.413602892176467</v>
      </c>
      <c r="AP22" s="72" t="n">
        <f aca="false" ca="false" dt2D="false" dtr="false" t="normal">AN22+AO22</f>
        <v>82.62036302359634</v>
      </c>
      <c r="AQ22" s="80" t="n">
        <f aca="false" ca="false" dt2D="false" dtr="false" t="normal">$AM$4-(AN22+AO22)+$Q$8+$Q$10</f>
        <v>100.55977793402559</v>
      </c>
      <c r="AR22" s="81" t="n">
        <f aca="false" ca="false" dt2D="false" dtr="false" t="normal">POWER(10, (AQ22+$D$16)*0.05)*1000</f>
        <v>0.08532550821383711</v>
      </c>
      <c r="AS22" s="82" t="n">
        <f aca="false" ca="false" dt2D="false" dtr="false" t="normal">POWER(10, 0.05*AP22)</f>
        <v>13521.290737559035</v>
      </c>
      <c r="AT22" s="72" t="n">
        <f aca="false" ca="false" dt2D="false" dtr="false" t="normal">AR22*POWER(2, 0.5)*AS22</f>
        <v>1631.5937487592887</v>
      </c>
      <c r="BB22" s="75" t="n"/>
      <c r="BC22" s="163" t="n">
        <f aca="false" ca="false" dt2D="false" dtr="false" t="normal">40*LOG(P22)</f>
        <v>34.41352026283974</v>
      </c>
      <c r="BD22" s="164" t="n">
        <f aca="false" ca="false" dt2D="false" dtr="false" t="normal">BC22+S22</f>
        <v>34.6676562917615</v>
      </c>
      <c r="BF22" s="165" t="n">
        <f aca="false" ca="false" dt2D="false" dtr="false" t="normal">10*LOG10($D$29*($D$22/1000000)/2)+$J$12+10*LOG10(P22)</f>
        <v>-3.905093653558529</v>
      </c>
      <c r="BG22" s="166" t="n">
        <f aca="false" ca="false" dt2D="false" dtr="false" t="normal">$Q$4-(BC22+S22)+$BE$4+BF22</f>
        <v>125.31891089832529</v>
      </c>
      <c r="BH22" s="167" t="n">
        <f aca="false" ca="false" dt2D="false" dtr="false" t="normal">POWER(10, (BG22+$D$16)*0.05)*1000</f>
        <v>1.4758272735024067</v>
      </c>
      <c r="BI22" s="168" t="n">
        <f aca="false" ca="false" dt2D="false" dtr="false" t="normal">POWER(10, 0.05*(BD22-BF22))</f>
        <v>84.84719654409068</v>
      </c>
      <c r="BJ22" s="168" t="n">
        <f aca="false" ca="false" dt2D="false" dtr="false" t="normal">BH22*POWER(2, 0.5)*BI22</f>
        <v>177.08754896942918</v>
      </c>
      <c r="BL22" s="148" t="n">
        <f aca="false" ca="false" dt2D="false" dtr="false" t="normal">BL21+1</f>
        <v>19</v>
      </c>
      <c r="BM22" s="169" t="n">
        <f aca="false" ca="false" dt2D="false" dtr="false" t="normal">BM21+$J$46</f>
        <v>82.5</v>
      </c>
      <c r="BO22" s="170" t="n">
        <f aca="false" ca="false" dt2D="false" dtr="false" t="normal">20*LOG10(BM22)</f>
        <v>38.3290789709985</v>
      </c>
      <c r="BP22" s="170" t="n">
        <f aca="false" ca="false" dt2D="false" dtr="false" t="normal">2*$J$6*(BM22/1000)</f>
        <v>2.8918927429028396</v>
      </c>
      <c r="BQ22" s="171" t="n">
        <f aca="false" ca="false" dt2D="false" dtr="false" t="normal">$BN$4-(BO22+BP22)+$BN$8+$BN$10</f>
        <v>137.60949035944245</v>
      </c>
      <c r="BR22" s="149" t="n">
        <f aca="false" ca="false" dt2D="false" dtr="false" t="normal">POWER(10, (BQ22+$D$16)*0.05)*1000</f>
        <v>6.075254908112992</v>
      </c>
      <c r="BS22" s="172" t="n">
        <f aca="false" ca="false" dt2D="false" dtr="false" t="normal">POWER(10, 0.05*(BO22+BP22))</f>
        <v>115.0929139289569</v>
      </c>
      <c r="BT22" s="149" t="n">
        <f aca="false" ca="false" dt2D="false" dtr="false" t="normal">BR22*BS22</f>
        <v>699.2187902359216</v>
      </c>
      <c r="BW22" s="80" t="n">
        <f aca="false" ca="false" dt2D="false" dtr="false" t="normal">40*LOG10(BM22)</f>
        <v>76.658157941997</v>
      </c>
      <c r="BY22" s="165" t="n">
        <f aca="false" ca="false" dt2D="false" dtr="false" t="normal">10*LOG10($D$29*($D$23/1000000)/2)+$J$12+10*LOG10(BM22)</f>
        <v>15.864253305754538</v>
      </c>
      <c r="BZ22" s="80" t="n">
        <f aca="false" ca="false" dt2D="false" dtr="false" t="normal">$BN$4-(BW22+BP22)+$BX$4+BY22</f>
        <v>120.20586346450003</v>
      </c>
      <c r="CZ22" s="165" t="n">
        <f aca="false" ca="false" dt2D="false" dtr="false" t="normal">10*LOG10(P20)</f>
        <v>8.129133566428555</v>
      </c>
      <c r="DB22" s="166" t="n">
        <f aca="false" ca="false" dt2D="false" dtr="false" t="normal">$CX$6+$CY$6+CZ22+$DA$6-(BC20+S20)+197</f>
        <v>106.18686562293502</v>
      </c>
      <c r="DC22" s="75" t="n"/>
      <c r="DG22" s="74" t="n">
        <f aca="false" ca="false" dt2D="false" dtr="false" t="normal">30*LOG10(P20)</f>
        <v>24.387400699285667</v>
      </c>
      <c r="DH22" s="75" t="n">
        <f aca="false" ca="false" dt2D="false" dtr="false" t="normal">$CX$6+$DC$6+$DD$6+$DE$6+$DF$6-(DG22+S20)+182</f>
        <v>142.86777715723412</v>
      </c>
    </row>
    <row outlineLevel="0" r="23">
      <c r="B23" s="124" t="n">
        <v>2</v>
      </c>
      <c r="C23" s="131" t="s"/>
      <c r="D23" s="129" t="n">
        <v>2000</v>
      </c>
      <c r="E23" s="86" t="s">
        <v>5</v>
      </c>
      <c r="G23" s="126" t="n">
        <v>2</v>
      </c>
      <c r="H23" s="127" t="s"/>
      <c r="I23" s="128" t="s"/>
      <c r="J23" s="130" t="n">
        <f aca="false" ca="false" dt2D="false" dtr="false" t="normal">4*$D$29*(D23/1000000)/POWER(RADIANS($D$10), 2)</f>
        <v>175.0830053339597</v>
      </c>
      <c r="K23" s="86" t="s">
        <v>6</v>
      </c>
      <c r="O23" s="1" t="n">
        <f aca="false" ca="false" dt2D="false" dtr="false" t="normal">1+O22</f>
        <v>20</v>
      </c>
      <c r="P23" s="65" t="n">
        <f aca="false" ca="false" dt2D="false" dtr="false" t="normal">P22+$J$45</f>
        <v>7.625</v>
      </c>
      <c r="Q23" s="104" t="n"/>
      <c r="R23" s="67" t="n">
        <f aca="false" ca="false" dt2D="false" dtr="false" t="normal">20*LOG(P23)</f>
        <v>17.644796960376464</v>
      </c>
      <c r="S23" s="67" t="n">
        <f aca="false" ca="false" dt2D="false" dtr="false" t="normal">2*$J$6*(P23/1000)</f>
        <v>0.26728099593495935</v>
      </c>
      <c r="T23" s="67" t="n">
        <f aca="false" ca="false" dt2D="false" dtr="false" t="normal">R23+S23</f>
        <v>17.912077956311425</v>
      </c>
      <c r="U23" s="68" t="n">
        <f aca="false" ca="false" dt2D="false" dtr="false" t="normal">$Q$4-(R23+S23)+$Q$8+$Q$10</f>
        <v>140.91838411703236</v>
      </c>
      <c r="V23" s="69" t="n">
        <f aca="false" ca="false" dt2D="false" dtr="false" t="normal">POWER(10, (U23+$D$16)*0.05)*1000</f>
        <v>8.89219940048021</v>
      </c>
      <c r="W23" s="70" t="n">
        <f aca="false" ca="false" dt2D="false" dtr="false" t="normal">POWER(10, 0.05*T23)</f>
        <v>7.863282847640163</v>
      </c>
      <c r="X23" s="71" t="n">
        <f aca="false" ca="false" dt2D="false" dtr="false" t="normal">V23*POWER(2, 0.5)*W23</f>
        <v>98.8844696217749</v>
      </c>
      <c r="Z23" s="72" t="n">
        <f aca="false" ca="false" dt2D="false" dtr="false" t="normal">Z22+1</f>
        <v>20</v>
      </c>
      <c r="AA23" s="73" t="n">
        <f aca="false" ca="false" dt2D="false" dtr="false" t="normal">AA22+3.75</f>
        <v>81.5</v>
      </c>
      <c r="AC23" s="0" t="n">
        <f aca="false" ca="false" dt2D="false" dtr="false" t="normal">20*LOG(AA23)</f>
        <v>38.22315217479953</v>
      </c>
      <c r="AD23" s="0" t="n">
        <f aca="false" ca="false" dt2D="false" dtr="false" t="normal">2*$J$6*(AA23/1000)</f>
        <v>2.85683949753432</v>
      </c>
      <c r="AE23" s="75" t="n">
        <f aca="false" ca="false" dt2D="false" dtr="false" t="normal">AC23+AD23</f>
        <v>41.07999167233385</v>
      </c>
      <c r="AF23" s="74" t="n">
        <f aca="false" ca="false" dt2D="false" dtr="false" t="normal">$AB$4-(AC23+AD23)+$Q$8+$Q$10</f>
        <v>137.75047040100995</v>
      </c>
      <c r="AG23" s="76" t="n">
        <f aca="false" ca="false" dt2D="false" dtr="false" t="normal">POWER(10, (AF23+$D$16)*0.05)*1000</f>
        <v>6.1746665165313255</v>
      </c>
      <c r="AH23" s="77" t="n">
        <f aca="false" ca="false" dt2D="false" dtr="false" t="normal">POWER(10, 0.05*AE23)</f>
        <v>113.23992775381735</v>
      </c>
      <c r="AI23" s="0" t="n">
        <f aca="false" ca="false" dt2D="false" dtr="false" t="normal">AG23*POWER(2, 0.5)*AH23</f>
        <v>988.8446962177497</v>
      </c>
      <c r="AK23" s="72" t="n">
        <f aca="false" ca="false" dt2D="false" dtr="false" t="normal">AK22+1</f>
        <v>20</v>
      </c>
      <c r="AL23" s="73" t="n">
        <f aca="false" ca="false" dt2D="false" dtr="false" t="normal">AL22+37.5</f>
        <v>762.5</v>
      </c>
      <c r="AM23" s="72" t="n"/>
      <c r="AN23" s="72" t="n">
        <f aca="false" ca="false" dt2D="false" dtr="false" t="normal">20*LOG(AL23)</f>
        <v>57.64479696037647</v>
      </c>
      <c r="AO23" s="72" t="n">
        <f aca="false" ca="false" dt2D="false" dtr="false" t="normal">2*$J$6*(AL23/1000)</f>
        <v>26.728099593495937</v>
      </c>
      <c r="AP23" s="72" t="n">
        <f aca="false" ca="false" dt2D="false" dtr="false" t="normal">AN23+AO23</f>
        <v>84.37289655387241</v>
      </c>
      <c r="AQ23" s="80" t="n">
        <f aca="false" ca="false" dt2D="false" dtr="false" t="normal">$AM$4-(AN23+AO23)+$Q$8+$Q$10</f>
        <v>98.80724440374951</v>
      </c>
      <c r="AR23" s="81" t="n">
        <f aca="false" ca="false" dt2D="false" dtr="false" t="normal">POWER(10, (AQ23+$D$16)*0.05)*1000</f>
        <v>0.0697352251110551</v>
      </c>
      <c r="AS23" s="82" t="n">
        <f aca="false" ca="false" dt2D="false" dtr="false" t="normal">POWER(10, 0.05*AP23)</f>
        <v>16544.16404409618</v>
      </c>
      <c r="AT23" s="72" t="n">
        <f aca="false" ca="false" dt2D="false" dtr="false" t="normal">AR23*POWER(2, 0.5)*AS23</f>
        <v>1631.5937487592853</v>
      </c>
      <c r="BB23" s="75" t="n"/>
      <c r="BC23" s="163" t="n">
        <f aca="false" ca="false" dt2D="false" dtr="false" t="normal">40*LOG(P23)</f>
        <v>35.28959392075293</v>
      </c>
      <c r="BD23" s="164" t="n">
        <f aca="false" ca="false" dt2D="false" dtr="false" t="normal">BC23+S23</f>
        <v>35.55687491668789</v>
      </c>
      <c r="BF23" s="165" t="n">
        <f aca="false" ca="false" dt2D="false" dtr="false" t="normal">10*LOG10($D$29*($D$22/1000000)/2)+$J$12+10*LOG10(P23)</f>
        <v>-3.68607523908023</v>
      </c>
      <c r="BG23" s="166" t="n">
        <f aca="false" ca="false" dt2D="false" dtr="false" t="normal">$Q$4-(BC23+S23)+$BE$4+BF23</f>
        <v>124.64871068787721</v>
      </c>
      <c r="BH23" s="167" t="n">
        <f aca="false" ca="false" dt2D="false" dtr="false" t="normal">POWER(10, (BG23+$D$16)*0.05)*1000</f>
        <v>1.3662353603743884</v>
      </c>
      <c r="BI23" s="168" t="n">
        <f aca="false" ca="false" dt2D="false" dtr="false" t="normal">POWER(10, 0.05*(BD23-BF23))</f>
        <v>91.65317365645876</v>
      </c>
      <c r="BJ23" s="168" t="n">
        <f aca="false" ca="false" dt2D="false" dtr="false" t="normal">BH23*POWER(2, 0.5)*BI23</f>
        <v>177.08754896942943</v>
      </c>
      <c r="BL23" s="148" t="n">
        <f aca="false" ca="false" dt2D="false" dtr="false" t="normal">BL22+1</f>
        <v>20</v>
      </c>
      <c r="BM23" s="169" t="n">
        <f aca="false" ca="false" dt2D="false" dtr="false" t="normal">BM22+$J$46</f>
        <v>86.25</v>
      </c>
      <c r="BO23" s="170" t="n">
        <f aca="false" ca="false" dt2D="false" dtr="false" t="normal">20*LOG10(BM23)</f>
        <v>38.71518207490623</v>
      </c>
      <c r="BP23" s="170" t="n">
        <f aca="false" ca="false" dt2D="false" dtr="false" t="normal">2*$J$6*(BM23/1000)</f>
        <v>3.0233424130347863</v>
      </c>
      <c r="BQ23" s="171" t="n">
        <f aca="false" ca="false" dt2D="false" dtr="false" t="normal">$BN$4-(BO23+BP23)+$BN$8+$BN$10</f>
        <v>137.09193758540277</v>
      </c>
      <c r="BR23" s="149" t="n">
        <f aca="false" ca="false" dt2D="false" dtr="false" t="normal">POWER(10, (BQ23+$D$16)*0.05)*1000</f>
        <v>5.723831841185326</v>
      </c>
      <c r="BS23" s="172" t="n">
        <f aca="false" ca="false" dt2D="false" dtr="false" t="normal">POWER(10, 0.05*(BO23+BP23))</f>
        <v>122.15921250599223</v>
      </c>
      <c r="BT23" s="149" t="n">
        <f aca="false" ca="false" dt2D="false" dtr="false" t="normal">BR23*BS23</f>
        <v>699.218790235923</v>
      </c>
      <c r="BW23" s="80" t="n">
        <f aca="false" ca="false" dt2D="false" dtr="false" t="normal">40*LOG10(BM23)</f>
        <v>77.43036414981246</v>
      </c>
      <c r="BY23" s="165" t="n">
        <f aca="false" ca="false" dt2D="false" dtr="false" t="normal">10*LOG10($D$29*($D$23/1000000)/2)+$J$12+10*LOG10(BM23)</f>
        <v>16.057304857708402</v>
      </c>
      <c r="BZ23" s="80" t="n">
        <f aca="false" ca="false" dt2D="false" dtr="false" t="normal">$BN$4-(BW23+BP23)+$BX$4+BY23</f>
        <v>119.49525913850647</v>
      </c>
      <c r="CZ23" s="165" t="n">
        <f aca="false" ca="false" dt2D="false" dtr="false" t="normal">10*LOG10(P21)</f>
        <v>8.372727025023002</v>
      </c>
      <c r="DB23" s="166" t="n">
        <f aca="false" ca="false" dt2D="false" dtr="false" t="normal">$CX$6+$CY$6+CZ23+$DA$6-(BC21+S21)+197</f>
        <v>105.44294028013849</v>
      </c>
      <c r="DC23" s="75" t="n"/>
      <c r="DG23" s="74" t="n">
        <f aca="false" ca="false" dt2D="false" dtr="false" t="normal">30*LOG10(P21)</f>
        <v>25.118181075069007</v>
      </c>
      <c r="DH23" s="75" t="n">
        <f aca="false" ca="false" dt2D="false" dtr="false" t="normal">$CX$6+$DC$6+$DD$6+$DE$6+$DF$6-(DG23+S21)+182</f>
        <v>142.12385181443756</v>
      </c>
    </row>
    <row outlineLevel="0" r="24">
      <c r="B24" s="124" t="n">
        <v>3</v>
      </c>
      <c r="C24" s="132" t="s"/>
      <c r="D24" s="129" t="n">
        <v>17000</v>
      </c>
      <c r="E24" s="86" t="s">
        <v>5</v>
      </c>
      <c r="G24" s="126" t="n">
        <v>3</v>
      </c>
      <c r="H24" s="127" t="s"/>
      <c r="I24" s="92" t="s"/>
      <c r="J24" s="130" t="n">
        <f aca="false" ca="false" dt2D="false" dtr="false" t="normal">4*$D$29*(D24/1000000)/POWER(RADIANS($D$10), 2)</f>
        <v>1488.2055453386577</v>
      </c>
      <c r="K24" s="86" t="s">
        <v>6</v>
      </c>
      <c r="O24" s="1" t="n">
        <f aca="false" ca="false" dt2D="false" dtr="false" t="normal">1+O23</f>
        <v>21</v>
      </c>
      <c r="P24" s="65" t="n">
        <f aca="false" ca="false" dt2D="false" dtr="false" t="normal">P23+$J$45</f>
        <v>8</v>
      </c>
      <c r="Q24" s="104" t="n"/>
      <c r="R24" s="67" t="n">
        <f aca="false" ca="false" dt2D="false" dtr="false" t="normal">20*LOG(P24)</f>
        <v>18.061799739838868</v>
      </c>
      <c r="S24" s="67" t="n">
        <f aca="false" ca="false" dt2D="false" dtr="false" t="normal">2*$J$6*(P24/1000)</f>
        <v>0.28042596294815414</v>
      </c>
      <c r="T24" s="67" t="n">
        <f aca="false" ca="false" dt2D="false" dtr="false" t="normal">R24+S24</f>
        <v>18.342225702787022</v>
      </c>
      <c r="U24" s="68" t="n">
        <f aca="false" ca="false" dt2D="false" dtr="false" t="normal">$Q$4-(R24+S24)+$Q$8+$Q$10</f>
        <v>140.48823637055676</v>
      </c>
      <c r="V24" s="69" t="n">
        <f aca="false" ca="false" dt2D="false" dtr="false" t="normal">POWER(10, (U24+$D$16)*0.05)*1000</f>
        <v>8.462560869936455</v>
      </c>
      <c r="W24" s="70" t="n">
        <f aca="false" ca="false" dt2D="false" dtr="false" t="normal">POWER(10, 0.05*T24)</f>
        <v>8.262496435563861</v>
      </c>
      <c r="X24" s="71" t="n">
        <f aca="false" ca="false" dt2D="false" dtr="false" t="normal">V24*POWER(2, 0.5)*W24</f>
        <v>98.88446962177488</v>
      </c>
      <c r="Z24" s="72" t="n">
        <f aca="false" ca="false" dt2D="false" dtr="false" t="normal">Z23+1</f>
        <v>21</v>
      </c>
      <c r="AA24" s="73" t="n">
        <f aca="false" ca="false" dt2D="false" dtr="false" t="normal">AA23+3.75</f>
        <v>85.25</v>
      </c>
      <c r="AC24" s="0" t="n">
        <f aca="false" ca="false" dt2D="false" dtr="false" t="normal">20*LOG(AA24)</f>
        <v>38.6138877532907</v>
      </c>
      <c r="AD24" s="0" t="n">
        <f aca="false" ca="false" dt2D="false" dtr="false" t="normal">2*$J$6*(AA24/1000)</f>
        <v>2.9882891676662675</v>
      </c>
      <c r="AE24" s="75" t="n">
        <f aca="false" ca="false" dt2D="false" dtr="false" t="normal">AC24+AD24</f>
        <v>41.602176920956964</v>
      </c>
      <c r="AF24" s="74" t="n">
        <f aca="false" ca="false" dt2D="false" dtr="false" t="normal">$AB$4-(AC24+AD24)+$Q$8+$Q$10</f>
        <v>137.22828515238683</v>
      </c>
      <c r="AG24" s="76" t="n">
        <f aca="false" ca="false" dt2D="false" dtr="false" t="normal">POWER(10, (AF24+$D$16)*0.05)*1000</f>
        <v>5.814391150216097</v>
      </c>
      <c r="AH24" s="77" t="n">
        <f aca="false" ca="false" dt2D="false" dtr="false" t="normal">POWER(10, 0.05*AE24)</f>
        <v>120.25657926538624</v>
      </c>
      <c r="AI24" s="0" t="n">
        <f aca="false" ca="false" dt2D="false" dtr="false" t="normal">AG24*POWER(2, 0.5)*AH24</f>
        <v>988.8446962177497</v>
      </c>
      <c r="AK24" s="72" t="n">
        <f aca="false" ca="false" dt2D="false" dtr="false" t="normal">AK23+1</f>
        <v>21</v>
      </c>
      <c r="AL24" s="73" t="n">
        <f aca="false" ca="false" dt2D="false" dtr="false" t="normal">AL23+37.5</f>
        <v>800</v>
      </c>
      <c r="AM24" s="72" t="n"/>
      <c r="AN24" s="72" t="n">
        <f aca="false" ca="false" dt2D="false" dtr="false" t="normal">20*LOG(AL24)</f>
        <v>58.06179973983887</v>
      </c>
      <c r="AO24" s="72" t="n">
        <f aca="false" ca="false" dt2D="false" dtr="false" t="normal">2*$J$6*(AL24/1000)</f>
        <v>28.04259629481541</v>
      </c>
      <c r="AP24" s="72" t="n">
        <f aca="false" ca="false" dt2D="false" dtr="false" t="normal">AN24+AO24</f>
        <v>86.10439603465429</v>
      </c>
      <c r="AQ24" s="80" t="n">
        <f aca="false" ca="false" dt2D="false" dtr="false" t="normal">$AM$4-(AN24+AO24)+$Q$8+$Q$10</f>
        <v>97.07574492296763</v>
      </c>
      <c r="AR24" s="81" t="n">
        <f aca="false" ca="false" dt2D="false" dtr="false" t="normal">POWER(10, (AQ24+$D$16)*0.05)*1000</f>
        <v>0.057131711326968024</v>
      </c>
      <c r="AS24" s="82" t="n">
        <f aca="false" ca="false" dt2D="false" dtr="false" t="normal">POWER(10, 0.05*AP24)</f>
        <v>20193.881420539237</v>
      </c>
      <c r="AT24" s="72" t="n">
        <f aca="false" ca="false" dt2D="false" dtr="false" t="normal">AR24*POWER(2, 0.5)*AS24</f>
        <v>1631.593748759285</v>
      </c>
      <c r="BB24" s="75" t="n"/>
      <c r="BC24" s="163" t="n">
        <f aca="false" ca="false" dt2D="false" dtr="false" t="normal">40*LOG(P24)</f>
        <v>36.123599479677736</v>
      </c>
      <c r="BD24" s="164" t="n">
        <f aca="false" ca="false" dt2D="false" dtr="false" t="normal">BC24+S24</f>
        <v>36.40402544262589</v>
      </c>
      <c r="BF24" s="165" t="n">
        <f aca="false" ca="false" dt2D="false" dtr="false" t="normal">10*LOG10($D$29*($D$22/1000000)/2)+$J$12+10*LOG10(P24)</f>
        <v>-3.47757384934903</v>
      </c>
      <c r="BG24" s="166" t="n">
        <f aca="false" ca="false" dt2D="false" dtr="false" t="normal">$Q$4-(BC24+S24)+$BE$4+BF24</f>
        <v>124.01006155167042</v>
      </c>
      <c r="BH24" s="167" t="n">
        <f aca="false" ca="false" dt2D="false" dtr="false" t="normal">POWER(10, (BG24+$D$16)*0.05)*1000</f>
        <v>1.2693841304904725</v>
      </c>
      <c r="BI24" s="168" t="n">
        <f aca="false" ca="false" dt2D="false" dtr="false" t="normal">POWER(10, 0.05*(BD24-BF24))</f>
        <v>98.64611013500318</v>
      </c>
      <c r="BJ24" s="168" t="n">
        <f aca="false" ca="false" dt2D="false" dtr="false" t="normal">BH24*POWER(2, 0.5)*BI24</f>
        <v>177.08754896942952</v>
      </c>
      <c r="BL24" s="148" t="n">
        <f aca="false" ca="false" dt2D="false" dtr="false" t="normal">BL23+1</f>
        <v>21</v>
      </c>
      <c r="BM24" s="169" t="n">
        <f aca="false" ca="false" dt2D="false" dtr="false" t="normal">BM23+$J$46</f>
        <v>90</v>
      </c>
      <c r="BO24" s="170" t="n">
        <f aca="false" ca="false" dt2D="false" dtr="false" t="normal">20*LOG10(BM24)</f>
        <v>39.0848501887865</v>
      </c>
      <c r="BP24" s="170" t="n">
        <f aca="false" ca="false" dt2D="false" dtr="false" t="normal">2*$J$6*(BM24/1000)</f>
        <v>3.1547920831667335</v>
      </c>
      <c r="BQ24" s="171" t="n">
        <f aca="false" ca="false" dt2D="false" dtr="false" t="normal">$BN$4-(BO24+BP24)+$BN$8+$BN$10</f>
        <v>136.59081980139058</v>
      </c>
      <c r="BR24" s="149" t="n">
        <f aca="false" ca="false" dt2D="false" dtr="false" t="normal">POWER(10, (BQ24+$D$16)*0.05)*1000</f>
        <v>5.40295035522443</v>
      </c>
      <c r="BS24" s="172" t="n">
        <f aca="false" ca="false" dt2D="false" dtr="false" t="normal">POWER(10, 0.05*(BO24+BP24))</f>
        <v>129.4142541139228</v>
      </c>
      <c r="BT24" s="149" t="n">
        <f aca="false" ca="false" dt2D="false" dtr="false" t="normal">BR24*BS24</f>
        <v>699.2187902359238</v>
      </c>
      <c r="BW24" s="80" t="n">
        <f aca="false" ca="false" dt2D="false" dtr="false" t="normal">40*LOG10(BM24)</f>
        <v>78.169700377573</v>
      </c>
      <c r="BY24" s="165" t="n">
        <f aca="false" ca="false" dt2D="false" dtr="false" t="normal">10*LOG10($D$29*($D$23/1000000)/2)+$J$12+10*LOG10(BM24)</f>
        <v>16.242138914648535</v>
      </c>
      <c r="BZ24" s="80" t="n">
        <f aca="false" ca="false" dt2D="false" dtr="false" t="normal">$BN$4-(BW24+BP24)+$BX$4+BY24</f>
        <v>118.80930729755414</v>
      </c>
      <c r="CZ24" s="165" t="n">
        <f aca="false" ca="false" dt2D="false" dtr="false" t="normal">10*LOG10(P22)</f>
        <v>8.603380065709937</v>
      </c>
      <c r="DB24" s="166" t="n">
        <f aca="false" ca="false" dt2D="false" dtr="false" t="normal">$CX$6+$CY$6+CZ24+$DA$6-(BC22+S22)+197</f>
        <v>104.7378361910645</v>
      </c>
      <c r="DC24" s="75" t="n"/>
      <c r="DG24" s="74" t="n">
        <f aca="false" ca="false" dt2D="false" dtr="false" t="normal">30*LOG10(P22)</f>
        <v>25.81014019712981</v>
      </c>
      <c r="DH24" s="75" t="n">
        <f aca="false" ca="false" dt2D="false" dtr="false" t="normal">$CX$6+$DC$6+$DD$6+$DE$6+$DF$6-(DG24+S22)+182</f>
        <v>141.41874772536357</v>
      </c>
    </row>
    <row outlineLevel="0" r="25">
      <c r="B25" s="111" t="s">
        <v>96</v>
      </c>
      <c r="C25" s="112" t="s"/>
      <c r="D25" s="112" t="s"/>
      <c r="E25" s="113" t="s"/>
      <c r="G25" s="87" t="s">
        <v>97</v>
      </c>
      <c r="H25" s="123" t="s"/>
      <c r="I25" s="123" t="s"/>
      <c r="J25" s="123" t="s"/>
      <c r="K25" s="88" t="s"/>
      <c r="O25" s="1" t="n">
        <f aca="false" ca="false" dt2D="false" dtr="false" t="normal">1+O24</f>
        <v>22</v>
      </c>
      <c r="P25" s="65" t="n">
        <f aca="false" ca="false" dt2D="false" dtr="false" t="normal">P24+$J$45</f>
        <v>8.375</v>
      </c>
      <c r="Q25" s="104" t="n"/>
      <c r="R25" s="67" t="n">
        <f aca="false" ca="false" dt2D="false" dtr="false" t="normal">20*LOG(P25)</f>
        <v>18.459696314177656</v>
      </c>
      <c r="S25" s="67" t="n">
        <f aca="false" ca="false" dt2D="false" dtr="false" t="normal">2*$J$6*(P25/1000)</f>
        <v>0.29357092996134887</v>
      </c>
      <c r="T25" s="67" t="n">
        <f aca="false" ca="false" dt2D="false" dtr="false" t="normal">R25+S25</f>
        <v>18.753267244139003</v>
      </c>
      <c r="U25" s="68" t="n">
        <f aca="false" ca="false" dt2D="false" dtr="false" t="normal">$Q$4-(R25+S25)+$Q$8+$Q$10</f>
        <v>140.07719482920479</v>
      </c>
      <c r="V25" s="69" t="n">
        <f aca="false" ca="false" dt2D="false" dtr="false" t="normal">POWER(10, (U25+$D$16)*0.05)*1000</f>
        <v>8.071415945560311</v>
      </c>
      <c r="W25" s="70" t="n">
        <f aca="false" ca="false" dt2D="false" dtr="false" t="normal">POWER(10, 0.05*T25)</f>
        <v>8.662901217729067</v>
      </c>
      <c r="X25" s="71" t="n">
        <f aca="false" ca="false" dt2D="false" dtr="false" t="normal">V25*POWER(2, 0.5)*W25</f>
        <v>98.88446962177494</v>
      </c>
      <c r="Z25" s="72" t="n">
        <f aca="false" ca="false" dt2D="false" dtr="false" t="normal">Z24+1</f>
        <v>22</v>
      </c>
      <c r="AA25" s="73" t="n">
        <f aca="false" ca="false" dt2D="false" dtr="false" t="normal">AA24+3.75</f>
        <v>89</v>
      </c>
      <c r="AC25" s="0" t="n">
        <f aca="false" ca="false" dt2D="false" dtr="false" t="normal">20*LOG(AA25)</f>
        <v>38.98780013289825</v>
      </c>
      <c r="AD25" s="0" t="n">
        <f aca="false" ca="false" dt2D="false" dtr="false" t="normal">2*$J$6*(AA25/1000)</f>
        <v>3.1197388377982143</v>
      </c>
      <c r="AE25" s="75" t="n">
        <f aca="false" ca="false" dt2D="false" dtr="false" t="normal">AC25+AD25</f>
        <v>42.10753897069647</v>
      </c>
      <c r="AF25" s="74" t="n">
        <f aca="false" ca="false" dt2D="false" dtr="false" t="normal">$AB$4-(AC25+AD25)+$Q$8+$Q$10</f>
        <v>136.72292310264731</v>
      </c>
      <c r="AG25" s="76" t="n">
        <f aca="false" ca="false" dt2D="false" dtr="false" t="normal">POWER(10, (AF25+$D$16)*0.05)*1000</f>
        <v>5.485751646405591</v>
      </c>
      <c r="AH25" s="77" t="n">
        <f aca="false" ca="false" dt2D="false" dtr="false" t="normal">POWER(10, 0.05*AE25)</f>
        <v>127.46089055892048</v>
      </c>
      <c r="AI25" s="0" t="n">
        <f aca="false" ca="false" dt2D="false" dtr="false" t="normal">AG25*POWER(2, 0.5)*AH25</f>
        <v>988.8446962177476</v>
      </c>
      <c r="AK25" s="72" t="n">
        <f aca="false" ca="false" dt2D="false" dtr="false" t="normal">AK24+1</f>
        <v>22</v>
      </c>
      <c r="AL25" s="73" t="n">
        <f aca="false" ca="false" dt2D="false" dtr="false" t="normal">AL24+37.5</f>
        <v>837.5</v>
      </c>
      <c r="AM25" s="72" t="n"/>
      <c r="AN25" s="72" t="n">
        <f aca="false" ca="false" dt2D="false" dtr="false" t="normal">20*LOG(AL25)</f>
        <v>58.459696314177656</v>
      </c>
      <c r="AO25" s="72" t="n">
        <f aca="false" ca="false" dt2D="false" dtr="false" t="normal">2*$J$6*(AL25/1000)</f>
        <v>29.357092996134885</v>
      </c>
      <c r="AP25" s="72" t="n">
        <f aca="false" ca="false" dt2D="false" dtr="false" t="normal">AN25+AO25</f>
        <v>87.81678931031254</v>
      </c>
      <c r="AQ25" s="80" t="n">
        <f aca="false" ca="false" dt2D="false" dtr="false" t="normal">$AM$4-(AN25+AO25)+$Q$8+$Q$10</f>
        <v>95.36335164730937</v>
      </c>
      <c r="AR25" s="81" t="n">
        <f aca="false" ca="false" dt2D="false" dtr="false" t="normal">POWER(10, (AQ25+$D$16)*0.05)*1000</f>
        <v>0.046909150627809516</v>
      </c>
      <c r="AS25" s="82" t="n">
        <f aca="false" ca="false" dt2D="false" dtr="false" t="normal">POWER(10, 0.05*AP25)</f>
        <v>24594.58311328514</v>
      </c>
      <c r="AT25" s="72" t="n">
        <f aca="false" ca="false" dt2D="false" dtr="false" t="normal">AR25*POWER(2, 0.5)*AS25</f>
        <v>1631.5937487592887</v>
      </c>
      <c r="BB25" s="75" t="n"/>
      <c r="BC25" s="163" t="n">
        <f aca="false" ca="false" dt2D="false" dtr="false" t="normal">40*LOG(P25)</f>
        <v>36.91939262835531</v>
      </c>
      <c r="BD25" s="164" t="n">
        <f aca="false" ca="false" dt2D="false" dtr="false" t="normal">BC25+S25</f>
        <v>37.21296355831666</v>
      </c>
      <c r="BF25" s="165" t="n">
        <f aca="false" ca="false" dt2D="false" dtr="false" t="normal">10*LOG10($D$29*($D$22/1000000)/2)+$J$12+10*LOG10(P25)</f>
        <v>-3.278625562179638</v>
      </c>
      <c r="BG25" s="166" t="n">
        <f aca="false" ca="false" dt2D="false" dtr="false" t="normal">$Q$4-(BC25+S25)+$BE$4+BF25</f>
        <v>123.40007172314903</v>
      </c>
      <c r="BH25" s="167" t="n">
        <f aca="false" ca="false" dt2D="false" dtr="false" t="normal">POWER(10, (BG25+$D$16)*0.05)*1000</f>
        <v>1.1832964814852702</v>
      </c>
      <c r="BI25" s="168" t="n">
        <f aca="false" ca="false" dt2D="false" dtr="false" t="normal">POWER(10, 0.05*(BD25-BF25))</f>
        <v>105.82285056980194</v>
      </c>
      <c r="BJ25" s="168" t="n">
        <f aca="false" ca="false" dt2D="false" dtr="false" t="normal">BH25*POWER(2, 0.5)*BI25</f>
        <v>177.08754896942918</v>
      </c>
      <c r="BL25" s="148" t="n">
        <f aca="false" ca="false" dt2D="false" dtr="false" t="normal">BL24+1</f>
        <v>22</v>
      </c>
      <c r="BM25" s="169" t="n">
        <f aca="false" ca="false" dt2D="false" dtr="false" t="normal">BM24+$J$46</f>
        <v>93.75</v>
      </c>
      <c r="BO25" s="170" t="n">
        <f aca="false" ca="false" dt2D="false" dtr="false" t="normal">20*LOG10(BM25)</f>
        <v>39.439425527995134</v>
      </c>
      <c r="BP25" s="170" t="n">
        <f aca="false" ca="false" dt2D="false" dtr="false" t="normal">2*$J$6*(BM25/1000)</f>
        <v>3.2862417532986807</v>
      </c>
      <c r="BQ25" s="171" t="n">
        <f aca="false" ca="false" dt2D="false" dtr="false" t="normal">$BN$4-(BO25+BP25)+$BN$8+$BN$10</f>
        <v>136.10479479204997</v>
      </c>
      <c r="BR25" s="149" t="n">
        <f aca="false" ca="false" dt2D="false" dtr="false" t="normal">POWER(10, (BQ25+$D$16)*0.05)*1000</f>
        <v>5.108927345592375</v>
      </c>
      <c r="BS25" s="172" t="n">
        <f aca="false" ca="false" dt2D="false" dtr="false" t="normal">POWER(10, 0.05*(BO25+BP25))</f>
        <v>136.86215186425764</v>
      </c>
      <c r="BT25" s="149" t="n">
        <f aca="false" ca="false" dt2D="false" dtr="false" t="normal">BR25*BS25</f>
        <v>699.2187902359223</v>
      </c>
      <c r="BW25" s="80" t="n">
        <f aca="false" ca="false" dt2D="false" dtr="false" t="normal">40*LOG10(BM25)</f>
        <v>78.87885105599027</v>
      </c>
      <c r="BY25" s="165" t="n">
        <f aca="false" ca="false" dt2D="false" dtr="false" t="normal">10*LOG10($D$29*($D$23/1000000)/2)+$J$12+10*LOG10(BM25)</f>
        <v>16.419426584252854</v>
      </c>
      <c r="BZ25" s="80" t="n">
        <f aca="false" ca="false" dt2D="false" dtr="false" t="normal">$BN$4-(BW25+BP25)+$BX$4+BY25</f>
        <v>118.14599461860922</v>
      </c>
      <c r="CZ25" s="165" t="n">
        <f aca="false" ca="false" dt2D="false" dtr="false" t="normal">10*LOG10(P23)</f>
        <v>8.822398480188236</v>
      </c>
      <c r="DB25" s="166" t="n">
        <f aca="false" ca="false" dt2D="false" dtr="false" t="normal">$CX$6+$CY$6+CZ25+$DA$6-(BC23+S23)+197</f>
        <v>104.06763598061642</v>
      </c>
      <c r="DC25" s="75" t="n"/>
      <c r="DG25" s="74" t="n">
        <f aca="false" ca="false" dt2D="false" dtr="false" t="normal">30*LOG10(P23)</f>
        <v>26.467195440564705</v>
      </c>
      <c r="DH25" s="75" t="n">
        <f aca="false" ca="false" dt2D="false" dtr="false" t="normal">$CX$6+$DC$6+$DD$6+$DE$6+$DF$6-(DG25+S23)+182</f>
        <v>140.7485475149155</v>
      </c>
    </row>
    <row outlineLevel="0" r="26">
      <c r="B26" s="124" t="n">
        <v>1</v>
      </c>
      <c r="C26" s="125" t="s">
        <v>2</v>
      </c>
      <c r="D26" s="85" t="n">
        <v>20</v>
      </c>
      <c r="E26" s="86" t="s">
        <v>3</v>
      </c>
      <c r="G26" s="126" t="n">
        <v>1</v>
      </c>
      <c r="H26" s="127" t="s"/>
      <c r="I26" s="84" t="s">
        <v>98</v>
      </c>
      <c r="J26" s="133" t="n">
        <f aca="false" ca="false" dt2D="false" dtr="false" t="normal">D26/POWER(2, 0.5)</f>
        <v>14.14213562373095</v>
      </c>
      <c r="K26" s="86" t="s">
        <v>3</v>
      </c>
      <c r="O26" s="1" t="n">
        <f aca="false" ca="false" dt2D="false" dtr="false" t="normal">1+O25</f>
        <v>23</v>
      </c>
      <c r="P26" s="65" t="n">
        <f aca="false" ca="false" dt2D="false" dtr="false" t="normal">P25+$J$45</f>
        <v>8.75</v>
      </c>
      <c r="Q26" s="104" t="n"/>
      <c r="R26" s="67" t="n">
        <f aca="false" ca="false" dt2D="false" dtr="false" t="normal">20*LOG(P26)</f>
        <v>18.840161060446263</v>
      </c>
      <c r="S26" s="67" t="n">
        <f aca="false" ca="false" dt2D="false" dtr="false" t="normal">2*$J$6*(P26/1000)</f>
        <v>0.3067158969745436</v>
      </c>
      <c r="T26" s="67" t="n">
        <f aca="false" ca="false" dt2D="false" dtr="false" t="normal">R26+S26</f>
        <v>19.146876957420808</v>
      </c>
      <c r="U26" s="68" t="n">
        <f aca="false" ca="false" dt2D="false" dtr="false" t="normal">$Q$4-(R26+S26)+$Q$8+$Q$10</f>
        <v>139.683585115923</v>
      </c>
      <c r="V26" s="69" t="n">
        <f aca="false" ca="false" dt2D="false" dtr="false" t="normal">POWER(10, (U26+$D$16)*0.05)*1000</f>
        <v>7.713815422618659</v>
      </c>
      <c r="W26" s="70" t="n">
        <f aca="false" ca="false" dt2D="false" dtr="false" t="normal">POWER(10, 0.05*T26)</f>
        <v>9.064499886601576</v>
      </c>
      <c r="X26" s="71" t="n">
        <f aca="false" ca="false" dt2D="false" dtr="false" t="normal">V26*POWER(2, 0.5)*W26</f>
        <v>98.8844696217751</v>
      </c>
      <c r="Z26" s="72" t="n">
        <f aca="false" ca="false" dt2D="false" dtr="false" t="normal">Z25+1</f>
        <v>23</v>
      </c>
      <c r="AA26" s="73" t="n">
        <f aca="false" ca="false" dt2D="false" dtr="false" t="normal">AA25+3.75</f>
        <v>92.75</v>
      </c>
      <c r="AC26" s="0" t="n">
        <f aca="false" ca="false" dt2D="false" dtr="false" t="normal">20*LOG(AA26)</f>
        <v>39.34627836574166</v>
      </c>
      <c r="AD26" s="0" t="n">
        <f aca="false" ca="false" dt2D="false" dtr="false" t="normal">2*$J$6*(AA26/1000)</f>
        <v>3.2511885079301615</v>
      </c>
      <c r="AE26" s="75" t="n">
        <f aca="false" ca="false" dt2D="false" dtr="false" t="normal">AC26+AD26</f>
        <v>42.59746687367182</v>
      </c>
      <c r="AF26" s="74" t="n">
        <f aca="false" ca="false" dt2D="false" dtr="false" t="normal">$AB$4-(AC26+AD26)+$Q$8+$Q$10</f>
        <v>136.23299519967196</v>
      </c>
      <c r="AG26" s="76" t="n">
        <f aca="false" ca="false" dt2D="false" dtr="false" t="normal">POWER(10, (AF26+$D$16)*0.05)*1000</f>
        <v>5.184892386829218</v>
      </c>
      <c r="AH26" s="77" t="n">
        <f aca="false" ca="false" dt2D="false" dtr="false" t="normal">POWER(10, 0.05*AE26)</f>
        <v>134.85695325366697</v>
      </c>
      <c r="AI26" s="0" t="n">
        <f aca="false" ca="false" dt2D="false" dtr="false" t="normal">AG26*POWER(2, 0.5)*AH26</f>
        <v>988.8446962177487</v>
      </c>
      <c r="AK26" s="72" t="n">
        <f aca="false" ca="false" dt2D="false" dtr="false" t="normal">AK25+1</f>
        <v>23</v>
      </c>
      <c r="AL26" s="73" t="n">
        <f aca="false" ca="false" dt2D="false" dtr="false" t="normal">AL25+37.5</f>
        <v>875</v>
      </c>
      <c r="AM26" s="72" t="n"/>
      <c r="AN26" s="72" t="n">
        <f aca="false" ca="false" dt2D="false" dtr="false" t="normal">20*LOG(AL26)</f>
        <v>58.840161060446256</v>
      </c>
      <c r="AO26" s="72" t="n">
        <f aca="false" ca="false" dt2D="false" dtr="false" t="normal">2*$J$6*(AL26/1000)</f>
        <v>30.671589697454355</v>
      </c>
      <c r="AP26" s="72" t="n">
        <f aca="false" ca="false" dt2D="false" dtr="false" t="normal">AN26+AO26</f>
        <v>89.51175075790061</v>
      </c>
      <c r="AQ26" s="80" t="n">
        <f aca="false" ca="false" dt2D="false" dtr="false" t="normal">$AM$4-(AN26+AO26)+$Q$8+$Q$10</f>
        <v>93.6683901997213</v>
      </c>
      <c r="AR26" s="81" t="n">
        <f aca="false" ca="false" dt2D="false" dtr="false" t="normal">POWER(10, (AQ26+$D$16)*0.05)*1000</f>
        <v>0.038593085088392654</v>
      </c>
      <c r="AS26" s="82" t="n">
        <f aca="false" ca="false" dt2D="false" dtr="false" t="normal">POWER(10, 0.05*AP26)</f>
        <v>29894.241448871977</v>
      </c>
      <c r="AT26" s="72" t="n">
        <f aca="false" ca="false" dt2D="false" dtr="false" t="normal">AR26*POWER(2, 0.5)*AS26</f>
        <v>1631.5937487592853</v>
      </c>
      <c r="BB26" s="75" t="n"/>
      <c r="BC26" s="163" t="n">
        <f aca="false" ca="false" dt2D="false" dtr="false" t="normal">40*LOG(P26)</f>
        <v>37.68032212089253</v>
      </c>
      <c r="BD26" s="164" t="n">
        <f aca="false" ca="false" dt2D="false" dtr="false" t="normal">BC26+S26</f>
        <v>37.98703801786707</v>
      </c>
      <c r="BF26" s="165" t="n">
        <f aca="false" ca="false" dt2D="false" dtr="false" t="normal">10*LOG10($D$29*($D$22/1000000)/2)+$J$12+10*LOG10(P26)</f>
        <v>-3.088393189045332</v>
      </c>
      <c r="BG26" s="166" t="n">
        <f aca="false" ca="false" dt2D="false" dtr="false" t="normal">$Q$4-(BC26+S26)+$BE$4+BF26</f>
        <v>122.81622963673293</v>
      </c>
      <c r="BH26" s="167" t="n">
        <f aca="false" ca="false" dt2D="false" dtr="false" t="normal">POWER(10, (BG26+$D$16)*0.05)*1000</f>
        <v>1.1063727456286443</v>
      </c>
      <c r="BI26" s="168" t="n">
        <f aca="false" ca="false" dt2D="false" dtr="false" t="normal">POWER(10, 0.05*(BD26-BF26))</f>
        <v>113.18048752984977</v>
      </c>
      <c r="BJ26" s="168" t="n">
        <f aca="false" ca="false" dt2D="false" dtr="false" t="normal">BH26*POWER(2, 0.5)*BI26</f>
        <v>177.08754896942955</v>
      </c>
      <c r="BL26" s="148" t="n">
        <f aca="false" ca="false" dt2D="false" dtr="false" t="normal">BL25+1</f>
        <v>23</v>
      </c>
      <c r="BM26" s="169" t="n">
        <f aca="false" ca="false" dt2D="false" dtr="false" t="normal">BM25+$J$46</f>
        <v>97.5</v>
      </c>
      <c r="BO26" s="170" t="n">
        <f aca="false" ca="false" dt2D="false" dtr="false" t="normal">20*LOG10(BM26)</f>
        <v>39.780092313970734</v>
      </c>
      <c r="BP26" s="170" t="n">
        <f aca="false" ca="false" dt2D="false" dtr="false" t="normal">2*$J$6*(BM26/1000)</f>
        <v>3.4176914234306284</v>
      </c>
      <c r="BQ26" s="171" t="n">
        <f aca="false" ca="false" dt2D="false" dtr="false" t="normal">$BN$4-(BO26+BP26)+$BN$8+$BN$10</f>
        <v>135.63267833594244</v>
      </c>
      <c r="BR26" s="149" t="n">
        <f aca="false" ca="false" dt2D="false" dtr="false" t="normal">POWER(10, (BQ26+$D$16)*0.05)*1000</f>
        <v>4.8386466007512094</v>
      </c>
      <c r="BS26" s="172" t="n">
        <f aca="false" ca="false" dt2D="false" dtr="false" t="normal">POWER(10, 0.05*(BO26+BP26))</f>
        <v>144.5071004208838</v>
      </c>
      <c r="BT26" s="149" t="n">
        <f aca="false" ca="false" dt2D="false" dtr="false" t="normal">BR26*BS26</f>
        <v>699.218790235923</v>
      </c>
      <c r="BW26" s="80" t="n">
        <f aca="false" ca="false" dt2D="false" dtr="false" t="normal">40*LOG10(BM26)</f>
        <v>79.56018462794147</v>
      </c>
      <c r="BY26" s="165" t="n">
        <f aca="false" ca="false" dt2D="false" dtr="false" t="normal">10*LOG10($D$29*($D$23/1000000)/2)+$J$12+10*LOG10(BM26)</f>
        <v>16.589759977240654</v>
      </c>
      <c r="BZ26" s="80" t="n">
        <f aca="false" ca="false" dt2D="false" dtr="false" t="normal">$BN$4-(BW26+BP26)+$BX$4+BY26</f>
        <v>117.5035447695139</v>
      </c>
      <c r="CZ26" s="165" t="n">
        <f aca="false" ca="false" dt2D="false" dtr="false" t="normal">10*LOG10(P24)</f>
        <v>9.030899869919436</v>
      </c>
      <c r="DB26" s="166" t="n">
        <f aca="false" ca="false" dt2D="false" dtr="false" t="normal">$CX$6+$CY$6+CZ26+$DA$6-(BC24+S24)+197</f>
        <v>103.42898684440962</v>
      </c>
      <c r="DC26" s="75" t="n"/>
      <c r="DG26" s="74" t="n">
        <f aca="false" ca="false" dt2D="false" dtr="false" t="normal">30*LOG10(P24)</f>
        <v>27.092699609758306</v>
      </c>
      <c r="DH26" s="75" t="n">
        <f aca="false" ca="false" dt2D="false" dtr="false" t="normal">$CX$6+$DC$6+$DD$6+$DE$6+$DF$6-(DG26+S24)+182</f>
        <v>140.1098983787087</v>
      </c>
    </row>
    <row outlineLevel="0" r="27">
      <c r="B27" s="124" t="n">
        <v>2</v>
      </c>
      <c r="C27" s="131" t="s"/>
      <c r="D27" s="85" t="n">
        <v>200</v>
      </c>
      <c r="E27" s="86" t="s">
        <v>3</v>
      </c>
      <c r="G27" s="126" t="n">
        <v>2</v>
      </c>
      <c r="H27" s="127" t="s"/>
      <c r="I27" s="128" t="s"/>
      <c r="J27" s="133" t="n">
        <f aca="false" ca="false" dt2D="false" dtr="false" t="normal">D27/POWER(2, 0.5)</f>
        <v>141.42135623730948</v>
      </c>
      <c r="K27" s="86" t="s">
        <v>3</v>
      </c>
      <c r="O27" s="1" t="n">
        <f aca="false" ca="false" dt2D="false" dtr="false" t="normal">1+O26</f>
        <v>24</v>
      </c>
      <c r="P27" s="65" t="n">
        <f aca="false" ca="false" dt2D="false" dtr="false" t="normal">P26+$J$45</f>
        <v>9.125</v>
      </c>
      <c r="Q27" s="104" t="n"/>
      <c r="R27" s="67" t="n">
        <f aca="false" ca="false" dt2D="false" dtr="false" t="normal">20*LOG(P27)</f>
        <v>19.204657462570246</v>
      </c>
      <c r="S27" s="67" t="n">
        <f aca="false" ca="false" dt2D="false" dtr="false" t="normal">2*$J$6*(P27/1000)</f>
        <v>0.3198608639877383</v>
      </c>
      <c r="T27" s="67" t="n">
        <f aca="false" ca="false" dt2D="false" dtr="false" t="normal">R27+S27</f>
        <v>19.524518326557985</v>
      </c>
      <c r="U27" s="68" t="n">
        <f aca="false" ca="false" dt2D="false" dtr="false" t="normal">$Q$4-(R27+S27)+$Q$8+$Q$10</f>
        <v>139.3059437467858</v>
      </c>
      <c r="V27" s="69" t="n">
        <f aca="false" ca="false" dt2D="false" dtr="false" t="normal">POWER(10, (U27+$D$16)*0.05)*1000</f>
        <v>7.385623664318535</v>
      </c>
      <c r="W27" s="70" t="n">
        <f aca="false" ca="false" dt2D="false" dtr="false" t="normal">POWER(10, 0.05*T27)</f>
        <v>9.467295140070448</v>
      </c>
      <c r="X27" s="71" t="n">
        <f aca="false" ca="false" dt2D="false" dtr="false" t="normal">V27*POWER(2, 0.5)*W27</f>
        <v>98.88446962177487</v>
      </c>
      <c r="Z27" s="72" t="n">
        <f aca="false" ca="false" dt2D="false" dtr="false" t="normal">Z26+1</f>
        <v>24</v>
      </c>
      <c r="AA27" s="73" t="n">
        <f aca="false" ca="false" dt2D="false" dtr="false" t="normal">AA26+3.75</f>
        <v>96.5</v>
      </c>
      <c r="AC27" s="0" t="n">
        <f aca="false" ca="false" dt2D="false" dtr="false" t="normal">20*LOG(AA27)</f>
        <v>39.69054626687585</v>
      </c>
      <c r="AD27" s="0" t="n">
        <f aca="false" ca="false" dt2D="false" dtr="false" t="normal">2*$J$6*(AA27/1000)</f>
        <v>3.382638178062109</v>
      </c>
      <c r="AE27" s="75" t="n">
        <f aca="false" ca="false" dt2D="false" dtr="false" t="normal">AC27+AD27</f>
        <v>43.07318444493796</v>
      </c>
      <c r="AF27" s="74" t="n">
        <f aca="false" ca="false" dt2D="false" dtr="false" t="normal">$AB$4-(AC27+AD27)+$Q$8+$Q$10</f>
        <v>135.75727762840583</v>
      </c>
      <c r="AG27" s="76" t="n">
        <f aca="false" ca="false" dt2D="false" dtr="false" t="normal">POWER(10, (AF27+$D$16)*0.05)*1000</f>
        <v>4.908557337515607</v>
      </c>
      <c r="AH27" s="77" t="n">
        <f aca="false" ca="false" dt2D="false" dtr="false" t="normal">POWER(10, 0.05*AE27)</f>
        <v>142.44894011767244</v>
      </c>
      <c r="AI27" s="0" t="n">
        <f aca="false" ca="false" dt2D="false" dtr="false" t="normal">AG27*POWER(2, 0.5)*AH27</f>
        <v>988.8446962177496</v>
      </c>
      <c r="AK27" s="72" t="n">
        <f aca="false" ca="false" dt2D="false" dtr="false" t="normal">AK26+1</f>
        <v>24</v>
      </c>
      <c r="AL27" s="73" t="n">
        <f aca="false" ca="false" dt2D="false" dtr="false" t="normal">AL26+37.5</f>
        <v>912.5</v>
      </c>
      <c r="AM27" s="72" t="n"/>
      <c r="AN27" s="72" t="n">
        <f aca="false" ca="false" dt2D="false" dtr="false" t="normal">20*LOG(AL27)</f>
        <v>59.20465746257024</v>
      </c>
      <c r="AO27" s="72" t="n">
        <f aca="false" ca="false" dt2D="false" dtr="false" t="normal">2*$J$6*(AL27/1000)</f>
        <v>31.98608639877383</v>
      </c>
      <c r="AP27" s="72" t="n">
        <f aca="false" ca="false" dt2D="false" dtr="false" t="normal">AN27+AO27</f>
        <v>91.19074386134406</v>
      </c>
      <c r="AQ27" s="80" t="n">
        <f aca="false" ca="false" dt2D="false" dtr="false" t="normal">$AM$4-(AN27+AO27)+$Q$8+$Q$10</f>
        <v>91.98939709627786</v>
      </c>
      <c r="AR27" s="81" t="n">
        <f aca="false" ca="false" dt2D="false" dtr="false" t="normal">POWER(10, (AQ27+$D$16)*0.05)*1000</f>
        <v>0.031809719669647685</v>
      </c>
      <c r="AS27" s="82" t="n">
        <f aca="false" ca="false" dt2D="false" dtr="false" t="normal">POWER(10, 0.05*AP27)</f>
        <v>36269.134587505425</v>
      </c>
      <c r="AT27" s="72" t="n">
        <f aca="false" ca="false" dt2D="false" dtr="false" t="normal">AR27*POWER(2, 0.5)*AS27</f>
        <v>1631.593748759285</v>
      </c>
      <c r="BB27" s="75" t="n"/>
      <c r="BC27" s="163" t="n">
        <f aca="false" ca="false" dt2D="false" dtr="false" t="normal">40*LOG(P27)</f>
        <v>38.40931492514049</v>
      </c>
      <c r="BD27" s="164" t="n">
        <f aca="false" ca="false" dt2D="false" dtr="false" t="normal">BC27+S27</f>
        <v>38.72917578912823</v>
      </c>
      <c r="BF27" s="165" t="n">
        <f aca="false" ca="false" dt2D="false" dtr="false" t="normal">10*LOG10($D$29*($D$22/1000000)/2)+$J$12+10*LOG10(P27)</f>
        <v>-2.9061449879833425</v>
      </c>
      <c r="BG27" s="166" t="n">
        <f aca="false" ca="false" dt2D="false" dtr="false" t="normal">$Q$4-(BC27+S27)+$BE$4+BF27</f>
        <v>122.25634006653377</v>
      </c>
      <c r="BH27" s="167" t="n">
        <f aca="false" ca="false" dt2D="false" dtr="false" t="normal">POWER(10, (BG27+$D$16)*0.05)*1000</f>
        <v>1.0373062397168797</v>
      </c>
      <c r="BI27" s="168" t="n">
        <f aca="false" ca="false" dt2D="false" dtr="false" t="normal">POWER(10, 0.05*(BD27-BF27))</f>
        <v>120.71633423719273</v>
      </c>
      <c r="BJ27" s="168" t="n">
        <f aca="false" ca="false" dt2D="false" dtr="false" t="normal">BH27*POWER(2, 0.5)*BI27</f>
        <v>177.08754896942952</v>
      </c>
      <c r="BL27" s="148" t="n">
        <f aca="false" ca="false" dt2D="false" dtr="false" t="normal">BL26+1</f>
        <v>24</v>
      </c>
      <c r="BM27" s="169" t="n">
        <f aca="false" ca="false" dt2D="false" dtr="false" t="normal">BM26+$J$46</f>
        <v>101.25</v>
      </c>
      <c r="BO27" s="170" t="n">
        <f aca="false" ca="false" dt2D="false" dtr="false" t="normal">20*LOG10(BM27)</f>
        <v>40.107900637734126</v>
      </c>
      <c r="BP27" s="170" t="n">
        <f aca="false" ca="false" dt2D="false" dtr="false" t="normal">2*$J$6*(BM27/1000)</f>
        <v>3.5491410935625756</v>
      </c>
      <c r="BQ27" s="171" t="n">
        <f aca="false" ca="false" dt2D="false" dtr="false" t="normal">$BN$4-(BO27+BP27)+$BN$8+$BN$10</f>
        <v>135.1734203420471</v>
      </c>
      <c r="BR27" s="149" t="n">
        <f aca="false" ca="false" dt2D="false" dtr="false" t="normal">POWER(10, (BQ27+$D$16)*0.05)*1000</f>
        <v>4.589453818275223</v>
      </c>
      <c r="BS27" s="172" t="n">
        <f aca="false" ca="false" dt2D="false" dtr="false" t="normal">POWER(10, 0.05*(BO27+BP27))</f>
        <v>152.35337753081464</v>
      </c>
      <c r="BT27" s="149" t="n">
        <f aca="false" ca="false" dt2D="false" dtr="false" t="normal">BR27*BS27</f>
        <v>699.2187902359238</v>
      </c>
      <c r="BW27" s="80" t="n">
        <f aca="false" ca="false" dt2D="false" dtr="false" t="normal">40*LOG10(BM27)</f>
        <v>80.21580127546825</v>
      </c>
      <c r="BY27" s="165" t="n">
        <f aca="false" ca="false" dt2D="false" dtr="false" t="normal">10*LOG10($D$29*($D$23/1000000)/2)+$J$12+10*LOG10(BM27)</f>
        <v>16.75366413912235</v>
      </c>
      <c r="BZ27" s="80" t="n">
        <f aca="false" ca="false" dt2D="false" dtr="false" t="normal">$BN$4-(BW27+BP27)+$BX$4+BY27</f>
        <v>116.88038261373686</v>
      </c>
      <c r="CZ27" s="165" t="n">
        <f aca="false" ca="false" dt2D="false" dtr="false" t="normal">10*LOG10(P25)</f>
        <v>9.229848157088828</v>
      </c>
      <c r="DB27" s="166" t="n">
        <f aca="false" ca="false" dt2D="false" dtr="false" t="normal">$CX$6+$CY$6+CZ27+$DA$6-(BC25+S25)+197</f>
        <v>102.81899701588823</v>
      </c>
      <c r="DC27" s="75" t="n"/>
      <c r="DG27" s="74" t="n">
        <f aca="false" ca="false" dt2D="false" dtr="false" t="normal">30*LOG10(P25)</f>
        <v>27.689544471266483</v>
      </c>
      <c r="DH27" s="75" t="n">
        <f aca="false" ca="false" dt2D="false" dtr="false" t="normal">$CX$6+$DC$6+$DD$6+$DE$6+$DF$6-(DG27+S25)+182</f>
        <v>139.4999085501873</v>
      </c>
    </row>
    <row outlineLevel="0" r="28">
      <c r="B28" s="124" t="n">
        <v>3</v>
      </c>
      <c r="C28" s="132" t="s"/>
      <c r="D28" s="129" t="n">
        <v>330</v>
      </c>
      <c r="E28" s="86" t="s">
        <v>3</v>
      </c>
      <c r="G28" s="126" t="n">
        <v>3</v>
      </c>
      <c r="H28" s="127" t="s"/>
      <c r="I28" s="92" t="s"/>
      <c r="J28" s="133" t="n">
        <f aca="false" ca="false" dt2D="false" dtr="false" t="normal">D28/POWER(2, 0.5)</f>
        <v>233.34523779156066</v>
      </c>
      <c r="K28" s="86" t="s">
        <v>3</v>
      </c>
      <c r="O28" s="1" t="n">
        <f aca="false" ca="false" dt2D="false" dtr="false" t="normal">1+O27</f>
        <v>25</v>
      </c>
      <c r="P28" s="65" t="n">
        <f aca="false" ca="false" dt2D="false" dtr="false" t="normal">P27+$J$45</f>
        <v>9.5</v>
      </c>
      <c r="Q28" s="104" t="n"/>
      <c r="R28" s="67" t="n">
        <f aca="false" ca="false" dt2D="false" dtr="false" t="normal">20*LOG(P28)</f>
        <v>19.554472105776956</v>
      </c>
      <c r="S28" s="67" t="n">
        <f aca="false" ca="false" dt2D="false" dtr="false" t="normal">2*$J$6*(P28/1000)</f>
        <v>0.333005831000933</v>
      </c>
      <c r="T28" s="67" t="n">
        <f aca="false" ca="false" dt2D="false" dtr="false" t="normal">R28+S28</f>
        <v>19.887477936777888</v>
      </c>
      <c r="U28" s="68" t="n">
        <f aca="false" ca="false" dt2D="false" dtr="false" t="normal">$Q$4-(R28+S28)+$Q$8+$Q$10</f>
        <v>138.9429841365659</v>
      </c>
      <c r="V28" s="69" t="n">
        <f aca="false" ca="false" dt2D="false" dtr="false" t="normal">POWER(10, (U28+$D$16)*0.05)*1000</f>
        <v>7.083358029187429</v>
      </c>
      <c r="W28" s="70" t="n">
        <f aca="false" ca="false" dt2D="false" dtr="false" t="normal">POWER(10, 0.05*T28)</f>
        <v>9.871289681458244</v>
      </c>
      <c r="X28" s="71" t="n">
        <f aca="false" ca="false" dt2D="false" dtr="false" t="normal">V28*POWER(2, 0.5)*W28</f>
        <v>98.88446962177501</v>
      </c>
      <c r="Z28" s="72" t="n">
        <f aca="false" ca="false" dt2D="false" dtr="false" t="normal">Z27+1</f>
        <v>25</v>
      </c>
      <c r="AA28" s="73" t="n">
        <f aca="false" ca="false" dt2D="false" dtr="false" t="normal">AA27+3.75</f>
        <v>100.25</v>
      </c>
      <c r="AC28" s="0" t="n">
        <f aca="false" ca="false" dt2D="false" dtr="false" t="normal">20*LOG(AA28)</f>
        <v>40.02168762584439</v>
      </c>
      <c r="AD28" s="0" t="n">
        <f aca="false" ca="false" dt2D="false" dtr="false" t="normal">2*$J$6*(AA28/1000)</f>
        <v>3.5140878481940563</v>
      </c>
      <c r="AE28" s="75" t="n">
        <f aca="false" ca="false" dt2D="false" dtr="false" t="normal">AC28+AD28</f>
        <v>43.53577547403845</v>
      </c>
      <c r="AF28" s="74" t="n">
        <f aca="false" ca="false" dt2D="false" dtr="false" t="normal">$AB$4-(AC28+AD28)+$Q$8+$Q$10</f>
        <v>135.29468659930535</v>
      </c>
      <c r="AG28" s="76" t="n">
        <f aca="false" ca="false" dt2D="false" dtr="false" t="normal">POWER(10, (AF28+$D$16)*0.05)*1000</f>
        <v>4.653977903253743</v>
      </c>
      <c r="AH28" s="77" t="n">
        <f aca="false" ca="false" dt2D="false" dtr="false" t="normal">POWER(10, 0.05*AE28)</f>
        <v>150.2411065912189</v>
      </c>
      <c r="AI28" s="0" t="n">
        <f aca="false" ca="false" dt2D="false" dtr="false" t="normal">AG28*POWER(2, 0.5)*AH28</f>
        <v>988.8446962177508</v>
      </c>
      <c r="AK28" s="72" t="n">
        <f aca="false" ca="false" dt2D="false" dtr="false" t="normal">AK27+1</f>
        <v>25</v>
      </c>
      <c r="AL28" s="73" t="n">
        <f aca="false" ca="false" dt2D="false" dtr="false" t="normal">AL27+37.5</f>
        <v>950</v>
      </c>
      <c r="AM28" s="72" t="n"/>
      <c r="AN28" s="72" t="n">
        <f aca="false" ca="false" dt2D="false" dtr="false" t="normal">20*LOG(AL28)</f>
        <v>59.55447210577695</v>
      </c>
      <c r="AO28" s="72" t="n">
        <f aca="false" ca="false" dt2D="false" dtr="false" t="normal">2*$J$6*(AL28/1000)</f>
        <v>33.3005831000933</v>
      </c>
      <c r="AP28" s="72" t="n">
        <f aca="false" ca="false" dt2D="false" dtr="false" t="normal">AN28+AO28</f>
        <v>92.85505520587026</v>
      </c>
      <c r="AQ28" s="80" t="n">
        <f aca="false" ca="false" dt2D="false" dtr="false" t="normal">$AM$4-(AN28+AO28)+$Q$8+$Q$10</f>
        <v>90.32508575175166</v>
      </c>
      <c r="AR28" s="81" t="n">
        <f aca="false" ca="false" dt2D="false" dtr="false" t="normal">POWER(10, (AQ28+$D$16)*0.05)*1000</f>
        <v>0.02626299642640193</v>
      </c>
      <c r="AS28" s="82" t="n">
        <f aca="false" ca="false" dt2D="false" dtr="false" t="normal">POWER(10, 0.05*AP28)</f>
        <v>43929.14598006261</v>
      </c>
      <c r="AT28" s="72" t="n">
        <f aca="false" ca="false" dt2D="false" dtr="false" t="normal">AR28*POWER(2, 0.5)*AS28</f>
        <v>1631.5937487592887</v>
      </c>
      <c r="BB28" s="75" t="n"/>
      <c r="BC28" s="163" t="n">
        <f aca="false" ca="false" dt2D="false" dtr="false" t="normal">40*LOG(P28)</f>
        <v>39.10894421155391</v>
      </c>
      <c r="BD28" s="164" t="n">
        <f aca="false" ca="false" dt2D="false" dtr="false" t="normal">BC28+S28</f>
        <v>39.44195004255484</v>
      </c>
      <c r="BF28" s="165" t="n">
        <f aca="false" ca="false" dt2D="false" dtr="false" t="normal">10*LOG10($D$29*($D$22/1000000)/2)+$J$12+10*LOG10(P28)</f>
        <v>-2.7312376663799878</v>
      </c>
      <c r="BG28" s="166" t="n">
        <f aca="false" ca="false" dt2D="false" dtr="false" t="normal">$Q$4-(BC28+S28)+$BE$4+BF28</f>
        <v>121.7184731347105</v>
      </c>
      <c r="BH28" s="167" t="n">
        <f aca="false" ca="false" dt2D="false" dtr="false" t="normal">POWER(10, (BG28+$D$16)*0.05)*1000</f>
        <v>0.9750202683203817</v>
      </c>
      <c r="BI28" s="168" t="n">
        <f aca="false" ca="false" dt2D="false" dtr="false" t="normal">POWER(10, 0.05*(BD28-BF28))</f>
        <v>128.42790125347665</v>
      </c>
      <c r="BJ28" s="168" t="n">
        <f aca="false" ca="false" dt2D="false" dtr="false" t="normal">BH28*POWER(2, 0.5)*BI28</f>
        <v>177.08754896942935</v>
      </c>
      <c r="BL28" s="148" t="n">
        <f aca="false" ca="false" dt2D="false" dtr="false" t="normal">BL27+1</f>
        <v>25</v>
      </c>
      <c r="BM28" s="169" t="n">
        <f aca="false" ca="false" dt2D="false" dtr="false" t="normal">BM27+$J$46</f>
        <v>105</v>
      </c>
      <c r="BO28" s="170" t="n">
        <f aca="false" ca="false" dt2D="false" dtr="false" t="normal">20*LOG10(BM28)</f>
        <v>40.423785981398765</v>
      </c>
      <c r="BP28" s="170" t="n">
        <f aca="false" ca="false" dt2D="false" dtr="false" t="normal">2*$J$6*(BM28/1000)</f>
        <v>3.6805907636945223</v>
      </c>
      <c r="BQ28" s="171" t="n">
        <f aca="false" ca="false" dt2D="false" dtr="false" t="normal">$BN$4-(BO28+BP28)+$BN$8+$BN$10</f>
        <v>134.72608532825052</v>
      </c>
      <c r="BR28" s="149" t="n">
        <f aca="false" ca="false" dt2D="false" dtr="false" t="normal">POWER(10, (BQ28+$D$16)*0.05)*1000</f>
        <v>4.359074117487086</v>
      </c>
      <c r="BS28" s="172" t="n">
        <f aca="false" ca="false" dt2D="false" dtr="false" t="normal">POWER(10, 0.05*(BO28+BP28))</f>
        <v>160.4053455826552</v>
      </c>
      <c r="BT28" s="149" t="n">
        <f aca="false" ca="false" dt2D="false" dtr="false" t="normal">BR28*BS28</f>
        <v>699.2187902359238</v>
      </c>
      <c r="BW28" s="80" t="n">
        <f aca="false" ca="false" dt2D="false" dtr="false" t="normal">40*LOG10(BM28)</f>
        <v>80.84757196279753</v>
      </c>
      <c r="BY28" s="165" t="n">
        <f aca="false" ca="false" dt2D="false" dtr="false" t="normal">10*LOG10($D$29*($D$23/1000000)/2)+$J$12+10*LOG10(BM28)</f>
        <v>16.91160681095467</v>
      </c>
      <c r="BZ28" s="80" t="n">
        <f aca="false" ca="false" dt2D="false" dtr="false" t="normal">$BN$4-(BW28+BP28)+$BX$4+BY28</f>
        <v>116.27510492810792</v>
      </c>
      <c r="CZ28" s="165" t="n">
        <f aca="false" ca="false" dt2D="false" dtr="false" t="normal">10*LOG10(P26)</f>
        <v>9.420080530223133</v>
      </c>
      <c r="DB28" s="166" t="n">
        <f aca="false" ca="false" dt2D="false" dtr="false" t="normal">$CX$6+$CY$6+CZ28+$DA$6-(BC26+S26)+197</f>
        <v>102.23515492947212</v>
      </c>
      <c r="DC28" s="75" t="n"/>
      <c r="DG28" s="74" t="n">
        <f aca="false" ca="false" dt2D="false" dtr="false" t="normal">30*LOG10(P26)</f>
        <v>28.2602415906694</v>
      </c>
      <c r="DH28" s="75" t="n">
        <f aca="false" ca="false" dt2D="false" dtr="false" t="normal">$CX$6+$DC$6+$DD$6+$DE$6+$DF$6-(DG28+S26)+182</f>
        <v>138.91606646377122</v>
      </c>
    </row>
    <row outlineLevel="0" r="29">
      <c r="B29" s="97" t="s">
        <v>99</v>
      </c>
      <c r="C29" s="86" t="s">
        <v>100</v>
      </c>
      <c r="D29" s="85" t="n">
        <v>1500</v>
      </c>
      <c r="E29" s="86" t="s">
        <v>101</v>
      </c>
      <c r="G29" s="87" t="s">
        <v>102</v>
      </c>
      <c r="H29" s="123" t="s"/>
      <c r="I29" s="123" t="s"/>
      <c r="J29" s="123" t="s"/>
      <c r="K29" s="88" t="s"/>
      <c r="O29" s="1" t="n">
        <f aca="false" ca="false" dt2D="false" dtr="false" t="normal">1+O28</f>
        <v>26</v>
      </c>
      <c r="P29" s="65" t="n">
        <f aca="false" ca="false" dt2D="false" dtr="false" t="normal">P28+$J$45</f>
        <v>9.875</v>
      </c>
      <c r="Q29" s="104" t="n"/>
      <c r="R29" s="67" t="n">
        <f aca="false" ca="false" dt2D="false" dtr="false" t="normal">20*LOG(P29)</f>
        <v>19.890742085969958</v>
      </c>
      <c r="S29" s="67" t="n">
        <f aca="false" ca="false" dt2D="false" dtr="false" t="normal">2*$J$6*(P29/1000)</f>
        <v>0.34615079801412774</v>
      </c>
      <c r="T29" s="67" t="n">
        <f aca="false" ca="false" dt2D="false" dtr="false" t="normal">R29+S29</f>
        <v>20.236892883984087</v>
      </c>
      <c r="U29" s="68" t="n">
        <f aca="false" ca="false" dt2D="false" dtr="false" t="normal">$Q$4-(R29+S29)+$Q$8+$Q$10</f>
        <v>138.5935691893597</v>
      </c>
      <c r="V29" s="69" t="n">
        <f aca="false" ca="false" dt2D="false" dtr="false" t="normal">POWER(10, (U29+$D$16)*0.05)*1000</f>
        <v>6.804064884619801</v>
      </c>
      <c r="W29" s="70" t="n">
        <f aca="false" ca="false" dt2D="false" dtr="false" t="normal">POWER(10, 0.05*T29)</f>
        <v>10.276486219531298</v>
      </c>
      <c r="X29" s="71" t="n">
        <f aca="false" ca="false" dt2D="false" dtr="false" t="normal">V29*POWER(2, 0.5)*W29</f>
        <v>98.88446962177491</v>
      </c>
      <c r="Z29" s="72" t="n">
        <f aca="false" ca="false" dt2D="false" dtr="false" t="normal">Z28+1</f>
        <v>26</v>
      </c>
      <c r="AA29" s="73" t="n">
        <f aca="false" ca="false" dt2D="false" dtr="false" t="normal">AA28+3.75</f>
        <v>104</v>
      </c>
      <c r="AC29" s="0" t="n">
        <f aca="false" ca="false" dt2D="false" dtr="false" t="normal">20*LOG(AA29)</f>
        <v>40.34066678597561</v>
      </c>
      <c r="AD29" s="0" t="n">
        <f aca="false" ca="false" dt2D="false" dtr="false" t="normal">2*$J$6*(AA29/1000)</f>
        <v>3.645537518326003</v>
      </c>
      <c r="AE29" s="75" t="n">
        <f aca="false" ca="false" dt2D="false" dtr="false" t="normal">AC29+AD29</f>
        <v>43.98620430430161</v>
      </c>
      <c r="AF29" s="74" t="n">
        <f aca="false" ca="false" dt2D="false" dtr="false" t="normal">$AB$4-(AC29+AD29)+$Q$8+$Q$10</f>
        <v>134.8442577690422</v>
      </c>
      <c r="AG29" s="76" t="n">
        <f aca="false" ca="false" dt2D="false" dtr="false" t="normal">POWER(10, (AF29+$D$16)*0.05)*1000</f>
        <v>4.418785044365555</v>
      </c>
      <c r="AH29" s="77" t="n">
        <f aca="false" ca="false" dt2D="false" dtr="false" t="normal">POWER(10, 0.05*AE29)</f>
        <v>158.2377923378522</v>
      </c>
      <c r="AI29" s="0" t="n">
        <f aca="false" ca="false" dt2D="false" dtr="false" t="normal">AG29*POWER(2, 0.5)*AH29</f>
        <v>988.8446962177517</v>
      </c>
      <c r="AK29" s="72" t="n">
        <f aca="false" ca="false" dt2D="false" dtr="false" t="normal">AK28+1</f>
        <v>26</v>
      </c>
      <c r="AL29" s="73" t="n">
        <f aca="false" ca="false" dt2D="false" dtr="false" t="normal">AL28+37.5</f>
        <v>987.5</v>
      </c>
      <c r="AM29" s="72" t="n"/>
      <c r="AN29" s="72" t="n">
        <f aca="false" ca="false" dt2D="false" dtr="false" t="normal">20*LOG(AL29)</f>
        <v>59.890742085969954</v>
      </c>
      <c r="AO29" s="72" t="n">
        <f aca="false" ca="false" dt2D="false" dtr="false" t="normal">2*$J$6*(AL29/1000)</f>
        <v>34.615079801412776</v>
      </c>
      <c r="AP29" s="72" t="n">
        <f aca="false" ca="false" dt2D="false" dtr="false" t="normal">AN29+AO29</f>
        <v>94.50582188738272</v>
      </c>
      <c r="AQ29" s="80" t="n">
        <f aca="false" ca="false" dt2D="false" dtr="false" t="normal">$AM$4-(AN29+AO29)+$Q$8+$Q$10</f>
        <v>88.67431907023919</v>
      </c>
      <c r="AR29" s="81" t="n">
        <f aca="false" ca="false" dt2D="false" dtr="false" t="normal">POWER(10, (AQ29+$D$16)*0.05)*1000</f>
        <v>0.02171730549195309</v>
      </c>
      <c r="AS29" s="82" t="n">
        <f aca="false" ca="false" dt2D="false" dtr="false" t="normal">POWER(10, 0.05*AP29)</f>
        <v>53124.03991907537</v>
      </c>
      <c r="AT29" s="72" t="n">
        <f aca="false" ca="false" dt2D="false" dtr="false" t="normal">AR29*POWER(2, 0.5)*AS29</f>
        <v>1631.593748759285</v>
      </c>
      <c r="BB29" s="75" t="n"/>
      <c r="BC29" s="163" t="n">
        <f aca="false" ca="false" dt2D="false" dtr="false" t="normal">40*LOG(P29)</f>
        <v>39.781484171939915</v>
      </c>
      <c r="BD29" s="164" t="n">
        <f aca="false" ca="false" dt2D="false" dtr="false" t="normal">BC29+S29</f>
        <v>40.127634969954045</v>
      </c>
      <c r="BF29" s="165" t="n">
        <f aca="false" ca="false" dt2D="false" dtr="false" t="normal">10*LOG10($D$29*($D$22/1000000)/2)+$J$12+10*LOG10(P29)</f>
        <v>-2.5631026762834868</v>
      </c>
      <c r="BG29" s="166" t="n">
        <f aca="false" ca="false" dt2D="false" dtr="false" t="normal">$Q$4-(BC29+S29)+$BE$4+BF29</f>
        <v>121.20092319740779</v>
      </c>
      <c r="BH29" s="167" t="n">
        <f aca="false" ca="false" dt2D="false" dtr="false" t="normal">POWER(10, (BG29+$D$16)*0.05)*1000</f>
        <v>0.9186205294561635</v>
      </c>
      <c r="BI29" s="168" t="n">
        <f aca="false" ca="false" dt2D="false" dtr="false" t="normal">POWER(10, 0.05*(BD29-BF29))</f>
        <v>136.31287645413292</v>
      </c>
      <c r="BJ29" s="168" t="n">
        <f aca="false" ca="false" dt2D="false" dtr="false" t="normal">BH29*POWER(2, 0.5)*BI29</f>
        <v>177.0875489694292</v>
      </c>
      <c r="BL29" s="148" t="n">
        <f aca="false" ca="false" dt2D="false" dtr="false" t="normal">BL28+1</f>
        <v>26</v>
      </c>
      <c r="BM29" s="169" t="n">
        <f aca="false" ca="false" dt2D="false" dtr="false" t="normal">BM28+$J$46</f>
        <v>108.75</v>
      </c>
      <c r="BO29" s="170" t="n">
        <f aca="false" ca="false" dt2D="false" dtr="false" t="normal">20*LOG10(BM29)</f>
        <v>40.7285853125335</v>
      </c>
      <c r="BP29" s="170" t="n">
        <f aca="false" ca="false" dt2D="false" dtr="false" t="normal">2*$J$6*(BM29/1000)</f>
        <v>3.81204043382647</v>
      </c>
      <c r="BQ29" s="171" t="n">
        <f aca="false" ca="false" dt2D="false" dtr="false" t="normal">$BN$4-(BO29+BP29)+$BN$8+$BN$10</f>
        <v>134.28983632698385</v>
      </c>
      <c r="BR29" s="149" t="n">
        <f aca="false" ca="false" dt2D="false" dtr="false" t="normal">POWER(10, (BQ29+$D$16)*0.05)*1000</f>
        <v>4.145546618497062</v>
      </c>
      <c r="BS29" s="172" t="n">
        <f aca="false" ca="false" dt2D="false" dtr="false" t="normal">POWER(10, 0.05*(BO29+BP29))</f>
        <v>168.6674531932825</v>
      </c>
      <c r="BT29" s="149" t="n">
        <f aca="false" ca="false" dt2D="false" dtr="false" t="normal">BR29*BS29</f>
        <v>699.2187902359238</v>
      </c>
      <c r="BW29" s="80" t="n">
        <f aca="false" ca="false" dt2D="false" dtr="false" t="normal">40*LOG10(BM29)</f>
        <v>81.457170625067</v>
      </c>
      <c r="BY29" s="165" t="n">
        <f aca="false" ca="false" dt2D="false" dtr="false" t="normal">10*LOG10($D$29*($D$23/1000000)/2)+$J$12+10*LOG10(BM29)</f>
        <v>17.064006476522035</v>
      </c>
      <c r="BZ29" s="80" t="n">
        <f aca="false" ca="false" dt2D="false" dtr="false" t="normal">$BN$4-(BW29+BP29)+$BX$4+BY29</f>
        <v>115.6864562612739</v>
      </c>
      <c r="CZ29" s="165" t="n">
        <f aca="false" ca="false" dt2D="false" dtr="false" t="normal">10*LOG10(P27)</f>
        <v>9.602328731285123</v>
      </c>
      <c r="DB29" s="166" t="n">
        <f aca="false" ca="false" dt2D="false" dtr="false" t="normal">$CX$6+$CY$6+CZ29+$DA$6-(BC27+S27)+197</f>
        <v>101.67526535927297</v>
      </c>
      <c r="DC29" s="75" t="n"/>
      <c r="DG29" s="74" t="n">
        <f aca="false" ca="false" dt2D="false" dtr="false" t="normal">30*LOG10(P27)</f>
        <v>28.80698619385537</v>
      </c>
      <c r="DH29" s="75" t="n">
        <f aca="false" ca="false" dt2D="false" dtr="false" t="normal">$CX$6+$DC$6+$DD$6+$DE$6+$DF$6-(DG29+S27)+182</f>
        <v>138.35617689357204</v>
      </c>
    </row>
    <row outlineLevel="0" r="30">
      <c r="B30" s="97" t="s">
        <v>103</v>
      </c>
      <c r="C30" s="89" t="s">
        <v>104</v>
      </c>
      <c r="D30" s="85" t="n">
        <v>1000</v>
      </c>
      <c r="E30" s="86" t="s">
        <v>105</v>
      </c>
      <c r="G30" s="126" t="n">
        <v>1</v>
      </c>
      <c r="H30" s="127" t="s"/>
      <c r="I30" s="84" t="s">
        <v>106</v>
      </c>
      <c r="J30" s="134" t="n">
        <f aca="false" ca="false" dt2D="false" dtr="false" t="normal">POWER(J26, 2)/$D$7</f>
        <v>2.4999999999999996</v>
      </c>
      <c r="K30" s="86" t="s">
        <v>107</v>
      </c>
      <c r="O30" s="1" t="n">
        <f aca="false" ca="false" dt2D="false" dtr="false" t="normal">1+O29</f>
        <v>27</v>
      </c>
      <c r="P30" s="65" t="n">
        <f aca="false" ca="false" dt2D="false" dtr="false" t="normal">P29+$J$45</f>
        <v>10.25</v>
      </c>
      <c r="Q30" s="104" t="n"/>
      <c r="R30" s="67" t="n">
        <f aca="false" ca="false" dt2D="false" dtr="false" t="normal">20*LOG(P30)</f>
        <v>20.21447730783546</v>
      </c>
      <c r="S30" s="67" t="n">
        <f aca="false" ca="false" dt2D="false" dtr="false" t="normal">2*$J$6*(P30/1000)</f>
        <v>0.35929576502732247</v>
      </c>
      <c r="T30" s="67" t="n">
        <f aca="false" ca="false" dt2D="false" dtr="false" t="normal">R30+S30</f>
        <v>20.57377307286278</v>
      </c>
      <c r="U30" s="68" t="n">
        <f aca="false" ca="false" dt2D="false" dtr="false" t="normal">$Q$4-(R30+S30)+$Q$8+$Q$10</f>
        <v>138.256689000481</v>
      </c>
      <c r="V30" s="69" t="n">
        <f aca="false" ca="false" dt2D="false" dtr="false" t="normal">POWER(10, (U30+$D$16)*0.05)*1000</f>
        <v>6.545222836962504</v>
      </c>
      <c r="W30" s="70" t="n">
        <f aca="false" ca="false" dt2D="false" dtr="false" t="normal">POWER(10, 0.05*T30)</f>
        <v>10.68288746851</v>
      </c>
      <c r="X30" s="71" t="n">
        <f aca="false" ca="false" dt2D="false" dtr="false" t="normal">V30*POWER(2, 0.5)*W30</f>
        <v>98.88446962177493</v>
      </c>
      <c r="Z30" s="72" t="n">
        <f aca="false" ca="false" dt2D="false" dtr="false" t="normal">Z29+1</f>
        <v>27</v>
      </c>
      <c r="AA30" s="73" t="n">
        <f aca="false" ca="false" dt2D="false" dtr="false" t="normal">AA29+3.75</f>
        <v>107.75</v>
      </c>
      <c r="AC30" s="0" t="n">
        <f aca="false" ca="false" dt2D="false" dtr="false" t="normal">20*LOG(AA30)</f>
        <v>40.64834557665538</v>
      </c>
      <c r="AD30" s="0" t="n">
        <f aca="false" ca="false" dt2D="false" dtr="false" t="normal">2*$J$6*(AA30/1000)</f>
        <v>3.7769871884579507</v>
      </c>
      <c r="AE30" s="75" t="n">
        <f aca="false" ca="false" dt2D="false" dtr="false" t="normal">AC30+AD30</f>
        <v>44.42533276511333</v>
      </c>
      <c r="AF30" s="74" t="n">
        <f aca="false" ca="false" dt2D="false" dtr="false" t="normal">$AB$4-(AC30+AD30)+$Q$8+$Q$10</f>
        <v>134.40512930823047</v>
      </c>
      <c r="AG30" s="76" t="n">
        <f aca="false" ca="false" dt2D="false" dtr="false" t="normal">POWER(10, (AF30+$D$16)*0.05)*1000</f>
        <v>4.200939745017356</v>
      </c>
      <c r="AH30" s="77" t="n">
        <f aca="false" ca="false" dt2D="false" dtr="false" t="normal">POWER(10, 0.05*AE30)</f>
        <v>166.44342282348882</v>
      </c>
      <c r="AI30" s="0" t="n">
        <f aca="false" ca="false" dt2D="false" dtr="false" t="normal">AG30*POWER(2, 0.5)*AH30</f>
        <v>988.8446962177509</v>
      </c>
      <c r="AK30" s="72" t="n">
        <f aca="false" ca="false" dt2D="false" dtr="false" t="normal">AK29+1</f>
        <v>27</v>
      </c>
      <c r="AL30" s="73" t="n">
        <f aca="false" ca="false" dt2D="false" dtr="false" t="normal">AL29+37.5</f>
        <v>1025</v>
      </c>
      <c r="AM30" s="72" t="n"/>
      <c r="AN30" s="72" t="n">
        <f aca="false" ca="false" dt2D="false" dtr="false" t="normal">20*LOG(AL30)</f>
        <v>60.21447730783546</v>
      </c>
      <c r="AO30" s="72" t="n">
        <f aca="false" ca="false" dt2D="false" dtr="false" t="normal">2*$J$6*(AL30/1000)</f>
        <v>35.92957650273224</v>
      </c>
      <c r="AP30" s="72" t="n">
        <f aca="false" ca="false" dt2D="false" dtr="false" t="normal">AN30+AO30</f>
        <v>96.1440538105677</v>
      </c>
      <c r="AQ30" s="80" t="n">
        <f aca="false" ca="false" dt2D="false" dtr="false" t="normal">$AM$4-(AN30+AO30)+$Q$8+$Q$10</f>
        <v>87.03608714705422</v>
      </c>
      <c r="AR30" s="81" t="n">
        <f aca="false" ca="false" dt2D="false" dtr="false" t="normal">POWER(10, (AQ30+$D$16)*0.05)*1000</f>
        <v>0.017984333369966687</v>
      </c>
      <c r="AS30" s="82" t="n">
        <f aca="false" ca="false" dt2D="false" dtr="false" t="normal">POWER(10, 0.05*AP30)</f>
        <v>64150.89067554399</v>
      </c>
      <c r="AT30" s="72" t="n">
        <f aca="false" ca="false" dt2D="false" dtr="false" t="normal">AR30*POWER(2, 0.5)*AS30</f>
        <v>1631.5937487592853</v>
      </c>
      <c r="BB30" s="75" t="n"/>
      <c r="BC30" s="163" t="n">
        <f aca="false" ca="false" dt2D="false" dtr="false" t="normal">40*LOG(P30)</f>
        <v>40.42895461567092</v>
      </c>
      <c r="BD30" s="164" t="n">
        <f aca="false" ca="false" dt2D="false" dtr="false" t="normal">BC30+S30</f>
        <v>40.78825038069824</v>
      </c>
      <c r="BF30" s="165" t="n">
        <f aca="false" ca="false" dt2D="false" dtr="false" t="normal">10*LOG10($D$29*($D$22/1000000)/2)+$J$12+10*LOG10(P30)</f>
        <v>-2.4012350653507344</v>
      </c>
      <c r="BG30" s="166" t="n">
        <f aca="false" ca="false" dt2D="false" dtr="false" t="normal">$Q$4-(BC30+S30)+$BE$4+BF30</f>
        <v>120.70217539759636</v>
      </c>
      <c r="BH30" s="167" t="n">
        <f aca="false" ca="false" dt2D="false" dtr="false" t="normal">POWER(10, (BG30+$D$16)*0.05)*1000</f>
        <v>0.8673587356628493</v>
      </c>
      <c r="BI30" s="168" t="n">
        <f aca="false" ca="false" dt2D="false" dtr="false" t="normal">POWER(10, 0.05*(BD30-BF30))</f>
        <v>144.36910771907236</v>
      </c>
      <c r="BJ30" s="168" t="n">
        <f aca="false" ca="false" dt2D="false" dtr="false" t="normal">BH30*POWER(2, 0.5)*BI30</f>
        <v>177.08754896942935</v>
      </c>
      <c r="BL30" s="148" t="n">
        <f aca="false" ca="false" dt2D="false" dtr="false" t="normal">BL29+1</f>
        <v>27</v>
      </c>
      <c r="BM30" s="169" t="n">
        <f aca="false" ca="false" dt2D="false" dtr="false" t="normal">BM29+$J$46</f>
        <v>112.5</v>
      </c>
      <c r="BO30" s="170" t="n">
        <f aca="false" ca="false" dt2D="false" dtr="false" t="normal">20*LOG10(BM30)</f>
        <v>41.02305044894763</v>
      </c>
      <c r="BP30" s="170" t="n">
        <f aca="false" ca="false" dt2D="false" dtr="false" t="normal">2*$J$6*(BM30/1000)</f>
        <v>3.943490103958417</v>
      </c>
      <c r="BQ30" s="171" t="n">
        <f aca="false" ca="false" dt2D="false" dtr="false" t="normal">$BN$4-(BO30+BP30)+$BN$8+$BN$10</f>
        <v>133.86392152043774</v>
      </c>
      <c r="BR30" s="149" t="n">
        <f aca="false" ca="false" dt2D="false" dtr="false" t="normal">POWER(10, (BQ30+$D$16)*0.05)*1000</f>
        <v>3.9471721054840465</v>
      </c>
      <c r="BS30" s="172" t="n">
        <f aca="false" ca="false" dt2D="false" dtr="false" t="normal">POWER(10, 0.05*(BO30+BP30))</f>
        <v>177.1442368232321</v>
      </c>
      <c r="BT30" s="149" t="n">
        <f aca="false" ca="false" dt2D="false" dtr="false" t="normal">BR30*BS30</f>
        <v>699.2187902359216</v>
      </c>
      <c r="BW30" s="80" t="n">
        <f aca="false" ca="false" dt2D="false" dtr="false" t="normal">40*LOG10(BM30)</f>
        <v>82.04610089789526</v>
      </c>
      <c r="BY30" s="165" t="n">
        <f aca="false" ca="false" dt2D="false" dtr="false" t="normal">10*LOG10($D$29*($D$23/1000000)/2)+$J$12+10*LOG10(BM30)</f>
        <v>17.2112390447291</v>
      </c>
      <c r="BZ30" s="80" t="n">
        <f aca="false" ca="false" dt2D="false" dtr="false" t="normal">$BN$4-(BW30+BP30)+$BX$4+BY30</f>
        <v>115.11330888652076</v>
      </c>
      <c r="CZ30" s="165" t="n">
        <f aca="false" ca="false" dt2D="false" dtr="false" t="normal">10*LOG10(P28)</f>
        <v>9.777236052888478</v>
      </c>
      <c r="DB30" s="166" t="n">
        <f aca="false" ca="false" dt2D="false" dtr="false" t="normal">$CX$6+$CY$6+CZ30+$DA$6-(BC28+S28)+197</f>
        <v>101.1373984274497</v>
      </c>
      <c r="DC30" s="75" t="n"/>
      <c r="DG30" s="74" t="n">
        <f aca="false" ca="false" dt2D="false" dtr="false" t="normal">30*LOG10(P28)</f>
        <v>29.331708158665432</v>
      </c>
      <c r="DH30" s="75" t="n">
        <f aca="false" ca="false" dt2D="false" dtr="false" t="normal">$CX$6+$DC$6+$DD$6+$DE$6+$DF$6-(DG30+S28)+182</f>
        <v>137.81830996174878</v>
      </c>
    </row>
    <row outlineLevel="0" r="31">
      <c r="B31" s="111" t="s">
        <v>108</v>
      </c>
      <c r="C31" s="112" t="s"/>
      <c r="D31" s="112" t="s"/>
      <c r="E31" s="113" t="s"/>
      <c r="G31" s="126" t="n">
        <v>2</v>
      </c>
      <c r="H31" s="127" t="s"/>
      <c r="I31" s="128" t="s"/>
      <c r="J31" s="134" t="n">
        <f aca="false" ca="false" dt2D="false" dtr="false" t="normal">POWER(J27, 2)/$D$7</f>
        <v>249.99999999999991</v>
      </c>
      <c r="K31" s="86" t="s">
        <v>107</v>
      </c>
      <c r="O31" s="1" t="n">
        <f aca="false" ca="false" dt2D="false" dtr="false" t="normal">1+O30</f>
        <v>28</v>
      </c>
      <c r="P31" s="65" t="n">
        <f aca="false" ca="false" dt2D="false" dtr="false" t="normal">P30+$J$45</f>
        <v>10.625</v>
      </c>
      <c r="Q31" s="104" t="n"/>
      <c r="R31" s="67" t="n">
        <f aca="false" ca="false" dt2D="false" dtr="false" t="normal">20*LOG(P31)</f>
        <v>20.526578774446982</v>
      </c>
      <c r="S31" s="67" t="n">
        <f aca="false" ca="false" dt2D="false" dtr="false" t="normal">2*$J$6*(P31/1000)</f>
        <v>0.3724407320405172</v>
      </c>
      <c r="T31" s="67" t="n">
        <f aca="false" ca="false" dt2D="false" dtr="false" t="normal">R31+S31</f>
        <v>20.899019506487498</v>
      </c>
      <c r="U31" s="68" t="n">
        <f aca="false" ca="false" dt2D="false" dtr="false" t="normal">$Q$4-(R31+S31)+$Q$8+$Q$10</f>
        <v>137.9314425668563</v>
      </c>
      <c r="V31" s="69" t="n">
        <f aca="false" ca="false" dt2D="false" dtr="false" t="normal">POWER(10, (U31+$D$16)*0.05)*1000</f>
        <v>6.304666454052442</v>
      </c>
      <c r="W31" s="70" t="n">
        <f aca="false" ca="false" dt2D="false" dtr="false" t="normal">POWER(10, 0.05*T31)</f>
        <v>11.090496148079124</v>
      </c>
      <c r="X31" s="71" t="n">
        <f aca="false" ca="false" dt2D="false" dtr="false" t="normal">V31*POWER(2, 0.5)*W31</f>
        <v>98.88446962177503</v>
      </c>
      <c r="Z31" s="72" t="n">
        <f aca="false" ca="false" dt2D="false" dtr="false" t="normal">Z30+1</f>
        <v>28</v>
      </c>
      <c r="AA31" s="73" t="n">
        <f aca="false" ca="false" dt2D="false" dtr="false" t="normal">AA30+3.75</f>
        <v>111.5</v>
      </c>
      <c r="AC31" s="0" t="n">
        <f aca="false" ca="false" dt2D="false" dtr="false" t="normal">20*LOG(AA31)</f>
        <v>40.945497347683585</v>
      </c>
      <c r="AD31" s="0" t="n">
        <f aca="false" ca="false" dt2D="false" dtr="false" t="normal">2*$J$6*(AA31/1000)</f>
        <v>3.908436858589898</v>
      </c>
      <c r="AE31" s="75" t="n">
        <f aca="false" ca="false" dt2D="false" dtr="false" t="normal">AC31+AD31</f>
        <v>44.85393420627348</v>
      </c>
      <c r="AF31" s="74" t="n">
        <f aca="false" ca="false" dt2D="false" dtr="false" t="normal">$AB$4-(AC31+AD31)+$Q$8+$Q$10</f>
        <v>133.97652786707033</v>
      </c>
      <c r="AG31" s="76" t="n">
        <f aca="false" ca="false" dt2D="false" dtr="false" t="normal">POWER(10, (AF31+$D$16)*0.05)*1000</f>
        <v>3.998677512639802</v>
      </c>
      <c r="AH31" s="77" t="n">
        <f aca="false" ca="false" dt2D="false" dtr="false" t="normal">POWER(10, 0.05*AE31)</f>
        <v>174.86251092409836</v>
      </c>
      <c r="AI31" s="0" t="n">
        <f aca="false" ca="false" dt2D="false" dtr="false" t="normal">AG31*POWER(2, 0.5)*AH31</f>
        <v>988.8446962177518</v>
      </c>
      <c r="AK31" s="72" t="n">
        <f aca="false" ca="false" dt2D="false" dtr="false" t="normal">AK30+1</f>
        <v>28</v>
      </c>
      <c r="AL31" s="73" t="n">
        <f aca="false" ca="false" dt2D="false" dtr="false" t="normal">AL30+37.5</f>
        <v>1062.5</v>
      </c>
      <c r="AM31" s="72" t="n"/>
      <c r="AN31" s="72" t="n">
        <f aca="false" ca="false" dt2D="false" dtr="false" t="normal">20*LOG(AL31)</f>
        <v>60.52657877444698</v>
      </c>
      <c r="AO31" s="72" t="n">
        <f aca="false" ca="false" dt2D="false" dtr="false" t="normal">2*$J$6*(AL31/1000)</f>
        <v>37.244073204051716</v>
      </c>
      <c r="AP31" s="72" t="n">
        <f aca="false" ca="false" dt2D="false" dtr="false" t="normal">AN31+AO31</f>
        <v>97.7706519784987</v>
      </c>
      <c r="AQ31" s="80" t="n">
        <f aca="false" ca="false" dt2D="false" dtr="false" t="normal">$AM$4-(AN31+AO31)+$Q$8+$Q$10</f>
        <v>85.40948897912321</v>
      </c>
      <c r="AR31" s="81" t="n">
        <f aca="false" ca="false" dt2D="false" dtr="false" t="normal">POWER(10, (AQ31+$D$16)*0.05)*1000</f>
        <v>0.014912980018105936</v>
      </c>
      <c r="AS31" s="82" t="n">
        <f aca="false" ca="false" dt2D="false" dtr="false" t="normal">POWER(10, 0.05*AP31)</f>
        <v>77362.87465607449</v>
      </c>
      <c r="AT31" s="72" t="n">
        <f aca="false" ca="false" dt2D="false" dtr="false" t="normal">AR31*POWER(2, 0.5)*AS31</f>
        <v>1631.5937487592887</v>
      </c>
      <c r="BB31" s="75" t="n"/>
      <c r="BC31" s="163" t="n">
        <f aca="false" ca="false" dt2D="false" dtr="false" t="normal">40*LOG(P31)</f>
        <v>41.053157548893964</v>
      </c>
      <c r="BD31" s="164" t="n">
        <f aca="false" ca="false" dt2D="false" dtr="false" t="normal">BC31+S31</f>
        <v>41.42559828093448</v>
      </c>
      <c r="BF31" s="165" t="n">
        <f aca="false" ca="false" dt2D="false" dtr="false" t="normal">10*LOG10($D$29*($D$22/1000000)/2)+$J$12+10*LOG10(P31)</f>
        <v>-2.2451843320449747</v>
      </c>
      <c r="BG31" s="166" t="n">
        <f aca="false" ca="false" dt2D="false" dtr="false" t="normal">$Q$4-(BC31+S31)+$BE$4+BF31</f>
        <v>120.22087823066587</v>
      </c>
      <c r="BH31" s="167" t="n">
        <f aca="false" ca="false" dt2D="false" dtr="false" t="normal">POWER(10, (BG31+$D$16)*0.05)*1000</f>
        <v>0.8206045081629123</v>
      </c>
      <c r="BI31" s="168" t="n">
        <f aca="false" ca="false" dt2D="false" dtr="false" t="normal">POWER(10, 0.05*(BD31-BF31))</f>
        <v>152.5945878853602</v>
      </c>
      <c r="BJ31" s="168" t="n">
        <f aca="false" ca="false" dt2D="false" dtr="false" t="normal">BH31*POWER(2, 0.5)*BI31</f>
        <v>177.08754896942938</v>
      </c>
      <c r="BL31" s="148" t="n">
        <f aca="false" ca="false" dt2D="false" dtr="false" t="normal">BL30+1</f>
        <v>28</v>
      </c>
      <c r="BM31" s="169" t="n">
        <f aca="false" ca="false" dt2D="false" dtr="false" t="normal">BM30+$J$46</f>
        <v>116.25</v>
      </c>
      <c r="BO31" s="170" t="n">
        <f aca="false" ca="false" dt2D="false" dtr="false" t="normal">20*LOG10(BM31)</f>
        <v>41.30785923123983</v>
      </c>
      <c r="BP31" s="170" t="n">
        <f aca="false" ca="false" dt2D="false" dtr="false" t="normal">2*$J$6*(BM31/1000)</f>
        <v>4.074939774090365</v>
      </c>
      <c r="BQ31" s="171" t="n">
        <f aca="false" ca="false" dt2D="false" dtr="false" t="normal">$BN$4-(BO31+BP31)+$BN$8+$BN$10</f>
        <v>133.44766306801358</v>
      </c>
      <c r="BR31" s="149" t="n">
        <f aca="false" ca="false" dt2D="false" dtr="false" t="normal">POWER(10, (BQ31+$D$16)*0.05)*1000</f>
        <v>3.7624708197115297</v>
      </c>
      <c r="BS31" s="172" t="n">
        <f aca="false" ca="false" dt2D="false" dtr="false" t="normal">POWER(10, 0.05*(BO31+BP31))</f>
        <v>185.84032242129928</v>
      </c>
      <c r="BT31" s="149" t="n">
        <f aca="false" ca="false" dt2D="false" dtr="false" t="normal">BR31*BS31</f>
        <v>699.2187902359209</v>
      </c>
      <c r="BW31" s="80" t="n">
        <f aca="false" ca="false" dt2D="false" dtr="false" t="normal">40*LOG10(BM31)</f>
        <v>82.61571846247966</v>
      </c>
      <c r="BY31" s="165" t="n">
        <f aca="false" ca="false" dt2D="false" dtr="false" t="normal">10*LOG10($D$29*($D$23/1000000)/2)+$J$12+10*LOG10(BM31)</f>
        <v>17.353643435875203</v>
      </c>
      <c r="BZ31" s="80" t="n">
        <f aca="false" ca="false" dt2D="false" dtr="false" t="normal">$BN$4-(BW31+BP31)+$BX$4+BY31</f>
        <v>114.5546460429505</v>
      </c>
      <c r="CZ31" s="165" t="n">
        <f aca="false" ca="false" dt2D="false" dtr="false" t="normal">10*LOG10(P29)</f>
        <v>9.945371042984979</v>
      </c>
      <c r="DB31" s="166" t="n">
        <f aca="false" ca="false" dt2D="false" dtr="false" t="normal">$CX$6+$CY$6+CZ31+$DA$6-(BC29+S29)+197</f>
        <v>100.619848490147</v>
      </c>
      <c r="DC31" s="75" t="n"/>
      <c r="DG31" s="74" t="n">
        <f aca="false" ca="false" dt2D="false" dtr="false" t="normal">30*LOG10(P29)</f>
        <v>29.836113128954935</v>
      </c>
      <c r="DH31" s="75" t="n">
        <f aca="false" ca="false" dt2D="false" dtr="false" t="normal">$CX$6+$DC$6+$DD$6+$DE$6+$DF$6-(DG31+S29)+182</f>
        <v>137.3007600244461</v>
      </c>
    </row>
    <row outlineLevel="0" r="32">
      <c r="B32" s="86" t="s">
        <v>109</v>
      </c>
      <c r="C32" s="135" t="s"/>
      <c r="D32" s="85" t="n">
        <v>0.5</v>
      </c>
      <c r="E32" s="86" t="s">
        <v>110</v>
      </c>
      <c r="G32" s="126" t="n">
        <v>3</v>
      </c>
      <c r="H32" s="127" t="s"/>
      <c r="I32" s="92" t="s"/>
      <c r="J32" s="134" t="n">
        <f aca="false" ca="false" dt2D="false" dtr="false" t="normal">POWER(J28, 2)/$D$7</f>
        <v>680.6249999999999</v>
      </c>
      <c r="K32" s="86" t="s">
        <v>107</v>
      </c>
      <c r="O32" s="1" t="n">
        <f aca="false" ca="false" dt2D="false" dtr="false" t="normal">1+O31</f>
        <v>29</v>
      </c>
      <c r="P32" s="65" t="n">
        <f aca="false" ca="false" dt2D="false" dtr="false" t="normal">P31+$J$45</f>
        <v>11</v>
      </c>
      <c r="Q32" s="104" t="n"/>
      <c r="R32" s="67" t="n">
        <f aca="false" ca="false" dt2D="false" dtr="false" t="normal">20*LOG(P32)</f>
        <v>20.8278537031645</v>
      </c>
      <c r="S32" s="67" t="n">
        <f aca="false" ca="false" dt2D="false" dtr="false" t="normal">2*$J$6*(P32/1000)</f>
        <v>0.3855856990537119</v>
      </c>
      <c r="T32" s="67" t="n">
        <f aca="false" ca="false" dt2D="false" dtr="false" t="normal">R32+S32</f>
        <v>21.213439402218214</v>
      </c>
      <c r="U32" s="68" t="n">
        <f aca="false" ca="false" dt2D="false" dtr="false" t="normal">$Q$4-(R32+S32)+$Q$8+$Q$10</f>
        <v>137.6170226711256</v>
      </c>
      <c r="V32" s="69" t="n">
        <f aca="false" ca="false" dt2D="false" dtr="false" t="normal">POWER(10, (U32+$D$16)*0.05)*1000</f>
        <v>6.0805255899625665</v>
      </c>
      <c r="W32" s="70" t="n">
        <f aca="false" ca="false" dt2D="false" dtr="false" t="normal">POWER(10, 0.05*T32)</f>
        <v>11.499314983398136</v>
      </c>
      <c r="X32" s="71" t="n">
        <f aca="false" ca="false" dt2D="false" dtr="false" t="normal">V32*POWER(2, 0.5)*W32</f>
        <v>98.88446962177511</v>
      </c>
      <c r="Z32" s="72" t="n">
        <f aca="false" ca="false" dt2D="false" dtr="false" t="normal">Z31+1</f>
        <v>29</v>
      </c>
      <c r="AA32" s="73" t="n">
        <f aca="false" ca="false" dt2D="false" dtr="false" t="normal">AA31+3.75</f>
        <v>115.25</v>
      </c>
      <c r="AC32" s="0" t="n">
        <f aca="false" ca="false" dt2D="false" dtr="false" t="normal">20*LOG(AA32)</f>
        <v>41.23281868123371</v>
      </c>
      <c r="AD32" s="0" t="n">
        <f aca="false" ca="false" dt2D="false" dtr="false" t="normal">2*$J$6*(AA32/1000)</f>
        <v>4.039886528721845</v>
      </c>
      <c r="AE32" s="75" t="n">
        <f aca="false" ca="false" dt2D="false" dtr="false" t="normal">AC32+AD32</f>
        <v>45.272705209955554</v>
      </c>
      <c r="AF32" s="74" t="n">
        <f aca="false" ca="false" dt2D="false" dtr="false" t="normal">$AB$4-(AC32+AD32)+$Q$8+$Q$10</f>
        <v>133.55775686338825</v>
      </c>
      <c r="AG32" s="76" t="n">
        <f aca="false" ca="false" dt2D="false" dtr="false" t="normal">POWER(10, (AF32+$D$16)*0.05)*1000</f>
        <v>3.8104637126499337</v>
      </c>
      <c r="AH32" s="77" t="n">
        <f aca="false" ca="false" dt2D="false" dtr="false" t="normal">POWER(10, 0.05*AE32)</f>
        <v>183.49965856246433</v>
      </c>
      <c r="AI32" s="0" t="n">
        <f aca="false" ca="false" dt2D="false" dtr="false" t="normal">AG32*POWER(2, 0.5)*AH32</f>
        <v>988.8446962177508</v>
      </c>
      <c r="AK32" s="72" t="n">
        <f aca="false" ca="false" dt2D="false" dtr="false" t="normal">AK31+1</f>
        <v>29</v>
      </c>
      <c r="AL32" s="73" t="n">
        <f aca="false" ca="false" dt2D="false" dtr="false" t="normal">AL31+37.5</f>
        <v>1100</v>
      </c>
      <c r="AM32" s="72" t="n"/>
      <c r="AN32" s="72" t="n">
        <f aca="false" ca="false" dt2D="false" dtr="false" t="normal">20*LOG(AL32)</f>
        <v>60.82785370316449</v>
      </c>
      <c r="AO32" s="72" t="n">
        <f aca="false" ca="false" dt2D="false" dtr="false" t="normal">2*$J$6*(AL32/1000)</f>
        <v>38.55856990537119</v>
      </c>
      <c r="AP32" s="72" t="n">
        <f aca="false" ca="false" dt2D="false" dtr="false" t="normal">AN32+AO32</f>
        <v>99.3864236085357</v>
      </c>
      <c r="AQ32" s="80" t="n">
        <f aca="false" ca="false" dt2D="false" dtr="false" t="normal">$AM$4-(AN32+AO32)+$Q$8+$Q$10</f>
        <v>83.79371734908622</v>
      </c>
      <c r="AR32" s="81" t="n">
        <f aca="false" ca="false" dt2D="false" dtr="false" t="normal">POWER(10, (AQ32+$D$16)*0.05)*1000</f>
        <v>0.012381573909710203</v>
      </c>
      <c r="AS32" s="82" t="n">
        <f aca="false" ca="false" dt2D="false" dtr="false" t="normal">POWER(10, 0.05*AP32)</f>
        <v>93179.67265732505</v>
      </c>
      <c r="AT32" s="72" t="n">
        <f aca="false" ca="false" dt2D="false" dtr="false" t="normal">AR32*POWER(2, 0.5)*AS32</f>
        <v>1631.5937487592885</v>
      </c>
      <c r="BB32" s="75" t="n"/>
      <c r="BC32" s="163" t="n">
        <f aca="false" ca="false" dt2D="false" dtr="false" t="normal">40*LOG(P32)</f>
        <v>41.655707406329</v>
      </c>
      <c r="BD32" s="164" t="n">
        <f aca="false" ca="false" dt2D="false" dtr="false" t="normal">BC32+S32</f>
        <v>42.041293105382714</v>
      </c>
      <c r="BF32" s="165" t="n">
        <f aca="false" ca="false" dt2D="false" dtr="false" t="normal">10*LOG10($D$29*($D$22/1000000)/2)+$J$12+10*LOG10(P32)</f>
        <v>-2.094546867686214</v>
      </c>
      <c r="BG32" s="166" t="n">
        <f aca="false" ca="false" dt2D="false" dtr="false" t="normal">$Q$4-(BC32+S32)+$BE$4+BF32</f>
        <v>119.75582087057639</v>
      </c>
      <c r="BH32" s="167" t="n">
        <f aca="false" ca="false" dt2D="false" dtr="false" t="normal">POWER(10, (BG32+$D$16)*0.05)*1000</f>
        <v>0.7778234469591825</v>
      </c>
      <c r="BI32" s="168" t="n">
        <f aca="false" ca="false" dt2D="false" dtr="false" t="normal">POWER(10, 0.05*(BD32-BF32))</f>
        <v>160.9874415968323</v>
      </c>
      <c r="BJ32" s="168" t="n">
        <f aca="false" ca="false" dt2D="false" dtr="false" t="normal">BH32*POWER(2, 0.5)*BI32</f>
        <v>177.08754896942918</v>
      </c>
      <c r="BL32" s="148" t="n">
        <f aca="false" ca="false" dt2D="false" dtr="false" t="normal">BL31+1</f>
        <v>29</v>
      </c>
      <c r="BM32" s="169" t="n">
        <f aca="false" ca="false" dt2D="false" dtr="false" t="normal">BM31+$J$46</f>
        <v>120</v>
      </c>
      <c r="BO32" s="170" t="n">
        <f aca="false" ca="false" dt2D="false" dtr="false" t="normal">20*LOG10(BM32)</f>
        <v>41.583624920952495</v>
      </c>
      <c r="BP32" s="170" t="n">
        <f aca="false" ca="false" dt2D="false" dtr="false" t="normal">2*$J$6*(BM32/1000)</f>
        <v>4.206389444222311</v>
      </c>
      <c r="BQ32" s="171" t="n">
        <f aca="false" ca="false" dt2D="false" dtr="false" t="normal">$BN$4-(BO32+BP32)+$BN$8+$BN$10</f>
        <v>133.04044770816898</v>
      </c>
      <c r="BR32" s="149" t="n">
        <f aca="false" ca="false" dt2D="false" dtr="false" t="normal">POWER(10, (BQ32+$D$16)*0.05)*1000</f>
        <v>3.5901481663980777</v>
      </c>
      <c r="BS32" s="172" t="n">
        <f aca="false" ca="false" dt2D="false" dtr="false" t="normal">POWER(10, 0.05*(BO32+BP32))</f>
        <v>194.76042709887196</v>
      </c>
      <c r="BT32" s="149" t="n">
        <f aca="false" ca="false" dt2D="false" dtr="false" t="normal">BR32*BS32</f>
        <v>699.2187902359217</v>
      </c>
      <c r="BW32" s="80" t="n">
        <f aca="false" ca="false" dt2D="false" dtr="false" t="normal">40*LOG10(BM32)</f>
        <v>83.16724984190499</v>
      </c>
      <c r="BY32" s="165" t="n">
        <f aca="false" ca="false" dt2D="false" dtr="false" t="normal">10*LOG10($D$29*($D$23/1000000)/2)+$J$12+10*LOG10(BM32)</f>
        <v>17.491526280731534</v>
      </c>
      <c r="BZ32" s="80" t="n">
        <f aca="false" ca="false" dt2D="false" dtr="false" t="normal">$BN$4-(BW32+BP32)+$BX$4+BY32</f>
        <v>114.00954783824956</v>
      </c>
      <c r="CZ32" s="165" t="n">
        <f aca="false" ca="false" dt2D="false" dtr="false" t="normal">10*LOG10(P30)</f>
        <v>10.107238653917731</v>
      </c>
      <c r="DB32" s="166" t="n">
        <f aca="false" ca="false" dt2D="false" dtr="false" t="normal">$CX$6+$CY$6+CZ32+$DA$6-(BC30+S30)+197</f>
        <v>100.12110069033557</v>
      </c>
      <c r="DC32" s="75" t="n"/>
      <c r="DG32" s="74" t="n">
        <f aca="false" ca="false" dt2D="false" dtr="false" t="normal">30*LOG10(P30)</f>
        <v>30.321715961753196</v>
      </c>
      <c r="DH32" s="75" t="n">
        <f aca="false" ca="false" dt2D="false" dtr="false" t="normal">$CX$6+$DC$6+$DD$6+$DE$6+$DF$6-(DG32+S30)+182</f>
        <v>136.80201222463464</v>
      </c>
    </row>
    <row outlineLevel="0" r="33">
      <c r="B33" s="111" t="s">
        <v>111</v>
      </c>
      <c r="C33" s="112" t="s"/>
      <c r="D33" s="112" t="s"/>
      <c r="E33" s="113" t="s"/>
      <c r="G33" s="87" t="s">
        <v>112</v>
      </c>
      <c r="H33" s="123" t="s"/>
      <c r="I33" s="123" t="s"/>
      <c r="J33" s="123" t="s"/>
      <c r="K33" s="88" t="s"/>
      <c r="O33" s="1" t="n">
        <f aca="false" ca="false" dt2D="false" dtr="false" t="normal">1+O32</f>
        <v>30</v>
      </c>
      <c r="P33" s="65" t="n">
        <f aca="false" ca="false" dt2D="false" dtr="false" t="normal">P32+$J$45</f>
        <v>11.375</v>
      </c>
      <c r="Q33" s="104" t="n"/>
      <c r="R33" s="67" t="n">
        <f aca="false" ca="false" dt2D="false" dtr="false" t="normal">20*LOG(P33)</f>
        <v>21.119028106583</v>
      </c>
      <c r="S33" s="67" t="n">
        <f aca="false" ca="false" dt2D="false" dtr="false" t="normal">2*$J$6*(P33/1000)</f>
        <v>0.3987306660669066</v>
      </c>
      <c r="T33" s="67" t="n">
        <f aca="false" ca="false" dt2D="false" dtr="false" t="normal">R33+S33</f>
        <v>21.517758772649906</v>
      </c>
      <c r="U33" s="68" t="n">
        <f aca="false" ca="false" dt2D="false" dtr="false" t="normal">$Q$4-(R33+S33)+$Q$8+$Q$10</f>
        <v>137.3127033006939</v>
      </c>
      <c r="V33" s="69" t="n">
        <f aca="false" ca="false" dt2D="false" dtr="false" t="normal">POWER(10, (U33+$D$16)*0.05)*1000</f>
        <v>5.8711767114464495</v>
      </c>
      <c r="W33" s="70" t="n">
        <f aca="false" ca="false" dt2D="false" dtr="false" t="normal">POWER(10, 0.05*T33)</f>
        <v>11.909346705111533</v>
      </c>
      <c r="X33" s="71" t="n">
        <f aca="false" ca="false" dt2D="false" dtr="false" t="normal">V33*POWER(2, 0.5)*W33</f>
        <v>98.88446962177511</v>
      </c>
      <c r="Z33" s="72" t="n">
        <f aca="false" ca="false" dt2D="false" dtr="false" t="normal">Z32+1</f>
        <v>30</v>
      </c>
      <c r="AA33" s="73" t="n">
        <f aca="false" ca="false" dt2D="false" dtr="false" t="normal">AA32+3.75</f>
        <v>119</v>
      </c>
      <c r="AC33" s="0" t="n">
        <f aca="false" ca="false" dt2D="false" dtr="false" t="normal">20*LOG(AA33)</f>
        <v>41.51093922785061</v>
      </c>
      <c r="AD33" s="0" t="n">
        <f aca="false" ca="false" dt2D="false" dtr="false" t="normal">2*$J$6*(AA33/1000)</f>
        <v>4.171336198853792</v>
      </c>
      <c r="AE33" s="75" t="n">
        <f aca="false" ca="false" dt2D="false" dtr="false" t="normal">AC33+AD33</f>
        <v>45.68227542670441</v>
      </c>
      <c r="AF33" s="74" t="n">
        <f aca="false" ca="false" dt2D="false" dtr="false" t="normal">$AB$4-(AC33+AD33)+$Q$8+$Q$10</f>
        <v>133.14818664663937</v>
      </c>
      <c r="AG33" s="76" t="n">
        <f aca="false" ca="false" dt2D="false" dtr="false" t="normal">POWER(10, (AF33+$D$16)*0.05)*1000</f>
        <v>3.6349573483345803</v>
      </c>
      <c r="AH33" s="77" t="n">
        <f aca="false" ca="false" dt2D="false" dtr="false" t="normal">POWER(10, 0.05*AE33)</f>
        <v>192.35955837453804</v>
      </c>
      <c r="AI33" s="0" t="n">
        <f aca="false" ca="false" dt2D="false" dtr="false" t="normal">AG33*POWER(2, 0.5)*AH33</f>
        <v>988.8446962177488</v>
      </c>
      <c r="AK33" s="72" t="n">
        <f aca="false" ca="false" dt2D="false" dtr="false" t="normal">AK32+1</f>
        <v>30</v>
      </c>
      <c r="AL33" s="73" t="n">
        <f aca="false" ca="false" dt2D="false" dtr="false" t="normal">AL32+37.5</f>
        <v>1137.5</v>
      </c>
      <c r="AM33" s="72" t="n"/>
      <c r="AN33" s="72" t="n">
        <f aca="false" ca="false" dt2D="false" dtr="false" t="normal">20*LOG(AL33)</f>
        <v>61.119028106582995</v>
      </c>
      <c r="AO33" s="72" t="n">
        <f aca="false" ca="false" dt2D="false" dtr="false" t="normal">2*$J$6*(AL33/1000)</f>
        <v>39.873066606690664</v>
      </c>
      <c r="AP33" s="72" t="n">
        <f aca="false" ca="false" dt2D="false" dtr="false" t="normal">AN33+AO33</f>
        <v>100.99209471327366</v>
      </c>
      <c r="AQ33" s="80" t="n">
        <f aca="false" ca="false" dt2D="false" dtr="false" t="normal">$AM$4-(AN33+AO33)+$Q$8+$Q$10</f>
        <v>82.18804624434826</v>
      </c>
      <c r="AR33" s="81" t="n">
        <f aca="false" ca="false" dt2D="false" dtr="false" t="normal">POWER(10, (AQ33+$D$16)*0.05)*1000</f>
        <v>0.010291822778547437</v>
      </c>
      <c r="AS33" s="82" t="n">
        <f aca="false" ca="false" dt2D="false" dtr="false" t="normal">POWER(10, 0.05*AP33)</f>
        <v>112099.77364690909</v>
      </c>
      <c r="AT33" s="72" t="n">
        <f aca="false" ca="false" dt2D="false" dtr="false" t="normal">AR33*POWER(2, 0.5)*AS33</f>
        <v>1631.5937487592853</v>
      </c>
      <c r="BB33" s="75" t="n"/>
      <c r="BC33" s="163" t="n">
        <f aca="false" ca="false" dt2D="false" dtr="false" t="normal">40*LOG(P33)</f>
        <v>42.238056213166</v>
      </c>
      <c r="BD33" s="164" t="n">
        <f aca="false" ca="false" dt2D="false" dtr="false" t="normal">BC33+S33</f>
        <v>42.6367868792329</v>
      </c>
      <c r="BF33" s="165" t="n">
        <f aca="false" ca="false" dt2D="false" dtr="false" t="normal">10*LOG10($D$29*($D$22/1000000)/2)+$J$12+10*LOG10(P33)</f>
        <v>-1.9489596659769646</v>
      </c>
      <c r="BG33" s="166" t="n">
        <f aca="false" ca="false" dt2D="false" dtr="false" t="normal">$Q$4-(BC33+S33)+$BE$4+BF33</f>
        <v>119.30591429843545</v>
      </c>
      <c r="BH33" s="167" t="n">
        <f aca="false" ca="false" dt2D="false" dtr="false" t="normal">POWER(10, (BG33+$D$16)*0.05)*1000</f>
        <v>0.7385598624389</v>
      </c>
      <c r="BI33" s="168" t="n">
        <f aca="false" ca="false" dt2D="false" dtr="false" t="normal">POWER(10, 0.05*(BD33-BF33))</f>
        <v>169.54591375502406</v>
      </c>
      <c r="BJ33" s="168" t="n">
        <f aca="false" ca="false" dt2D="false" dtr="false" t="normal">BH33*POWER(2, 0.5)*BI33</f>
        <v>177.08754896942918</v>
      </c>
      <c r="BL33" s="148" t="n">
        <f aca="false" ca="false" dt2D="false" dtr="false" t="normal">BL32+1</f>
        <v>30</v>
      </c>
      <c r="BM33" s="169" t="n">
        <f aca="false" ca="false" dt2D="false" dtr="false" t="normal">BM32+$J$46</f>
        <v>123.75</v>
      </c>
      <c r="BO33" s="170" t="n">
        <f aca="false" ca="false" dt2D="false" dtr="false" t="normal">20*LOG10(BM33)</f>
        <v>41.85090415211213</v>
      </c>
      <c r="BP33" s="170" t="n">
        <f aca="false" ca="false" dt2D="false" dtr="false" t="normal">2*$J$6*(BM33/1000)</f>
        <v>4.337839114354259</v>
      </c>
      <c r="BQ33" s="171" t="n">
        <f aca="false" ca="false" dt2D="false" dtr="false" t="normal">$BN$4-(BO33+BP33)+$BN$8+$BN$10</f>
        <v>132.6417188068774</v>
      </c>
      <c r="BR33" s="149" t="n">
        <f aca="false" ca="false" dt2D="false" dtr="false" t="normal">POWER(10, (BQ33+$D$16)*0.05)*1000</f>
        <v>3.429066656745443</v>
      </c>
      <c r="BS33" s="172" t="n">
        <f aca="false" ca="false" dt2D="false" dtr="false" t="normal">POWER(10, 0.05*(BO33+BP33))</f>
        <v>203.90936083451865</v>
      </c>
      <c r="BT33" s="149" t="n">
        <f aca="false" ca="false" dt2D="false" dtr="false" t="normal">BR33*BS33</f>
        <v>699.218790235923</v>
      </c>
      <c r="BW33" s="80" t="n">
        <f aca="false" ca="false" dt2D="false" dtr="false" t="normal">40*LOG10(BM33)</f>
        <v>83.70180830422426</v>
      </c>
      <c r="BY33" s="165" t="n">
        <f aca="false" ca="false" dt2D="false" dtr="false" t="normal">10*LOG10($D$29*($D$23/1000000)/2)+$J$12+10*LOG10(BM33)</f>
        <v>17.62516589631135</v>
      </c>
      <c r="BZ33" s="80" t="n">
        <f aca="false" ca="false" dt2D="false" dtr="false" t="normal">$BN$4-(BW33+BP33)+$BX$4+BY33</f>
        <v>113.47717932137817</v>
      </c>
      <c r="CZ33" s="165" t="n">
        <f aca="false" ca="false" dt2D="false" dtr="false" t="normal">10*LOG10(P31)</f>
        <v>10.263289387223491</v>
      </c>
      <c r="DB33" s="166" t="n">
        <f aca="false" ca="false" dt2D="false" dtr="false" t="normal">$CX$6+$CY$6+CZ33+$DA$6-(BC31+S31)+197</f>
        <v>99.63980352340508</v>
      </c>
      <c r="DC33" s="75" t="n"/>
      <c r="DG33" s="74" t="n">
        <f aca="false" ca="false" dt2D="false" dtr="false" t="normal">30*LOG10(P31)</f>
        <v>30.789868161670473</v>
      </c>
      <c r="DH33" s="75" t="n">
        <f aca="false" ca="false" dt2D="false" dtr="false" t="normal">$CX$6+$DC$6+$DD$6+$DE$6+$DF$6-(DG33+S31)+182</f>
        <v>136.32071505770415</v>
      </c>
    </row>
    <row outlineLevel="0" r="34">
      <c r="B34" s="95" t="s">
        <v>113</v>
      </c>
      <c r="C34" s="136" t="s"/>
      <c r="D34" s="85" t="n">
        <v>7</v>
      </c>
      <c r="E34" s="86" t="s">
        <v>43</v>
      </c>
      <c r="G34" s="126" t="n">
        <v>1</v>
      </c>
      <c r="H34" s="127" t="s"/>
      <c r="I34" s="84" t="s">
        <v>114</v>
      </c>
      <c r="J34" s="137" t="n">
        <f aca="false" ca="false" dt2D="false" dtr="false" t="normal">J30*$D$11</f>
        <v>0.9999999999999999</v>
      </c>
      <c r="K34" s="86" t="s">
        <v>107</v>
      </c>
      <c r="O34" s="1" t="n">
        <f aca="false" ca="false" dt2D="false" dtr="false" t="normal">1+O33</f>
        <v>31</v>
      </c>
      <c r="P34" s="65" t="n">
        <f aca="false" ca="false" dt2D="false" dtr="false" t="normal">P33+$J$45</f>
        <v>11.75</v>
      </c>
      <c r="Q34" s="104" t="n"/>
      <c r="R34" s="67" t="n">
        <f aca="false" ca="false" dt2D="false" dtr="false" t="normal">20*LOG(P34)</f>
        <v>21.400757332155102</v>
      </c>
      <c r="S34" s="67" t="n">
        <f aca="false" ca="false" dt2D="false" dtr="false" t="normal">2*$J$6*(P34/1000)</f>
        <v>0.41187563308010133</v>
      </c>
      <c r="T34" s="67" t="n">
        <f aca="false" ca="false" dt2D="false" dtr="false" t="normal">R34+S34</f>
        <v>21.812632965235203</v>
      </c>
      <c r="U34" s="68" t="n">
        <f aca="false" ca="false" dt2D="false" dtr="false" t="normal">$Q$4-(R34+S34)+$Q$8+$Q$10</f>
        <v>137.0178291081086</v>
      </c>
      <c r="V34" s="69" t="n">
        <f aca="false" ca="false" dt2D="false" dtr="false" t="normal">POWER(10, (U34+$D$16)*0.05)*1000</f>
        <v>5.675203544850896</v>
      </c>
      <c r="W34" s="70" t="n">
        <f aca="false" ca="false" dt2D="false" dtr="false" t="normal">POWER(10, 0.05*T34)</f>
        <v>12.320594049359228</v>
      </c>
      <c r="X34" s="71" t="n">
        <f aca="false" ca="false" dt2D="false" dtr="false" t="normal">V34*POWER(2, 0.5)*W34</f>
        <v>98.88446962177511</v>
      </c>
      <c r="Z34" s="72" t="n">
        <f aca="false" ca="false" dt2D="false" dtr="false" t="normal">Z33+1</f>
        <v>31</v>
      </c>
      <c r="AA34" s="73" t="n">
        <f aca="false" ca="false" dt2D="false" dtr="false" t="normal">AA33+3.75</f>
        <v>122.75</v>
      </c>
      <c r="AC34" s="0" t="n">
        <f aca="false" ca="false" dt2D="false" dtr="false" t="normal">20*LOG(AA34)</f>
        <v>41.780430015900116</v>
      </c>
      <c r="AD34" s="0" t="n">
        <f aca="false" ca="false" dt2D="false" dtr="false" t="normal">2*$J$6*(AA34/1000)</f>
        <v>4.3027858689857394</v>
      </c>
      <c r="AE34" s="75" t="n">
        <f aca="false" ca="false" dt2D="false" dtr="false" t="normal">AC34+AD34</f>
        <v>46.08321588488585</v>
      </c>
      <c r="AF34" s="74" t="n">
        <f aca="false" ca="false" dt2D="false" dtr="false" t="normal">$AB$4-(AC34+AD34)+$Q$8+$Q$10</f>
        <v>132.74724618845795</v>
      </c>
      <c r="AG34" s="76" t="n">
        <f aca="false" ca="false" dt2D="false" dtr="false" t="normal">POWER(10, (AF34+$D$16)*0.05)*1000</f>
        <v>3.4709814799026137</v>
      </c>
      <c r="AH34" s="77" t="n">
        <f aca="false" ca="false" dt2D="false" dtr="false" t="normal">POWER(10, 0.05*AE34)</f>
        <v>201.44699540590494</v>
      </c>
      <c r="AI34" s="0" t="n">
        <f aca="false" ca="false" dt2D="false" dtr="false" t="normal">AG34*POWER(2, 0.5)*AH34</f>
        <v>988.8446962177505</v>
      </c>
      <c r="AK34" s="72" t="n">
        <f aca="false" ca="false" dt2D="false" dtr="false" t="normal">AK33+1</f>
        <v>31</v>
      </c>
      <c r="AL34" s="73" t="n">
        <f aca="false" ca="false" dt2D="false" dtr="false" t="normal">AL33+37.5</f>
        <v>1175</v>
      </c>
      <c r="AM34" s="72" t="n"/>
      <c r="AN34" s="72" t="n">
        <f aca="false" ca="false" dt2D="false" dtr="false" t="normal">20*LOG(AL34)</f>
        <v>61.4007573321551</v>
      </c>
      <c r="AO34" s="72" t="n">
        <f aca="false" ca="false" dt2D="false" dtr="false" t="normal">2*$J$6*(AL34/1000)</f>
        <v>41.187563308010134</v>
      </c>
      <c r="AP34" s="72" t="n">
        <f aca="false" ca="false" dt2D="false" dtr="false" t="normal">AN34+AO34</f>
        <v>102.58832064016524</v>
      </c>
      <c r="AQ34" s="80" t="n">
        <f aca="false" ca="false" dt2D="false" dtr="false" t="normal">$AM$4-(AN34+AO34)+$Q$8+$Q$10</f>
        <v>80.59182031745668</v>
      </c>
      <c r="AR34" s="81" t="n">
        <f aca="false" ca="false" dt2D="false" dtr="false" t="normal">POWER(10, (AQ34+$D$16)*0.05)*1000</f>
        <v>0.008564085666015436</v>
      </c>
      <c r="AS34" s="82" t="n">
        <f aca="false" ca="false" dt2D="false" dtr="false" t="normal">POWER(10, 0.05*AP34)</f>
        <v>134715.02374941227</v>
      </c>
      <c r="AT34" s="72" t="n">
        <f aca="false" ca="false" dt2D="false" dtr="false" t="normal">AR34*POWER(2, 0.5)*AS34</f>
        <v>1631.5937487592853</v>
      </c>
      <c r="BB34" s="75" t="n"/>
      <c r="BC34" s="163" t="n">
        <f aca="false" ca="false" dt2D="false" dtr="false" t="normal">40*LOG(P34)</f>
        <v>42.801514664310204</v>
      </c>
      <c r="BD34" s="164" t="n">
        <f aca="false" ca="false" dt2D="false" dtr="false" t="normal">BC34+S34</f>
        <v>43.213390297390305</v>
      </c>
      <c r="BF34" s="165" t="n">
        <f aca="false" ca="false" dt2D="false" dtr="false" t="normal">10*LOG10($D$29*($D$22/1000000)/2)+$J$12+10*LOG10(P34)</f>
        <v>-1.8080950531909146</v>
      </c>
      <c r="BG34" s="166" t="n">
        <f aca="false" ca="false" dt2D="false" dtr="false" t="normal">$Q$4-(BC34+S34)+$BE$4+BF34</f>
        <v>118.87017549306411</v>
      </c>
      <c r="BH34" s="167" t="n">
        <f aca="false" ca="false" dt2D="false" dtr="false" t="normal">POWER(10, (BG34+$D$16)*0.05)*1000</f>
        <v>0.7024230615602912</v>
      </c>
      <c r="BI34" s="168" t="n">
        <f aca="false" ca="false" dt2D="false" dtr="false" t="normal">POWER(10, 0.05*(BD34-BF34))</f>
        <v>178.26835933011313</v>
      </c>
      <c r="BJ34" s="168" t="n">
        <f aca="false" ca="false" dt2D="false" dtr="false" t="normal">BH34*POWER(2, 0.5)*BI34</f>
        <v>177.08754896942918</v>
      </c>
      <c r="BL34" s="148" t="n">
        <f aca="false" ca="false" dt2D="false" dtr="false" t="normal">BL33+1</f>
        <v>31</v>
      </c>
      <c r="BM34" s="169" t="n">
        <f aca="false" ca="false" dt2D="false" dtr="false" t="normal">BM33+$J$46</f>
        <v>127.5</v>
      </c>
      <c r="BO34" s="170" t="n">
        <f aca="false" ca="false" dt2D="false" dtr="false" t="normal">20*LOG10(BM34)</f>
        <v>42.11020369539948</v>
      </c>
      <c r="BP34" s="170" t="n">
        <f aca="false" ca="false" dt2D="false" dtr="false" t="normal">2*$J$6*(BM34/1000)</f>
        <v>4.469288784486206</v>
      </c>
      <c r="BQ34" s="171" t="n">
        <f aca="false" ca="false" dt2D="false" dtr="false" t="normal">$BN$4-(BO34+BP34)+$BN$8+$BN$10</f>
        <v>132.2509695934581</v>
      </c>
      <c r="BR34" s="149" t="n">
        <f aca="false" ca="false" dt2D="false" dtr="false" t="normal">POWER(10, (BQ34+$D$16)*0.05)*1000</f>
        <v>3.278222801414722</v>
      </c>
      <c r="BS34" s="172" t="n">
        <f aca="false" ca="false" dt2D="false" dtr="false" t="normal">POWER(10, 0.05*(BO34+BP34))</f>
        <v>213.2920282093619</v>
      </c>
      <c r="BT34" s="149" t="n">
        <f aca="false" ca="false" dt2D="false" dtr="false" t="normal">BR34*BS34</f>
        <v>699.2187902359223</v>
      </c>
      <c r="BW34" s="80" t="n">
        <f aca="false" ca="false" dt2D="false" dtr="false" t="normal">40*LOG10(BM34)</f>
        <v>84.22040739079895</v>
      </c>
      <c r="BY34" s="165" t="n">
        <f aca="false" ca="false" dt2D="false" dtr="false" t="normal">10*LOG10($D$29*($D$23/1000000)/2)+$J$12+10*LOG10(BM34)</f>
        <v>17.754815667955025</v>
      </c>
      <c r="BZ34" s="80" t="n">
        <f aca="false" ca="false" dt2D="false" dtr="false" t="normal">$BN$4-(BW34+BP34)+$BX$4+BY34</f>
        <v>112.95678033631519</v>
      </c>
      <c r="CZ34" s="165" t="n">
        <f aca="false" ca="false" dt2D="false" dtr="false" t="normal">10*LOG10(P32)</f>
        <v>10.413926851582252</v>
      </c>
      <c r="DB34" s="166" t="n">
        <f aca="false" ca="false" dt2D="false" dtr="false" t="normal">$CX$6+$CY$6+CZ34+$DA$6-(BC32+S32)+197</f>
        <v>99.1747461633156</v>
      </c>
      <c r="DC34" s="75" t="n"/>
      <c r="DG34" s="74" t="n">
        <f aca="false" ca="false" dt2D="false" dtr="false" t="normal">30*LOG10(P32)</f>
        <v>31.241780554746754</v>
      </c>
      <c r="DH34" s="75" t="n">
        <f aca="false" ca="false" dt2D="false" dtr="false" t="normal">$CX$6+$DC$6+$DD$6+$DE$6+$DF$6-(DG34+S32)+182</f>
        <v>135.85565769761467</v>
      </c>
    </row>
    <row outlineLevel="0" r="35">
      <c r="B35" s="138" t="s"/>
      <c r="C35" s="139" t="s"/>
      <c r="D35" s="85" t="n">
        <f aca="false" ca="false" dt2D="false" dtr="false" t="normal">D34*1000</f>
        <v>7000</v>
      </c>
      <c r="E35" s="86" t="s">
        <v>47</v>
      </c>
      <c r="G35" s="126" t="n">
        <v>2</v>
      </c>
      <c r="H35" s="127" t="s"/>
      <c r="I35" s="128" t="s"/>
      <c r="J35" s="137" t="n">
        <f aca="false" ca="false" dt2D="false" dtr="false" t="normal">J31*$D$11</f>
        <v>99.99999999999997</v>
      </c>
      <c r="K35" s="86" t="s">
        <v>107</v>
      </c>
      <c r="O35" s="1" t="n">
        <f aca="false" ca="false" dt2D="false" dtr="false" t="normal">1+O34</f>
        <v>32</v>
      </c>
      <c r="P35" s="65" t="n">
        <f aca="false" ca="false" dt2D="false" dtr="false" t="normal">P34+$J$45</f>
        <v>12.125</v>
      </c>
      <c r="Q35" s="104" t="n"/>
      <c r="R35" s="67" t="n">
        <f aca="false" ca="false" dt2D="false" dtr="false" t="normal">20*LOG(P35)</f>
        <v>21.673634945486025</v>
      </c>
      <c r="S35" s="67" t="n">
        <f aca="false" ca="false" dt2D="false" dtr="false" t="normal">2*$J$6*(P35/1000)</f>
        <v>0.42502060009329606</v>
      </c>
      <c r="T35" s="67" t="n">
        <f aca="false" ca="false" dt2D="false" dtr="false" t="normal">R35+S35</f>
        <v>22.098655545579323</v>
      </c>
      <c r="U35" s="68" t="n">
        <f aca="false" ca="false" dt2D="false" dtr="false" t="normal">$Q$4-(R35+S35)+$Q$8+$Q$10</f>
        <v>136.73180652776446</v>
      </c>
      <c r="V35" s="69" t="n">
        <f aca="false" ca="false" dt2D="false" dtr="false" t="normal">POWER(10, (U35+$D$16)*0.05)*1000</f>
        <v>5.491365025663322</v>
      </c>
      <c r="W35" s="70" t="n">
        <f aca="false" ca="false" dt2D="false" dtr="false" t="normal">POWER(10, 0.05*T35)</f>
        <v>12.733059757786911</v>
      </c>
      <c r="X35" s="71" t="n">
        <f aca="false" ca="false" dt2D="false" dtr="false" t="normal">V35*POWER(2, 0.5)*W35</f>
        <v>98.88446962177483</v>
      </c>
      <c r="Z35" s="72" t="n">
        <f aca="false" ca="false" dt2D="false" dtr="false" t="normal">Z34+1</f>
        <v>32</v>
      </c>
      <c r="AA35" s="73" t="n">
        <f aca="false" ca="false" dt2D="false" dtr="false" t="normal">AA34+3.75</f>
        <v>126.5</v>
      </c>
      <c r="AC35" s="0" t="n">
        <f aca="false" ca="false" dt2D="false" dtr="false" t="normal">20*LOG(AA35)</f>
        <v>42.041810510236736</v>
      </c>
      <c r="AD35" s="0" t="n">
        <f aca="false" ca="false" dt2D="false" dtr="false" t="normal">2*$J$6*(AA35/1000)</f>
        <v>4.434235539117687</v>
      </c>
      <c r="AE35" s="75" t="n">
        <f aca="false" ca="false" dt2D="false" dtr="false" t="normal">AC35+AD35</f>
        <v>46.47604604935442</v>
      </c>
      <c r="AF35" s="74" t="n">
        <f aca="false" ca="false" dt2D="false" dtr="false" t="normal">$AB$4-(AC35+AD35)+$Q$8+$Q$10</f>
        <v>132.35441602398936</v>
      </c>
      <c r="AG35" s="76" t="n">
        <f aca="false" ca="false" dt2D="false" dtr="false" t="normal">POWER(10, (AF35+$D$16)*0.05)*1000</f>
        <v>3.317498905012192</v>
      </c>
      <c r="AH35" s="77" t="n">
        <f aca="false" ca="false" dt2D="false" dtr="false" t="normal">POWER(10, 0.05*AE35)</f>
        <v>210.76684883890022</v>
      </c>
      <c r="AI35" s="0" t="n">
        <f aca="false" ca="false" dt2D="false" dtr="false" t="normal">AG35*POWER(2, 0.5)*AH35</f>
        <v>988.8446962177486</v>
      </c>
      <c r="AK35" s="72" t="n">
        <f aca="false" ca="false" dt2D="false" dtr="false" t="normal">AK34+1</f>
        <v>32</v>
      </c>
      <c r="AL35" s="73" t="n">
        <f aca="false" ca="false" dt2D="false" dtr="false" t="normal">AL34+37.5</f>
        <v>1212.5</v>
      </c>
      <c r="AM35" s="72" t="n"/>
      <c r="AN35" s="72" t="n">
        <f aca="false" ca="false" dt2D="false" dtr="false" t="normal">20*LOG(AL35)</f>
        <v>61.67363494548602</v>
      </c>
      <c r="AO35" s="72" t="n">
        <f aca="false" ca="false" dt2D="false" dtr="false" t="normal">2*$J$6*(AL35/1000)</f>
        <v>42.502060009329604</v>
      </c>
      <c r="AP35" s="72" t="n">
        <f aca="false" ca="false" dt2D="false" dtr="false" t="normal">AN35+AO35</f>
        <v>104.17569495481563</v>
      </c>
      <c r="AQ35" s="80" t="n">
        <f aca="false" ca="false" dt2D="false" dtr="false" t="normal">$AM$4-(AN35+AO35)+$Q$8+$Q$10</f>
        <v>79.00444600280629</v>
      </c>
      <c r="AR35" s="81" t="n">
        <f aca="false" ca="false" dt2D="false" dtr="false" t="normal">POWER(10, (AQ35+$D$16)*0.05)*1000</f>
        <v>0.007133658040495898</v>
      </c>
      <c r="AS35" s="82" t="n">
        <f aca="false" ca="false" dt2D="false" dtr="false" t="normal">POWER(10, 0.05*AP35)</f>
        <v>161727.82565970498</v>
      </c>
      <c r="AT35" s="72" t="n">
        <f aca="false" ca="false" dt2D="false" dtr="false" t="normal">AR35*POWER(2, 0.5)*AS35</f>
        <v>1631.593748759289</v>
      </c>
      <c r="BB35" s="75" t="n"/>
      <c r="BC35" s="163" t="n">
        <f aca="false" ca="false" dt2D="false" dtr="false" t="normal">40*LOG(P35)</f>
        <v>43.34726989097205</v>
      </c>
      <c r="BD35" s="164" t="n">
        <f aca="false" ca="false" dt2D="false" dtr="false" t="normal">BC35+S35</f>
        <v>43.77229049106535</v>
      </c>
      <c r="BF35" s="165" t="n">
        <f aca="false" ca="false" dt2D="false" dtr="false" t="normal">10*LOG10($D$29*($D$22/1000000)/2)+$J$12+10*LOG10(P35)</f>
        <v>-1.671656246525453</v>
      </c>
      <c r="BG35" s="166" t="n">
        <f aca="false" ca="false" dt2D="false" dtr="false" t="normal">$Q$4-(BC35+S35)+$BE$4+BF35</f>
        <v>118.44771410605452</v>
      </c>
      <c r="BH35" s="167" t="n">
        <f aca="false" ca="false" dt2D="false" dtr="false" t="normal">POWER(10, (BG35+$D$16)*0.05)*1000</f>
        <v>0.6690763704187366</v>
      </c>
      <c r="BI35" s="168" t="n">
        <f aca="false" ca="false" dt2D="false" dtr="false" t="normal">POWER(10, 0.05*(BD35-BF35))</f>
        <v>187.15323433350406</v>
      </c>
      <c r="BJ35" s="168" t="n">
        <f aca="false" ca="false" dt2D="false" dtr="false" t="normal">BH35*POWER(2, 0.5)*BI35</f>
        <v>177.08754896942918</v>
      </c>
      <c r="BL35" s="148" t="n">
        <f aca="false" ca="false" dt2D="false" dtr="false" t="normal">BL34+1</f>
        <v>32</v>
      </c>
      <c r="BM35" s="169" t="n">
        <f aca="false" ca="false" dt2D="false" dtr="false" t="normal">BM34+$J$46</f>
        <v>131.25</v>
      </c>
      <c r="BO35" s="170" t="n">
        <f aca="false" ca="false" dt2D="false" dtr="false" t="normal">20*LOG10(BM35)</f>
        <v>42.36198624155989</v>
      </c>
      <c r="BP35" s="170" t="n">
        <f aca="false" ca="false" dt2D="false" dtr="false" t="normal">2*$J$6*(BM35/1000)</f>
        <v>4.600738454618154</v>
      </c>
      <c r="BQ35" s="171" t="n">
        <f aca="false" ca="false" dt2D="false" dtr="false" t="normal">$BN$4-(BO35+BP35)+$BN$8+$BN$10</f>
        <v>131.86773737716575</v>
      </c>
      <c r="BR35" s="149" t="n">
        <f aca="false" ca="false" dt2D="false" dtr="false" t="normal">POWER(10, (BQ35+$D$16)*0.05)*1000</f>
        <v>3.136727965160284</v>
      </c>
      <c r="BS35" s="172" t="n">
        <f aca="false" ca="false" dt2D="false" dtr="false" t="normal">POWER(10, 0.05*(BO35+BP35))</f>
        <v>222.9134301737871</v>
      </c>
      <c r="BT35" s="149" t="n">
        <f aca="false" ca="false" dt2D="false" dtr="false" t="normal">BR35*BS35</f>
        <v>699.2187902359224</v>
      </c>
      <c r="BW35" s="80" t="n">
        <f aca="false" ca="false" dt2D="false" dtr="false" t="normal">40*LOG10(BM35)</f>
        <v>84.72397248311978</v>
      </c>
      <c r="BY35" s="165" t="n">
        <f aca="false" ca="false" dt2D="false" dtr="false" t="normal">10*LOG10($D$29*($D$23/1000000)/2)+$J$12+10*LOG10(BM35)</f>
        <v>17.880706941035232</v>
      </c>
      <c r="BZ35" s="80" t="n">
        <f aca="false" ca="false" dt2D="false" dtr="false" t="normal">$BN$4-(BW35+BP35)+$BX$4+BY35</f>
        <v>112.44765684694262</v>
      </c>
      <c r="CZ35" s="165" t="n">
        <f aca="false" ca="false" dt2D="false" dtr="false" t="normal">10*LOG10(P33)</f>
        <v>10.559514053291501</v>
      </c>
      <c r="DB35" s="166" t="n">
        <f aca="false" ca="false" dt2D="false" dtr="false" t="normal">$CX$6+$CY$6+CZ35+$DA$6-(BC33+S33)+197</f>
        <v>98.72483959117466</v>
      </c>
      <c r="DC35" s="75" t="n"/>
      <c r="DG35" s="74" t="n">
        <f aca="false" ca="false" dt2D="false" dtr="false" t="normal">30*LOG10(P33)</f>
        <v>31.678542159874503</v>
      </c>
      <c r="DH35" s="75" t="n">
        <f aca="false" ca="false" dt2D="false" dtr="false" t="normal">$CX$6+$DC$6+$DD$6+$DE$6+$DF$6-(DG35+S33)+182</f>
        <v>135.40575112547373</v>
      </c>
    </row>
    <row outlineLevel="0" r="36">
      <c r="B36" s="111" t="s">
        <v>4</v>
      </c>
      <c r="C36" s="112" t="s"/>
      <c r="D36" s="112" t="s"/>
      <c r="E36" s="113" t="s"/>
      <c r="G36" s="126" t="n">
        <v>3</v>
      </c>
      <c r="H36" s="127" t="s"/>
      <c r="I36" s="92" t="s"/>
      <c r="J36" s="137" t="n">
        <f aca="false" ca="false" dt2D="false" dtr="false" t="normal">J32*$D$11</f>
        <v>272.24999999999994</v>
      </c>
      <c r="K36" s="86" t="s">
        <v>107</v>
      </c>
      <c r="O36" s="1" t="n">
        <f aca="false" ca="false" dt2D="false" dtr="false" t="normal">1+O35</f>
        <v>33</v>
      </c>
      <c r="P36" s="65" t="n">
        <f aca="false" ca="false" dt2D="false" dtr="false" t="normal">P35+$J$45</f>
        <v>12.5</v>
      </c>
      <c r="Q36" s="104" t="n"/>
      <c r="R36" s="67" t="n">
        <f aca="false" ca="false" dt2D="false" dtr="false" t="normal">20*LOG(P36)</f>
        <v>21.93820026016113</v>
      </c>
      <c r="S36" s="67" t="n">
        <f aca="false" ca="false" dt2D="false" dtr="false" t="normal">2*$J$6*(P36/1000)</f>
        <v>0.4381655671064908</v>
      </c>
      <c r="T36" s="67" t="n">
        <f aca="false" ca="false" dt2D="false" dtr="false" t="normal">R36+S36</f>
        <v>22.37636582726762</v>
      </c>
      <c r="U36" s="68" t="n">
        <f aca="false" ca="false" dt2D="false" dtr="false" t="normal">$Q$4-(R36+S36)+$Q$8+$Q$10</f>
        <v>136.45409624607618</v>
      </c>
      <c r="V36" s="69" t="n">
        <f aca="false" ca="false" dt2D="false" dtr="false" t="normal">POWER(10, (U36+$D$16)*0.05)*1000</f>
        <v>5.318569017140691</v>
      </c>
      <c r="W36" s="70" t="n">
        <f aca="false" ca="false" dt2D="false" dtr="false" t="normal">POWER(10, 0.05*T36)</f>
        <v>13.146746577556467</v>
      </c>
      <c r="X36" s="71" t="n">
        <f aca="false" ca="false" dt2D="false" dtr="false" t="normal">V36*POWER(2, 0.5)*W36</f>
        <v>98.88446962177497</v>
      </c>
      <c r="Z36" s="72" t="n">
        <f aca="false" ca="false" dt2D="false" dtr="false" t="normal">Z35+1</f>
        <v>33</v>
      </c>
      <c r="AA36" s="73" t="n">
        <f aca="false" ca="false" dt2D="false" dtr="false" t="normal">AA35+3.75</f>
        <v>130.25</v>
      </c>
      <c r="AC36" s="0" t="n">
        <f aca="false" ca="false" dt2D="false" dtr="false" t="normal">20*LOG(AA36)</f>
        <v>42.29555463943123</v>
      </c>
      <c r="AD36" s="0" t="n">
        <f aca="false" ca="false" dt2D="false" dtr="false" t="normal">2*$J$6*(AA36/1000)</f>
        <v>4.565685209249634</v>
      </c>
      <c r="AE36" s="75" t="n">
        <f aca="false" ca="false" dt2D="false" dtr="false" t="normal">AC36+AD36</f>
        <v>46.86123984868087</v>
      </c>
      <c r="AF36" s="74" t="n">
        <f aca="false" ca="false" dt2D="false" dtr="false" t="normal">$AB$4-(AC36+AD36)+$Q$8+$Q$10</f>
        <v>131.96922222466293</v>
      </c>
      <c r="AG36" s="76" t="n">
        <f aca="false" ca="false" dt2D="false" dtr="false" t="normal">POWER(10, (AF36+$D$16)*0.05)*1000</f>
        <v>3.1735920403987157</v>
      </c>
      <c r="AH36" s="77" t="n">
        <f aca="false" ca="false" dt2D="false" dtr="false" t="normal">POWER(10, 0.05*AE36)</f>
        <v>220.3240937509018</v>
      </c>
      <c r="AI36" s="0" t="n">
        <f aca="false" ca="false" dt2D="false" dtr="false" t="normal">AG36*POWER(2, 0.5)*AH36</f>
        <v>988.8446962177496</v>
      </c>
      <c r="AK36" s="72" t="n">
        <f aca="false" ca="false" dt2D="false" dtr="false" t="normal">AK35+1</f>
        <v>33</v>
      </c>
      <c r="AL36" s="73" t="n">
        <f aca="false" ca="false" dt2D="false" dtr="false" t="normal">AL35+37.5</f>
        <v>1250</v>
      </c>
      <c r="AM36" s="72" t="n"/>
      <c r="AN36" s="72" t="n">
        <f aca="false" ca="false" dt2D="false" dtr="false" t="normal">20*LOG(AL36)</f>
        <v>61.93820026016112</v>
      </c>
      <c r="AO36" s="72" t="n">
        <f aca="false" ca="false" dt2D="false" dtr="false" t="normal">2*$J$6*(AL36/1000)</f>
        <v>43.81655671064908</v>
      </c>
      <c r="AP36" s="72" t="n">
        <f aca="false" ca="false" dt2D="false" dtr="false" t="normal">AN36+AO36</f>
        <v>105.7547569708102</v>
      </c>
      <c r="AQ36" s="80" t="n">
        <f aca="false" ca="false" dt2D="false" dtr="false" t="normal">$AM$4-(AN36+AO36)+$Q$8+$Q$10</f>
        <v>77.42538398681171</v>
      </c>
      <c r="AR36" s="81" t="n">
        <f aca="false" ca="false" dt2D="false" dtr="false" t="normal">POWER(10, (AQ36+$D$16)*0.05)*1000</f>
        <v>0.005947838754727205</v>
      </c>
      <c r="AS36" s="82" t="n">
        <f aca="false" ca="false" dt2D="false" dtr="false" t="normal">POWER(10, 0.05*AP36)</f>
        <v>193971.46618548254</v>
      </c>
      <c r="AT36" s="72" t="n">
        <f aca="false" ca="false" dt2D="false" dtr="false" t="normal">AR36*POWER(2, 0.5)*AS36</f>
        <v>1631.593748759285</v>
      </c>
      <c r="BB36" s="75" t="n"/>
      <c r="BC36" s="163" t="n">
        <f aca="false" ca="false" dt2D="false" dtr="false" t="normal">40*LOG(P36)</f>
        <v>43.87640052032226</v>
      </c>
      <c r="BD36" s="164" t="n">
        <f aca="false" ca="false" dt2D="false" dtr="false" t="normal">BC36+S36</f>
        <v>44.314566087428744</v>
      </c>
      <c r="BF36" s="165" t="n">
        <f aca="false" ca="false" dt2D="false" dtr="false" t="normal">10*LOG10($D$29*($D$22/1000000)/2)+$J$12+10*LOG10(P36)</f>
        <v>-1.5393735891879015</v>
      </c>
      <c r="BG36" s="166" t="n">
        <f aca="false" ca="false" dt2D="false" dtr="false" t="normal">$Q$4-(BC36+S36)+$BE$4+BF36</f>
        <v>118.03772116702868</v>
      </c>
      <c r="BH36" s="167" t="n">
        <f aca="false" ca="false" dt2D="false" dtr="false" t="normal">POWER(10, (BG36+$D$16)*0.05)*1000</f>
        <v>0.6382282820568833</v>
      </c>
      <c r="BI36" s="168" t="n">
        <f aca="false" ca="false" dt2D="false" dtr="false" t="normal">POWER(10, 0.05*(BD36-BF36))</f>
        <v>196.19908778788317</v>
      </c>
      <c r="BJ36" s="168" t="n">
        <f aca="false" ca="false" dt2D="false" dtr="false" t="normal">BH36*POWER(2, 0.5)*BI36</f>
        <v>177.08754896942938</v>
      </c>
      <c r="BL36" s="148" t="n">
        <f aca="false" ca="false" dt2D="false" dtr="false" t="normal">BL35+1</f>
        <v>33</v>
      </c>
      <c r="BM36" s="169" t="n">
        <f aca="false" ca="false" dt2D="false" dtr="false" t="normal">BM35+$J$46</f>
        <v>135</v>
      </c>
      <c r="BO36" s="170" t="n">
        <f aca="false" ca="false" dt2D="false" dtr="false" t="normal">20*LOG10(BM36)</f>
        <v>42.606675369900124</v>
      </c>
      <c r="BP36" s="170" t="n">
        <f aca="false" ca="false" dt2D="false" dtr="false" t="normal">2*$J$6*(BM36/1000)</f>
        <v>4.732188124750101</v>
      </c>
      <c r="BQ36" s="171" t="n">
        <f aca="false" ca="false" dt2D="false" dtr="false" t="normal">$BN$4-(BO36+BP36)+$BN$8+$BN$10</f>
        <v>131.49159857869358</v>
      </c>
      <c r="BR36" s="149" t="n">
        <f aca="false" ca="false" dt2D="false" dtr="false" t="normal">POWER(10, (BQ36+$D$16)*0.05)*1000</f>
        <v>3.003792412395816</v>
      </c>
      <c r="BS36" s="172" t="n">
        <f aca="false" ca="false" dt2D="false" dtr="false" t="normal">POWER(10, 0.05*(BO36+BP36))</f>
        <v>232.7786658460293</v>
      </c>
      <c r="BT36" s="149" t="n">
        <f aca="false" ca="false" dt2D="false" dtr="false" t="normal">BR36*BS36</f>
        <v>699.2187902359238</v>
      </c>
      <c r="BW36" s="80" t="n">
        <f aca="false" ca="false" dt2D="false" dtr="false" t="normal">40*LOG10(BM36)</f>
        <v>85.21335073980025</v>
      </c>
      <c r="BY36" s="165" t="n">
        <f aca="false" ca="false" dt2D="false" dtr="false" t="normal">10*LOG10($D$29*($D$23/1000000)/2)+$J$12+10*LOG10(BM36)</f>
        <v>18.00305150520535</v>
      </c>
      <c r="BZ36" s="80" t="n">
        <f aca="false" ca="false" dt2D="false" dtr="false" t="normal">$BN$4-(BW36+BP36)+$BX$4+BY36</f>
        <v>111.94917348430033</v>
      </c>
      <c r="CZ36" s="165" t="n">
        <f aca="false" ca="false" dt2D="false" dtr="false" t="normal">10*LOG10(P34)</f>
        <v>10.700378666077551</v>
      </c>
      <c r="DB36" s="166" t="n">
        <f aca="false" ca="false" dt2D="false" dtr="false" t="normal">$CX$6+$CY$6+CZ36+$DA$6-(BC34+S34)+197</f>
        <v>98.28910078580331</v>
      </c>
      <c r="DC36" s="75" t="n"/>
      <c r="DG36" s="74" t="n">
        <f aca="false" ca="false" dt2D="false" dtr="false" t="normal">30*LOG10(P34)</f>
        <v>32.10113599823265</v>
      </c>
      <c r="DH36" s="75" t="n">
        <f aca="false" ca="false" dt2D="false" dtr="false" t="normal">$CX$6+$DC$6+$DD$6+$DE$6+$DF$6-(DG36+S34)+182</f>
        <v>134.9700123201024</v>
      </c>
    </row>
    <row outlineLevel="0" r="37">
      <c r="B37" s="124" t="n">
        <v>1</v>
      </c>
      <c r="C37" s="84" t="s">
        <v>115</v>
      </c>
      <c r="D37" s="129" t="n">
        <v>500</v>
      </c>
      <c r="E37" s="86" t="s">
        <v>5</v>
      </c>
      <c r="G37" s="87" t="s">
        <v>116</v>
      </c>
      <c r="H37" s="123" t="s"/>
      <c r="I37" s="123" t="s"/>
      <c r="J37" s="123" t="s"/>
      <c r="K37" s="88" t="s"/>
      <c r="O37" s="1" t="n">
        <f aca="false" ca="false" dt2D="false" dtr="false" t="normal">1+O36</f>
        <v>34</v>
      </c>
      <c r="P37" s="65" t="n">
        <f aca="false" ca="false" dt2D="false" dtr="false" t="normal">P36+$J$45</f>
        <v>12.875</v>
      </c>
      <c r="Q37" s="104" t="n"/>
      <c r="R37" s="67" t="n">
        <f aca="false" ca="false" dt2D="false" dtr="false" t="normal">20*LOG(P37)</f>
        <v>22.19494475426457</v>
      </c>
      <c r="S37" s="67" t="n">
        <f aca="false" ca="false" dt2D="false" dtr="false" t="normal">2*$J$6*(P37/1000)</f>
        <v>0.45131053411968547</v>
      </c>
      <c r="T37" s="67" t="n">
        <f aca="false" ca="false" dt2D="false" dtr="false" t="normal">R37+S37</f>
        <v>22.646255288384253</v>
      </c>
      <c r="U37" s="68" t="n">
        <f aca="false" ca="false" dt2D="false" dtr="false" t="normal">$Q$4-(R37+S37)+$Q$8+$Q$10</f>
        <v>136.18420678495954</v>
      </c>
      <c r="V37" s="69" t="n">
        <f aca="false" ca="false" dt2D="false" dtr="false" t="normal">POWER(10, (U37+$D$16)*0.05)*1000</f>
        <v>5.1558506217992255</v>
      </c>
      <c r="W37" s="70" t="n">
        <f aca="false" ca="false" dt2D="false" dtr="false" t="normal">POWER(10, 0.05*T37)</f>
        <v>13.561657261356377</v>
      </c>
      <c r="X37" s="71" t="n">
        <f aca="false" ca="false" dt2D="false" dtr="false" t="normal">V37*POWER(2, 0.5)*W37</f>
        <v>98.884469621775</v>
      </c>
      <c r="Z37" s="72" t="n">
        <f aca="false" ca="false" dt2D="false" dtr="false" t="normal">Z36+1</f>
        <v>34</v>
      </c>
      <c r="AA37" s="73" t="n">
        <f aca="false" ca="false" dt2D="false" dtr="false" t="normal">AA36+3.75</f>
        <v>134</v>
      </c>
      <c r="AC37" s="0" t="n">
        <f aca="false" ca="false" dt2D="false" dtr="false" t="normal">20*LOG(AA37)</f>
        <v>42.54209596729615</v>
      </c>
      <c r="AD37" s="0" t="n">
        <f aca="false" ca="false" dt2D="false" dtr="false" t="normal">2*$J$6*(AA37/1000)</f>
        <v>4.697134879381582</v>
      </c>
      <c r="AE37" s="75" t="n">
        <f aca="false" ca="false" dt2D="false" dtr="false" t="normal">AC37+AD37</f>
        <v>47.23923084667773</v>
      </c>
      <c r="AF37" s="74" t="n">
        <f aca="false" ca="false" dt2D="false" dtr="false" t="normal">$AB$4-(AC37+AD37)+$Q$8+$Q$10</f>
        <v>131.59123122666608</v>
      </c>
      <c r="AG37" s="76" t="n">
        <f aca="false" ca="false" dt2D="false" dtr="false" t="normal">POWER(10, (AF37+$D$16)*0.05)*1000</f>
        <v>3.038446181625539</v>
      </c>
      <c r="AH37" s="77" t="n">
        <f aca="false" ca="false" dt2D="false" dtr="false" t="normal">POWER(10, 0.05*AE37)</f>
        <v>230.12380290436758</v>
      </c>
      <c r="AI37" s="0" t="n">
        <f aca="false" ca="false" dt2D="false" dtr="false" t="normal">AG37*POWER(2, 0.5)*AH37</f>
        <v>988.8446962177518</v>
      </c>
      <c r="AK37" s="72" t="n">
        <f aca="false" ca="false" dt2D="false" dtr="false" t="normal">AK36+1</f>
        <v>34</v>
      </c>
      <c r="AL37" s="73" t="n">
        <f aca="false" ca="false" dt2D="false" dtr="false" t="normal">AL36+37.5</f>
        <v>1287.5</v>
      </c>
      <c r="AM37" s="72" t="n"/>
      <c r="AN37" s="72" t="n">
        <f aca="false" ca="false" dt2D="false" dtr="false" t="normal">20*LOG(AL37)</f>
        <v>62.19494475426457</v>
      </c>
      <c r="AO37" s="72" t="n">
        <f aca="false" ca="false" dt2D="false" dtr="false" t="normal">2*$J$6*(AL37/1000)</f>
        <v>45.13105341196856</v>
      </c>
      <c r="AP37" s="72" t="n">
        <f aca="false" ca="false" dt2D="false" dtr="false" t="normal">AN37+AO37</f>
        <v>107.32599816623312</v>
      </c>
      <c r="AQ37" s="80" t="n">
        <f aca="false" ca="false" dt2D="false" dtr="false" t="normal">$AM$4-(AN37+AO37)+$Q$8+$Q$10</f>
        <v>75.8541427913888</v>
      </c>
      <c r="AR37" s="81" t="n">
        <f aca="false" ca="false" dt2D="false" dtr="false" t="normal">POWER(10, (AQ37+$D$16)*0.05)*1000</f>
        <v>0.004963604007860464</v>
      </c>
      <c r="AS37" s="82" t="n">
        <f aca="false" ca="false" dt2D="false" dtr="false" t="normal">POWER(10, 0.05*AP37)</f>
        <v>232434.1349677035</v>
      </c>
      <c r="AT37" s="72" t="n">
        <f aca="false" ca="false" dt2D="false" dtr="false" t="normal">AR37*POWER(2, 0.5)*AS37</f>
        <v>1631.5937487592885</v>
      </c>
      <c r="BB37" s="75" t="n"/>
      <c r="BC37" s="163" t="n">
        <f aca="false" ca="false" dt2D="false" dtr="false" t="normal">40*LOG(P37)</f>
        <v>44.38988950852914</v>
      </c>
      <c r="BD37" s="164" t="n">
        <f aca="false" ca="false" dt2D="false" dtr="false" t="normal">BC37+S37</f>
        <v>44.84120004264882</v>
      </c>
      <c r="BF37" s="165" t="n">
        <f aca="false" ca="false" dt2D="false" dtr="false" t="normal">10*LOG10($D$29*($D$22/1000000)/2)+$J$12+10*LOG10(P37)</f>
        <v>-1.4110013421361778</v>
      </c>
      <c r="BG37" s="166" t="n">
        <f aca="false" ca="false" dt2D="false" dtr="false" t="normal">$Q$4-(BC37+S37)+$BE$4+BF37</f>
        <v>117.63945945886034</v>
      </c>
      <c r="BH37" s="167" t="n">
        <f aca="false" ca="false" dt2D="false" dtr="false" t="normal">POWER(10, (BG37+$D$16)*0.05)*1000</f>
        <v>0.6096252685800442</v>
      </c>
      <c r="BI37" s="168" t="n">
        <f aca="false" ca="false" dt2D="false" dtr="false" t="normal">POWER(10, 0.05*(BD37-BF37))</f>
        <v>205.40455455800546</v>
      </c>
      <c r="BJ37" s="168" t="n">
        <f aca="false" ca="false" dt2D="false" dtr="false" t="normal">BH37*POWER(2, 0.5)*BI37</f>
        <v>177.08754896942952</v>
      </c>
      <c r="BL37" s="148" t="n">
        <f aca="false" ca="false" dt2D="false" dtr="false" t="normal">BL36+1</f>
        <v>34</v>
      </c>
      <c r="BM37" s="169" t="n">
        <f aca="false" ca="false" dt2D="false" dtr="false" t="normal">BM36+$J$46</f>
        <v>138.75</v>
      </c>
      <c r="BO37" s="170" t="n">
        <f aca="false" ca="false" dt2D="false" dtr="false" t="normal">20*LOG10(BM37)</f>
        <v>42.84465983589428</v>
      </c>
      <c r="BP37" s="170" t="n">
        <f aca="false" ca="false" dt2D="false" dtr="false" t="normal">2*$J$6*(BM37/1000)</f>
        <v>4.863637794882048</v>
      </c>
      <c r="BQ37" s="171" t="n">
        <f aca="false" ca="false" dt2D="false" dtr="false" t="normal">$BN$4-(BO37+BP37)+$BN$8+$BN$10</f>
        <v>131.12216444256748</v>
      </c>
      <c r="BR37" s="149" t="n">
        <f aca="false" ca="false" dt2D="false" dtr="false" t="normal">POWER(10, (BQ37+$D$16)*0.05)*1000</f>
        <v>2.878711940002051</v>
      </c>
      <c r="BS37" s="172" t="n">
        <f aca="false" ca="false" dt2D="false" dtr="false" t="normal">POWER(10, 0.05*(BO37+BP37))</f>
        <v>242.89293434320658</v>
      </c>
      <c r="BT37" s="149" t="n">
        <f aca="false" ca="false" dt2D="false" dtr="false" t="normal">BR37*BS37</f>
        <v>699.2187902359229</v>
      </c>
      <c r="BW37" s="80" t="n">
        <f aca="false" ca="false" dt2D="false" dtr="false" t="normal">40*LOG10(BM37)</f>
        <v>85.68931967178855</v>
      </c>
      <c r="BY37" s="165" t="n">
        <f aca="false" ca="false" dt2D="false" dtr="false" t="normal">10*LOG10($D$29*($D$23/1000000)/2)+$J$12+10*LOG10(BM37)</f>
        <v>18.122043738202425</v>
      </c>
      <c r="BZ37" s="80" t="n">
        <f aca="false" ca="false" dt2D="false" dtr="false" t="normal">$BN$4-(BW37+BP37)+$BX$4+BY37</f>
        <v>111.46074711517714</v>
      </c>
      <c r="CZ37" s="165" t="n">
        <f aca="false" ca="false" dt2D="false" dtr="false" t="normal">10*LOG10(P35)</f>
        <v>10.836817472743013</v>
      </c>
      <c r="DB37" s="166" t="n">
        <f aca="false" ca="false" dt2D="false" dtr="false" t="normal">$CX$6+$CY$6+CZ37+$DA$6-(BC35+S35)+197</f>
        <v>97.86663939879372</v>
      </c>
      <c r="DC37" s="75" t="n"/>
      <c r="DG37" s="74" t="n">
        <f aca="false" ca="false" dt2D="false" dtr="false" t="normal">30*LOG10(P35)</f>
        <v>32.510452418229036</v>
      </c>
      <c r="DH37" s="75" t="n">
        <f aca="false" ca="false" dt2D="false" dtr="false" t="normal">$CX$6+$DC$6+$DD$6+$DE$6+$DF$6-(DG37+S35)+182</f>
        <v>134.54755093309282</v>
      </c>
    </row>
    <row outlineLevel="0" r="38">
      <c r="B38" s="124" t="n">
        <v>2</v>
      </c>
      <c r="C38" s="128" t="s"/>
      <c r="D38" s="129" t="n">
        <v>5000</v>
      </c>
      <c r="E38" s="86" t="s">
        <v>5</v>
      </c>
      <c r="G38" s="86" t="n"/>
      <c r="H38" s="140" t="s"/>
      <c r="I38" s="135" t="s"/>
      <c r="J38" s="141" t="n">
        <f aca="false" ca="false" dt2D="false" dtr="false" t="normal">20*LOG10(D32*1000000)</f>
        <v>113.97940008672037</v>
      </c>
      <c r="K38" s="86" t="s">
        <v>65</v>
      </c>
      <c r="O38" s="1" t="n">
        <f aca="false" ca="false" dt2D="false" dtr="false" t="normal">1+O37</f>
        <v>35</v>
      </c>
      <c r="P38" s="65" t="n">
        <f aca="false" ca="false" dt2D="false" dtr="false" t="normal">P37+$J$45</f>
        <v>13.25</v>
      </c>
      <c r="Q38" s="104" t="n"/>
      <c r="R38" s="67" t="n">
        <f aca="false" ca="false" dt2D="false" dtr="false" t="normal">20*LOG(P38)</f>
        <v>22.44431756545653</v>
      </c>
      <c r="S38" s="67" t="n">
        <f aca="false" ca="false" dt2D="false" dtr="false" t="normal">2*$J$6*(P38/1000)</f>
        <v>0.46445550113288026</v>
      </c>
      <c r="T38" s="67" t="n">
        <f aca="false" ca="false" dt2D="false" dtr="false" t="normal">R38+S38</f>
        <v>22.90877306658941</v>
      </c>
      <c r="U38" s="68" t="n">
        <f aca="false" ca="false" dt2D="false" dtr="false" t="normal">$Q$4-(R38+S38)+$Q$8+$Q$10</f>
        <v>135.92168900675438</v>
      </c>
      <c r="V38" s="69" t="n">
        <f aca="false" ca="false" dt2D="false" dtr="false" t="normal">POWER(10, (U38+$D$16)*0.05)*1000</f>
        <v>5.002354175858897</v>
      </c>
      <c r="W38" s="70" t="n">
        <f aca="false" ca="false" dt2D="false" dtr="false" t="normal">POWER(10, 0.05*T38)</f>
        <v>13.977794567412197</v>
      </c>
      <c r="X38" s="71" t="n">
        <f aca="false" ca="false" dt2D="false" dtr="false" t="normal">V38*POWER(2, 0.5)*W38</f>
        <v>98.88446962177493</v>
      </c>
      <c r="Z38" s="72" t="n">
        <f aca="false" ca="false" dt2D="false" dtr="false" t="normal">Z37+1</f>
        <v>35</v>
      </c>
      <c r="AA38" s="73" t="n">
        <f aca="false" ca="false" dt2D="false" dtr="false" t="normal">AA37+3.75</f>
        <v>137.75</v>
      </c>
      <c r="AC38" s="0" t="n">
        <f aca="false" ca="false" dt2D="false" dtr="false" t="normal">20*LOG(AA38)</f>
        <v>42.78183215047645</v>
      </c>
      <c r="AD38" s="0" t="n">
        <f aca="false" ca="false" dt2D="false" dtr="false" t="normal">2*$J$6*(AA38/1000)</f>
        <v>4.828584549513529</v>
      </c>
      <c r="AE38" s="75" t="n">
        <f aca="false" ca="false" dt2D="false" dtr="false" t="normal">AC38+AD38</f>
        <v>47.610416699989976</v>
      </c>
      <c r="AF38" s="74" t="n">
        <f aca="false" ca="false" dt2D="false" dtr="false" t="normal">$AB$4-(AC38+AD38)+$Q$8+$Q$10</f>
        <v>131.22004537335383</v>
      </c>
      <c r="AG38" s="76" t="n">
        <f aca="false" ca="false" dt2D="false" dtr="false" t="normal">POWER(10, (AF38+$D$16)*0.05)*1000</f>
        <v>2.911335497213489</v>
      </c>
      <c r="AH38" s="77" t="n">
        <f aca="false" ca="false" dt2D="false" dtr="false" t="normal">POWER(10, 0.05*AE38)</f>
        <v>240.17114856915757</v>
      </c>
      <c r="AI38" s="0" t="n">
        <f aca="false" ca="false" dt2D="false" dtr="false" t="normal">AG38*POWER(2, 0.5)*AH38</f>
        <v>988.8446962177507</v>
      </c>
      <c r="AK38" s="72" t="n">
        <f aca="false" ca="false" dt2D="false" dtr="false" t="normal">AK37+1</f>
        <v>35</v>
      </c>
      <c r="AL38" s="73" t="n">
        <f aca="false" ca="false" dt2D="false" dtr="false" t="normal">AL37+37.5</f>
        <v>1325</v>
      </c>
      <c r="AM38" s="72" t="n"/>
      <c r="AN38" s="72" t="n">
        <f aca="false" ca="false" dt2D="false" dtr="false" t="normal">20*LOG(AL38)</f>
        <v>62.44431756545652</v>
      </c>
      <c r="AO38" s="72" t="n">
        <f aca="false" ca="false" dt2D="false" dtr="false" t="normal">2*$J$6*(AL38/1000)</f>
        <v>46.44555011328802</v>
      </c>
      <c r="AP38" s="72" t="n">
        <f aca="false" ca="false" dt2D="false" dtr="false" t="normal">AN38+AO38</f>
        <v>108.88986767874454</v>
      </c>
      <c r="AQ38" s="80" t="n">
        <f aca="false" ca="false" dt2D="false" dtr="false" t="normal">$AM$4-(AN38+AO38)+$Q$8+$Q$10</f>
        <v>74.29027327887738</v>
      </c>
      <c r="AR38" s="81" t="n">
        <f aca="false" ca="false" dt2D="false" dtr="false" t="normal">POWER(10, (AQ38+$D$16)*0.05)*1000</f>
        <v>0.004145755169386281</v>
      </c>
      <c r="AS38" s="82" t="n">
        <f aca="false" ca="false" dt2D="false" dtr="false" t="normal">POWER(10, 0.05*AP38)</f>
        <v>278287.2979110494</v>
      </c>
      <c r="AT38" s="72" t="n">
        <f aca="false" ca="false" dt2D="false" dtr="false" t="normal">AR38*POWER(2, 0.5)*AS38</f>
        <v>1631.5937487592887</v>
      </c>
      <c r="BB38" s="75" t="n"/>
      <c r="BC38" s="163" t="n">
        <f aca="false" ca="false" dt2D="false" dtr="false" t="normal">40*LOG(P38)</f>
        <v>44.88863513091306</v>
      </c>
      <c r="BD38" s="164" t="n">
        <f aca="false" ca="false" dt2D="false" dtr="false" t="normal">BC38+S38</f>
        <v>45.35309063204594</v>
      </c>
      <c r="BF38" s="165" t="n">
        <f aca="false" ca="false" dt2D="false" dtr="false" t="normal">10*LOG10($D$29*($D$22/1000000)/2)+$J$12+10*LOG10(P38)</f>
        <v>-1.2863149365401991</v>
      </c>
      <c r="BG38" s="166" t="n">
        <f aca="false" ca="false" dt2D="false" dtr="false" t="normal">$Q$4-(BC38+S38)+$BE$4+BF38</f>
        <v>117.2522552750592</v>
      </c>
      <c r="BH38" s="167" t="n">
        <f aca="false" ca="false" dt2D="false" dtr="false" t="normal">POWER(10, (BG38+$D$16)*0.05)*1000</f>
        <v>0.5830459067418704</v>
      </c>
      <c r="BI38" s="168" t="n">
        <f aca="false" ca="false" dt2D="false" dtr="false" t="normal">POWER(10, 0.05*(BD38-BF38))</f>
        <v>214.76834892767133</v>
      </c>
      <c r="BJ38" s="168" t="n">
        <f aca="false" ca="false" dt2D="false" dtr="false" t="normal">BH38*POWER(2, 0.5)*BI38</f>
        <v>177.0875489694297</v>
      </c>
      <c r="BL38" s="148" t="n">
        <f aca="false" ca="false" dt2D="false" dtr="false" t="normal">BL37+1</f>
        <v>35</v>
      </c>
      <c r="BM38" s="169" t="n">
        <f aca="false" ca="false" dt2D="false" dtr="false" t="normal">BM37+$J$46</f>
        <v>142.5</v>
      </c>
      <c r="BO38" s="170" t="n">
        <f aca="false" ca="false" dt2D="false" dtr="false" t="normal">20*LOG10(BM38)</f>
        <v>43.07629728689058</v>
      </c>
      <c r="BP38" s="170" t="n">
        <f aca="false" ca="false" dt2D="false" dtr="false" t="normal">2*$J$6*(BM38/1000)</f>
        <v>4.995087465013994</v>
      </c>
      <c r="BQ38" s="171" t="n">
        <f aca="false" ca="false" dt2D="false" dtr="false" t="normal">$BN$4-(BO38+BP38)+$BN$8+$BN$10</f>
        <v>130.75907732143924</v>
      </c>
      <c r="BR38" s="149" t="n">
        <f aca="false" ca="false" dt2D="false" dtr="false" t="normal">POWER(10, (BQ38+$D$16)*0.05)*1000</f>
        <v>2.760856620778558</v>
      </c>
      <c r="BS38" s="172" t="n">
        <f aca="false" ca="false" dt2D="false" dtr="false" t="normal">POWER(10, 0.05*(BO38+BP38))</f>
        <v>253.26153664537097</v>
      </c>
      <c r="BT38" s="149" t="n">
        <f aca="false" ca="false" dt2D="false" dtr="false" t="normal">BR38*BS38</f>
        <v>699.2187902359237</v>
      </c>
      <c r="BW38" s="80" t="n">
        <f aca="false" ca="false" dt2D="false" dtr="false" t="normal">40*LOG10(BM38)</f>
        <v>86.15259457378116</v>
      </c>
      <c r="BY38" s="165" t="n">
        <f aca="false" ca="false" dt2D="false" dtr="false" t="normal">10*LOG10($D$29*($D$23/1000000)/2)+$J$12+10*LOG10(BM38)</f>
        <v>18.237862463700576</v>
      </c>
      <c r="BZ38" s="80" t="n">
        <f aca="false" ca="false" dt2D="false" dtr="false" t="normal">$BN$4-(BW38+BP38)+$BX$4+BY38</f>
        <v>110.98184126855075</v>
      </c>
      <c r="CZ38" s="165" t="n">
        <f aca="false" ca="false" dt2D="false" dtr="false" t="normal">10*LOG10(P36)</f>
        <v>10.969100130080564</v>
      </c>
      <c r="DB38" s="166" t="n">
        <f aca="false" ca="false" dt2D="false" dtr="false" t="normal">$CX$6+$CY$6+CZ38+$DA$6-(BC36+S36)+197</f>
        <v>97.45664645976788</v>
      </c>
      <c r="DC38" s="75" t="n"/>
      <c r="DG38" s="74" t="n">
        <f aca="false" ca="false" dt2D="false" dtr="false" t="normal">30*LOG10(P36)</f>
        <v>32.907300390241694</v>
      </c>
      <c r="DH38" s="75" t="n">
        <f aca="false" ca="false" dt2D="false" dtr="false" t="normal">$CX$6+$DC$6+$DD$6+$DE$6+$DF$6-(DG38+S36)+182</f>
        <v>134.13755799406698</v>
      </c>
    </row>
    <row outlineLevel="0" r="39">
      <c r="B39" s="124" t="n">
        <v>3</v>
      </c>
      <c r="C39" s="92" t="s"/>
      <c r="D39" s="129" t="n">
        <v>50000</v>
      </c>
      <c r="E39" s="86" t="s">
        <v>5</v>
      </c>
      <c r="G39" s="87" t="s">
        <v>117</v>
      </c>
      <c r="H39" s="123" t="s"/>
      <c r="I39" s="88" t="s"/>
      <c r="J39" s="84" t="n">
        <f aca="false" ca="false" dt2D="false" dtr="false" t="normal">D5</f>
        <v>50</v>
      </c>
      <c r="K39" s="142" t="s">
        <v>118</v>
      </c>
      <c r="O39" s="1" t="n">
        <f aca="false" ca="false" dt2D="false" dtr="false" t="normal">1+O38</f>
        <v>36</v>
      </c>
      <c r="P39" s="65" t="n">
        <f aca="false" ca="false" dt2D="false" dtr="false" t="normal">P38+$J$45</f>
        <v>13.625</v>
      </c>
      <c r="Q39" s="104" t="n"/>
      <c r="R39" s="67" t="n">
        <f aca="false" ca="false" dt2D="false" dtr="false" t="normal">20*LOG(P39)</f>
        <v>22.686730218973597</v>
      </c>
      <c r="S39" s="67" t="n">
        <f aca="false" ca="false" dt2D="false" dtr="false" t="normal">2*$J$6*(P39/1000)</f>
        <v>0.477600468146075</v>
      </c>
      <c r="T39" s="67" t="n">
        <f aca="false" ca="false" dt2D="false" dtr="false" t="normal">R39+S39</f>
        <v>23.164330687119673</v>
      </c>
      <c r="U39" s="68" t="n">
        <f aca="false" ca="false" dt2D="false" dtr="false" t="normal">$Q$4-(R39+S39)+$Q$8+$Q$10</f>
        <v>135.66613138622412</v>
      </c>
      <c r="V39" s="69" t="n">
        <f aca="false" ca="false" dt2D="false" dtr="false" t="normal">POWER(10, (U39+$D$16)*0.05)*1000</f>
        <v>4.857318217082327</v>
      </c>
      <c r="W39" s="70" t="n">
        <f aca="false" ca="false" dt2D="false" dtr="false" t="normal">POWER(10, 0.05*T39)</f>
        <v>14.395161259496943</v>
      </c>
      <c r="X39" s="71" t="n">
        <f aca="false" ca="false" dt2D="false" dtr="false" t="normal">V39*POWER(2, 0.5)*W39</f>
        <v>98.88446962177501</v>
      </c>
      <c r="Z39" s="72" t="n">
        <f aca="false" ca="false" dt2D="false" dtr="false" t="normal">Z38+1</f>
        <v>36</v>
      </c>
      <c r="AA39" s="73" t="n">
        <f aca="false" ca="false" dt2D="false" dtr="false" t="normal">AA38+3.75</f>
        <v>141.5</v>
      </c>
      <c r="AC39" s="0" t="n">
        <f aca="false" ca="false" dt2D="false" dtr="false" t="normal">20*LOG(AA39)</f>
        <v>43.01512879720618</v>
      </c>
      <c r="AD39" s="0" t="n">
        <f aca="false" ca="false" dt2D="false" dtr="false" t="normal">2*$J$6*(AA39/1000)</f>
        <v>4.960034219645475</v>
      </c>
      <c r="AE39" s="75" t="n">
        <f aca="false" ca="false" dt2D="false" dtr="false" t="normal">AC39+AD39</f>
        <v>47.97516301685165</v>
      </c>
      <c r="AF39" s="74" t="n">
        <f aca="false" ca="false" dt2D="false" dtr="false" t="normal">$AB$4-(AC39+AD39)+$Q$8+$Q$10</f>
        <v>130.85529905649213</v>
      </c>
      <c r="AG39" s="76" t="n">
        <f aca="false" ca="false" dt2D="false" dtr="false" t="normal">POWER(10, (AF39+$D$16)*0.05)*1000</f>
        <v>2.7916112498872816</v>
      </c>
      <c r="AH39" s="77" t="n">
        <f aca="false" ca="false" dt2D="false" dtr="false" t="normal">POWER(10, 0.05*AE39)</f>
        <v>250.47140437772427</v>
      </c>
      <c r="AI39" s="0" t="n">
        <f aca="false" ca="false" dt2D="false" dtr="false" t="normal">AG39*POWER(2, 0.5)*AH39</f>
        <v>988.8446962177486</v>
      </c>
      <c r="AK39" s="72" t="n">
        <f aca="false" ca="false" dt2D="false" dtr="false" t="normal">AK38+1</f>
        <v>36</v>
      </c>
      <c r="AL39" s="73" t="n">
        <f aca="false" ca="false" dt2D="false" dtr="false" t="normal">AL38+37.5</f>
        <v>1362.5</v>
      </c>
      <c r="AM39" s="72" t="n"/>
      <c r="AN39" s="72" t="n">
        <f aca="false" ca="false" dt2D="false" dtr="false" t="normal">20*LOG(AL39)</f>
        <v>62.686730218973594</v>
      </c>
      <c r="AO39" s="72" t="n">
        <f aca="false" ca="false" dt2D="false" dtr="false" t="normal">2*$J$6*(AL39/1000)</f>
        <v>47.7600468146075</v>
      </c>
      <c r="AP39" s="72" t="n">
        <f aca="false" ca="false" dt2D="false" dtr="false" t="normal">AN39+AO39</f>
        <v>110.4467770335811</v>
      </c>
      <c r="AQ39" s="80" t="n">
        <f aca="false" ca="false" dt2D="false" dtr="false" t="normal">$AM$4-(AN39+AO39)+$Q$8+$Q$10</f>
        <v>72.73336392404082</v>
      </c>
      <c r="AR39" s="81" t="n">
        <f aca="false" ca="false" dt2D="false" dtr="false" t="normal">POWER(10, (AQ39+$D$16)*0.05)*1000</f>
        <v>0.0034654383980555715</v>
      </c>
      <c r="AS39" s="82" t="n">
        <f aca="false" ca="false" dt2D="false" dtr="false" t="normal">POWER(10, 0.05*AP39)</f>
        <v>332919.20714464603</v>
      </c>
      <c r="AT39" s="72" t="n">
        <f aca="false" ca="false" dt2D="false" dtr="false" t="normal">AR39*POWER(2, 0.5)*AS39</f>
        <v>1631.593748759289</v>
      </c>
      <c r="BB39" s="75" t="n"/>
      <c r="BC39" s="163" t="n">
        <f aca="false" ca="false" dt2D="false" dtr="false" t="normal">40*LOG(P39)</f>
        <v>45.373460437947195</v>
      </c>
      <c r="BD39" s="164" t="n">
        <f aca="false" ca="false" dt2D="false" dtr="false" t="normal">BC39+S39</f>
        <v>45.85106090609327</v>
      </c>
      <c r="BF39" s="165" t="n">
        <f aca="false" ca="false" dt2D="false" dtr="false" t="normal">10*LOG10($D$29*($D$22/1000000)/2)+$J$12+10*LOG10(P39)</f>
        <v>-1.1651086097816652</v>
      </c>
      <c r="BG39" s="166" t="n">
        <f aca="false" ca="false" dt2D="false" dtr="false" t="normal">$Q$4-(BC39+S39)+$BE$4+BF39</f>
        <v>116.87549132777039</v>
      </c>
      <c r="BH39" s="167" t="n">
        <f aca="false" ca="false" dt2D="false" dtr="false" t="normal">POWER(10, (BG39+$D$16)*0.05)*1000</f>
        <v>0.5582960476805992</v>
      </c>
      <c r="BI39" s="168" t="n">
        <f aca="false" ca="false" dt2D="false" dtr="false" t="normal">POWER(10, 0.05*(BD39-BF39))</f>
        <v>224.28925882639683</v>
      </c>
      <c r="BJ39" s="168" t="n">
        <f aca="false" ca="false" dt2D="false" dtr="false" t="normal">BH39*POWER(2, 0.5)*BI39</f>
        <v>177.08754896942935</v>
      </c>
      <c r="BL39" s="148" t="n">
        <f aca="false" ca="false" dt2D="false" dtr="false" t="normal">BL38+1</f>
        <v>36</v>
      </c>
      <c r="BM39" s="169" t="n">
        <f aca="false" ca="false" dt2D="false" dtr="false" t="normal">BM38+$J$46</f>
        <v>146.25</v>
      </c>
      <c r="BO39" s="170" t="n">
        <f aca="false" ca="false" dt2D="false" dtr="false" t="normal">20*LOG10(BM39)</f>
        <v>43.30191749508436</v>
      </c>
      <c r="BP39" s="170" t="n">
        <f aca="false" ca="false" dt2D="false" dtr="false" t="normal">2*$J$6*(BM39/1000)</f>
        <v>5.126537135145942</v>
      </c>
      <c r="BQ39" s="171" t="n">
        <f aca="false" ca="false" dt2D="false" dtr="false" t="normal">$BN$4-(BO39+BP39)+$BN$8+$BN$10</f>
        <v>130.4020074431135</v>
      </c>
      <c r="BR39" s="149" t="n">
        <f aca="false" ca="false" dt2D="false" dtr="false" t="normal">POWER(10, (BQ39+$D$16)*0.05)*1000</f>
        <v>2.649661278705438</v>
      </c>
      <c r="BS39" s="172" t="n">
        <f aca="false" ca="false" dt2D="false" dtr="false" t="normal">POWER(10, 0.05*(BO39+BP39))</f>
        <v>263.8898774931507</v>
      </c>
      <c r="BT39" s="149" t="n">
        <f aca="false" ca="false" dt2D="false" dtr="false" t="normal">BR39*BS39</f>
        <v>699.218790235923</v>
      </c>
      <c r="BW39" s="80" t="n">
        <f aca="false" ca="false" dt2D="false" dtr="false" t="normal">40*LOG10(BM39)</f>
        <v>86.60383499016872</v>
      </c>
      <c r="BY39" s="165" t="n">
        <f aca="false" ca="false" dt2D="false" dtr="false" t="normal">10*LOG10($D$29*($D$23/1000000)/2)+$J$12+10*LOG10(BM39)</f>
        <v>18.350672567797467</v>
      </c>
      <c r="BZ39" s="80" t="n">
        <f aca="false" ca="false" dt2D="false" dtr="false" t="normal">$BN$4-(BW39+BP39)+$BX$4+BY39</f>
        <v>110.51196128612813</v>
      </c>
      <c r="CZ39" s="165" t="n">
        <f aca="false" ca="false" dt2D="false" dtr="false" t="normal">10*LOG10(P37)</f>
        <v>11.097472377132288</v>
      </c>
      <c r="DB39" s="166" t="n">
        <f aca="false" ca="false" dt2D="false" dtr="false" t="normal">$CX$6+$CY$6+CZ39+$DA$6-(BC37+S37)+197</f>
        <v>97.05838475159953</v>
      </c>
      <c r="DC39" s="75" t="n"/>
      <c r="DG39" s="74" t="n">
        <f aca="false" ca="false" dt2D="false" dtr="false" t="normal">30*LOG10(P37)</f>
        <v>33.29241713139686</v>
      </c>
      <c r="DH39" s="75" t="n">
        <f aca="false" ca="false" dt2D="false" dtr="false" t="normal">$CX$6+$DC$6+$DD$6+$DE$6+$DF$6-(DG39+S37)+182</f>
        <v>133.7392962858986</v>
      </c>
    </row>
    <row outlineLevel="0" r="40">
      <c r="B40" s="111" t="s">
        <v>119</v>
      </c>
      <c r="C40" s="112" t="s"/>
      <c r="D40" s="112" t="s"/>
      <c r="E40" s="113" t="s"/>
      <c r="G40" s="86" t="n"/>
      <c r="H40" s="140" t="s"/>
      <c r="I40" s="135" t="s"/>
      <c r="J40" s="141" t="n">
        <f aca="false" ca="false" dt2D="false" dtr="false" t="normal">J38+20*LOG10(1/D5)</f>
        <v>80</v>
      </c>
      <c r="K40" s="86" t="s">
        <v>65</v>
      </c>
      <c r="O40" s="1" t="n">
        <f aca="false" ca="false" dt2D="false" dtr="false" t="normal">1+O39</f>
        <v>37</v>
      </c>
      <c r="P40" s="65" t="n">
        <f aca="false" ca="false" dt2D="false" dtr="false" t="normal">P39+$J$45</f>
        <v>14</v>
      </c>
      <c r="Q40" s="104" t="n"/>
      <c r="R40" s="67" t="n">
        <f aca="false" ca="false" dt2D="false" dtr="false" t="normal">20*LOG(P40)</f>
        <v>22.922560713564756</v>
      </c>
      <c r="S40" s="67" t="n">
        <f aca="false" ca="false" dt2D="false" dtr="false" t="normal">2*$J$6*(P40/1000)</f>
        <v>0.4907454351592697</v>
      </c>
      <c r="T40" s="67" t="n">
        <f aca="false" ca="false" dt2D="false" dtr="false" t="normal">R40+S40</f>
        <v>23.413306148724025</v>
      </c>
      <c r="U40" s="68" t="n">
        <f aca="false" ca="false" dt2D="false" dtr="false" t="normal">$Q$4-(R40+S40)+$Q$8+$Q$10</f>
        <v>135.41715592461978</v>
      </c>
      <c r="V40" s="69" t="n">
        <f aca="false" ca="false" dt2D="false" dtr="false" t="normal">POWER(10, (U40+$D$16)*0.05)*1000</f>
        <v>4.720062868496649</v>
      </c>
      <c r="W40" s="70" t="n">
        <f aca="false" ca="false" dt2D="false" dtr="false" t="normal">POWER(10, 0.05*T40)</f>
        <v>14.813760106941658</v>
      </c>
      <c r="X40" s="71" t="n">
        <f aca="false" ca="false" dt2D="false" dtr="false" t="normal">V40*POWER(2, 0.5)*W40</f>
        <v>98.88446962177501</v>
      </c>
      <c r="Z40" s="72" t="n">
        <f aca="false" ca="false" dt2D="false" dtr="false" t="normal">Z39+1</f>
        <v>37</v>
      </c>
      <c r="AA40" s="73" t="n">
        <f aca="false" ca="false" dt2D="false" dtr="false" t="normal">AA39+3.75</f>
        <v>145.25</v>
      </c>
      <c r="AC40" s="0" t="n">
        <f aca="false" ca="false" dt2D="false" dtr="false" t="normal">20*LOG(AA40)</f>
        <v>43.24232282124736</v>
      </c>
      <c r="AD40" s="0" t="n">
        <f aca="false" ca="false" dt2D="false" dtr="false" t="normal">2*$J$6*(AA40/1000)</f>
        <v>5.091483889777423</v>
      </c>
      <c r="AE40" s="75" t="n">
        <f aca="false" ca="false" dt2D="false" dtr="false" t="normal">AC40+AD40</f>
        <v>48.333806711024785</v>
      </c>
      <c r="AF40" s="74" t="n">
        <f aca="false" ca="false" dt2D="false" dtr="false" t="normal">$AB$4-(AC40+AD40)+$Q$8+$Q$10</f>
        <v>130.49665536231902</v>
      </c>
      <c r="AG40" s="76" t="n">
        <f aca="false" ca="false" dt2D="false" dtr="false" t="normal">POWER(10, (AF40+$D$16)*0.05)*1000</f>
        <v>2.6786918424474027</v>
      </c>
      <c r="AH40" s="77" t="n">
        <f aca="false" ca="false" dt2D="false" dtr="false" t="normal">POWER(10, 0.05*AE40)</f>
        <v>261.02994721374057</v>
      </c>
      <c r="AI40" s="0" t="n">
        <f aca="false" ca="false" dt2D="false" dtr="false" t="normal">AG40*POWER(2, 0.5)*AH40</f>
        <v>988.8446962177505</v>
      </c>
      <c r="AK40" s="72" t="n">
        <f aca="false" ca="false" dt2D="false" dtr="false" t="normal">AK39+1</f>
        <v>37</v>
      </c>
      <c r="AL40" s="73" t="n">
        <f aca="false" ca="false" dt2D="false" dtr="false" t="normal">AL39+37.5</f>
        <v>1400</v>
      </c>
      <c r="AM40" s="72" t="n"/>
      <c r="AN40" s="72" t="n">
        <f aca="false" ca="false" dt2D="false" dtr="false" t="normal">20*LOG(AL40)</f>
        <v>62.922560713564756</v>
      </c>
      <c r="AO40" s="72" t="n">
        <f aca="false" ca="false" dt2D="false" dtr="false" t="normal">2*$J$6*(AL40/1000)</f>
        <v>49.07454351592697</v>
      </c>
      <c r="AP40" s="72" t="n">
        <f aca="false" ca="false" dt2D="false" dtr="false" t="normal">AN40+AO40</f>
        <v>111.99710422949173</v>
      </c>
      <c r="AQ40" s="80" t="n">
        <f aca="false" ca="false" dt2D="false" dtr="false" t="normal">$AM$4-(AN40+AO40)+$Q$8+$Q$10</f>
        <v>71.18303672813019</v>
      </c>
      <c r="AR40" s="81" t="n">
        <f aca="false" ca="false" dt2D="false" dtr="false" t="normal">POWER(10, (AQ40+$D$16)*0.05)*1000</f>
        <v>0.0028989573327628366</v>
      </c>
      <c r="AS40" s="82" t="n">
        <f aca="false" ca="false" dt2D="false" dtr="false" t="normal">POWER(10, 0.05*AP40)</f>
        <v>397974.46856167924</v>
      </c>
      <c r="AT40" s="72" t="n">
        <f aca="false" ca="false" dt2D="false" dtr="false" t="normal">AR40*POWER(2, 0.5)*AS40</f>
        <v>1631.5937487592887</v>
      </c>
      <c r="BB40" s="75" t="n"/>
      <c r="BC40" s="163" t="n">
        <f aca="false" ca="false" dt2D="false" dtr="false" t="normal">40*LOG(P40)</f>
        <v>45.84512142712951</v>
      </c>
      <c r="BD40" s="164" t="n">
        <f aca="false" ca="false" dt2D="false" dtr="false" t="normal">BC40+S40</f>
        <v>46.33586686228878</v>
      </c>
      <c r="BF40" s="165" t="n">
        <f aca="false" ca="false" dt2D="false" dtr="false" t="normal">10*LOG10($D$29*($D$22/1000000)/2)+$J$12+10*LOG10(P40)</f>
        <v>-1.0471933624860856</v>
      </c>
      <c r="BG40" s="166" t="n">
        <f aca="false" ca="false" dt2D="false" dtr="false" t="normal">$Q$4-(BC40+S40)+$BE$4+BF40</f>
        <v>116.50860061887046</v>
      </c>
      <c r="BH40" s="167" t="n">
        <f aca="false" ca="false" dt2D="false" dtr="false" t="normal">POWER(10, (BG40+$D$16)*0.05)*1000</f>
        <v>0.5352048223985274</v>
      </c>
      <c r="BI40" s="168" t="n">
        <f aca="false" ca="false" dt2D="false" dtr="false" t="normal">POWER(10, 0.05*(BD40-BF40))</f>
        <v>233.96614062409623</v>
      </c>
      <c r="BJ40" s="168" t="n">
        <f aca="false" ca="false" dt2D="false" dtr="false" t="normal">BH40*POWER(2, 0.5)*BI40</f>
        <v>177.08754896942935</v>
      </c>
      <c r="BL40" s="148" t="n">
        <f aca="false" ca="false" dt2D="false" dtr="false" t="normal">BL39+1</f>
        <v>37</v>
      </c>
      <c r="BM40" s="169" t="n">
        <f aca="false" ca="false" dt2D="false" dtr="false" t="normal">BM39+$J$46</f>
        <v>150</v>
      </c>
      <c r="BO40" s="170" t="n">
        <f aca="false" ca="false" dt2D="false" dtr="false" t="normal">20*LOG10(BM40)</f>
        <v>43.52182518111363</v>
      </c>
      <c r="BP40" s="170" t="n">
        <f aca="false" ca="false" dt2D="false" dtr="false" t="normal">2*$J$6*(BM40/1000)</f>
        <v>5.2579868052778895</v>
      </c>
      <c r="BQ40" s="171" t="n">
        <f aca="false" ca="false" dt2D="false" dtr="false" t="normal">$BN$4-(BO40+BP40)+$BN$8+$BN$10</f>
        <v>130.0506500869523</v>
      </c>
      <c r="BR40" s="149" t="n">
        <f aca="false" ca="false" dt2D="false" dtr="false" t="normal">POWER(10, (BQ40+$D$16)*0.05)*1000</f>
        <v>2.544617392947811</v>
      </c>
      <c r="BS40" s="172" t="n">
        <f aca="false" ca="false" dt2D="false" dtr="false" t="normal">POWER(10, 0.05*(BO40+BP40))</f>
        <v>274.78346731958527</v>
      </c>
      <c r="BT40" s="149" t="n">
        <f aca="false" ca="false" dt2D="false" dtr="false" t="normal">BR40*BS40</f>
        <v>699.218790235923</v>
      </c>
      <c r="BW40" s="80" t="n">
        <f aca="false" ca="false" dt2D="false" dtr="false" t="normal">40*LOG10(BM40)</f>
        <v>87.04365036222725</v>
      </c>
      <c r="BY40" s="165" t="n">
        <f aca="false" ca="false" dt2D="false" dtr="false" t="normal">10*LOG10($D$29*($D$23/1000000)/2)+$J$12+10*LOG10(BM40)</f>
        <v>18.4606264108121</v>
      </c>
      <c r="BZ40" s="80" t="n">
        <f aca="false" ca="false" dt2D="false" dtr="false" t="normal">$BN$4-(BW40+BP40)+$BX$4+BY40</f>
        <v>110.05065008695227</v>
      </c>
      <c r="CZ40" s="165" t="n">
        <f aca="false" ca="false" dt2D="false" dtr="false" t="normal">10*LOG10(P38)</f>
        <v>11.222158782728267</v>
      </c>
      <c r="DB40" s="166" t="n">
        <f aca="false" ca="false" dt2D="false" dtr="false" t="normal">$CX$6+$CY$6+CZ40+$DA$6-(BC38+S38)+197</f>
        <v>96.67118056779839</v>
      </c>
      <c r="DC40" s="75" t="n"/>
      <c r="DG40" s="74" t="n">
        <f aca="false" ca="false" dt2D="false" dtr="false" t="normal">30*LOG10(P38)</f>
        <v>33.6664763481848</v>
      </c>
      <c r="DH40" s="75" t="n">
        <f aca="false" ca="false" dt2D="false" dtr="false" t="normal">$CX$6+$DC$6+$DD$6+$DE$6+$DF$6-(DG40+S38)+182</f>
        <v>133.35209210209746</v>
      </c>
    </row>
    <row outlineLevel="0" r="41">
      <c r="B41" s="86" t="s">
        <v>56</v>
      </c>
      <c r="C41" s="135" t="s"/>
      <c r="D41" s="85" t="n">
        <v>-30</v>
      </c>
      <c r="E41" s="86" t="s">
        <v>65</v>
      </c>
      <c r="G41" s="87" t="s">
        <v>117</v>
      </c>
      <c r="H41" s="123" t="s"/>
      <c r="I41" s="88" t="s"/>
      <c r="J41" s="84" t="n">
        <f aca="false" ca="false" dt2D="false" dtr="false" t="normal">D5</f>
        <v>50</v>
      </c>
      <c r="K41" s="142" t="s">
        <v>120</v>
      </c>
      <c r="L41" s="84" t="n">
        <f aca="false" ca="false" dt2D="false" dtr="false" t="normal">D34</f>
        <v>7</v>
      </c>
      <c r="M41" s="142" t="s">
        <v>43</v>
      </c>
      <c r="N41" s="144" t="n"/>
      <c r="O41" s="1" t="n">
        <f aca="false" ca="false" dt2D="false" dtr="false" t="normal">1+O40</f>
        <v>38</v>
      </c>
      <c r="P41" s="65" t="n">
        <f aca="false" ca="false" dt2D="false" dtr="false" t="normal">P40+$J$45</f>
        <v>14.375</v>
      </c>
      <c r="Q41" s="104" t="n"/>
      <c r="R41" s="67" t="n">
        <f aca="false" ca="false" dt2D="false" dtr="false" t="normal">20*LOG(P41)</f>
        <v>23.152157067233357</v>
      </c>
      <c r="S41" s="67" t="n">
        <f aca="false" ca="false" dt2D="false" dtr="false" t="normal">2*$J$6*(P41/1000)</f>
        <v>0.5038904021724644</v>
      </c>
      <c r="T41" s="67" t="n">
        <f aca="false" ca="false" dt2D="false" dtr="false" t="normal">R41+S41</f>
        <v>23.65604746940582</v>
      </c>
      <c r="U41" s="68" t="n">
        <f aca="false" ca="false" dt2D="false" dtr="false" t="normal">$Q$4-(R41+S41)+$Q$8+$Q$10</f>
        <v>135.17441460393798</v>
      </c>
      <c r="V41" s="69" t="n">
        <f aca="false" ca="false" dt2D="false" dtr="false" t="normal">POWER(10, (U41+$D$16)*0.05)*1000</f>
        <v>4.589979196837297</v>
      </c>
      <c r="W41" s="70" t="n">
        <f aca="false" ca="false" dt2D="false" dtr="false" t="normal">POWER(10, 0.05*T41)</f>
        <v>15.233593884645838</v>
      </c>
      <c r="X41" s="71" t="n">
        <f aca="false" ca="false" dt2D="false" dtr="false" t="normal">V41*POWER(2, 0.5)*W41</f>
        <v>98.88446962177501</v>
      </c>
      <c r="Z41" s="1" t="n">
        <v>38</v>
      </c>
      <c r="AA41" s="73" t="n">
        <f aca="false" ca="false" dt2D="false" dtr="false" t="normal">AA40+3.75</f>
        <v>149</v>
      </c>
      <c r="AC41" s="0" t="n">
        <f aca="false" ca="false" dt2D="false" dtr="false" t="normal">20*LOG(AA41)</f>
        <v>43.46372536824548</v>
      </c>
      <c r="AD41" s="0" t="n">
        <f aca="false" ca="false" dt2D="false" dtr="false" t="normal">2*$J$6*(AA41/1000)</f>
        <v>5.22293355990937</v>
      </c>
      <c r="AE41" s="75" t="n">
        <f aca="false" ca="false" dt2D="false" dtr="false" t="normal">AC41+AD41</f>
        <v>48.68665892815485</v>
      </c>
      <c r="AF41" s="74" t="n">
        <f aca="false" ca="false" dt2D="false" dtr="false" t="normal">$AB$4-(AC41+AD41)+$Q$8+$Q$10</f>
        <v>130.14380314518894</v>
      </c>
      <c r="AG41" s="76" t="n">
        <f aca="false" ca="false" dt2D="false" dtr="false" t="normal">POWER(10, (AF41+$D$16)*0.05)*1000</f>
        <v>2.5720543668144193</v>
      </c>
      <c r="AH41" s="77" t="n">
        <f aca="false" ca="false" dt2D="false" dtr="false" t="normal">POWER(10, 0.05*AE41)</f>
        <v>271.85225913475915</v>
      </c>
      <c r="AI41" s="0" t="n">
        <f aca="false" ca="false" dt2D="false" dtr="false" t="normal">AG41*POWER(2, 0.5)*AH41</f>
        <v>988.8446962177497</v>
      </c>
      <c r="AK41" s="72" t="n">
        <f aca="false" ca="false" dt2D="false" dtr="false" t="normal">AK40+1</f>
        <v>38</v>
      </c>
      <c r="AL41" s="73" t="n">
        <f aca="false" ca="false" dt2D="false" dtr="false" t="normal">AL40+37.5</f>
        <v>1437.5</v>
      </c>
      <c r="AM41" s="72" t="n"/>
      <c r="AN41" s="72" t="n">
        <f aca="false" ca="false" dt2D="false" dtr="false" t="normal">20*LOG(AL41)</f>
        <v>63.15215706723336</v>
      </c>
      <c r="AO41" s="72" t="n">
        <f aca="false" ca="false" dt2D="false" dtr="false" t="normal">2*$J$6*(AL41/1000)</f>
        <v>50.38904021724644</v>
      </c>
      <c r="AP41" s="72" t="n">
        <f aca="false" ca="false" dt2D="false" dtr="false" t="normal">AN41+AO41</f>
        <v>113.54119728447981</v>
      </c>
      <c r="AQ41" s="80" t="n">
        <f aca="false" ca="false" dt2D="false" dtr="false" t="normal">$AM$4-(AN41+AO41)+$Q$8+$Q$10</f>
        <v>69.63894367314211</v>
      </c>
      <c r="AR41" s="81" t="n">
        <f aca="false" ca="false" dt2D="false" dtr="false" t="normal">POWER(10, (AQ41+$D$16)*0.05)*1000</f>
        <v>0.00242681779408869</v>
      </c>
      <c r="AS41" s="82" t="n">
        <f aca="false" ca="false" dt2D="false" dtr="false" t="normal">POWER(10, 0.05*AP41)</f>
        <v>475400.75184033765</v>
      </c>
      <c r="AT41" s="72" t="n">
        <f aca="false" ca="false" dt2D="false" dtr="false" t="normal">AR41*POWER(2, 0.5)*AS41</f>
        <v>1631.5937487592887</v>
      </c>
      <c r="BB41" s="75" t="n"/>
      <c r="BC41" s="163" t="n">
        <f aca="false" ca="false" dt2D="false" dtr="false" t="normal">40*LOG(P41)</f>
        <v>46.304314134466715</v>
      </c>
      <c r="BD41" s="164" t="n">
        <f aca="false" ca="false" dt2D="false" dtr="false" t="normal">BC41+S41</f>
        <v>46.80820453663918</v>
      </c>
      <c r="BF41" s="165" t="n">
        <f aca="false" ca="false" dt2D="false" dtr="false" t="normal">10*LOG10($D$29*($D$22/1000000)/2)+$J$12+10*LOG10(P41)</f>
        <v>-0.9323951856517851</v>
      </c>
      <c r="BG41" s="166" t="n">
        <f aca="false" ca="false" dt2D="false" dtr="false" t="normal">$Q$4-(BC41+S41)+$BE$4+BF41</f>
        <v>116.15106112135436</v>
      </c>
      <c r="BH41" s="167" t="n">
        <f aca="false" ca="false" dt2D="false" dtr="false" t="normal">POWER(10, (BG41+$D$16)*0.05)*1000</f>
        <v>0.5136213204928555</v>
      </c>
      <c r="BI41" s="168" t="n">
        <f aca="false" ca="false" dt2D="false" dtr="false" t="normal">POWER(10, 0.05*(BD41-BF41))</f>
        <v>243.79791442425162</v>
      </c>
      <c r="BJ41" s="168" t="n">
        <f aca="false" ca="false" dt2D="false" dtr="false" t="normal">BH41*POWER(2, 0.5)*BI41</f>
        <v>177.08754896942935</v>
      </c>
      <c r="BL41" s="148" t="n">
        <f aca="false" ca="false" dt2D="false" dtr="false" t="normal">BL40+1</f>
        <v>38</v>
      </c>
      <c r="BM41" s="169" t="n">
        <f aca="false" ca="false" dt2D="false" dtr="false" t="normal">BM40+$J$46</f>
        <v>153.75</v>
      </c>
      <c r="BO41" s="170" t="n">
        <f aca="false" ca="false" dt2D="false" dtr="false" t="normal">20*LOG10(BM41)</f>
        <v>43.736302488949086</v>
      </c>
      <c r="BP41" s="170" t="n">
        <f aca="false" ca="false" dt2D="false" dtr="false" t="normal">2*$J$6*(BM41/1000)</f>
        <v>5.389436475409837</v>
      </c>
      <c r="BQ41" s="171" t="n">
        <f aca="false" ca="false" dt2D="false" dtr="false" t="normal">$BN$4-(BO41+BP41)+$BN$8+$BN$10</f>
        <v>129.70472310898487</v>
      </c>
      <c r="BR41" s="149" t="n">
        <f aca="false" ca="false" dt2D="false" dtr="false" t="normal">POWER(10, (BQ41+$D$16)*0.05)*1000</f>
        <v>2.4452661866708074</v>
      </c>
      <c r="BS41" s="172" t="n">
        <f aca="false" ca="false" dt2D="false" dtr="false" t="normal">POWER(10, 0.05*(BO41+BP41))</f>
        <v>285.9479242167488</v>
      </c>
      <c r="BT41" s="149" t="n">
        <f aca="false" ca="false" dt2D="false" dtr="false" t="normal">BR41*BS41</f>
        <v>699.2187902359224</v>
      </c>
      <c r="BW41" s="80" t="n">
        <f aca="false" ca="false" dt2D="false" dtr="false" t="normal">40*LOG10(BM41)</f>
        <v>87.47260497789817</v>
      </c>
      <c r="BY41" s="165" t="n">
        <f aca="false" ca="false" dt2D="false" dtr="false" t="normal">10*LOG10($D$29*($D$23/1000000)/2)+$J$12+10*LOG10(BM41)</f>
        <v>18.56786506472983</v>
      </c>
      <c r="BZ41" s="80" t="n">
        <f aca="false" ca="false" dt2D="false" dtr="false" t="normal">$BN$4-(BW41+BP41)+$BX$4+BY41</f>
        <v>109.59748445506715</v>
      </c>
      <c r="CZ41" s="165" t="n">
        <f aca="false" ca="false" dt2D="false" dtr="false" t="normal">10*LOG10(P39)</f>
        <v>11.3433651094868</v>
      </c>
      <c r="DB41" s="166" t="n">
        <f aca="false" ca="false" dt2D="false" dtr="false" t="normal">$CX$6+$CY$6+CZ41+$DA$6-(BC39+S39)+197</f>
        <v>96.2944166205096</v>
      </c>
      <c r="DC41" s="75" t="n"/>
      <c r="DG41" s="74" t="n">
        <f aca="false" ca="false" dt2D="false" dtr="false" t="normal">30*LOG10(P39)</f>
        <v>34.030095328460405</v>
      </c>
      <c r="DH41" s="75" t="n">
        <f aca="false" ca="false" dt2D="false" dtr="false" t="normal">$CX$6+$DC$6+$DD$6+$DE$6+$DF$6-(DG41+S39)+182</f>
        <v>132.97532815480866</v>
      </c>
    </row>
    <row outlineLevel="0" r="42">
      <c r="G42" s="86" t="n"/>
      <c r="H42" s="140" t="s"/>
      <c r="I42" s="135" t="s"/>
      <c r="J42" s="102" t="n">
        <f aca="false" ca="false" dt2D="false" dtr="false" t="normal">J40+10*LOG10(D35)</f>
        <v>118.45098040014257</v>
      </c>
      <c r="K42" s="86" t="s">
        <v>65</v>
      </c>
      <c r="O42" s="1" t="n">
        <f aca="false" ca="false" dt2D="false" dtr="false" t="normal">1+O41</f>
        <v>39</v>
      </c>
      <c r="P42" s="65" t="n">
        <f aca="false" ca="false" dt2D="false" dtr="false" t="normal">P41+$J$45</f>
        <v>14.75</v>
      </c>
      <c r="Q42" s="104" t="n"/>
      <c r="R42" s="67" t="n">
        <f aca="false" ca="false" dt2D="false" dtr="false" t="normal">20*LOG(P42)</f>
        <v>23.375840406283636</v>
      </c>
      <c r="S42" s="67" t="n">
        <f aca="false" ca="false" dt2D="false" dtr="false" t="normal">2*$J$6*(P42/1000)</f>
        <v>0.5170353691856591</v>
      </c>
      <c r="T42" s="67" t="n">
        <f aca="false" ca="false" dt2D="false" dtr="false" t="normal">R42+S42</f>
        <v>23.892875775469296</v>
      </c>
      <c r="U42" s="68" t="n">
        <f aca="false" ca="false" dt2D="false" dtr="false" t="normal">$Q$4-(R42+S42)+$Q$8+$Q$10</f>
        <v>134.9375862978745</v>
      </c>
      <c r="V42" s="69" t="n">
        <f aca="false" ca="false" dt2D="false" dtr="false" t="normal">POWER(10, (U42+$D$16)*0.05)*1000</f>
        <v>4.466520194279934</v>
      </c>
      <c r="W42" s="70" t="n">
        <f aca="false" ca="false" dt2D="false" dtr="false" t="normal">POWER(10, 0.05*T42)</f>
        <v>15.654665373087987</v>
      </c>
      <c r="X42" s="71" t="n">
        <f aca="false" ca="false" dt2D="false" dtr="false" t="normal">V42*POWER(2, 0.5)*W42</f>
        <v>98.88446962177508</v>
      </c>
      <c r="AK42" s="72" t="n">
        <f aca="false" ca="false" dt2D="false" dtr="false" t="normal">AK41+1</f>
        <v>39</v>
      </c>
      <c r="AL42" s="73" t="n">
        <f aca="false" ca="false" dt2D="false" dtr="false" t="normal">AL41+37.5</f>
        <v>1475</v>
      </c>
      <c r="AM42" s="72" t="n"/>
      <c r="AN42" s="72" t="n">
        <f aca="false" ca="false" dt2D="false" dtr="false" t="normal">20*LOG(AL42)</f>
        <v>63.37584040628363</v>
      </c>
      <c r="AO42" s="72" t="n">
        <f aca="false" ca="false" dt2D="false" dtr="false" t="normal">2*$J$6*(AL42/1000)</f>
        <v>51.703536918565916</v>
      </c>
      <c r="AP42" s="72" t="n">
        <f aca="false" ca="false" dt2D="false" dtr="false" t="normal">AN42+AO42</f>
        <v>115.07937732484955</v>
      </c>
      <c r="AQ42" s="80" t="n">
        <f aca="false" ca="false" dt2D="false" dtr="false" t="normal">$AM$4-(AN42+AO42)+$Q$8+$Q$10</f>
        <v>68.10076363277237</v>
      </c>
      <c r="AR42" s="81" t="n">
        <f aca="false" ca="false" dt2D="false" dtr="false" t="normal">POWER(10, (AQ42+$D$16)*0.05)*1000</f>
        <v>0.002032956886980047</v>
      </c>
      <c r="AS42" s="82" t="n">
        <f aca="false" ca="false" dt2D="false" dtr="false" t="normal">POWER(10, 0.05*AP42)</f>
        <v>567503.9206577105</v>
      </c>
      <c r="AT42" s="72" t="n">
        <f aca="false" ca="false" dt2D="false" dtr="false" t="normal">AR42*POWER(2, 0.5)*AS42</f>
        <v>1631.5937487592853</v>
      </c>
      <c r="BB42" s="75" t="n"/>
      <c r="BC42" s="163" t="n">
        <f aca="false" ca="false" dt2D="false" dtr="false" t="normal">40*LOG(P42)</f>
        <v>46.75168081256727</v>
      </c>
      <c r="BD42" s="164" t="n">
        <f aca="false" ca="false" dt2D="false" dtr="false" t="normal">BC42+S42</f>
        <v>47.26871618175293</v>
      </c>
      <c r="BF42" s="165" t="n">
        <f aca="false" ca="false" dt2D="false" dtr="false" t="normal">10*LOG10($D$29*($D$22/1000000)/2)+$J$12+10*LOG10(P42)</f>
        <v>-0.8205535161266475</v>
      </c>
      <c r="BG42" s="166" t="n">
        <f aca="false" ca="false" dt2D="false" dtr="false" t="normal">$Q$4-(BC42+S42)+$BE$4+BF42</f>
        <v>115.80239114576575</v>
      </c>
      <c r="BH42" s="167" t="n">
        <f aca="false" ca="false" dt2D="false" dtr="false" t="normal">POWER(10, (BG42+$D$16)*0.05)*1000</f>
        <v>0.49341181454212746</v>
      </c>
      <c r="BI42" s="168" t="n">
        <f aca="false" ca="false" dt2D="false" dtr="false" t="normal">POWER(10, 0.05*(BD42-BF42))</f>
        <v>253.7835597961691</v>
      </c>
      <c r="BJ42" s="168" t="n">
        <f aca="false" ca="false" dt2D="false" dtr="false" t="normal">BH42*POWER(2, 0.5)*BI42</f>
        <v>177.08754896942938</v>
      </c>
      <c r="BL42" s="148" t="n">
        <f aca="false" ca="false" dt2D="false" dtr="false" t="normal">BL41+1</f>
        <v>39</v>
      </c>
      <c r="BM42" s="169" t="n">
        <f aca="false" ca="false" dt2D="false" dtr="false" t="normal">BM41+$J$46</f>
        <v>157.5</v>
      </c>
      <c r="BO42" s="170" t="n">
        <f aca="false" ca="false" dt2D="false" dtr="false" t="normal">20*LOG10(BM42)</f>
        <v>43.945611162512385</v>
      </c>
      <c r="BP42" s="170" t="n">
        <f aca="false" ca="false" dt2D="false" dtr="false" t="normal">2*$J$6*(BM42/1000)</f>
        <v>5.520886145541784</v>
      </c>
      <c r="BQ42" s="171" t="n">
        <f aca="false" ca="false" dt2D="false" dtr="false" t="normal">$BN$4-(BO42+BP42)+$BN$8+$BN$10</f>
        <v>129.3639647652896</v>
      </c>
      <c r="BR42" s="149" t="n">
        <f aca="false" ca="false" dt2D="false" dtr="false" t="normal">POWER(10, (BQ42+$D$16)*0.05)*1000</f>
        <v>2.3511927031963453</v>
      </c>
      <c r="BS42" s="172" t="n">
        <f aca="false" ca="false" dt2D="false" dtr="false" t="normal">POWER(10, 0.05*(BO42+BP42))</f>
        <v>297.3889759377714</v>
      </c>
      <c r="BT42" s="149" t="n">
        <f aca="false" ca="false" dt2D="false" dtr="false" t="normal">BR42*BS42</f>
        <v>699.2187902359217</v>
      </c>
      <c r="BW42" s="80" t="n">
        <f aca="false" ca="false" dt2D="false" dtr="false" t="normal">40*LOG10(BM42)</f>
        <v>87.89122232502477</v>
      </c>
      <c r="BY42" s="165" t="n">
        <f aca="false" ca="false" dt2D="false" dtr="false" t="normal">10*LOG10($D$29*($D$23/1000000)/2)+$J$12+10*LOG10(BM42)</f>
        <v>18.67251940151148</v>
      </c>
      <c r="BZ42" s="80" t="n">
        <f aca="false" ca="false" dt2D="false" dtr="false" t="normal">$BN$4-(BW42+BP42)+$BX$4+BY42</f>
        <v>109.15207177459025</v>
      </c>
      <c r="CZ42" s="165" t="n">
        <f aca="false" ca="false" dt2D="false" dtr="false" t="normal">10*LOG10(P40)</f>
        <v>11.46128035678238</v>
      </c>
      <c r="DB42" s="166" t="n">
        <f aca="false" ca="false" dt2D="false" dtr="false" t="normal">$CX$6+$CY$6+CZ42+$DA$6-(BC40+S40)+197</f>
        <v>95.92752591160966</v>
      </c>
      <c r="DC42" s="75" t="n"/>
      <c r="DG42" s="74" t="n">
        <f aca="false" ca="false" dt2D="false" dtr="false" t="normal">30*LOG10(P40)</f>
        <v>34.38384107034714</v>
      </c>
      <c r="DH42" s="75" t="n">
        <f aca="false" ca="false" dt2D="false" dtr="false" t="normal">$CX$6+$DC$6+$DD$6+$DE$6+$DF$6-(DG42+S40)+182</f>
        <v>132.60843744590875</v>
      </c>
    </row>
    <row outlineLevel="0" r="43">
      <c r="G43" s="105" t="s">
        <v>121</v>
      </c>
      <c r="H43" s="107" t="s"/>
      <c r="I43" s="106" t="s"/>
      <c r="J43" s="137" t="n">
        <f aca="false" ca="false" dt2D="false" dtr="false" t="normal">J42-J9</f>
        <v>94.52858285953951</v>
      </c>
      <c r="K43" s="85" t="s">
        <v>65</v>
      </c>
      <c r="O43" s="1" t="n">
        <f aca="false" ca="false" dt2D="false" dtr="false" t="normal">1+O42</f>
        <v>40</v>
      </c>
      <c r="P43" s="65" t="n">
        <f aca="false" ca="false" dt2D="false" dtr="false" t="normal">P42+$J$45</f>
        <v>15.125</v>
      </c>
      <c r="Q43" s="104" t="n"/>
      <c r="R43" s="67" t="n">
        <f aca="false" ca="false" dt2D="false" dtr="false" t="normal">20*LOG(P43)</f>
        <v>23.593907666490125</v>
      </c>
      <c r="S43" s="67" t="n">
        <f aca="false" ca="false" dt2D="false" dtr="false" t="normal">2*$J$6*(P43/1000)</f>
        <v>0.5301803361988539</v>
      </c>
      <c r="T43" s="67" t="n">
        <f aca="false" ca="false" dt2D="false" dtr="false" t="normal">R43+S43</f>
        <v>24.12408800268898</v>
      </c>
      <c r="U43" s="68" t="n">
        <f aca="false" ca="false" dt2D="false" dtr="false" t="normal">$Q$4-(R43+S43)+$Q$8+$Q$10</f>
        <v>134.70637407065482</v>
      </c>
      <c r="V43" s="69" t="n">
        <f aca="false" ca="false" dt2D="false" dtr="false" t="normal">POWER(10, (U43+$D$16)*0.05)*1000</f>
        <v>4.34919310173296</v>
      </c>
      <c r="W43" s="70" t="n">
        <f aca="false" ca="false" dt2D="false" dtr="false" t="normal">POWER(10, 0.05*T43)</f>
        <v>16.076977358336084</v>
      </c>
      <c r="X43" s="71" t="n">
        <f aca="false" ca="false" dt2D="false" dtr="false" t="normal">V43*POWER(2, 0.5)*W43</f>
        <v>98.88446962177504</v>
      </c>
      <c r="AK43" s="72" t="n">
        <f aca="false" ca="false" dt2D="false" dtr="false" t="normal">AK42+1</f>
        <v>40</v>
      </c>
      <c r="AL43" s="73" t="n">
        <f aca="false" ca="false" dt2D="false" dtr="false" t="normal">AL42+37.5</f>
        <v>1512.5</v>
      </c>
      <c r="AM43" s="72" t="n"/>
      <c r="AN43" s="72" t="n">
        <f aca="false" ca="false" dt2D="false" dtr="false" t="normal">20*LOG(AL43)</f>
        <v>63.59390766649013</v>
      </c>
      <c r="AO43" s="72" t="n">
        <f aca="false" ca="false" dt2D="false" dtr="false" t="normal">2*$J$6*(AL43/1000)</f>
        <v>53.01803361988539</v>
      </c>
      <c r="AP43" s="72" t="n">
        <f aca="false" ca="false" dt2D="false" dtr="false" t="normal">AN43+AO43</f>
        <v>116.61194128637553</v>
      </c>
      <c r="AQ43" s="80" t="n">
        <f aca="false" ca="false" dt2D="false" dtr="false" t="normal">$AM$4-(AN43+AO43)+$Q$8+$Q$10</f>
        <v>66.56819967124639</v>
      </c>
      <c r="AR43" s="81" t="n">
        <f aca="false" ca="false" dt2D="false" dtr="false" t="normal">POWER(10, (AQ43+$D$16)*0.05)*1000</f>
        <v>0.0017041192037740107</v>
      </c>
      <c r="AS43" s="82" t="n">
        <f aca="false" ca="false" dt2D="false" dtr="false" t="normal">POWER(10, 0.05*AP43)</f>
        <v>677013.0876608974</v>
      </c>
      <c r="AT43" s="72" t="n">
        <f aca="false" ca="false" dt2D="false" dtr="false" t="normal">AR43*POWER(2, 0.5)*AS43</f>
        <v>1631.5937487592887</v>
      </c>
      <c r="BB43" s="75" t="n"/>
      <c r="BC43" s="163" t="n">
        <f aca="false" ca="false" dt2D="false" dtr="false" t="normal">40*LOG(P43)</f>
        <v>47.18781533298025</v>
      </c>
      <c r="BD43" s="164" t="n">
        <f aca="false" ca="false" dt2D="false" dtr="false" t="normal">BC43+S43</f>
        <v>47.7179956691791</v>
      </c>
      <c r="BF43" s="165" t="n">
        <f aca="false" ca="false" dt2D="false" dtr="false" t="normal">10*LOG10($D$29*($D$22/1000000)/2)+$J$12+10*LOG10(P43)</f>
        <v>-0.7115198860233996</v>
      </c>
      <c r="BG43" s="166" t="n">
        <f aca="false" ca="false" dt2D="false" dtr="false" t="normal">$Q$4-(BC43+S43)+$BE$4+BF43</f>
        <v>115.46214528844284</v>
      </c>
      <c r="BH43" s="167" t="n">
        <f aca="false" ca="false" dt2D="false" dtr="false" t="normal">POWER(10, (BG43+$D$16)*0.05)*1000</f>
        <v>0.47445742927996065</v>
      </c>
      <c r="BI43" s="168" t="n">
        <f aca="false" ca="false" dt2D="false" dtr="false" t="normal">POWER(10, 0.05*(BD43-BF43))</f>
        <v>263.92211189531344</v>
      </c>
      <c r="BJ43" s="168" t="n">
        <f aca="false" ca="false" dt2D="false" dtr="false" t="normal">BH43*POWER(2, 0.5)*BI43</f>
        <v>177.0875489694297</v>
      </c>
      <c r="BL43" s="148" t="n">
        <f aca="false" ca="false" dt2D="false" dtr="false" t="normal">BL42+1</f>
        <v>40</v>
      </c>
      <c r="BM43" s="169" t="n">
        <f aca="false" ca="false" dt2D="false" dtr="false" t="normal">BM42+$J$46</f>
        <v>161.25</v>
      </c>
      <c r="BO43" s="170" t="n">
        <f aca="false" ca="false" dt2D="false" dtr="false" t="normal">20*LOG10(BM43)</f>
        <v>44.14999446614611</v>
      </c>
      <c r="BP43" s="170" t="n">
        <f aca="false" ca="false" dt2D="false" dtr="false" t="normal">2*$J$6*(BM43/1000)</f>
        <v>5.652335815673731</v>
      </c>
      <c r="BQ43" s="171" t="n">
        <f aca="false" ca="false" dt2D="false" dtr="false" t="normal">$BN$4-(BO43+BP43)+$BN$8+$BN$10</f>
        <v>129.02813179152395</v>
      </c>
      <c r="BR43" s="149" t="n">
        <f aca="false" ca="false" dt2D="false" dtr="false" t="normal">POWER(10, (BQ43+$D$16)*0.05)*1000</f>
        <v>2.2620207087710598</v>
      </c>
      <c r="BS43" s="172" t="n">
        <f aca="false" ca="false" dt2D="false" dtr="false" t="normal">POWER(10, 0.05*(BO43+BP43))</f>
        <v>309.1124619348879</v>
      </c>
      <c r="BT43" s="149" t="n">
        <f aca="false" ca="false" dt2D="false" dtr="false" t="normal">BR43*BS43</f>
        <v>699.2187902359224</v>
      </c>
      <c r="BW43" s="80" t="n">
        <f aca="false" ca="false" dt2D="false" dtr="false" t="normal">40*LOG10(BM43)</f>
        <v>88.29998893229222</v>
      </c>
      <c r="BY43" s="165" t="n">
        <f aca="false" ca="false" dt2D="false" dtr="false" t="normal">10*LOG10($D$29*($D$23/1000000)/2)+$J$12+10*LOG10(BM43)</f>
        <v>18.774711053328343</v>
      </c>
      <c r="BZ43" s="80" t="n">
        <f aca="false" ca="false" dt2D="false" dtr="false" t="normal">$BN$4-(BW43+BP43)+$BX$4+BY43</f>
        <v>108.71404714900771</v>
      </c>
      <c r="CZ43" s="165" t="n">
        <f aca="false" ca="false" dt2D="false" dtr="false" t="normal">10*LOG10(P41)</f>
        <v>11.57607853361668</v>
      </c>
      <c r="DB43" s="166" t="n">
        <f aca="false" ca="false" dt2D="false" dtr="false" t="normal">$CX$6+$CY$6+CZ43+$DA$6-(BC41+S41)+197</f>
        <v>95.56998641409356</v>
      </c>
      <c r="DC43" s="75" t="n"/>
      <c r="DG43" s="74" t="n">
        <f aca="false" ca="false" dt2D="false" dtr="false" t="normal">30*LOG10(P41)</f>
        <v>34.72823560085004</v>
      </c>
      <c r="DH43" s="75" t="n">
        <f aca="false" ca="false" dt2D="false" dtr="false" t="normal">$CX$6+$DC$6+$DD$6+$DE$6+$DF$6-(DG43+S41)+182</f>
        <v>132.25089794839266</v>
      </c>
    </row>
    <row outlineLevel="0" r="44">
      <c r="G44" s="87" t="s">
        <v>122</v>
      </c>
      <c r="H44" s="123" t="s"/>
      <c r="I44" s="123" t="s"/>
      <c r="J44" s="123" t="s"/>
      <c r="K44" s="88" t="s"/>
      <c r="O44" s="1" t="n">
        <f aca="false" ca="false" dt2D="false" dtr="false" t="normal">1+O43</f>
        <v>41</v>
      </c>
      <c r="P44" s="65" t="n">
        <f aca="false" ca="false" dt2D="false" dtr="false" t="normal">P43+$J$45</f>
        <v>15.5</v>
      </c>
      <c r="Q44" s="104" t="n"/>
      <c r="R44" s="67" t="n">
        <f aca="false" ca="false" dt2D="false" dtr="false" t="normal">20*LOG(P44)</f>
        <v>23.80663396340583</v>
      </c>
      <c r="S44" s="67" t="n">
        <f aca="false" ca="false" dt2D="false" dtr="false" t="normal">2*$J$6*(P44/1000)</f>
        <v>0.5433253032120485</v>
      </c>
      <c r="T44" s="67" t="n">
        <f aca="false" ca="false" dt2D="false" dtr="false" t="normal">R44+S44</f>
        <v>24.349959266617876</v>
      </c>
      <c r="U44" s="68" t="n">
        <f aca="false" ca="false" dt2D="false" dtr="false" t="normal">$Q$4-(R44+S44)+$Q$8+$Q$10</f>
        <v>134.48050280672592</v>
      </c>
      <c r="V44" s="69" t="n">
        <f aca="false" ca="false" dt2D="false" dtr="false" t="normal">POWER(10, (U44+$D$16)*0.05)*1000</f>
        <v>4.2375528464907655</v>
      </c>
      <c r="W44" s="70" t="n">
        <f aca="false" ca="false" dt2D="false" dtr="false" t="normal">POWER(10, 0.05*T44)</f>
        <v>16.500532632058274</v>
      </c>
      <c r="X44" s="71" t="n">
        <f aca="false" ca="false" dt2D="false" dtr="false" t="normal">V44*POWER(2, 0.5)*W44</f>
        <v>98.88446962177507</v>
      </c>
      <c r="AK44" s="72" t="n">
        <f aca="false" ca="false" dt2D="false" dtr="false" t="normal">AK43+1</f>
        <v>41</v>
      </c>
      <c r="AL44" s="73" t="n">
        <f aca="false" ca="false" dt2D="false" dtr="false" t="normal">AL43+37.5</f>
        <v>1550</v>
      </c>
      <c r="AM44" s="72" t="n"/>
      <c r="AN44" s="72" t="n">
        <f aca="false" ca="false" dt2D="false" dtr="false" t="normal">20*LOG(AL44)</f>
        <v>63.80663396340583</v>
      </c>
      <c r="AO44" s="72" t="n">
        <f aca="false" ca="false" dt2D="false" dtr="false" t="normal">2*$J$6*(AL44/1000)</f>
        <v>54.33253032120486</v>
      </c>
      <c r="AP44" s="72" t="n">
        <f aca="false" ca="false" dt2D="false" dtr="false" t="normal">AN44+AO44</f>
        <v>118.13916428461069</v>
      </c>
      <c r="AQ44" s="80" t="n">
        <f aca="false" ca="false" dt2D="false" dtr="false" t="normal">$AM$4-(AN44+AO44)+$Q$8+$Q$10</f>
        <v>65.04097667301123</v>
      </c>
      <c r="AR44" s="81" t="n">
        <f aca="false" ca="false" dt2D="false" dtr="false" t="normal">POWER(10, (AQ44+$D$16)*0.05)*1000</f>
        <v>0.0014293507722436224</v>
      </c>
      <c r="AS44" s="82" t="n">
        <f aca="false" ca="false" dt2D="false" dtr="false" t="normal">POWER(10, 0.05*AP44)</f>
        <v>807157.3656327318</v>
      </c>
      <c r="AT44" s="72" t="n">
        <f aca="false" ca="false" dt2D="false" dtr="false" t="normal">AR44*POWER(2, 0.5)*AS44</f>
        <v>1631.5937487592887</v>
      </c>
      <c r="BB44" s="75" t="n"/>
      <c r="BC44" s="163" t="n">
        <f aca="false" ca="false" dt2D="false" dtr="false" t="normal">40*LOG(P44)</f>
        <v>47.61326792681166</v>
      </c>
      <c r="BD44" s="164" t="n">
        <f aca="false" ca="false" dt2D="false" dtr="false" t="normal">BC44+S44</f>
        <v>48.15659323002371</v>
      </c>
      <c r="BF44" s="165" t="n">
        <f aca="false" ca="false" dt2D="false" dtr="false" t="normal">10*LOG10($D$29*($D$22/1000000)/2)+$J$12+10*LOG10(P44)</f>
        <v>-0.6051567375655509</v>
      </c>
      <c r="BG44" s="166" t="n">
        <f aca="false" ca="false" dt2D="false" dtr="false" t="normal">$Q$4-(BC44+S44)+$BE$4+BF44</f>
        <v>115.12991087605607</v>
      </c>
      <c r="BH44" s="167" t="n">
        <f aca="false" ca="false" dt2D="false" dtr="false" t="normal">POWER(10, (BG44+$D$16)*0.05)*1000</f>
        <v>0.4566521753090363</v>
      </c>
      <c r="BI44" s="168" t="n">
        <f aca="false" ca="false" dt2D="false" dtr="false" t="normal">POWER(10, 0.05*(BD44-BF44))</f>
        <v>274.21265792776916</v>
      </c>
      <c r="BJ44" s="168" t="n">
        <f aca="false" ca="false" dt2D="false" dtr="false" t="normal">BH44*POWER(2, 0.5)*BI44</f>
        <v>177.08754896942955</v>
      </c>
      <c r="BL44" s="148" t="n">
        <f aca="false" ca="false" dt2D="false" dtr="false" t="normal">BL43+1</f>
        <v>41</v>
      </c>
      <c r="BM44" s="169" t="n">
        <f aca="false" ca="false" dt2D="false" dtr="false" t="normal">BM43+$J$46</f>
        <v>165</v>
      </c>
      <c r="BO44" s="170" t="n">
        <f aca="false" ca="false" dt2D="false" dtr="false" t="normal">20*LOG10(BM44)</f>
        <v>44.34967888427813</v>
      </c>
      <c r="BP44" s="170" t="n">
        <f aca="false" ca="false" dt2D="false" dtr="false" t="normal">2*$J$6*(BM44/1000)</f>
        <v>5.783785485805679</v>
      </c>
      <c r="BQ44" s="171" t="n">
        <f aca="false" ca="false" dt2D="false" dtr="false" t="normal">$BN$4-(BO44+BP44)+$BN$8+$BN$10</f>
        <v>128.69699770326</v>
      </c>
      <c r="BR44" s="149" t="n">
        <f aca="false" ca="false" dt2D="false" dtr="false" t="normal">POWER(10, (BQ44+$D$16)*0.05)*1000</f>
        <v>2.177408290438725</v>
      </c>
      <c r="BS44" s="172" t="n">
        <f aca="false" ca="false" dt2D="false" dtr="false" t="normal">POWER(10, 0.05*(BO44+BP44))</f>
        <v>321.12433543414033</v>
      </c>
      <c r="BT44" s="149" t="n">
        <f aca="false" ca="false" dt2D="false" dtr="false" t="normal">BR44*BS44</f>
        <v>699.2187902359232</v>
      </c>
      <c r="BW44" s="80" t="n">
        <f aca="false" ca="false" dt2D="false" dtr="false" t="normal">40*LOG10(BM44)</f>
        <v>88.69935776855625</v>
      </c>
      <c r="BY44" s="165" t="n">
        <f aca="false" ca="false" dt2D="false" dtr="false" t="normal">10*LOG10($D$29*($D$23/1000000)/2)+$J$12+10*LOG10(BM44)</f>
        <v>18.87455326239435</v>
      </c>
      <c r="BZ44" s="80" t="n">
        <f aca="false" ca="false" dt2D="false" dtr="false" t="normal">$BN$4-(BW44+BP44)+$BX$4+BY44</f>
        <v>108.28307085167773</v>
      </c>
      <c r="CZ44" s="165" t="n">
        <f aca="false" ca="false" dt2D="false" dtr="false" t="normal">10*LOG10(P42)</f>
        <v>11.687920203141818</v>
      </c>
      <c r="DB44" s="166" t="n">
        <f aca="false" ca="false" dt2D="false" dtr="false" t="normal">$CX$6+$CY$6+CZ44+$DA$6-(BC42+S42)+197</f>
        <v>95.22131643850494</v>
      </c>
      <c r="DC44" s="75" t="n"/>
      <c r="DG44" s="74" t="n">
        <f aca="false" ca="false" dt2D="false" dtr="false" t="normal">30*LOG10(P42)</f>
        <v>35.06376060942545</v>
      </c>
      <c r="DH44" s="75" t="n">
        <f aca="false" ca="false" dt2D="false" dtr="false" t="normal">$CX$6+$DC$6+$DD$6+$DE$6+$DF$6-(DG44+S42)+182</f>
        <v>131.90222797280404</v>
      </c>
    </row>
    <row outlineLevel="0" r="45">
      <c r="G45" s="126" t="n">
        <v>1</v>
      </c>
      <c r="H45" s="145" t="s"/>
      <c r="I45" s="127" t="s"/>
      <c r="J45" s="129" t="n">
        <f aca="false" ca="false" dt2D="false" dtr="false" t="normal">D29*(D37/1000000)/2</f>
        <v>0.375</v>
      </c>
      <c r="K45" s="84" t="s">
        <v>6</v>
      </c>
      <c r="O45" s="1" t="n">
        <f aca="false" ca="false" dt2D="false" dtr="false" t="normal">1+O44</f>
        <v>42</v>
      </c>
      <c r="P45" s="65" t="n">
        <f aca="false" ca="false" dt2D="false" dtr="false" t="normal">P44+$J$45</f>
        <v>15.875</v>
      </c>
      <c r="Q45" s="104" t="n"/>
      <c r="R45" s="67" t="n">
        <f aca="false" ca="false" dt2D="false" dtr="false" t="normal">20*LOG(P45)</f>
        <v>24.014274679280266</v>
      </c>
      <c r="S45" s="67" t="n">
        <f aca="false" ca="false" dt2D="false" dtr="false" t="normal">2*$J$6*(P45/1000)</f>
        <v>0.5564702702252433</v>
      </c>
      <c r="T45" s="67" t="n">
        <f aca="false" ca="false" dt2D="false" dtr="false" t="normal">R45+S45</f>
        <v>24.57074494950551</v>
      </c>
      <c r="U45" s="68" t="n">
        <f aca="false" ca="false" dt2D="false" dtr="false" t="normal">$Q$4-(R45+S45)+$Q$8+$Q$10</f>
        <v>134.2597171238383</v>
      </c>
      <c r="V45" s="69" t="n">
        <f aca="false" ca="false" dt2D="false" dtr="false" t="normal">POWER(10, (U45+$D$16)*0.05)*1000</f>
        <v>4.1311964099834055</v>
      </c>
      <c r="W45" s="70" t="n">
        <f aca="false" ca="false" dt2D="false" dtr="false" t="normal">POWER(10, 0.05*T45)</f>
        <v>16.925333991533275</v>
      </c>
      <c r="X45" s="71" t="n">
        <f aca="false" ca="false" dt2D="false" dtr="false" t="normal">V45*POWER(2, 0.5)*W45</f>
        <v>98.88446962177517</v>
      </c>
      <c r="AK45" s="72" t="n">
        <f aca="false" ca="false" dt2D="false" dtr="false" t="normal">AK44+1</f>
        <v>42</v>
      </c>
      <c r="AL45" s="73" t="n">
        <f aca="false" ca="false" dt2D="false" dtr="false" t="normal">AL44+37.5</f>
        <v>1587.5</v>
      </c>
      <c r="AM45" s="72" t="n"/>
      <c r="AN45" s="72" t="n">
        <f aca="false" ca="false" dt2D="false" dtr="false" t="normal">20*LOG(AL45)</f>
        <v>64.01427467928026</v>
      </c>
      <c r="AO45" s="72" t="n">
        <f aca="false" ca="false" dt2D="false" dtr="false" t="normal">2*$J$6*(AL45/1000)</f>
        <v>55.64702702252433</v>
      </c>
      <c r="AP45" s="72" t="n">
        <f aca="false" ca="false" dt2D="false" dtr="false" t="normal">AN45+AO45</f>
        <v>119.66130170180459</v>
      </c>
      <c r="AQ45" s="80" t="n">
        <f aca="false" ca="false" dt2D="false" dtr="false" t="normal">$AM$4-(AN45+AO45)+$Q$8+$Q$10</f>
        <v>63.51883925581733</v>
      </c>
      <c r="AR45" s="81" t="n">
        <f aca="false" ca="false" dt2D="false" dtr="false" t="normal">POWER(10, (AQ45+$D$16)*0.05)*1000</f>
        <v>0.0011995875500729098</v>
      </c>
      <c r="AS45" s="82" t="n">
        <f aca="false" ca="false" dt2D="false" dtr="false" t="normal">POWER(10, 0.05*AP45)</f>
        <v>961756.4002053469</v>
      </c>
      <c r="AT45" s="72" t="n">
        <f aca="false" ca="false" dt2D="false" dtr="false" t="normal">AR45*POWER(2, 0.5)*AS45</f>
        <v>1631.5937487592885</v>
      </c>
      <c r="BB45" s="75" t="n"/>
      <c r="BC45" s="163" t="n">
        <f aca="false" ca="false" dt2D="false" dtr="false" t="normal">40*LOG(P45)</f>
        <v>48.02854935856053</v>
      </c>
      <c r="BD45" s="164" t="n">
        <f aca="false" ca="false" dt2D="false" dtr="false" t="normal">BC45+S45</f>
        <v>48.58501962878577</v>
      </c>
      <c r="BF45" s="165" t="n">
        <f aca="false" ca="false" dt2D="false" dtr="false" t="normal">10*LOG10($D$29*($D$22/1000000)/2)+$J$12+10*LOG10(P45)</f>
        <v>-0.5013363796283326</v>
      </c>
      <c r="BG45" s="166" t="n">
        <f aca="false" ca="false" dt2D="false" dtr="false" t="normal">$Q$4-(BC45+S45)+$BE$4+BF45</f>
        <v>114.80530483523123</v>
      </c>
      <c r="BH45" s="167" t="n">
        <f aca="false" ca="false" dt2D="false" dtr="false" t="normal">POWER(10, (BG45+$D$16)*0.05)*1000</f>
        <v>0.43990128312903026</v>
      </c>
      <c r="BI45" s="168" t="n">
        <f aca="false" ca="false" dt2D="false" dtr="false" t="normal">POWER(10, 0.05*(BD45-BF45))</f>
        <v>284.65433392077483</v>
      </c>
      <c r="BJ45" s="168" t="n">
        <f aca="false" ca="false" dt2D="false" dtr="false" t="normal">BH45*POWER(2, 0.5)*BI45</f>
        <v>177.08754896942938</v>
      </c>
      <c r="BL45" s="148" t="n">
        <f aca="false" ca="false" dt2D="false" dtr="false" t="normal">BL44+1</f>
        <v>42</v>
      </c>
      <c r="BM45" s="169" t="n">
        <f aca="false" ca="false" dt2D="false" dtr="false" t="normal">BM44+$J$46</f>
        <v>168.75</v>
      </c>
      <c r="BO45" s="170" t="n">
        <f aca="false" ca="false" dt2D="false" dtr="false" t="normal">20*LOG10(BM45)</f>
        <v>44.54487563006125</v>
      </c>
      <c r="BP45" s="170" t="n">
        <f aca="false" ca="false" dt2D="false" dtr="false" t="normal">2*$J$6*(BM45/1000)</f>
        <v>5.915235155937626</v>
      </c>
      <c r="BQ45" s="171" t="n">
        <f aca="false" ca="false" dt2D="false" dtr="false" t="normal">$BN$4-(BO45+BP45)+$BN$8+$BN$10</f>
        <v>128.37035128734493</v>
      </c>
      <c r="BR45" s="149" t="n">
        <f aca="false" ca="false" dt2D="false" dtr="false" t="normal">POWER(10, (BQ45+$D$16)*0.05)*1000</f>
        <v>2.097044040889392</v>
      </c>
      <c r="BS45" s="172" t="n">
        <f aca="false" ca="false" dt2D="false" dtr="false" t="normal">POWER(10, 0.05*(BO45+BP45))</f>
        <v>333.4306655473832</v>
      </c>
      <c r="BT45" s="149" t="n">
        <f aca="false" ca="false" dt2D="false" dtr="false" t="normal">BR45*BS45</f>
        <v>699.2187902359238</v>
      </c>
      <c r="BW45" s="80" t="n">
        <f aca="false" ca="false" dt2D="false" dtr="false" t="normal">40*LOG10(BM45)</f>
        <v>89.0897512601225</v>
      </c>
      <c r="BY45" s="165" t="n">
        <f aca="false" ca="false" dt2D="false" dtr="false" t="normal">10*LOG10($D$29*($D$23/1000000)/2)+$J$12+10*LOG10(BM45)</f>
        <v>18.97215163528591</v>
      </c>
      <c r="BZ45" s="80" t="n">
        <f aca="false" ca="false" dt2D="false" dtr="false" t="normal">$BN$4-(BW45+BP45)+$BX$4+BY45</f>
        <v>107.85882606287112</v>
      </c>
      <c r="CZ45" s="165" t="n">
        <f aca="false" ca="false" dt2D="false" dtr="false" t="normal">10*LOG10(P43)</f>
        <v>11.796953833245066</v>
      </c>
      <c r="DB45" s="166" t="n">
        <f aca="false" ca="false" dt2D="false" dtr="false" t="normal">$CX$6+$CY$6+CZ45+$DA$6-(BC43+S43)+197</f>
        <v>94.88107058118203</v>
      </c>
      <c r="DC45" s="75" t="n"/>
      <c r="DG45" s="74" t="n">
        <f aca="false" ca="false" dt2D="false" dtr="false" t="normal">30*LOG10(P43)</f>
        <v>35.390861499735195</v>
      </c>
      <c r="DH45" s="75" t="n">
        <f aca="false" ca="false" dt2D="false" dtr="false" t="normal">$CX$6+$DC$6+$DD$6+$DE$6+$DF$6-(DG45+S43)+182</f>
        <v>131.5619821154811</v>
      </c>
    </row>
    <row outlineLevel="0" r="46">
      <c r="G46" s="126" t="n">
        <v>2</v>
      </c>
      <c r="H46" s="145" t="s"/>
      <c r="I46" s="127" t="s"/>
      <c r="J46" s="129" t="n">
        <f aca="false" ca="false" dt2D="false" dtr="false" t="normal">$D$29*(D38/1000000)/2</f>
        <v>3.75</v>
      </c>
      <c r="K46" s="84" t="s">
        <v>6</v>
      </c>
      <c r="O46" s="1" t="n">
        <f aca="false" ca="false" dt2D="false" dtr="false" t="normal">1+O45</f>
        <v>43</v>
      </c>
      <c r="P46" s="65" t="n">
        <f aca="false" ca="false" dt2D="false" dtr="false" t="normal">P45+$J$45</f>
        <v>16.25</v>
      </c>
      <c r="Q46" s="104" t="n"/>
      <c r="R46" s="67" t="n">
        <f aca="false" ca="false" dt2D="false" dtr="false" t="normal">20*LOG(P46)</f>
        <v>24.21706730629786</v>
      </c>
      <c r="S46" s="67" t="n">
        <f aca="false" ca="false" dt2D="false" dtr="false" t="normal">2*$J$6*(P46/1000)</f>
        <v>0.5696152372384381</v>
      </c>
      <c r="T46" s="67" t="n">
        <f aca="false" ca="false" dt2D="false" dtr="false" t="normal">R46+S46</f>
        <v>24.786682543536298</v>
      </c>
      <c r="U46" s="68" t="n">
        <f aca="false" ca="false" dt2D="false" dtr="false" t="normal">$Q$4-(R46+S46)+$Q$8+$Q$10</f>
        <v>134.0437795298075</v>
      </c>
      <c r="V46" s="69" t="n">
        <f aca="false" ca="false" dt2D="false" dtr="false" t="normal">POWER(10, (U46+$D$16)*0.05)*1000</f>
        <v>4.029757975376265</v>
      </c>
      <c r="W46" s="70" t="n">
        <f aca="false" ca="false" dt2D="false" dtr="false" t="normal">POWER(10, 0.05*T46)</f>
        <v>17.35138423966108</v>
      </c>
      <c r="X46" s="71" t="n">
        <f aca="false" ca="false" dt2D="false" dtr="false" t="normal">V46*POWER(2, 0.5)*W46</f>
        <v>98.88446962177503</v>
      </c>
      <c r="AK46" s="72" t="n">
        <f aca="false" ca="false" dt2D="false" dtr="false" t="normal">AK45+1</f>
        <v>43</v>
      </c>
      <c r="AL46" s="73" t="n">
        <f aca="false" ca="false" dt2D="false" dtr="false" t="normal">AL45+37.5</f>
        <v>1625</v>
      </c>
      <c r="AM46" s="72" t="n"/>
      <c r="AN46" s="72" t="n">
        <f aca="false" ca="false" dt2D="false" dtr="false" t="normal">20*LOG(AL46)</f>
        <v>64.21706730629785</v>
      </c>
      <c r="AO46" s="72" t="n">
        <f aca="false" ca="false" dt2D="false" dtr="false" t="normal">2*$J$6*(AL46/1000)</f>
        <v>56.961523723843804</v>
      </c>
      <c r="AP46" s="72" t="n">
        <f aca="false" ca="false" dt2D="false" dtr="false" t="normal">AN46+AO46</f>
        <v>121.17859103014166</v>
      </c>
      <c r="AQ46" s="80" t="n">
        <f aca="false" ca="false" dt2D="false" dtr="false" t="normal">$AM$4-(AN46+AO46)+$Q$8+$Q$10</f>
        <v>62.00154992748026</v>
      </c>
      <c r="AR46" s="81" t="n">
        <f aca="false" ca="false" dt2D="false" dtr="false" t="normal">POWER(10, (AQ46+$D$16)*0.05)*1000</f>
        <v>0.0010073200616009367</v>
      </c>
      <c r="AS46" s="82" t="n">
        <f aca="false" ca="false" dt2D="false" dtr="false" t="normal">POWER(10, 0.05*AP46)</f>
        <v>1145327.1386809042</v>
      </c>
      <c r="AT46" s="72" t="n">
        <f aca="false" ca="false" dt2D="false" dtr="false" t="normal">AR46*POWER(2, 0.5)*AS46</f>
        <v>1631.5937487592887</v>
      </c>
      <c r="BB46" s="75" t="n"/>
      <c r="BC46" s="163" t="n">
        <f aca="false" ca="false" dt2D="false" dtr="false" t="normal">40*LOG(P46)</f>
        <v>48.43413461259572</v>
      </c>
      <c r="BD46" s="164" t="n">
        <f aca="false" ca="false" dt2D="false" dtr="false" t="normal">BC46+S46</f>
        <v>49.00374984983416</v>
      </c>
      <c r="BF46" s="165" t="n">
        <f aca="false" ca="false" dt2D="false" dtr="false" t="normal">10*LOG10($D$29*($D$22/1000000)/2)+$J$12+10*LOG10(P46)</f>
        <v>-0.3999400661195338</v>
      </c>
      <c r="BG46" s="166" t="n">
        <f aca="false" ca="false" dt2D="false" dtr="false" t="normal">$Q$4-(BC46+S46)+$BE$4+BF46</f>
        <v>114.48797092769163</v>
      </c>
      <c r="BH46" s="167" t="n">
        <f aca="false" ca="false" dt2D="false" dtr="false" t="normal">POWER(10, (BG46+$D$16)*0.05)*1000</f>
        <v>0.42411978578042553</v>
      </c>
      <c r="BI46" s="168" t="n">
        <f aca="false" ca="false" dt2D="false" dtr="false" t="normal">POWER(10, 0.05*(BD46-BF46))</f>
        <v>295.2463217663154</v>
      </c>
      <c r="BJ46" s="168" t="n">
        <f aca="false" ca="false" dt2D="false" dtr="false" t="normal">BH46*POWER(2, 0.5)*BI46</f>
        <v>177.08754896942935</v>
      </c>
      <c r="BL46" s="148" t="n">
        <f aca="false" ca="false" dt2D="false" dtr="false" t="normal">BL45+1</f>
        <v>43</v>
      </c>
      <c r="BM46" s="169" t="n">
        <f aca="false" ca="false" dt2D="false" dtr="false" t="normal">BM45+$J$46</f>
        <v>172.5</v>
      </c>
      <c r="BO46" s="170" t="n">
        <f aca="false" ca="false" dt2D="false" dtr="false" t="normal">20*LOG10(BM46)</f>
        <v>44.735781988185856</v>
      </c>
      <c r="BP46" s="170" t="n">
        <f aca="false" ca="false" dt2D="false" dtr="false" t="normal">2*$J$6*(BM46/1000)</f>
        <v>6.046684826069573</v>
      </c>
      <c r="BQ46" s="171" t="n">
        <f aca="false" ca="false" dt2D="false" dtr="false" t="normal">$BN$4-(BO46+BP46)+$BN$8+$BN$10</f>
        <v>128.04799525908837</v>
      </c>
      <c r="BR46" s="149" t="n">
        <f aca="false" ca="false" dt2D="false" dtr="false" t="normal">POWER(10, (BQ46+$D$16)*0.05)*1000</f>
        <v>2.0206437409623046</v>
      </c>
      <c r="BS46" s="172" t="n">
        <f aca="false" ca="false" dt2D="false" dtr="false" t="normal">POWER(10, 0.05*(BO46+BP46))</f>
        <v>346.03763942224145</v>
      </c>
      <c r="BT46" s="149" t="n">
        <f aca="false" ca="false" dt2D="false" dtr="false" t="normal">BR46*BS46</f>
        <v>699.218790235923</v>
      </c>
      <c r="BW46" s="80" t="n">
        <f aca="false" ca="false" dt2D="false" dtr="false" t="normal">40*LOG10(BM46)</f>
        <v>89.47156397637171</v>
      </c>
      <c r="BY46" s="165" t="n">
        <f aca="false" ca="false" dt2D="false" dtr="false" t="normal">10*LOG10($D$29*($D$23/1000000)/2)+$J$12+10*LOG10(BM46)</f>
        <v>19.067604814348215</v>
      </c>
      <c r="BZ46" s="80" t="n">
        <f aca="false" ca="false" dt2D="false" dtr="false" t="normal">$BN$4-(BW46+BP46)+$BX$4+BY46</f>
        <v>107.44101685555225</v>
      </c>
      <c r="CZ46" s="165" t="n">
        <f aca="false" ca="false" dt2D="false" dtr="false" t="normal">10*LOG10(P44)</f>
        <v>11.903316981702915</v>
      </c>
      <c r="DB46" s="166" t="n">
        <f aca="false" ca="false" dt2D="false" dtr="false" t="normal">$CX$6+$CY$6+CZ46+$DA$6-(BC44+S44)+197</f>
        <v>94.54883616879528</v>
      </c>
      <c r="DC46" s="75" t="n"/>
      <c r="DG46" s="74" t="n">
        <f aca="false" ca="false" dt2D="false" dtr="false" t="normal">30*LOG10(P44)</f>
        <v>35.709950945108744</v>
      </c>
      <c r="DH46" s="75" t="n">
        <f aca="false" ca="false" dt2D="false" dtr="false" t="normal">$CX$6+$DC$6+$DD$6+$DE$6+$DF$6-(DG46+S44)+182</f>
        <v>131.22974770309435</v>
      </c>
    </row>
    <row outlineLevel="0" r="47">
      <c r="G47" s="126" t="n">
        <v>3</v>
      </c>
      <c r="H47" s="145" t="s"/>
      <c r="I47" s="127" t="s"/>
      <c r="J47" s="129" t="n">
        <f aca="false" ca="false" dt2D="false" dtr="false" t="normal">$D$29*(D39/1000000)/2</f>
        <v>37.5</v>
      </c>
      <c r="K47" s="84" t="s">
        <v>6</v>
      </c>
      <c r="O47" s="1" t="n">
        <f aca="false" ca="false" dt2D="false" dtr="false" t="normal">1+O46</f>
        <v>44</v>
      </c>
      <c r="P47" s="65" t="n">
        <f aca="false" ca="false" dt2D="false" dtr="false" t="normal">P46+$J$45</f>
        <v>16.625</v>
      </c>
      <c r="Q47" s="104" t="n"/>
      <c r="R47" s="67" t="n">
        <f aca="false" ca="false" dt2D="false" dtr="false" t="normal">20*LOG(P47)</f>
        <v>24.415233079502844</v>
      </c>
      <c r="S47" s="67" t="n">
        <f aca="false" ca="false" dt2D="false" dtr="false" t="normal">2*$J$6*(P47/1000)</f>
        <v>0.5827602042516328</v>
      </c>
      <c r="T47" s="67" t="n">
        <f aca="false" ca="false" dt2D="false" dtr="false" t="normal">R47+S47</f>
        <v>24.997993283754475</v>
      </c>
      <c r="U47" s="68" t="n">
        <f aca="false" ca="false" dt2D="false" dtr="false" t="normal">$Q$4-(R47+S47)+$Q$8+$Q$10</f>
        <v>133.8324687895893</v>
      </c>
      <c r="V47" s="69" t="n">
        <f aca="false" ca="false" dt2D="false" dtr="false" t="normal">POWER(10, (U47+$D$16)*0.05)*1000</f>
        <v>3.932904731885632</v>
      </c>
      <c r="W47" s="70" t="n">
        <f aca="false" ca="false" dt2D="false" dtr="false" t="normal">POWER(10, 0.05*T47)</f>
        <v>17.778686184973555</v>
      </c>
      <c r="X47" s="71" t="n">
        <f aca="false" ca="false" dt2D="false" dtr="false" t="normal">V47*POWER(2, 0.5)*W47</f>
        <v>98.88446962177494</v>
      </c>
      <c r="AK47" s="72" t="n">
        <f aca="false" ca="false" dt2D="false" dtr="false" t="normal">AK46+1</f>
        <v>44</v>
      </c>
      <c r="AL47" s="73" t="n">
        <f aca="false" ca="false" dt2D="false" dtr="false" t="normal">AL46+37.5</f>
        <v>1662.5</v>
      </c>
      <c r="AM47" s="72" t="n"/>
      <c r="AN47" s="72" t="n">
        <f aca="false" ca="false" dt2D="false" dtr="false" t="normal">20*LOG(AL47)</f>
        <v>64.41523307950284</v>
      </c>
      <c r="AO47" s="72" t="n">
        <f aca="false" ca="false" dt2D="false" dtr="false" t="normal">2*$J$6*(AL47/1000)</f>
        <v>58.27602042516328</v>
      </c>
      <c r="AP47" s="72" t="n">
        <f aca="false" ca="false" dt2D="false" dtr="false" t="normal">AN47+AO47</f>
        <v>122.69125350466612</v>
      </c>
      <c r="AQ47" s="80" t="n">
        <f aca="false" ca="false" dt2D="false" dtr="false" t="normal">$AM$4-(AN47+AO47)+$Q$8+$Q$10</f>
        <v>60.4888874529558</v>
      </c>
      <c r="AR47" s="81" t="n">
        <f aca="false" ca="false" dt2D="false" dtr="false" t="normal">POWER(10, (AQ47+$D$16)*0.05)*1000</f>
        <v>0.0008463195235691979</v>
      </c>
      <c r="AS47" s="82" t="n">
        <f aca="false" ca="false" dt2D="false" dtr="false" t="normal">POWER(10, 0.05*AP47)</f>
        <v>1363209.723703059</v>
      </c>
      <c r="AT47" s="72" t="n">
        <f aca="false" ca="false" dt2D="false" dtr="false" t="normal">AR47*POWER(2, 0.5)*AS47</f>
        <v>1631.5937487592853</v>
      </c>
      <c r="BB47" s="75" t="n"/>
      <c r="BC47" s="163" t="n">
        <f aca="false" ca="false" dt2D="false" dtr="false" t="normal">40*LOG(P47)</f>
        <v>48.83046615900569</v>
      </c>
      <c r="BD47" s="164" t="n">
        <f aca="false" ca="false" dt2D="false" dtr="false" t="normal">BC47+S47</f>
        <v>49.41322636325732</v>
      </c>
      <c r="BF47" s="165" t="n">
        <f aca="false" ca="false" dt2D="false" dtr="false" t="normal">10*LOG10($D$29*($D$22/1000000)/2)+$J$12+10*LOG10(P47)</f>
        <v>-0.3008571795170436</v>
      </c>
      <c r="BG47" s="166" t="n">
        <f aca="false" ca="false" dt2D="false" dtr="false" t="normal">$Q$4-(BC47+S47)+$BE$4+BF47</f>
        <v>114.17757730087095</v>
      </c>
      <c r="BH47" s="167" t="n">
        <f aca="false" ca="false" dt2D="false" dtr="false" t="normal">POWER(10, (BG47+$D$16)*0.05)*1000</f>
        <v>0.4092313082647939</v>
      </c>
      <c r="BI47" s="168" t="n">
        <f aca="false" ca="false" dt2D="false" dtr="false" t="normal">POWER(10, 0.05*(BD47-BF47))</f>
        <v>305.9878465089588</v>
      </c>
      <c r="BJ47" s="168" t="n">
        <f aca="false" ca="false" dt2D="false" dtr="false" t="normal">BH47*POWER(2, 0.5)*BI47</f>
        <v>177.08754896942918</v>
      </c>
      <c r="BL47" s="148" t="n">
        <f aca="false" ca="false" dt2D="false" dtr="false" t="normal">BL46+1</f>
        <v>44</v>
      </c>
      <c r="BM47" s="169" t="n">
        <f aca="false" ca="false" dt2D="false" dtr="false" t="normal">BM46+$J$46</f>
        <v>176.25</v>
      </c>
      <c r="BO47" s="170" t="n">
        <f aca="false" ca="false" dt2D="false" dtr="false" t="normal">20*LOG10(BM47)</f>
        <v>44.92258251326873</v>
      </c>
      <c r="BP47" s="170" t="n">
        <f aca="false" ca="false" dt2D="false" dtr="false" t="normal">2*$J$6*(BM47/1000)</f>
        <v>6.17813449620152</v>
      </c>
      <c r="BQ47" s="171" t="n">
        <f aca="false" ca="false" dt2D="false" dtr="false" t="normal">$BN$4-(BO47+BP47)+$BN$8+$BN$10</f>
        <v>127.72974506387354</v>
      </c>
      <c r="BR47" s="149" t="n">
        <f aca="false" ca="false" dt2D="false" dtr="false" t="normal">POWER(10, (BQ47+$D$16)*0.05)*1000</f>
        <v>1.9479474656835647</v>
      </c>
      <c r="BS47" s="172" t="n">
        <f aca="false" ca="false" dt2D="false" dtr="false" t="normal">POWER(10, 0.05*(BO47+BP47))</f>
        <v>358.95156443069425</v>
      </c>
      <c r="BT47" s="149" t="n">
        <f aca="false" ca="false" dt2D="false" dtr="false" t="normal">BR47*BS47</f>
        <v>699.2187902359217</v>
      </c>
      <c r="BW47" s="80" t="n">
        <f aca="false" ca="false" dt2D="false" dtr="false" t="normal">40*LOG10(BM47)</f>
        <v>89.84516502653746</v>
      </c>
      <c r="BY47" s="165" t="n">
        <f aca="false" ca="false" dt2D="false" dtr="false" t="normal">10*LOG10($D$29*($D$23/1000000)/2)+$J$12+10*LOG10(BM47)</f>
        <v>19.16100507688965</v>
      </c>
      <c r="BZ47" s="80" t="n">
        <f aca="false" ca="false" dt2D="false" dtr="false" t="normal">$BN$4-(BW47+BP47)+$BX$4+BY47</f>
        <v>107.029366397796</v>
      </c>
      <c r="CZ47" s="165" t="n">
        <f aca="false" ca="false" dt2D="false" dtr="false" t="normal">10*LOG10(P45)</f>
        <v>12.007137339640133</v>
      </c>
      <c r="DB47" s="166" t="n">
        <f aca="false" ca="false" dt2D="false" dtr="false" t="normal">$CX$6+$CY$6+CZ47+$DA$6-(BC45+S45)+197</f>
        <v>94.22423012797043</v>
      </c>
      <c r="DC47" s="75" t="n"/>
      <c r="DG47" s="74" t="n">
        <f aca="false" ca="false" dt2D="false" dtr="false" t="normal">30*LOG10(P45)</f>
        <v>36.0214120189204</v>
      </c>
      <c r="DH47" s="75" t="n">
        <f aca="false" ca="false" dt2D="false" dtr="false" t="normal">$CX$6+$DC$6+$DD$6+$DE$6+$DF$6-(DG47+S45)+182</f>
        <v>130.9051416622695</v>
      </c>
    </row>
    <row outlineLevel="0" r="48">
      <c r="O48" s="1" t="n">
        <f aca="false" ca="false" dt2D="false" dtr="false" t="normal">1+O47</f>
        <v>45</v>
      </c>
      <c r="P48" s="65" t="n">
        <f aca="false" ca="false" dt2D="false" dtr="false" t="normal">P47+$J$45</f>
        <v>17</v>
      </c>
      <c r="Q48" s="104" t="n"/>
      <c r="R48" s="67" t="n">
        <f aca="false" ca="false" dt2D="false" dtr="false" t="normal">20*LOG(P48)</f>
        <v>24.60897842756548</v>
      </c>
      <c r="S48" s="67" t="n">
        <f aca="false" ca="false" dt2D="false" dtr="false" t="normal">2*$J$6*(P48/1000)</f>
        <v>0.5959051712648276</v>
      </c>
      <c r="T48" s="67" t="n">
        <f aca="false" ca="false" dt2D="false" dtr="false" t="normal">R48+S48</f>
        <v>25.204883598830307</v>
      </c>
      <c r="U48" s="68" t="n">
        <f aca="false" ca="false" dt2D="false" dtr="false" t="normal">$Q$4-(R48+S48)+$Q$8+$Q$10</f>
        <v>133.62557847451347</v>
      </c>
      <c r="V48" s="69" t="n">
        <f aca="false" ca="false" dt2D="false" dtr="false" t="normal">POWER(10, (U48+$D$16)*0.05)*1000</f>
        <v>3.840333234405377</v>
      </c>
      <c r="W48" s="70" t="n">
        <f aca="false" ca="false" dt2D="false" dtr="false" t="normal">POWER(10, 0.05*T48)</f>
        <v>18.20724264164502</v>
      </c>
      <c r="X48" s="71" t="n">
        <f aca="false" ca="false" dt2D="false" dtr="false" t="normal">V48*POWER(2, 0.5)*W48</f>
        <v>98.88446962177483</v>
      </c>
      <c r="AK48" s="72" t="n">
        <f aca="false" ca="false" dt2D="false" dtr="false" t="normal">AK47+1</f>
        <v>45</v>
      </c>
      <c r="AL48" s="73" t="n">
        <f aca="false" ca="false" dt2D="false" dtr="false" t="normal">AL47+37.5</f>
        <v>1700</v>
      </c>
      <c r="AM48" s="72" t="n"/>
      <c r="AN48" s="72" t="n">
        <f aca="false" ca="false" dt2D="false" dtr="false" t="normal">20*LOG(AL48)</f>
        <v>64.60897842756548</v>
      </c>
      <c r="AO48" s="72" t="n">
        <f aca="false" ca="false" dt2D="false" dtr="false" t="normal">2*$J$6*(AL48/1000)</f>
        <v>59.590517126482744</v>
      </c>
      <c r="AP48" s="72" t="n">
        <f aca="false" ca="false" dt2D="false" dtr="false" t="normal">AN48+AO48</f>
        <v>124.19949555404821</v>
      </c>
      <c r="AQ48" s="80" t="n">
        <f aca="false" ca="false" dt2D="false" dtr="false" t="normal">$AM$4-(AN48+AO48)+$Q$8+$Q$10</f>
        <v>58.98064540357371</v>
      </c>
      <c r="AR48" s="81" t="n">
        <f aca="false" ca="false" dt2D="false" dtr="false" t="normal">POWER(10, (AQ48+$D$16)*0.05)*1000</f>
        <v>0.0007114137538022104</v>
      </c>
      <c r="AS48" s="82" t="n">
        <f aca="false" ca="false" dt2D="false" dtr="false" t="normal">POWER(10, 0.05*AP48)</f>
        <v>1621715.9110618336</v>
      </c>
      <c r="AT48" s="72" t="n">
        <f aca="false" ca="false" dt2D="false" dtr="false" t="normal">AR48*POWER(2, 0.5)*AS48</f>
        <v>1631.5937487592853</v>
      </c>
      <c r="BB48" s="75" t="n"/>
      <c r="BC48" s="163" t="n">
        <f aca="false" ca="false" dt2D="false" dtr="false" t="normal">40*LOG(P48)</f>
        <v>49.21795685513096</v>
      </c>
      <c r="BD48" s="164" t="n">
        <f aca="false" ca="false" dt2D="false" dtr="false" t="normal">BC48+S48</f>
        <v>49.81386202639578</v>
      </c>
      <c r="BF48" s="165" t="n">
        <f aca="false" ca="false" dt2D="false" dtr="false" t="normal">10*LOG10($D$29*($D$22/1000000)/2)+$J$12+10*LOG10(P48)</f>
        <v>-0.20398450548572633</v>
      </c>
      <c r="BG48" s="166" t="n">
        <f aca="false" ca="false" dt2D="false" dtr="false" t="normal">$Q$4-(BC48+S48)+$BE$4+BF48</f>
        <v>113.87381431176382</v>
      </c>
      <c r="BH48" s="167" t="n">
        <f aca="false" ca="false" dt2D="false" dtr="false" t="normal">POWER(10, (BG48+$D$16)*0.05)*1000</f>
        <v>0.39516702970576745</v>
      </c>
      <c r="BI48" s="168" t="n">
        <f aca="false" ca="false" dt2D="false" dtr="false" t="normal">POWER(10, 0.05*(BD48-BF48))</f>
        <v>316.87817385277384</v>
      </c>
      <c r="BJ48" s="168" t="n">
        <f aca="false" ca="false" dt2D="false" dtr="false" t="normal">BH48*POWER(2, 0.5)*BI48</f>
        <v>177.08754896942955</v>
      </c>
      <c r="BL48" s="148" t="n">
        <f aca="false" ca="false" dt2D="false" dtr="false" t="normal">BL47+1</f>
        <v>45</v>
      </c>
      <c r="BM48" s="169" t="n">
        <f aca="false" ca="false" dt2D="false" dtr="false" t="normal">BM47+$J$46</f>
        <v>180</v>
      </c>
      <c r="BO48" s="170" t="n">
        <f aca="false" ca="false" dt2D="false" dtr="false" t="normal">20*LOG10(BM48)</f>
        <v>45.10545010206612</v>
      </c>
      <c r="BP48" s="170" t="n">
        <f aca="false" ca="false" dt2D="false" dtr="false" t="normal">2*$J$6*(BM48/1000)</f>
        <v>6.309584166333467</v>
      </c>
      <c r="BQ48" s="171" t="n">
        <f aca="false" ca="false" dt2D="false" dtr="false" t="normal">$BN$4-(BO48+BP48)+$BN$8+$BN$10</f>
        <v>127.41542780494422</v>
      </c>
      <c r="BR48" s="149" t="n">
        <f aca="false" ca="false" dt2D="false" dtr="false" t="normal">POWER(10, (BQ48+$D$16)*0.05)*1000</f>
        <v>1.8787170520727228</v>
      </c>
      <c r="BS48" s="172" t="n">
        <f aca="false" ca="false" dt2D="false" dtr="false" t="normal">POWER(10, 0.05*(BO48+BP48))</f>
        <v>372.1788703969549</v>
      </c>
      <c r="BT48" s="149" t="n">
        <f aca="false" ca="false" dt2D="false" dtr="false" t="normal">BR48*BS48</f>
        <v>699.218790235923</v>
      </c>
      <c r="BW48" s="80" t="n">
        <f aca="false" ca="false" dt2D="false" dtr="false" t="normal">40*LOG10(BM48)</f>
        <v>90.21090020413224</v>
      </c>
      <c r="BY48" s="165" t="n">
        <f aca="false" ca="false" dt2D="false" dtr="false" t="normal">10*LOG10($D$29*($D$23/1000000)/2)+$J$12+10*LOG10(BM48)</f>
        <v>19.252438871288348</v>
      </c>
      <c r="BZ48" s="80" t="n">
        <f aca="false" ca="false" dt2D="false" dtr="false" t="normal">$BN$4-(BW48+BP48)+$BX$4+BY48</f>
        <v>106.62361534446796</v>
      </c>
      <c r="CZ48" s="165" t="n">
        <f aca="false" ca="false" dt2D="false" dtr="false" t="normal">10*LOG10(P46)</f>
        <v>12.108533653148932</v>
      </c>
      <c r="DB48" s="166" t="n">
        <f aca="false" ca="false" dt2D="false" dtr="false" t="normal">$CX$6+$CY$6+CZ48+$DA$6-(BC46+S46)+197</f>
        <v>93.90689622043084</v>
      </c>
      <c r="DC48" s="75" t="n"/>
      <c r="DG48" s="74" t="n">
        <f aca="false" ca="false" dt2D="false" dtr="false" t="normal">30*LOG10(P46)</f>
        <v>36.325600959446795</v>
      </c>
      <c r="DH48" s="75" t="n">
        <f aca="false" ca="false" dt2D="false" dtr="false" t="normal">$CX$6+$DC$6+$DD$6+$DE$6+$DF$6-(DG48+S46)+182</f>
        <v>130.5878077547299</v>
      </c>
    </row>
    <row outlineLevel="0" r="49">
      <c r="O49" s="1" t="n">
        <f aca="false" ca="false" dt2D="false" dtr="false" t="normal">1+O48</f>
        <v>46</v>
      </c>
      <c r="P49" s="65" t="n">
        <f aca="false" ca="false" dt2D="false" dtr="false" t="normal">P48+$J$45</f>
        <v>17.375</v>
      </c>
      <c r="Q49" s="104" t="n"/>
      <c r="R49" s="67" t="n">
        <f aca="false" ca="false" dt2D="false" dtr="false" t="normal">20*LOG(P49)</f>
        <v>24.798496265243028</v>
      </c>
      <c r="S49" s="67" t="n">
        <f aca="false" ca="false" dt2D="false" dtr="false" t="normal">2*$J$6*(P49/1000)</f>
        <v>0.6090501382780222</v>
      </c>
      <c r="T49" s="67" t="n">
        <f aca="false" ca="false" dt2D="false" dtr="false" t="normal">R49+S49</f>
        <v>25.40754640352105</v>
      </c>
      <c r="U49" s="68" t="n">
        <f aca="false" ca="false" dt2D="false" dtr="false" t="normal">$Q$4-(R49+S49)+$Q$8+$Q$10</f>
        <v>133.42291566982274</v>
      </c>
      <c r="V49" s="69" t="n">
        <f aca="false" ca="false" dt2D="false" dtr="false" t="normal">POWER(10, (U49+$D$16)*0.05)*1000</f>
        <v>3.751766234548935</v>
      </c>
      <c r="W49" s="70" t="n">
        <f aca="false" ca="false" dt2D="false" dtr="false" t="normal">POWER(10, 0.05*T49)</f>
        <v>18.637056429502934</v>
      </c>
      <c r="X49" s="71" t="n">
        <f aca="false" ca="false" dt2D="false" dtr="false" t="normal">V49*POWER(2, 0.5)*W49</f>
        <v>98.88446962177498</v>
      </c>
      <c r="AK49" s="72" t="n">
        <f aca="false" ca="false" dt2D="false" dtr="false" t="normal">AK48+1</f>
        <v>46</v>
      </c>
      <c r="AL49" s="73" t="n">
        <f aca="false" ca="false" dt2D="false" dtr="false" t="normal">AL48+37.5</f>
        <v>1737.5</v>
      </c>
      <c r="AM49" s="72" t="n"/>
      <c r="AN49" s="72" t="n">
        <f aca="false" ca="false" dt2D="false" dtr="false" t="normal">20*LOG(AL49)</f>
        <v>64.79849626524302</v>
      </c>
      <c r="AO49" s="72" t="n">
        <f aca="false" ca="false" dt2D="false" dtr="false" t="normal">2*$J$6*(AL49/1000)</f>
        <v>60.90501382780222</v>
      </c>
      <c r="AP49" s="72" t="n">
        <f aca="false" ca="false" dt2D="false" dtr="false" t="normal">AN49+AO49</f>
        <v>125.70351009304524</v>
      </c>
      <c r="AQ49" s="80" t="n">
        <f aca="false" ca="false" dt2D="false" dtr="false" t="normal">$AM$4-(AN49+AO49)+$Q$8+$Q$10</f>
        <v>57.476630864576684</v>
      </c>
      <c r="AR49" s="81" t="n">
        <f aca="false" ca="false" dt2D="false" dtr="false" t="normal">POWER(10, (AQ49+$D$16)*0.05)*1000</f>
        <v>0.0005983034818197287</v>
      </c>
      <c r="AS49" s="82" t="n">
        <f aca="false" ca="false" dt2D="false" dtr="false" t="normal">POWER(10, 0.05*AP49)</f>
        <v>1928304.011168852</v>
      </c>
      <c r="AT49" s="72" t="n">
        <f aca="false" ca="false" dt2D="false" dtr="false" t="normal">AR49*POWER(2, 0.5)*AS49</f>
        <v>1631.5937487592887</v>
      </c>
      <c r="BB49" s="75" t="n"/>
      <c r="BC49" s="163" t="n">
        <f aca="false" ca="false" dt2D="false" dtr="false" t="normal">40*LOG(P49)</f>
        <v>49.596992530486055</v>
      </c>
      <c r="BD49" s="164" t="n">
        <f aca="false" ca="false" dt2D="false" dtr="false" t="normal">BC49+S49</f>
        <v>50.20604266876408</v>
      </c>
      <c r="BF49" s="165" t="n">
        <f aca="false" ca="false" dt2D="false" dtr="false" t="normal">10*LOG10($D$29*($D$22/1000000)/2)+$J$12+10*LOG10(P49)</f>
        <v>-0.10922558664695181</v>
      </c>
      <c r="BG49" s="166" t="n">
        <f aca="false" ca="false" dt2D="false" dtr="false" t="normal">$Q$4-(BC49+S49)+$BE$4+BF49</f>
        <v>113.5763925882343</v>
      </c>
      <c r="BH49" s="167" t="n">
        <f aca="false" ca="false" dt2D="false" dtr="false" t="normal">POWER(10, (BG49+$D$16)*0.05)*1000</f>
        <v>0.38186479042698224</v>
      </c>
      <c r="BI49" s="168" t="n">
        <f aca="false" ca="false" dt2D="false" dtr="false" t="normal">POWER(10, 0.05*(BD49-BF49))</f>
        <v>327.916607865244</v>
      </c>
      <c r="BJ49" s="168" t="n">
        <f aca="false" ca="false" dt2D="false" dtr="false" t="normal">BH49*POWER(2, 0.5)*BI49</f>
        <v>177.08754896942938</v>
      </c>
      <c r="BL49" s="148" t="n">
        <f aca="false" ca="false" dt2D="false" dtr="false" t="normal">BL48+1</f>
        <v>46</v>
      </c>
      <c r="BM49" s="169" t="n">
        <f aca="false" ca="false" dt2D="false" dtr="false" t="normal">BM48+$J$46</f>
        <v>183.75</v>
      </c>
      <c r="BO49" s="170" t="n">
        <f aca="false" ca="false" dt2D="false" dtr="false" t="normal">20*LOG10(BM49)</f>
        <v>45.284546955124654</v>
      </c>
      <c r="BP49" s="170" t="n">
        <f aca="false" ca="false" dt2D="false" dtr="false" t="normal">2*$J$6*(BM49/1000)</f>
        <v>6.441033836465414</v>
      </c>
      <c r="BQ49" s="171" t="n">
        <f aca="false" ca="false" dt2D="false" dtr="false" t="normal">$BN$4-(BO49+BP49)+$BN$8+$BN$10</f>
        <v>127.10488128175373</v>
      </c>
      <c r="BR49" s="149" t="n">
        <f aca="false" ca="false" dt2D="false" dtr="false" t="normal">POWER(10, (BQ49+$D$16)*0.05)*1000</f>
        <v>1.8127338770366075</v>
      </c>
      <c r="BS49" s="172" t="n">
        <f aca="false" ca="false" dt2D="false" dtr="false" t="normal">POWER(10, 0.05*(BO49+BP49))</f>
        <v>385.726111865345</v>
      </c>
      <c r="BT49" s="149" t="n">
        <f aca="false" ca="false" dt2D="false" dtr="false" t="normal">BR49*BS49</f>
        <v>699.2187902359229</v>
      </c>
      <c r="BW49" s="80" t="n">
        <f aca="false" ca="false" dt2D="false" dtr="false" t="normal">40*LOG10(BM49)</f>
        <v>90.56909391024931</v>
      </c>
      <c r="BY49" s="165" t="n">
        <f aca="false" ca="false" dt2D="false" dtr="false" t="normal">10*LOG10($D$29*($D$23/1000000)/2)+$J$12+10*LOG10(BM49)</f>
        <v>19.341987297817614</v>
      </c>
      <c r="BZ49" s="80" t="n">
        <f aca="false" ca="false" dt2D="false" dtr="false" t="normal">$BN$4-(BW49+BP49)+$BX$4+BY49</f>
        <v>106.22352039474822</v>
      </c>
      <c r="CZ49" s="165" t="n">
        <f aca="false" ca="false" dt2D="false" dtr="false" t="normal">10*LOG10(P47)</f>
        <v>12.207616539751422</v>
      </c>
      <c r="DB49" s="166" t="n">
        <f aca="false" ca="false" dt2D="false" dtr="false" t="normal">$CX$6+$CY$6+CZ49+$DA$6-(BC47+S47)+197</f>
        <v>93.59650259361015</v>
      </c>
      <c r="DC49" s="75" t="n"/>
      <c r="DG49" s="74" t="n">
        <f aca="false" ca="false" dt2D="false" dtr="false" t="normal">30*LOG10(P47)</f>
        <v>36.62284961925427</v>
      </c>
      <c r="DH49" s="75" t="n">
        <f aca="false" ca="false" dt2D="false" dtr="false" t="normal">$CX$6+$DC$6+$DD$6+$DE$6+$DF$6-(DG49+S47)+182</f>
        <v>130.27741412790925</v>
      </c>
    </row>
    <row outlineLevel="0" r="50">
      <c r="O50" s="1" t="n">
        <f aca="false" ca="false" dt2D="false" dtr="false" t="normal">1+O49</f>
        <v>47</v>
      </c>
      <c r="P50" s="65" t="n">
        <f aca="false" ca="false" dt2D="false" dtr="false" t="normal">P49+$J$45</f>
        <v>17.75</v>
      </c>
      <c r="Q50" s="104" t="n"/>
      <c r="R50" s="67" t="n">
        <f aca="false" ca="false" dt2D="false" dtr="false" t="normal">20*LOG(P50)</f>
        <v>24.983967147822256</v>
      </c>
      <c r="S50" s="67" t="n">
        <f aca="false" ca="false" dt2D="false" dtr="false" t="normal">2*$J$6*(P50/1000)</f>
        <v>0.6221951052912169</v>
      </c>
      <c r="T50" s="67" t="n">
        <f aca="false" ca="false" dt2D="false" dtr="false" t="normal">R50+S50</f>
        <v>25.60616225311347</v>
      </c>
      <c r="U50" s="68" t="n">
        <f aca="false" ca="false" dt2D="false" dtr="false" t="normal">$Q$4-(R50+S50)+$Q$8+$Q$10</f>
        <v>133.22429982023033</v>
      </c>
      <c r="V50" s="69" t="n">
        <f aca="false" ca="false" dt2D="false" dtr="false" t="normal">POWER(10, (U50+$D$16)*0.05)*1000</f>
        <v>3.6669499133901238</v>
      </c>
      <c r="W50" s="70" t="n">
        <f aca="false" ca="false" dt2D="false" dtr="false" t="normal">POWER(10, 0.05*T50)</f>
        <v>19.068130374038557</v>
      </c>
      <c r="X50" s="71" t="n">
        <f aca="false" ca="false" dt2D="false" dtr="false" t="normal">V50*POWER(2, 0.5)*W50</f>
        <v>98.88446962177503</v>
      </c>
      <c r="AK50" s="72" t="n">
        <f aca="false" ca="false" dt2D="false" dtr="false" t="normal">AK49+1</f>
        <v>47</v>
      </c>
      <c r="AL50" s="73" t="n">
        <f aca="false" ca="false" dt2D="false" dtr="false" t="normal">AL49+37.5</f>
        <v>1775</v>
      </c>
      <c r="AM50" s="72" t="n"/>
      <c r="AN50" s="72" t="n">
        <f aca="false" ca="false" dt2D="false" dtr="false" t="normal">20*LOG(AL50)</f>
        <v>64.98396714782226</v>
      </c>
      <c r="AO50" s="72" t="n">
        <f aca="false" ca="false" dt2D="false" dtr="false" t="normal">2*$J$6*(AL50/1000)</f>
        <v>62.21951052912169</v>
      </c>
      <c r="AP50" s="72" t="n">
        <f aca="false" ca="false" dt2D="false" dtr="false" t="normal">AN50+AO50</f>
        <v>127.20347767694395</v>
      </c>
      <c r="AQ50" s="80" t="n">
        <f aca="false" ca="false" dt2D="false" dtr="false" t="normal">$AM$4-(AN50+AO50)+$Q$8+$Q$10</f>
        <v>55.976663280677975</v>
      </c>
      <c r="AR50" s="81" t="n">
        <f aca="false" ca="false" dt2D="false" dtr="false" t="normal">POWER(10, (AQ50+$D$16)*0.05)*1000</f>
        <v>0.0005034115215817474</v>
      </c>
      <c r="AS50" s="82" t="n">
        <f aca="false" ca="false" dt2D="false" dtr="false" t="normal">POWER(10, 0.05*AP50)</f>
        <v>2291785.059396825</v>
      </c>
      <c r="AT50" s="72" t="n">
        <f aca="false" ca="false" dt2D="false" dtr="false" t="normal">AR50*POWER(2, 0.5)*AS50</f>
        <v>1631.5937487592855</v>
      </c>
      <c r="BB50" s="75" t="n"/>
      <c r="BC50" s="163" t="n">
        <f aca="false" ca="false" dt2D="false" dtr="false" t="normal">40*LOG(P50)</f>
        <v>49.96793429564451</v>
      </c>
      <c r="BD50" s="164" t="n">
        <f aca="false" ca="false" dt2D="false" dtr="false" t="normal">BC50+S50</f>
        <v>50.59012940093573</v>
      </c>
      <c r="BF50" s="165" t="n">
        <f aca="false" ca="false" dt2D="false" dtr="false" t="normal">10*LOG10($D$29*($D$22/1000000)/2)+$J$12+10*LOG10(P50)</f>
        <v>-0.01649014535733606</v>
      </c>
      <c r="BG50" s="166" t="n">
        <f aca="false" ca="false" dt2D="false" dtr="false" t="normal">$Q$4-(BC50+S50)+$BE$4+BF50</f>
        <v>113.28504129735227</v>
      </c>
      <c r="BH50" s="167" t="n">
        <f aca="false" ca="false" dt2D="false" dtr="false" t="normal">POWER(10, (BG50+$D$16)*0.05)*1000</f>
        <v>0.3692683210949582</v>
      </c>
      <c r="BI50" s="168" t="n">
        <f aca="false" ca="false" dt2D="false" dtr="false" t="normal">POWER(10, 0.05*(BD50-BF50))</f>
        <v>339.1024888587389</v>
      </c>
      <c r="BJ50" s="168" t="n">
        <f aca="false" ca="false" dt2D="false" dtr="false" t="normal">BH50*POWER(2, 0.5)*BI50</f>
        <v>177.08754896942938</v>
      </c>
      <c r="BL50" s="148" t="n">
        <f aca="false" ca="false" dt2D="false" dtr="false" t="normal">BL49+1</f>
        <v>47</v>
      </c>
      <c r="BM50" s="169" t="n">
        <f aca="false" ca="false" dt2D="false" dtr="false" t="normal">BM49+$J$46</f>
        <v>187.5</v>
      </c>
      <c r="BO50" s="170" t="n">
        <f aca="false" ca="false" dt2D="false" dtr="false" t="normal">20*LOG10(BM50)</f>
        <v>45.46002544127475</v>
      </c>
      <c r="BP50" s="170" t="n">
        <f aca="false" ca="false" dt2D="false" dtr="false" t="normal">2*$J$6*(BM50/1000)</f>
        <v>6.5724835065973615</v>
      </c>
      <c r="BQ50" s="171" t="n">
        <f aca="false" ca="false" dt2D="false" dtr="false" t="normal">$BN$4-(BO50+BP50)+$BN$8+$BN$10</f>
        <v>126.79795312547168</v>
      </c>
      <c r="BR50" s="149" t="n">
        <f aca="false" ca="false" dt2D="false" dtr="false" t="normal">POWER(10, (BQ50+$D$16)*0.05)*1000</f>
        <v>1.7497969019379773</v>
      </c>
      <c r="BS50" s="172" t="n">
        <f aca="false" ca="false" dt2D="false" dtr="false" t="normal">POWER(10, 0.05*(BO50+BP50))</f>
        <v>399.5999704088553</v>
      </c>
      <c r="BT50" s="149" t="n">
        <f aca="false" ca="false" dt2D="false" dtr="false" t="normal">BR50*BS50</f>
        <v>699.2187902359225</v>
      </c>
      <c r="BW50" s="80" t="n">
        <f aca="false" ca="false" dt2D="false" dtr="false" t="normal">40*LOG10(BM50)</f>
        <v>90.9200508825495</v>
      </c>
      <c r="BY50" s="165" t="n">
        <f aca="false" ca="false" dt2D="false" dtr="false" t="normal">10*LOG10($D$29*($D$23/1000000)/2)+$J$12+10*LOG10(BM50)</f>
        <v>19.429726540892663</v>
      </c>
      <c r="BZ50" s="80" t="n">
        <f aca="false" ca="false" dt2D="false" dtr="false" t="normal">$BN$4-(BW50+BP50)+$BX$4+BY50</f>
        <v>105.82885299539112</v>
      </c>
      <c r="CZ50" s="165" t="n">
        <f aca="false" ca="false" dt2D="false" dtr="false" t="normal">10*LOG10(P48)</f>
        <v>12.30448921378274</v>
      </c>
      <c r="DB50" s="166" t="n">
        <f aca="false" ca="false" dt2D="false" dtr="false" t="normal">$CX$6+$CY$6+CZ50+$DA$6-(BC48+S48)+197</f>
        <v>93.29273960450303</v>
      </c>
      <c r="DC50" s="75" t="n"/>
      <c r="DG50" s="74" t="n">
        <f aca="false" ca="false" dt2D="false" dtr="false" t="normal">30*LOG10(P48)</f>
        <v>36.91346764134822</v>
      </c>
      <c r="DH50" s="75" t="n">
        <f aca="false" ca="false" dt2D="false" dtr="false" t="normal">$CX$6+$DC$6+$DD$6+$DE$6+$DF$6-(DG50+S48)+182</f>
        <v>129.9736511388021</v>
      </c>
    </row>
    <row outlineLevel="0" r="51">
      <c r="O51" s="1" t="n">
        <f aca="false" ca="false" dt2D="false" dtr="false" t="normal">1+O50</f>
        <v>48</v>
      </c>
      <c r="P51" s="65" t="n">
        <f aca="false" ca="false" dt2D="false" dtr="false" t="normal">P50+$J$45</f>
        <v>18.125</v>
      </c>
      <c r="Q51" s="104" t="n"/>
      <c r="R51" s="67" t="n">
        <f aca="false" ca="false" dt2D="false" dtr="false" t="normal">20*LOG(P51)</f>
        <v>25.165560304860627</v>
      </c>
      <c r="S51" s="67" t="n">
        <f aca="false" ca="false" dt2D="false" dtr="false" t="normal">2*$J$6*(P51/1000)</f>
        <v>0.6353400723044116</v>
      </c>
      <c r="T51" s="67" t="n">
        <f aca="false" ca="false" dt2D="false" dtr="false" t="normal">R51+S51</f>
        <v>25.80090037716504</v>
      </c>
      <c r="U51" s="68" t="n">
        <f aca="false" ca="false" dt2D="false" dtr="false" t="normal">$Q$4-(R51+S51)+$Q$8+$Q$10</f>
        <v>133.02956169617875</v>
      </c>
      <c r="V51" s="69" t="n">
        <f aca="false" ca="false" dt2D="false" dtr="false" t="normal">POWER(10, (U51+$D$16)*0.05)*1000</f>
        <v>3.585651457725871</v>
      </c>
      <c r="W51" s="70" t="n">
        <f aca="false" ca="false" dt2D="false" dtr="false" t="normal">POWER(10, 0.05*T51)</f>
        <v>19.500467306417658</v>
      </c>
      <c r="X51" s="71" t="n">
        <f aca="false" ca="false" dt2D="false" dtr="false" t="normal">V51*POWER(2, 0.5)*W51</f>
        <v>98.88446962177487</v>
      </c>
      <c r="AK51" s="72" t="n">
        <f aca="false" ca="false" dt2D="false" dtr="false" t="normal">AK50+1</f>
        <v>48</v>
      </c>
      <c r="AL51" s="73" t="n">
        <f aca="false" ca="false" dt2D="false" dtr="false" t="normal">AL50+37.5</f>
        <v>1812.5</v>
      </c>
      <c r="AM51" s="72" t="n"/>
      <c r="AN51" s="72" t="n">
        <f aca="false" ca="false" dt2D="false" dtr="false" t="normal">20*LOG(AL51)</f>
        <v>65.16556030486062</v>
      </c>
      <c r="AO51" s="72" t="n">
        <f aca="false" ca="false" dt2D="false" dtr="false" t="normal">2*$J$6*(AL51/1000)</f>
        <v>63.53400723044116</v>
      </c>
      <c r="AP51" s="72" t="n">
        <f aca="false" ca="false" dt2D="false" dtr="false" t="normal">AN51+AO51</f>
        <v>128.69956753530178</v>
      </c>
      <c r="AQ51" s="80" t="n">
        <f aca="false" ca="false" dt2D="false" dtr="false" t="normal">$AM$4-(AN51+AO51)+$Q$8+$Q$10</f>
        <v>54.48057342232014</v>
      </c>
      <c r="AR51" s="81" t="n">
        <f aca="false" ca="false" dt2D="false" dtr="false" t="normal">POWER(10, (AQ51+$D$16)*0.05)*1000</f>
        <v>0.00042375872975995254</v>
      </c>
      <c r="AS51" s="82" t="n">
        <f aca="false" ca="false" dt2D="false" dtr="false" t="normal">POWER(10, 0.05*AP51)</f>
        <v>2722565.749955914</v>
      </c>
      <c r="AT51" s="72" t="n">
        <f aca="false" ca="false" dt2D="false" dtr="false" t="normal">AR51*POWER(2, 0.5)*AS51</f>
        <v>1631.5937487592855</v>
      </c>
      <c r="BB51" s="75" t="n"/>
      <c r="BC51" s="163" t="n">
        <f aca="false" ca="false" dt2D="false" dtr="false" t="normal">40*LOG(P51)</f>
        <v>50.33112060972125</v>
      </c>
      <c r="BD51" s="164" t="n">
        <f aca="false" ca="false" dt2D="false" dtr="false" t="normal">BC51+S51</f>
        <v>50.96646068202566</v>
      </c>
      <c r="BF51" s="165" t="n">
        <f aca="false" ca="false" dt2D="false" dtr="false" t="normal">10*LOG10($D$29*($D$22/1000000)/2)+$J$12+10*LOG10(P51)</f>
        <v>0.07430643316184771</v>
      </c>
      <c r="BG51" s="166" t="n">
        <f aca="false" ca="false" dt2D="false" dtr="false" t="normal">$Q$4-(BC51+S51)+$BE$4+BF51</f>
        <v>112.99950659478152</v>
      </c>
      <c r="BH51" s="167" t="n">
        <f aca="false" ca="false" dt2D="false" dtr="false" t="normal">POWER(10, (BG51+$D$16)*0.05)*1000</f>
        <v>0.35732657507412974</v>
      </c>
      <c r="BI51" s="168" t="n">
        <f aca="false" ca="false" dt2D="false" dtr="false" t="normal">POWER(10, 0.05*(BD51-BF51))</f>
        <v>350.4351914324057</v>
      </c>
      <c r="BJ51" s="168" t="n">
        <f aca="false" ca="false" dt2D="false" dtr="false" t="normal">BH51*POWER(2, 0.5)*BI51</f>
        <v>177.0875489694297</v>
      </c>
      <c r="BL51" s="148" t="n">
        <f aca="false" ca="false" dt2D="false" dtr="false" t="normal">BL50+1</f>
        <v>48</v>
      </c>
      <c r="BM51" s="169" t="n">
        <f aca="false" ca="false" dt2D="false" dtr="false" t="normal">BM50+$J$46</f>
        <v>191.25</v>
      </c>
      <c r="BO51" s="170" t="n">
        <f aca="false" ca="false" dt2D="false" dtr="false" t="normal">20*LOG10(BM51)</f>
        <v>45.632028876513104</v>
      </c>
      <c r="BP51" s="170" t="n">
        <f aca="false" ca="false" dt2D="false" dtr="false" t="normal">2*$J$6*(BM51/1000)</f>
        <v>6.7039331767293096</v>
      </c>
      <c r="BQ51" s="171" t="n">
        <f aca="false" ca="false" dt2D="false" dtr="false" t="normal">$BN$4-(BO51+BP51)+$BN$8+$BN$10</f>
        <v>126.49450002010138</v>
      </c>
      <c r="BR51" s="149" t="n">
        <f aca="false" ca="false" dt2D="false" dtr="false" t="normal">POWER(10, (BQ51+$D$16)*0.05)*1000</f>
        <v>1.6897209472361001</v>
      </c>
      <c r="BS51" s="172" t="n">
        <f aca="false" ca="false" dt2D="false" dtr="false" t="normal">POWER(10, 0.05*(BO51+BP51))</f>
        <v>413.80725697911487</v>
      </c>
      <c r="BT51" s="149" t="n">
        <f aca="false" ca="false" dt2D="false" dtr="false" t="normal">BR51*BS51</f>
        <v>699.2187902359223</v>
      </c>
      <c r="BW51" s="80" t="n">
        <f aca="false" ca="false" dt2D="false" dtr="false" t="normal">40*LOG10(BM51)</f>
        <v>91.26405775302621</v>
      </c>
      <c r="BY51" s="165" t="n">
        <f aca="false" ca="false" dt2D="false" dtr="false" t="normal">10*LOG10($D$29*($D$23/1000000)/2)+$J$12+10*LOG10(BM51)</f>
        <v>19.51572825851184</v>
      </c>
      <c r="BZ51" s="80" t="n">
        <f aca="false" ca="false" dt2D="false" dtr="false" t="normal">$BN$4-(BW51+BP51)+$BX$4+BY51</f>
        <v>105.43939817240165</v>
      </c>
      <c r="CZ51" s="165" t="n">
        <f aca="false" ca="false" dt2D="false" dtr="false" t="normal">10*LOG10(P49)</f>
        <v>12.399248132621514</v>
      </c>
      <c r="DB51" s="166" t="n">
        <f aca="false" ca="false" dt2D="false" dtr="false" t="normal">$CX$6+$CY$6+CZ51+$DA$6-(BC49+S49)+197</f>
        <v>92.9953178809735</v>
      </c>
      <c r="DC51" s="75" t="n"/>
      <c r="DG51" s="74" t="n">
        <f aca="false" ca="false" dt2D="false" dtr="false" t="normal">30*LOG10(P49)</f>
        <v>37.19774439786454</v>
      </c>
      <c r="DH51" s="75" t="n">
        <f aca="false" ca="false" dt2D="false" dtr="false" t="normal">$CX$6+$DC$6+$DD$6+$DE$6+$DF$6-(DG51+S49)+182</f>
        <v>129.6762294152726</v>
      </c>
    </row>
    <row outlineLevel="0" r="52">
      <c r="O52" s="1" t="n">
        <f aca="false" ca="false" dt2D="false" dtr="false" t="normal">1+O51</f>
        <v>49</v>
      </c>
      <c r="P52" s="65" t="n">
        <f aca="false" ca="false" dt2D="false" dtr="false" t="normal">P51+$J$45</f>
        <v>18.5</v>
      </c>
      <c r="Q52" s="104" t="n"/>
      <c r="R52" s="67" t="n">
        <f aca="false" ca="false" dt2D="false" dtr="false" t="normal">20*LOG(P52)</f>
        <v>25.34343456806027</v>
      </c>
      <c r="S52" s="67" t="n">
        <f aca="false" ca="false" dt2D="false" dtr="false" t="normal">2*$J$6*(P52/1000)</f>
        <v>0.6484850393176064</v>
      </c>
      <c r="T52" s="67" t="n">
        <f aca="false" ca="false" dt2D="false" dtr="false" t="normal">R52+S52</f>
        <v>25.991919607377877</v>
      </c>
      <c r="U52" s="68" t="n">
        <f aca="false" ca="false" dt2D="false" dtr="false" t="normal">$Q$4-(R52+S52)+$Q$8+$Q$10</f>
        <v>132.83854246596593</v>
      </c>
      <c r="V52" s="69" t="n">
        <f aca="false" ca="false" dt2D="false" dtr="false" t="normal">POWER(10, (U52+$D$16)*0.05)*1000</f>
        <v>3.5076569311177868</v>
      </c>
      <c r="W52" s="70" t="n">
        <f aca="false" ca="false" dt2D="false" dtr="false" t="normal">POWER(10, 0.05*T52)</f>
        <v>19.93407006349116</v>
      </c>
      <c r="X52" s="71" t="n">
        <f aca="false" ca="false" dt2D="false" dtr="false" t="normal">V52*POWER(2, 0.5)*W52</f>
        <v>98.88446962177512</v>
      </c>
      <c r="AK52" s="72" t="n">
        <f aca="false" ca="false" dt2D="false" dtr="false" t="normal">AK51+1</f>
        <v>49</v>
      </c>
      <c r="AL52" s="73" t="n">
        <f aca="false" ca="false" dt2D="false" dtr="false" t="normal">AL51+37.5</f>
        <v>1850</v>
      </c>
      <c r="AM52" s="72" t="n"/>
      <c r="AN52" s="72" t="n">
        <f aca="false" ca="false" dt2D="false" dtr="false" t="normal">20*LOG(AL52)</f>
        <v>65.34343456806026</v>
      </c>
      <c r="AO52" s="72" t="n">
        <f aca="false" ca="false" dt2D="false" dtr="false" t="normal">2*$J$6*(AL52/1000)</f>
        <v>64.84850393176065</v>
      </c>
      <c r="AP52" s="72" t="n">
        <f aca="false" ca="false" dt2D="false" dtr="false" t="normal">AN52+AO52</f>
        <v>130.1919384998209</v>
      </c>
      <c r="AQ52" s="80" t="n">
        <f aca="false" ca="false" dt2D="false" dtr="false" t="normal">$AM$4-(AN52+AO52)+$Q$8+$Q$10</f>
        <v>52.988202457801016</v>
      </c>
      <c r="AR52" s="81" t="n">
        <f aca="false" ca="false" dt2D="false" dtr="false" t="normal">POWER(10, (AQ52+$D$16)*0.05)*1000</f>
        <v>0.00035686183957402595</v>
      </c>
      <c r="AS52" s="82" t="n">
        <f aca="false" ca="false" dt2D="false" dtr="false" t="normal">POWER(10, 0.05*AP52)</f>
        <v>3232934.6429038667</v>
      </c>
      <c r="AT52" s="72" t="n">
        <f aca="false" ca="false" dt2D="false" dtr="false" t="normal">AR52*POWER(2, 0.5)*AS52</f>
        <v>1631.5937487592853</v>
      </c>
      <c r="BB52" s="75" t="n"/>
      <c r="BC52" s="163" t="n">
        <f aca="false" ca="false" dt2D="false" dtr="false" t="normal">40*LOG(P52)</f>
        <v>50.68686913612054</v>
      </c>
      <c r="BD52" s="164" t="n">
        <f aca="false" ca="false" dt2D="false" dtr="false" t="normal">BC52+S52</f>
        <v>51.33535417543815</v>
      </c>
      <c r="BF52" s="165" t="n">
        <f aca="false" ca="false" dt2D="false" dtr="false" t="normal">10*LOG10($D$29*($D$22/1000000)/2)+$J$12+10*LOG10(P52)</f>
        <v>0.16324356476167168</v>
      </c>
      <c r="BG52" s="166" t="n">
        <f aca="false" ca="false" dt2D="false" dtr="false" t="normal">$Q$4-(BC52+S52)+$BE$4+BF52</f>
        <v>112.71955023296886</v>
      </c>
      <c r="BH52" s="167" t="n">
        <f aca="false" ca="false" dt2D="false" dtr="false" t="normal">POWER(10, (BG52+$D$16)*0.05)*1000</f>
        <v>0.34599314837422906</v>
      </c>
      <c r="BI52" s="168" t="n">
        <f aca="false" ca="false" dt2D="false" dtr="false" t="normal">POWER(10, 0.05*(BD52-BF52))</f>
        <v>361.9141226593008</v>
      </c>
      <c r="BJ52" s="168" t="n">
        <f aca="false" ca="false" dt2D="false" dtr="false" t="normal">BH52*POWER(2, 0.5)*BI52</f>
        <v>177.0875489694295</v>
      </c>
      <c r="BL52" s="148" t="n">
        <f aca="false" ca="false" dt2D="false" dtr="false" t="normal">BL51+1</f>
        <v>49</v>
      </c>
      <c r="BM52" s="169" t="n">
        <f aca="false" ca="false" dt2D="false" dtr="false" t="normal">BM51+$J$46</f>
        <v>195</v>
      </c>
      <c r="BO52" s="170" t="n">
        <f aca="false" ca="false" dt2D="false" dtr="false" t="normal">20*LOG10(BM52)</f>
        <v>45.80069222725036</v>
      </c>
      <c r="BP52" s="170" t="n">
        <f aca="false" ca="false" dt2D="false" dtr="false" t="normal">2*$J$6*(BM52/1000)</f>
        <v>6.835382846861257</v>
      </c>
      <c r="BQ52" s="171" t="n">
        <f aca="false" ca="false" dt2D="false" dtr="false" t="normal">$BN$4-(BO52+BP52)+$BN$8+$BN$10</f>
        <v>126.19438699923217</v>
      </c>
      <c r="BR52" s="149" t="n">
        <f aca="false" ca="false" dt2D="false" dtr="false" t="normal">POWER(10, (BQ52+$D$16)*0.05)*1000</f>
        <v>1.6323351662277987</v>
      </c>
      <c r="BS52" s="172" t="n">
        <f aca="false" ca="false" dt2D="false" dtr="false" t="normal">POWER(10, 0.05*(BO52+BP52))</f>
        <v>428.35491429849094</v>
      </c>
      <c r="BT52" s="149" t="n">
        <f aca="false" ca="false" dt2D="false" dtr="false" t="normal">BR52*BS52</f>
        <v>699.2187902359217</v>
      </c>
      <c r="BW52" s="80" t="n">
        <f aca="false" ca="false" dt2D="false" dtr="false" t="normal">40*LOG10(BM52)</f>
        <v>91.60138445450072</v>
      </c>
      <c r="BY52" s="165" t="n">
        <f aca="false" ca="false" dt2D="false" dtr="false" t="normal">10*LOG10($D$29*($D$23/1000000)/2)+$J$12+10*LOG10(BM52)</f>
        <v>19.600059933880466</v>
      </c>
      <c r="BZ52" s="80" t="n">
        <f aca="false" ca="false" dt2D="false" dtr="false" t="normal">$BN$4-(BW52+BP52)+$BX$4+BY52</f>
        <v>105.05495347616383</v>
      </c>
      <c r="CZ52" s="165" t="n">
        <f aca="false" ca="false" dt2D="false" dtr="false" t="normal">10*LOG10(P50)</f>
        <v>12.49198357391113</v>
      </c>
      <c r="DB52" s="166" t="n">
        <f aca="false" ca="false" dt2D="false" dtr="false" t="normal">$CX$6+$CY$6+CZ52+$DA$6-(BC50+S50)+197</f>
        <v>92.70396659009145</v>
      </c>
      <c r="DC52" s="75" t="n"/>
      <c r="DG52" s="74" t="n">
        <f aca="false" ca="false" dt2D="false" dtr="false" t="normal">30*LOG10(P50)</f>
        <v>37.47595072173339</v>
      </c>
      <c r="DH52" s="75" t="n">
        <f aca="false" ca="false" dt2D="false" dtr="false" t="normal">$CX$6+$DC$6+$DD$6+$DE$6+$DF$6-(DG52+S50)+182</f>
        <v>129.38487812439053</v>
      </c>
    </row>
    <row outlineLevel="0" r="53">
      <c r="O53" s="1" t="n">
        <f aca="false" ca="false" dt2D="false" dtr="false" t="normal">1+O52</f>
        <v>50</v>
      </c>
      <c r="P53" s="65" t="n">
        <f aca="false" ca="false" dt2D="false" dtr="false" t="normal">P52+$J$45</f>
        <v>18.875</v>
      </c>
      <c r="Q53" s="104" t="n"/>
      <c r="R53" s="67" t="n">
        <f aca="false" ca="false" dt2D="false" dtr="false" t="normal">20*LOG(P53)</f>
        <v>25.517739206024515</v>
      </c>
      <c r="S53" s="67" t="n">
        <f aca="false" ca="false" dt2D="false" dtr="false" t="normal">2*$J$6*(P53/1000)</f>
        <v>0.661630006330801</v>
      </c>
      <c r="T53" s="67" t="n">
        <f aca="false" ca="false" dt2D="false" dtr="false" t="normal">R53+S53</f>
        <v>26.179369212355315</v>
      </c>
      <c r="U53" s="68" t="n">
        <f aca="false" ca="false" dt2D="false" dtr="false" t="normal">$Q$4-(R53+S53)+$Q$8+$Q$10</f>
        <v>132.65109286098848</v>
      </c>
      <c r="V53" s="69" t="n">
        <f aca="false" ca="false" dt2D="false" dtr="false" t="normal">POWER(10, (U53+$D$16)*0.05)*1000</f>
        <v>3.4327693987167476</v>
      </c>
      <c r="W53" s="70" t="n">
        <f aca="false" ca="false" dt2D="false" dtr="false" t="normal">POWER(10, 0.05*T53)</f>
        <v>20.36894148780597</v>
      </c>
      <c r="X53" s="71" t="n">
        <f aca="false" ca="false" dt2D="false" dtr="false" t="normal">V53*POWER(2, 0.5)*W53</f>
        <v>98.88446962177507</v>
      </c>
      <c r="AK53" s="72" t="n">
        <f aca="false" ca="false" dt2D="false" dtr="false" t="normal">AK52+1</f>
        <v>50</v>
      </c>
      <c r="AL53" s="73" t="n">
        <f aca="false" ca="false" dt2D="false" dtr="false" t="normal">AL52+37.5</f>
        <v>1887.5</v>
      </c>
      <c r="AM53" s="72" t="n"/>
      <c r="AN53" s="72" t="n">
        <f aca="false" ca="false" dt2D="false" dtr="false" t="normal">20*LOG(AL53)</f>
        <v>65.51773920602452</v>
      </c>
      <c r="AO53" s="72" t="n">
        <f aca="false" ca="false" dt2D="false" dtr="false" t="normal">2*$J$6*(AL53/1000)</f>
        <v>66.1630006330801</v>
      </c>
      <c r="AP53" s="72" t="n">
        <f aca="false" ca="false" dt2D="false" dtr="false" t="normal">AN53+AO53</f>
        <v>131.6807398391046</v>
      </c>
      <c r="AQ53" s="80" t="n">
        <f aca="false" ca="false" dt2D="false" dtr="false" t="normal">$AM$4-(AN53+AO53)+$Q$8+$Q$10</f>
        <v>51.49940111851732</v>
      </c>
      <c r="AR53" s="81" t="n">
        <f aca="false" ca="false" dt2D="false" dtr="false" t="normal">POWER(10, (AQ53+$D$16)*0.05)*1000</f>
        <v>0.00030064919332140126</v>
      </c>
      <c r="AS53" s="82" t="n">
        <f aca="false" ca="false" dt2D="false" dtr="false" t="normal">POWER(10, 0.05*AP53)</f>
        <v>3837399.2996413116</v>
      </c>
      <c r="AT53" s="72" t="n">
        <f aca="false" ca="false" dt2D="false" dtr="false" t="normal">AR53*POWER(2, 0.5)*AS53</f>
        <v>1631.593748759285</v>
      </c>
      <c r="BB53" s="75" t="n"/>
      <c r="BC53" s="163" t="n">
        <f aca="false" ca="false" dt2D="false" dtr="false" t="normal">40*LOG(P53)</f>
        <v>51.03547841204903</v>
      </c>
      <c r="BD53" s="164" t="n">
        <f aca="false" ca="false" dt2D="false" dtr="false" t="normal">BC53+S53</f>
        <v>51.697108418379834</v>
      </c>
      <c r="BF53" s="165" t="n">
        <f aca="false" ca="false" dt2D="false" dtr="false" t="normal">10*LOG10($D$29*($D$22/1000000)/2)+$J$12+10*LOG10(P53)</f>
        <v>0.25039588374379385</v>
      </c>
      <c r="BG53" s="166" t="n">
        <f aca="false" ca="false" dt2D="false" dtr="false" t="normal">$Q$4-(BC53+S53)+$BE$4+BF53</f>
        <v>112.44494830900929</v>
      </c>
      <c r="BH53" s="167" t="n">
        <f aca="false" ca="false" dt2D="false" dtr="false" t="normal">POWER(10, (BG53+$D$16)*0.05)*1000</f>
        <v>0.33522577419582034</v>
      </c>
      <c r="BI53" s="168" t="n">
        <f aca="false" ca="false" dt2D="false" dtr="false" t="normal">POWER(10, 0.05*(BD53-BF53))</f>
        <v>373.5387204053169</v>
      </c>
      <c r="BJ53" s="168" t="n">
        <f aca="false" ca="false" dt2D="false" dtr="false" t="normal">BH53*POWER(2, 0.5)*BI53</f>
        <v>177.08754896942955</v>
      </c>
      <c r="BL53" s="148" t="n">
        <f aca="false" ca="false" dt2D="false" dtr="false" t="normal">BL52+1</f>
        <v>50</v>
      </c>
      <c r="BM53" s="169" t="n">
        <f aca="false" ca="false" dt2D="false" dtr="false" t="normal">BM52+$J$46</f>
        <v>198.75</v>
      </c>
      <c r="BO53" s="170" t="n">
        <f aca="false" ca="false" dt2D="false" dtr="false" t="normal">20*LOG10(BM53)</f>
        <v>45.966142746570156</v>
      </c>
      <c r="BP53" s="170" t="n">
        <f aca="false" ca="false" dt2D="false" dtr="false" t="normal">2*$J$6*(BM53/1000)</f>
        <v>6.966832516993204</v>
      </c>
      <c r="BQ53" s="171" t="n">
        <f aca="false" ca="false" dt2D="false" dtr="false" t="normal">$BN$4-(BO53+BP53)+$BN$8+$BN$10</f>
        <v>125.89748680978045</v>
      </c>
      <c r="BR53" s="149" t="n">
        <f aca="false" ca="false" dt2D="false" dtr="false" t="normal">POWER(10, (BQ53+$D$16)*0.05)*1000</f>
        <v>1.577481691592392</v>
      </c>
      <c r="BS53" s="172" t="n">
        <f aca="false" ca="false" dt2D="false" dtr="false" t="normal">POWER(10, 0.05*(BO53+BP53))</f>
        <v>443.250019295055</v>
      </c>
      <c r="BT53" s="149" t="n">
        <f aca="false" ca="false" dt2D="false" dtr="false" t="normal">BR53*BS53</f>
        <v>699.2187902359237</v>
      </c>
      <c r="BW53" s="80" t="n">
        <f aca="false" ca="false" dt2D="false" dtr="false" t="normal">40*LOG10(BM53)</f>
        <v>91.93228549314031</v>
      </c>
      <c r="BY53" s="165" t="n">
        <f aca="false" ca="false" dt2D="false" dtr="false" t="normal">10*LOG10($D$29*($D$23/1000000)/2)+$J$12+10*LOG10(BM53)</f>
        <v>19.682785193540365</v>
      </c>
      <c r="BZ53" s="80" t="n">
        <f aca="false" ca="false" dt2D="false" dtr="false" t="normal">$BN$4-(BW53+BP53)+$BX$4+BY53</f>
        <v>104.67532802705217</v>
      </c>
      <c r="CZ53" s="165" t="n">
        <f aca="false" ca="false" dt2D="false" dtr="false" t="normal">10*LOG10(P51)</f>
        <v>12.582780152430313</v>
      </c>
      <c r="DB53" s="166" t="n">
        <f aca="false" ca="false" dt2D="false" dtr="false" t="normal">$CX$6+$CY$6+CZ53+$DA$6-(BC51+S51)+197</f>
        <v>92.41843188752071</v>
      </c>
      <c r="DC53" s="75" t="n"/>
      <c r="DG53" s="74" t="n">
        <f aca="false" ca="false" dt2D="false" dtr="false" t="normal">30*LOG10(P51)</f>
        <v>37.74834045729094</v>
      </c>
      <c r="DH53" s="75" t="n">
        <f aca="false" ca="false" dt2D="false" dtr="false" t="normal">$CX$6+$DC$6+$DD$6+$DE$6+$DF$6-(DG53+S51)+182</f>
        <v>129.0993434218198</v>
      </c>
    </row>
    <row outlineLevel="0" r="54">
      <c r="O54" s="1" t="n">
        <f aca="false" ca="false" dt2D="false" dtr="false" t="normal">1+O53</f>
        <v>51</v>
      </c>
      <c r="P54" s="65" t="n">
        <f aca="false" ca="false" dt2D="false" dtr="false" t="normal">P53+$J$45</f>
        <v>19.25</v>
      </c>
      <c r="Q54" s="104" t="n"/>
      <c r="R54" s="67" t="n">
        <f aca="false" ca="false" dt2D="false" dtr="false" t="normal">20*LOG(P54)</f>
        <v>25.68861467689039</v>
      </c>
      <c r="S54" s="67" t="n">
        <f aca="false" ca="false" dt2D="false" dtr="false" t="normal">2*$J$6*(P54/1000)</f>
        <v>0.6747749733439958</v>
      </c>
      <c r="T54" s="67" t="n">
        <f aca="false" ca="false" dt2D="false" dtr="false" t="normal">R54+S54</f>
        <v>26.363389650234385</v>
      </c>
      <c r="U54" s="68" t="n">
        <f aca="false" ca="false" dt2D="false" dtr="false" t="normal">$Q$4-(R54+S54)+$Q$8+$Q$10</f>
        <v>132.4670724231094</v>
      </c>
      <c r="V54" s="69" t="n">
        <f aca="false" ca="false" dt2D="false" dtr="false" t="normal">POWER(10, (U54+$D$16)*0.05)*1000</f>
        <v>3.360807271264015</v>
      </c>
      <c r="W54" s="70" t="n">
        <f aca="false" ca="false" dt2D="false" dtr="false" t="normal">POWER(10, 0.05*T54)</f>
        <v>20.805084427615608</v>
      </c>
      <c r="X54" s="71" t="n">
        <f aca="false" ca="false" dt2D="false" dtr="false" t="normal">V54*POWER(2, 0.5)*W54</f>
        <v>98.88446962177501</v>
      </c>
      <c r="AK54" s="72" t="n">
        <f aca="false" ca="false" dt2D="false" dtr="false" t="normal">AK53+1</f>
        <v>51</v>
      </c>
      <c r="AL54" s="73" t="n">
        <f aca="false" ca="false" dt2D="false" dtr="false" t="normal">AL53+37.5</f>
        <v>1925</v>
      </c>
      <c r="AM54" s="72" t="n"/>
      <c r="AN54" s="72" t="n">
        <f aca="false" ca="false" dt2D="false" dtr="false" t="normal">20*LOG(AL54)</f>
        <v>65.68861467689038</v>
      </c>
      <c r="AO54" s="72" t="n">
        <f aca="false" ca="false" dt2D="false" dtr="false" t="normal">2*$J$6*(AL54/1000)</f>
        <v>67.47749733439959</v>
      </c>
      <c r="AP54" s="72" t="n">
        <f aca="false" ca="false" dt2D="false" dtr="false" t="normal">AN54+AO54</f>
        <v>133.16611201128995</v>
      </c>
      <c r="AQ54" s="80" t="n">
        <f aca="false" ca="false" dt2D="false" dtr="false" t="normal">$AM$4-(AN54+AO54)+$Q$8+$Q$10</f>
        <v>50.01402894633197</v>
      </c>
      <c r="AR54" s="81" t="n">
        <f aca="false" ca="false" dt2D="false" dtr="false" t="normal">POWER(10, (AQ54+$D$16)*0.05)*1000</f>
        <v>0.00025339114519778376</v>
      </c>
      <c r="AS54" s="82" t="n">
        <f aca="false" ca="false" dt2D="false" dtr="false" t="normal">POWER(10, 0.05*AP54)</f>
        <v>4553083.348625875</v>
      </c>
      <c r="AT54" s="72" t="n">
        <f aca="false" ca="false" dt2D="false" dtr="false" t="normal">AR54*POWER(2, 0.5)*AS54</f>
        <v>1631.593748759285</v>
      </c>
      <c r="BB54" s="75" t="n"/>
      <c r="BC54" s="163" t="n">
        <f aca="false" ca="false" dt2D="false" dtr="false" t="normal">40*LOG(P54)</f>
        <v>51.37722935378078</v>
      </c>
      <c r="BD54" s="164" t="n">
        <f aca="false" ca="false" dt2D="false" dtr="false" t="normal">BC54+S54</f>
        <v>52.05200432712477</v>
      </c>
      <c r="BF54" s="165" t="n">
        <f aca="false" ca="false" dt2D="false" dtr="false" t="normal">10*LOG10($D$29*($D$22/1000000)/2)+$J$12+10*LOG10(P54)</f>
        <v>0.3358336191767304</v>
      </c>
      <c r="BG54" s="166" t="n">
        <f aca="false" ca="false" dt2D="false" dtr="false" t="normal">$Q$4-(BC54+S54)+$BE$4+BF54</f>
        <v>112.17549013569729</v>
      </c>
      <c r="BH54" s="167" t="n">
        <f aca="false" ca="false" dt2D="false" dtr="false" t="normal">POWER(10, (BG54+$D$16)*0.05)*1000</f>
        <v>0.3249858812217627</v>
      </c>
      <c r="BI54" s="168" t="n">
        <f aca="false" ca="false" dt2D="false" dtr="false" t="normal">POWER(10, 0.05*(BD54-BF54))</f>
        <v>385.30845176791314</v>
      </c>
      <c r="BJ54" s="168" t="n">
        <f aca="false" ca="false" dt2D="false" dtr="false" t="normal">BH54*POWER(2, 0.5)*BI54</f>
        <v>177.08754896942938</v>
      </c>
      <c r="BL54" s="148" t="n">
        <f aca="false" ca="false" dt2D="false" dtr="false" t="normal">BL53+1</f>
        <v>51</v>
      </c>
      <c r="BM54" s="169" t="n">
        <f aca="false" ca="false" dt2D="false" dtr="false" t="normal">BM53+$J$46</f>
        <v>202.5</v>
      </c>
      <c r="BO54" s="170" t="n">
        <f aca="false" ca="false" dt2D="false" dtr="false" t="normal">20*LOG10(BM54)</f>
        <v>46.12850055101375</v>
      </c>
      <c r="BP54" s="170" t="n">
        <f aca="false" ca="false" dt2D="false" dtr="false" t="normal">2*$J$6*(BM54/1000)</f>
        <v>7.098282187125151</v>
      </c>
      <c r="BQ54" s="171" t="n">
        <f aca="false" ca="false" dt2D="false" dtr="false" t="normal">$BN$4-(BO54+BP54)+$BN$8+$BN$10</f>
        <v>125.6036793352049</v>
      </c>
      <c r="BR54" s="149" t="n">
        <f aca="false" ca="false" dt2D="false" dtr="false" t="normal">POWER(10, (BQ54+$D$16)*0.05)*1000</f>
        <v>1.5250144323396464</v>
      </c>
      <c r="BS54" s="172" t="n">
        <f aca="false" ca="false" dt2D="false" dtr="false" t="normal">POWER(10, 0.05*(BO54+BP54))</f>
        <v>458.49978558117357</v>
      </c>
      <c r="BT54" s="149" t="n">
        <f aca="false" ca="false" dt2D="false" dtr="false" t="normal">BR54*BS54</f>
        <v>699.218790235923</v>
      </c>
      <c r="BW54" s="80" t="n">
        <f aca="false" ca="false" dt2D="false" dtr="false" t="normal">40*LOG10(BM54)</f>
        <v>92.2570011020275</v>
      </c>
      <c r="BY54" s="165" t="n">
        <f aca="false" ca="false" dt2D="false" dtr="false" t="normal">10*LOG10($D$29*($D$23/1000000)/2)+$J$12+10*LOG10(BM54)</f>
        <v>19.763964095762162</v>
      </c>
      <c r="BZ54" s="80" t="n">
        <f aca="false" ca="false" dt2D="false" dtr="false" t="normal">$BN$4-(BW54+BP54)+$BX$4+BY54</f>
        <v>104.30034165025484</v>
      </c>
      <c r="CZ54" s="165" t="n">
        <f aca="false" ca="false" dt2D="false" dtr="false" t="normal">10*LOG10(P52)</f>
        <v>12.671717284030137</v>
      </c>
      <c r="DB54" s="166" t="n">
        <f aca="false" ca="false" dt2D="false" dtr="false" t="normal">$CX$6+$CY$6+CZ54+$DA$6-(BC52+S52)+197</f>
        <v>92.13847552570806</v>
      </c>
      <c r="DC54" s="75" t="n"/>
      <c r="DG54" s="74" t="n">
        <f aca="false" ca="false" dt2D="false" dtr="false" t="normal">30*LOG10(P52)</f>
        <v>38.01515185209041</v>
      </c>
      <c r="DH54" s="75" t="n">
        <f aca="false" ca="false" dt2D="false" dtr="false" t="normal">$CX$6+$DC$6+$DD$6+$DE$6+$DF$6-(DG54+S52)+182</f>
        <v>128.81938706000713</v>
      </c>
    </row>
    <row outlineLevel="0" r="55">
      <c r="O55" s="1" t="n">
        <f aca="false" ca="false" dt2D="false" dtr="false" t="normal">1+O54</f>
        <v>52</v>
      </c>
      <c r="P55" s="65" t="n">
        <f aca="false" ca="false" dt2D="false" dtr="false" t="normal">P54+$J$45</f>
        <v>19.625</v>
      </c>
      <c r="Q55" s="104" t="n"/>
      <c r="R55" s="67" t="n">
        <f aca="false" ca="false" dt2D="false" dtr="false" t="normal">20*LOG(P55)</f>
        <v>25.8561933083458</v>
      </c>
      <c r="S55" s="67" t="n">
        <f aca="false" ca="false" dt2D="false" dtr="false" t="normal">2*$J$6*(P55/1000)</f>
        <v>0.6879199403571905</v>
      </c>
      <c r="T55" s="67" t="n">
        <f aca="false" ca="false" dt2D="false" dtr="false" t="normal">R55+S55</f>
        <v>26.544113248702992</v>
      </c>
      <c r="U55" s="68" t="n">
        <f aca="false" ca="false" dt2D="false" dtr="false" t="normal">$Q$4-(R55+S55)+$Q$8+$Q$10</f>
        <v>132.2863488246408</v>
      </c>
      <c r="V55" s="69" t="n">
        <f aca="false" ca="false" dt2D="false" dtr="false" t="normal">POWER(10, (U55+$D$16)*0.05)*1000</f>
        <v>3.291602838951952</v>
      </c>
      <c r="W55" s="70" t="n">
        <f aca="false" ca="false" dt2D="false" dtr="false" t="normal">POWER(10, 0.05*T55)</f>
        <v>21.242501736891036</v>
      </c>
      <c r="X55" s="71" t="n">
        <f aca="false" ca="false" dt2D="false" dtr="false" t="normal">V55*POWER(2, 0.5)*W55</f>
        <v>98.88446962177507</v>
      </c>
      <c r="AK55" s="72" t="n">
        <f aca="false" ca="false" dt2D="false" dtr="false" t="normal">AK54+1</f>
        <v>52</v>
      </c>
      <c r="AL55" s="73" t="n">
        <f aca="false" ca="false" dt2D="false" dtr="false" t="normal">AL54+37.5</f>
        <v>1962.5</v>
      </c>
      <c r="AM55" s="72" t="n"/>
      <c r="AN55" s="72" t="n">
        <f aca="false" ca="false" dt2D="false" dtr="false" t="normal">20*LOG(AL55)</f>
        <v>65.8561933083458</v>
      </c>
      <c r="AO55" s="72" t="n">
        <f aca="false" ca="false" dt2D="false" dtr="false" t="normal">2*$J$6*(AL55/1000)</f>
        <v>68.79199403571906</v>
      </c>
      <c r="AP55" s="72" t="n">
        <f aca="false" ca="false" dt2D="false" dtr="false" t="normal">AN55+AO55</f>
        <v>134.64818734406487</v>
      </c>
      <c r="AQ55" s="80" t="n">
        <f aca="false" ca="false" dt2D="false" dtr="false" t="normal">$AM$4-(AN55+AO55)+$Q$8+$Q$10</f>
        <v>48.53195361355706</v>
      </c>
      <c r="AR55" s="81" t="n">
        <f aca="false" ca="false" dt2D="false" dtr="false" t="normal">POWER(10, (AQ55+$D$16)*0.05)*1000</f>
        <v>0.00021364250802803533</v>
      </c>
      <c r="AS55" s="82" t="n">
        <f aca="false" ca="false" dt2D="false" dtr="false" t="normal">POWER(10, 0.05*AP55)</f>
        <v>5400194.065021342</v>
      </c>
      <c r="AT55" s="72" t="n">
        <f aca="false" ca="false" dt2D="false" dtr="false" t="normal">AR55*POWER(2, 0.5)*AS55</f>
        <v>1631.5937487592855</v>
      </c>
      <c r="BB55" s="75" t="n"/>
      <c r="BC55" s="163" t="n">
        <f aca="false" ca="false" dt2D="false" dtr="false" t="normal">40*LOG(P55)</f>
        <v>51.7123866166916</v>
      </c>
      <c r="BD55" s="164" t="n">
        <f aca="false" ca="false" dt2D="false" dtr="false" t="normal">BC55+S55</f>
        <v>52.40030655704879</v>
      </c>
      <c r="BF55" s="165" t="n">
        <f aca="false" ca="false" dt2D="false" dtr="false" t="normal">10*LOG10($D$29*($D$22/1000000)/2)+$J$12+10*LOG10(P55)</f>
        <v>0.4196229349044369</v>
      </c>
      <c r="BG55" s="166" t="n">
        <f aca="false" ca="false" dt2D="false" dtr="false" t="normal">$Q$4-(BC55+S55)+$BE$4+BF55</f>
        <v>111.91097722150097</v>
      </c>
      <c r="BH55" s="167" t="n">
        <f aca="false" ca="false" dt2D="false" dtr="false" t="normal">POWER(10, (BG55+$D$16)*0.05)*1000</f>
        <v>0.31523820655727336</v>
      </c>
      <c r="BI55" s="168" t="n">
        <f aca="false" ca="false" dt2D="false" dtr="false" t="normal">POWER(10, 0.05*(BD55-BF55))</f>
        <v>397.2228116240029</v>
      </c>
      <c r="BJ55" s="168" t="n">
        <f aca="false" ca="false" dt2D="false" dtr="false" t="normal">BH55*POWER(2, 0.5)*BI55</f>
        <v>177.08754896942938</v>
      </c>
      <c r="BL55" s="148" t="n">
        <f aca="false" ca="false" dt2D="false" dtr="false" t="normal">BL54+1</f>
        <v>52</v>
      </c>
      <c r="BM55" s="169" t="n">
        <f aca="false" ca="false" dt2D="false" dtr="false" t="normal">BM54+$J$46</f>
        <v>206.25</v>
      </c>
      <c r="BO55" s="170" t="n">
        <f aca="false" ca="false" dt2D="false" dtr="false" t="normal">20*LOG10(BM55)</f>
        <v>46.28787914443925</v>
      </c>
      <c r="BP55" s="170" t="n">
        <f aca="false" ca="false" dt2D="false" dtr="false" t="normal">2*$J$6*(BM55/1000)</f>
        <v>7.229731857257097</v>
      </c>
      <c r="BQ55" s="171" t="n">
        <f aca="false" ca="false" dt2D="false" dtr="false" t="normal">$BN$4-(BO55+BP55)+$BN$8+$BN$10</f>
        <v>125.31285107164746</v>
      </c>
      <c r="BR55" s="149" t="n">
        <f aca="false" ca="false" dt2D="false" dtr="false" t="normal">POWER(10, (BQ55+$D$16)*0.05)*1000</f>
        <v>1.4747980020183855</v>
      </c>
      <c r="BS55" s="172" t="n">
        <f aca="false" ca="false" dt2D="false" dtr="false" t="normal">POWER(10, 0.05*(BO55+BP55))</f>
        <v>474.1115659764821</v>
      </c>
      <c r="BT55" s="149" t="n">
        <f aca="false" ca="false" dt2D="false" dtr="false" t="normal">BR55*BS55</f>
        <v>699.2187902359237</v>
      </c>
      <c r="BW55" s="80" t="n">
        <f aca="false" ca="false" dt2D="false" dtr="false" t="normal">40*LOG10(BM55)</f>
        <v>92.5757582888785</v>
      </c>
      <c r="BY55" s="165" t="n">
        <f aca="false" ca="false" dt2D="false" dtr="false" t="normal">10*LOG10($D$29*($D$23/1000000)/2)+$J$12+10*LOG10(BM55)</f>
        <v>19.843653392474913</v>
      </c>
      <c r="BZ55" s="80" t="n">
        <f aca="false" ca="false" dt2D="false" dtr="false" t="normal">$BN$4-(BW55+BP55)+$BX$4+BY55</f>
        <v>103.92982408998463</v>
      </c>
      <c r="CZ55" s="165" t="n">
        <f aca="false" ca="false" dt2D="false" dtr="false" t="normal">10*LOG10(P53)</f>
        <v>12.75886960301226</v>
      </c>
      <c r="DB55" s="166" t="n">
        <f aca="false" ca="false" dt2D="false" dtr="false" t="normal">$CX$6+$CY$6+CZ55+$DA$6-(BC53+S53)+197</f>
        <v>91.86387360174848</v>
      </c>
      <c r="DC55" s="75" t="n"/>
      <c r="DG55" s="74" t="n">
        <f aca="false" ca="false" dt2D="false" dtr="false" t="normal">30*LOG10(P53)</f>
        <v>38.27660880903678</v>
      </c>
      <c r="DH55" s="75" t="n">
        <f aca="false" ca="false" dt2D="false" dtr="false" t="normal">$CX$6+$DC$6+$DD$6+$DE$6+$DF$6-(DG55+S53)+182</f>
        <v>128.54478513604755</v>
      </c>
    </row>
    <row outlineLevel="0" r="56">
      <c r="O56" s="103" t="n">
        <f aca="false" ca="false" dt2D="false" dtr="false" t="normal">1+O55</f>
        <v>53</v>
      </c>
      <c r="P56" s="65" t="n">
        <f aca="false" ca="false" dt2D="false" dtr="false" t="normal">P55+$J$45</f>
        <v>20</v>
      </c>
      <c r="Q56" s="104" t="n"/>
      <c r="R56" s="146" t="n">
        <f aca="false" ca="false" dt2D="false" dtr="false" t="normal">20*LOG(P56)</f>
        <v>26.02059991327962</v>
      </c>
      <c r="S56" s="146" t="n">
        <f aca="false" ca="false" dt2D="false" dtr="false" t="normal">2*$J$6*(P56/1000)</f>
        <v>0.7010649073703853</v>
      </c>
      <c r="T56" s="146" t="n">
        <f aca="false" ca="false" dt2D="false" dtr="false" t="normal">R56+S56</f>
        <v>26.721664820650005</v>
      </c>
      <c r="U56" s="68" t="n">
        <f aca="false" ca="false" dt2D="false" dtr="false" t="normal">$Q$4-(R56+S56)+$Q$8+$Q$10</f>
        <v>132.1087972526938</v>
      </c>
      <c r="V56" s="147" t="n">
        <f aca="false" ca="false" dt2D="false" dtr="false" t="normal">POWER(10, (U56+$D$16)*0.05)*1000</f>
        <v>3.2250009702254436</v>
      </c>
      <c r="W56" s="70" t="n">
        <f aca="false" ca="false" dt2D="false" dtr="false" t="normal">POWER(10, 0.05*T56)</f>
        <v>21.68119627533147</v>
      </c>
      <c r="X56" s="29" t="n">
        <f aca="false" ca="false" dt2D="false" dtr="false" t="normal">V56*POWER(2, 0.5)*W56</f>
        <v>98.88446962177503</v>
      </c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" t="n"/>
      <c r="AH56" s="13" t="n"/>
      <c r="AI56" s="13" t="n"/>
      <c r="AJ56" s="13" t="n"/>
      <c r="AK56" s="72" t="n">
        <f aca="false" ca="false" dt2D="false" dtr="false" t="normal">AK55+1</f>
        <v>53</v>
      </c>
      <c r="AL56" s="73" t="n">
        <f aca="false" ca="false" dt2D="false" dtr="false" t="normal">AL55+37.5</f>
        <v>2000</v>
      </c>
      <c r="AM56" s="121" t="n"/>
      <c r="AN56" s="72" t="n">
        <f aca="false" ca="false" dt2D="false" dtr="false" t="normal">20*LOG(AL56)</f>
        <v>66.02059991327961</v>
      </c>
      <c r="AO56" s="72" t="n">
        <f aca="false" ca="false" dt2D="false" dtr="false" t="normal">2*$J$6*(AL56/1000)</f>
        <v>70.10649073703853</v>
      </c>
      <c r="AP56" s="72" t="n">
        <f aca="false" ca="false" dt2D="false" dtr="false" t="normal">AN56+AO56</f>
        <v>136.12709065031814</v>
      </c>
      <c r="AQ56" s="80" t="n">
        <f aca="false" ca="false" dt2D="false" dtr="false" t="normal">$AM$4-(AN56+AO56)+$Q$8+$Q$10</f>
        <v>47.053050307303785</v>
      </c>
      <c r="AR56" s="81" t="n">
        <f aca="false" ca="false" dt2D="false" dtr="false" t="normal">POWER(10, (AQ56+$D$16)*0.05)*1000</f>
        <v>0.00018019490300451215</v>
      </c>
      <c r="AS56" s="82" t="n">
        <f aca="false" ca="false" dt2D="false" dtr="false" t="normal">POWER(10, 0.05*AP56)</f>
        <v>6402572.906628684</v>
      </c>
      <c r="AT56" s="72" t="n">
        <f aca="false" ca="false" dt2D="false" dtr="false" t="normal">AR56*POWER(2, 0.5)*AS56</f>
        <v>1631.593748759289</v>
      </c>
      <c r="AU56" s="13" t="n"/>
      <c r="AV56" s="13" t="n"/>
      <c r="AW56" s="13" t="n"/>
      <c r="AX56" s="13" t="n"/>
      <c r="AY56" s="13" t="n"/>
      <c r="AZ56" s="13" t="n"/>
      <c r="BA56" s="13" t="n"/>
      <c r="BB56" s="75" t="n"/>
      <c r="BC56" s="163" t="n">
        <f aca="false" ca="false" dt2D="false" dtr="false" t="normal">40*LOG(P56)</f>
        <v>52.04119982655924</v>
      </c>
      <c r="BD56" s="164" t="n">
        <f aca="false" ca="false" dt2D="false" dtr="false" t="normal">BC56+S56</f>
        <v>52.74226473392963</v>
      </c>
      <c r="BE56" s="13" t="n"/>
      <c r="BF56" s="174" t="n">
        <f aca="false" ca="false" dt2D="false" dtr="false" t="normal">10*LOG10($D$29*($D$22/1000000)/2)+$J$12+10*LOG10(P56)</f>
        <v>0.5018262373713469</v>
      </c>
      <c r="BG56" s="166" t="n">
        <f aca="false" ca="false" dt2D="false" dtr="false" t="normal">$Q$4-(BC56+S56)+$BE$4+BF56</f>
        <v>111.65122234708704</v>
      </c>
      <c r="BH56" s="167" t="n">
        <f aca="false" ca="false" dt2D="false" dtr="false" t="normal">POWER(10, (BG56+$D$16)*0.05)*1000</f>
        <v>0.3059504556649582</v>
      </c>
      <c r="BI56" s="168" t="n">
        <f aca="false" ca="false" dt2D="false" dtr="false" t="normal">POWER(10, 0.05*(BD56-BF56))</f>
        <v>409.28132127743794</v>
      </c>
      <c r="BJ56" s="168" t="n">
        <f aca="false" ca="false" dt2D="false" dtr="false" t="normal">BH56*POWER(2, 0.5)*BI56</f>
        <v>177.08754896942935</v>
      </c>
      <c r="BL56" s="148" t="n">
        <f aca="false" ca="false" dt2D="false" dtr="false" t="normal">BL55+1</f>
        <v>53</v>
      </c>
      <c r="BM56" s="169" t="n">
        <f aca="false" ca="false" dt2D="false" dtr="false" t="normal">BM55+$J$46</f>
        <v>210</v>
      </c>
      <c r="BO56" s="170" t="n">
        <f aca="false" ca="false" dt2D="false" dtr="false" t="normal">20*LOG10(BM56)</f>
        <v>46.44438589467838</v>
      </c>
      <c r="BP56" s="170" t="n">
        <f aca="false" ca="false" dt2D="false" dtr="false" t="normal">2*$J$6*(BM56/1000)</f>
        <v>7.361181527389045</v>
      </c>
      <c r="BQ56" s="171" t="n">
        <f aca="false" ca="false" dt2D="false" dtr="false" t="normal">$BN$4-(BO56+BP56)+$BN$8+$BN$10</f>
        <v>125.02489465127638</v>
      </c>
      <c r="BR56" s="149" t="n">
        <f aca="false" ca="false" dt2D="false" dtr="false" t="normal">POWER(10, (BQ56+$D$16)*0.05)*1000</f>
        <v>1.4267067617777605</v>
      </c>
      <c r="BS56" s="172" t="n">
        <f aca="false" ca="false" dt2D="false" dtr="false" t="normal">POWER(10, 0.05*(BO56+BP56))</f>
        <v>490.0928550760186</v>
      </c>
      <c r="BT56" s="149" t="n">
        <f aca="false" ca="false" dt2D="false" dtr="false" t="normal">BR56*BS56</f>
        <v>699.2187902359237</v>
      </c>
      <c r="BW56" s="80" t="n">
        <f aca="false" ca="false" dt2D="false" dtr="false" t="normal">40*LOG10(BM56)</f>
        <v>92.88877178935677</v>
      </c>
      <c r="BY56" s="165" t="n">
        <f aca="false" ca="false" dt2D="false" dtr="false" t="normal">10*LOG10($D$29*($D$23/1000000)/2)+$J$12+10*LOG10(BM56)</f>
        <v>19.92190676759448</v>
      </c>
      <c r="BZ56" s="80" t="n">
        <f aca="false" ca="false" dt2D="false" dtr="false" t="normal">$BN$4-(BW56+BP56)+$BX$4+BY56</f>
        <v>103.56361429449399</v>
      </c>
      <c r="CZ56" s="165" t="n">
        <f aca="false" ca="false" dt2D="false" dtr="false" t="normal">10*LOG10(P54)</f>
        <v>12.844307338445196</v>
      </c>
      <c r="DB56" s="166" t="n">
        <f aca="false" ca="false" dt2D="false" dtr="false" t="normal">$CX$6+$CY$6+CZ56+$DA$6-(BC54+S54)+197</f>
        <v>91.59441542843649</v>
      </c>
      <c r="DC56" s="75" t="n"/>
      <c r="DG56" s="74" t="n">
        <f aca="false" ca="false" dt2D="false" dtr="false" t="normal">30*LOG10(P54)</f>
        <v>38.532922015335586</v>
      </c>
      <c r="DH56" s="75" t="n">
        <f aca="false" ca="false" dt2D="false" dtr="false" t="normal">$CX$6+$DC$6+$DD$6+$DE$6+$DF$6-(DG56+S54)+182</f>
        <v>128.27532696273556</v>
      </c>
    </row>
    <row outlineLevel="0" r="57">
      <c r="O57" s="1" t="n">
        <f aca="false" ca="false" dt2D="false" dtr="false" t="normal">1+O56</f>
        <v>54</v>
      </c>
      <c r="P57" s="65" t="n">
        <f aca="false" ca="false" dt2D="false" dtr="false" t="normal">P56+$J$45</f>
        <v>20.375</v>
      </c>
      <c r="Q57" s="104" t="n"/>
      <c r="R57" s="67" t="n">
        <f aca="false" ca="false" dt2D="false" dtr="false" t="normal">20*LOG(P57)</f>
        <v>26.181952348240284</v>
      </c>
      <c r="S57" s="67" t="n">
        <f aca="false" ca="false" dt2D="false" dtr="false" t="normal">2*$J$6*(P57/1000)</f>
        <v>0.71420987438358</v>
      </c>
      <c r="T57" s="67" t="n">
        <f aca="false" ca="false" dt2D="false" dtr="false" t="normal">R57+S57</f>
        <v>26.896162222623865</v>
      </c>
      <c r="U57" s="68" t="n">
        <f aca="false" ca="false" dt2D="false" dtr="false" t="normal">$Q$4-(R57+S57)+$Q$8+$Q$10</f>
        <v>131.93429985071992</v>
      </c>
      <c r="V57" s="69" t="n">
        <f aca="false" ca="false" dt2D="false" dtr="false" t="normal">POWER(10, (U57+$D$16)*0.05)*1000</f>
        <v>3.160857954274001</v>
      </c>
      <c r="W57" s="70" t="n">
        <f aca="false" ca="false" dt2D="false" dtr="false" t="normal">POWER(10, 0.05*T57)</f>
        <v>22.12117090837514</v>
      </c>
      <c r="X57" s="71" t="n">
        <f aca="false" ca="false" dt2D="false" dtr="false" t="normal">V57*POWER(2, 0.5)*W57</f>
        <v>98.88446962177491</v>
      </c>
      <c r="AK57" s="72" t="n">
        <f aca="false" ca="false" dt2D="false" dtr="false" t="normal">AK56+1</f>
        <v>54</v>
      </c>
      <c r="AL57" s="73" t="n">
        <f aca="false" ca="false" dt2D="false" dtr="false" t="normal">AL56+37.5</f>
        <v>2037.5</v>
      </c>
      <c r="AM57" s="72" t="n"/>
      <c r="AN57" s="72" t="n">
        <f aca="false" ca="false" dt2D="false" dtr="false" t="normal">20*LOG(AL57)</f>
        <v>66.18195234824027</v>
      </c>
      <c r="AO57" s="72" t="n">
        <f aca="false" ca="false" dt2D="false" dtr="false" t="normal">2*$J$6*(AL57/1000)</f>
        <v>71.420987438358</v>
      </c>
      <c r="AP57" s="72" t="n">
        <f aca="false" ca="false" dt2D="false" dtr="false" t="normal">AN57+AO57</f>
        <v>137.60293978659826</v>
      </c>
      <c r="AQ57" s="80" t="n">
        <f aca="false" ca="false" dt2D="false" dtr="false" t="normal">$AM$4-(AN57+AO57)+$Q$8+$Q$10</f>
        <v>45.57720117102367</v>
      </c>
      <c r="AR57" s="81" t="n">
        <f aca="false" ca="false" dt2D="false" dtr="false" t="normal">POWER(10, (AQ57+$D$16)*0.05)*1000</f>
        <v>0.00015203726397423794</v>
      </c>
      <c r="AS57" s="82" t="n">
        <f aca="false" ca="false" dt2D="false" dtr="false" t="normal">POWER(10, 0.05*AP57)</f>
        <v>7588343.631892521</v>
      </c>
      <c r="AT57" s="72" t="n">
        <f aca="false" ca="false" dt2D="false" dtr="false" t="normal">AR57*POWER(2, 0.5)*AS57</f>
        <v>1631.5937487592853</v>
      </c>
      <c r="BB57" s="75" t="n"/>
      <c r="BC57" s="163" t="n">
        <f aca="false" ca="false" dt2D="false" dtr="false" t="normal">40*LOG(P57)</f>
        <v>52.36390469648057</v>
      </c>
      <c r="BD57" s="164" t="n">
        <f aca="false" ca="false" dt2D="false" dtr="false" t="normal">BC57+S57</f>
        <v>53.078114570864145</v>
      </c>
      <c r="BF57" s="165" t="n">
        <f aca="false" ca="false" dt2D="false" dtr="false" t="normal">10*LOG10($D$29*($D$22/1000000)/2)+$J$12+10*LOG10(P57)</f>
        <v>0.5825024548516762</v>
      </c>
      <c r="BG57" s="166" t="n">
        <f aca="false" ca="false" dt2D="false" dtr="false" t="normal">$Q$4-(BC57+S57)+$BE$4+BF57</f>
        <v>111.39604872763287</v>
      </c>
      <c r="BH57" s="167" t="n">
        <f aca="false" ca="false" dt2D="false" dtr="false" t="normal">POWER(10, (BG57+$D$16)*0.05)*1000</f>
        <v>0.29709300283352125</v>
      </c>
      <c r="BI57" s="168" t="n">
        <f aca="false" ca="false" dt2D="false" dtr="false" t="normal">POWER(10, 0.05*(BD57-BF57))</f>
        <v>421.48352719756406</v>
      </c>
      <c r="BJ57" s="168" t="n">
        <f aca="false" ca="false" dt2D="false" dtr="false" t="normal">BH57*POWER(2, 0.5)*BI57</f>
        <v>177.08754896942955</v>
      </c>
      <c r="BL57" s="148" t="n">
        <f aca="false" ca="false" dt2D="false" dtr="false" t="normal">BL56+1</f>
        <v>54</v>
      </c>
      <c r="BM57" s="169" t="n">
        <f aca="false" ca="false" dt2D="false" dtr="false" t="normal">BM56+$J$46</f>
        <v>213.75</v>
      </c>
      <c r="BO57" s="170" t="n">
        <f aca="false" ca="false" dt2D="false" dtr="false" t="normal">20*LOG10(BM57)</f>
        <v>46.598122468004206</v>
      </c>
      <c r="BP57" s="170" t="n">
        <f aca="false" ca="false" dt2D="false" dtr="false" t="normal">2*$J$6*(BM57/1000)</f>
        <v>7.492631197520993</v>
      </c>
      <c r="BQ57" s="171" t="n">
        <f aca="false" ca="false" dt2D="false" dtr="false" t="normal">$BN$4-(BO57+BP57)+$BN$8+$BN$10</f>
        <v>124.7397084078186</v>
      </c>
      <c r="BR57" s="149" t="n">
        <f aca="false" ca="false" dt2D="false" dtr="false" t="normal">POWER(10, (BQ57+$D$16)*0.05)*1000</f>
        <v>1.3806239641763047</v>
      </c>
      <c r="BS57" s="172" t="n">
        <f aca="false" ca="false" dt2D="false" dtr="false" t="normal">POWER(10, 0.05*(BO57+BP57))</f>
        <v>506.45129186431626</v>
      </c>
      <c r="BT57" s="149" t="n">
        <f aca="false" ca="false" dt2D="false" dtr="false" t="normal">BR57*BS57</f>
        <v>699.218790235923</v>
      </c>
      <c r="BW57" s="80" t="n">
        <f aca="false" ca="false" dt2D="false" dtr="false" t="normal">40*LOG10(BM57)</f>
        <v>93.19624493600841</v>
      </c>
      <c r="BY57" s="165" t="n">
        <f aca="false" ca="false" dt2D="false" dtr="false" t="normal">10*LOG10($D$29*($D$23/1000000)/2)+$J$12+10*LOG10(BM57)</f>
        <v>19.99877505425739</v>
      </c>
      <c r="BZ57" s="80" t="n">
        <f aca="false" ca="false" dt2D="false" dtr="false" t="normal">$BN$4-(BW57+BP57)+$BX$4+BY57</f>
        <v>103.20155976437331</v>
      </c>
      <c r="CZ57" s="165" t="n">
        <f aca="false" ca="false" dt2D="false" dtr="false" t="normal">10*LOG10(P55)</f>
        <v>12.928096654172903</v>
      </c>
      <c r="DB57" s="166" t="n">
        <f aca="false" ca="false" dt2D="false" dtr="false" t="normal">$CX$6+$CY$6+CZ57+$DA$6-(BC55+S55)+197</f>
        <v>91.32990251424017</v>
      </c>
      <c r="DG57" s="74" t="n">
        <f aca="false" ca="false" dt2D="false" dtr="false" t="normal">30*LOG10(P55)</f>
        <v>38.784289962518706</v>
      </c>
      <c r="DH57" s="75" t="n">
        <f aca="false" ca="false" dt2D="false" dtr="false" t="normal">$CX$6+$DC$6+$DD$6+$DE$6+$DF$6-(DG57+S55)+182</f>
        <v>128.01081404853926</v>
      </c>
    </row>
    <row outlineLevel="0" r="58">
      <c r="O58" s="1" t="n">
        <f aca="false" ca="false" dt2D="false" dtr="false" t="normal">1+O57</f>
        <v>55</v>
      </c>
      <c r="P58" s="65" t="n">
        <f aca="false" ca="false" dt2D="false" dtr="false" t="normal">P57+$J$45</f>
        <v>20.75</v>
      </c>
      <c r="Q58" s="104" t="n"/>
      <c r="R58" s="67" t="n">
        <f aca="false" ca="false" dt2D="false" dtr="false" t="normal">20*LOG(P58)</f>
        <v>26.34036202096223</v>
      </c>
      <c r="S58" s="67" t="n">
        <f aca="false" ca="false" dt2D="false" dtr="false" t="normal">2*$J$6*(P58/1000)</f>
        <v>0.7273548413967748</v>
      </c>
      <c r="T58" s="67" t="n">
        <f aca="false" ca="false" dt2D="false" dtr="false" t="normal">R58+S58</f>
        <v>27.067716862359003</v>
      </c>
      <c r="U58" s="68" t="n">
        <f aca="false" ca="false" dt2D="false" dtr="false" t="normal">$Q$4-(R58+S58)+$Q$8+$Q$10</f>
        <v>131.7627452109848</v>
      </c>
      <c r="V58" s="69" t="n">
        <f aca="false" ca="false" dt2D="false" dtr="false" t="normal">POWER(10, (U58+$D$16)*0.05)*1000</f>
        <v>3.0990404690367455</v>
      </c>
      <c r="W58" s="70" t="n">
        <f aca="false" ca="false" dt2D="false" dtr="false" t="normal">POWER(10, 0.05*T58)</f>
        <v>22.562428507210072</v>
      </c>
      <c r="X58" s="71" t="n">
        <f aca="false" ca="false" dt2D="false" dtr="false" t="normal">V58*POWER(2, 0.5)*W58</f>
        <v>98.88446962177511</v>
      </c>
      <c r="BB58" s="75" t="n"/>
      <c r="BC58" s="163" t="n">
        <f aca="false" ca="false" dt2D="false" dtr="false" t="normal">40*LOG(P58)</f>
        <v>52.68072404192446</v>
      </c>
      <c r="BD58" s="164" t="n">
        <f aca="false" ca="false" dt2D="false" dtr="false" t="normal">BC58+S58</f>
        <v>53.40807888332123</v>
      </c>
      <c r="BF58" s="165" t="n">
        <f aca="false" ca="false" dt2D="false" dtr="false" t="normal">10*LOG10($D$29*($D$22/1000000)/2)+$J$12+10*LOG10(P58)</f>
        <v>0.6617072912126485</v>
      </c>
      <c r="BG58" s="166" t="n">
        <f aca="false" ca="false" dt2D="false" dtr="false" t="normal">$Q$4-(BC58+S58)+$BE$4+BF58</f>
        <v>111.14528925153675</v>
      </c>
      <c r="BH58" s="167" t="n">
        <f aca="false" ca="false" dt2D="false" dtr="false" t="normal">POWER(10, (BG58+$D$16)*0.05)*1000</f>
        <v>0.2886386267073684</v>
      </c>
      <c r="BI58" s="168" t="n">
        <f aca="false" ca="false" dt2D="false" dtr="false" t="normal">POWER(10, 0.05*(BD58-BF58))</f>
        <v>433.8289998411764</v>
      </c>
      <c r="BJ58" s="168" t="n">
        <f aca="false" ca="false" dt2D="false" dtr="false" t="normal">BH58*POWER(2, 0.5)*BI58</f>
        <v>177.08754896942938</v>
      </c>
      <c r="BL58" s="148" t="n">
        <f aca="false" ca="false" dt2D="false" dtr="false" t="normal">BL57+1</f>
        <v>55</v>
      </c>
      <c r="BM58" s="169" t="n">
        <f aca="false" ca="false" dt2D="false" dtr="false" t="normal">BM57+$J$46</f>
        <v>217.5</v>
      </c>
      <c r="BO58" s="170" t="n">
        <f aca="false" ca="false" dt2D="false" dtr="false" t="normal">20*LOG10(BM58)</f>
        <v>46.74918522581312</v>
      </c>
      <c r="BP58" s="170" t="n">
        <f aca="false" ca="false" dt2D="false" dtr="false" t="normal">2*$J$6*(BM58/1000)</f>
        <v>7.62408086765294</v>
      </c>
      <c r="BQ58" s="171" t="n">
        <f aca="false" ca="false" dt2D="false" dtr="false" t="normal">$BN$4-(BO58+BP58)+$BN$8+$BN$10</f>
        <v>124.45719597987772</v>
      </c>
      <c r="BR58" s="149" t="n">
        <f aca="false" ca="false" dt2D="false" dtr="false" t="normal">POWER(10, (BQ58+$D$16)*0.05)*1000</f>
        <v>1.336440985579277</v>
      </c>
      <c r="BS58" s="172" t="n">
        <f aca="false" ca="false" dt2D="false" dtr="false" t="normal">POWER(10, 0.05*(BO58+BP58))</f>
        <v>523.1946623762418</v>
      </c>
      <c r="BT58" s="149" t="n">
        <f aca="false" ca="false" dt2D="false" dtr="false" t="normal">BR58*BS58</f>
        <v>699.2187902359217</v>
      </c>
      <c r="BW58" s="80" t="n">
        <f aca="false" ca="false" dt2D="false" dtr="false" t="normal">40*LOG10(BM58)</f>
        <v>93.49837045162624</v>
      </c>
      <c r="BY58" s="165" t="n">
        <f aca="false" ca="false" dt2D="false" dtr="false" t="normal">10*LOG10($D$29*($D$23/1000000)/2)+$J$12+10*LOG10(BM58)</f>
        <v>20.074306433161848</v>
      </c>
      <c r="BZ58" s="80" t="n">
        <f aca="false" ca="false" dt2D="false" dtr="false" t="normal">$BN$4-(BW58+BP58)+$BX$4+BY58</f>
        <v>102.843515957528</v>
      </c>
      <c r="CZ58" s="165" t="n">
        <f aca="false" ca="false" dt2D="false" dtr="false" t="normal">10*LOG10(P56)</f>
        <v>13.010299956639813</v>
      </c>
      <c r="DB58" s="166" t="n">
        <f aca="false" ca="false" dt2D="false" dtr="false" t="normal">$CX$6+$CY$6+CZ58+$DA$6-(BC56+S56)+197</f>
        <v>91.07014763982625</v>
      </c>
      <c r="DG58" s="74" t="n">
        <f aca="false" ca="false" dt2D="false" dtr="false" t="normal">30*LOG10(P56)</f>
        <v>39.03089986991944</v>
      </c>
      <c r="DH58" s="75" t="n">
        <f aca="false" ca="false" dt2D="false" dtr="false" t="normal">$CX$6+$DC$6+$DD$6+$DE$6+$DF$6-(DG58+S56)+182</f>
        <v>127.75105917412533</v>
      </c>
    </row>
    <row outlineLevel="0" r="59">
      <c r="O59" s="1" t="n">
        <f aca="false" ca="false" dt2D="false" dtr="false" t="normal">1+O58</f>
        <v>56</v>
      </c>
      <c r="P59" s="65" t="n">
        <f aca="false" ca="false" dt2D="false" dtr="false" t="normal">P58+$J$45</f>
        <v>21.125</v>
      </c>
      <c r="Q59" s="104" t="n"/>
      <c r="R59" s="67" t="n">
        <f aca="false" ca="false" dt2D="false" dtr="false" t="normal">20*LOG(P59)</f>
        <v>26.4959343524346</v>
      </c>
      <c r="S59" s="67" t="n">
        <f aca="false" ca="false" dt2D="false" dtr="false" t="normal">2*$J$6*(P59/1000)</f>
        <v>0.7404998084099695</v>
      </c>
      <c r="T59" s="67" t="n">
        <f aca="false" ca="false" dt2D="false" dtr="false" t="normal">R59+S59</f>
        <v>27.236434160844567</v>
      </c>
      <c r="U59" s="68" t="n">
        <f aca="false" ca="false" dt2D="false" dtr="false" t="normal">$Q$4-(R59+S59)+$Q$8+$Q$10</f>
        <v>131.59402791249923</v>
      </c>
      <c r="V59" s="69" t="n">
        <f aca="false" ca="false" dt2D="false" dtr="false" t="normal">POWER(10, (U59+$D$16)*0.05)*1000</f>
        <v>3.039424659123957</v>
      </c>
      <c r="W59" s="70" t="n">
        <f aca="false" ca="false" dt2D="false" dtr="false" t="normal">POWER(10, 0.05*T59)</f>
        <v>23.004971948785062</v>
      </c>
      <c r="X59" s="71" t="n">
        <f aca="false" ca="false" dt2D="false" dtr="false" t="normal">V59*POWER(2, 0.5)*W59</f>
        <v>98.88446962177497</v>
      </c>
      <c r="BB59" s="75" t="n"/>
      <c r="BC59" s="163" t="n">
        <f aca="false" ca="false" dt2D="false" dtr="false" t="normal">40*LOG(P59)</f>
        <v>52.9918687048692</v>
      </c>
      <c r="BD59" s="164" t="n">
        <f aca="false" ca="false" dt2D="false" dtr="false" t="normal">BC59+S59</f>
        <v>53.73236851327917</v>
      </c>
      <c r="BF59" s="165" t="n">
        <f aca="false" ca="false" dt2D="false" dtr="false" t="normal">10*LOG10($D$29*($D$22/1000000)/2)+$J$12+10*LOG10(P59)</f>
        <v>0.7394934569488338</v>
      </c>
      <c r="BG59" s="166" t="n">
        <f aca="false" ca="false" dt2D="false" dtr="false" t="normal">$Q$4-(BC59+S59)+$BE$4+BF59</f>
        <v>110.89878578731499</v>
      </c>
      <c r="BH59" s="167" t="n">
        <f aca="false" ca="false" dt2D="false" dtr="false" t="normal">POWER(10, (BG59+$D$16)*0.05)*1000</f>
        <v>0.2805622762268269</v>
      </c>
      <c r="BI59" s="168" t="n">
        <f aca="false" ca="false" dt2D="false" dtr="false" t="normal">POWER(10, 0.05*(BD59-BF59))</f>
        <v>446.3173325509789</v>
      </c>
      <c r="BJ59" s="168" t="n">
        <f aca="false" ca="false" dt2D="false" dtr="false" t="normal">BH59*POWER(2, 0.5)*BI59</f>
        <v>177.08754896942938</v>
      </c>
      <c r="BL59" s="148" t="n">
        <f aca="false" ca="false" dt2D="false" dtr="false" t="normal">BL58+1</f>
        <v>56</v>
      </c>
      <c r="BM59" s="169" t="n">
        <f aca="false" ca="false" dt2D="false" dtr="false" t="normal">BM58+$J$46</f>
        <v>221.25</v>
      </c>
      <c r="BO59" s="170" t="n">
        <f aca="false" ca="false" dt2D="false" dtr="false" t="normal">20*LOG10(BM59)</f>
        <v>46.89766558739726</v>
      </c>
      <c r="BP59" s="170" t="n">
        <f aca="false" ca="false" dt2D="false" dtr="false" t="normal">2*$J$6*(BM59/1000)</f>
        <v>7.755530537784887</v>
      </c>
      <c r="BQ59" s="171" t="n">
        <f aca="false" ca="false" dt2D="false" dtr="false" t="normal">$BN$4-(BO59+BP59)+$BN$8+$BN$10</f>
        <v>124.17726594816165</v>
      </c>
      <c r="BR59" s="149" t="n">
        <f aca="false" ca="false" dt2D="false" dtr="false" t="normal">POWER(10, (BQ59+$D$16)*0.05)*1000</f>
        <v>1.294056636633531</v>
      </c>
      <c r="BS59" s="172" t="n">
        <f aca="false" ca="false" dt2D="false" dtr="false" t="normal">POWER(10, 0.05*(BO59+BP59))</f>
        <v>540.3309024054229</v>
      </c>
      <c r="BT59" s="149" t="n">
        <f aca="false" ca="false" dt2D="false" dtr="false" t="normal">BR59*BS59</f>
        <v>699.2187902359223</v>
      </c>
      <c r="BW59" s="80" t="n">
        <f aca="false" ca="false" dt2D="false" dtr="false" t="normal">40*LOG10(BM59)</f>
        <v>93.79533117479453</v>
      </c>
      <c r="BY59" s="165" t="n">
        <f aca="false" ca="false" dt2D="false" dtr="false" t="normal">10*LOG10($D$29*($D$23/1000000)/2)+$J$12+10*LOG10(BM59)</f>
        <v>20.14854661395392</v>
      </c>
      <c r="BZ59" s="80" t="n">
        <f aca="false" ca="false" dt2D="false" dtr="false" t="normal">$BN$4-(BW59+BP59)+$BX$4+BY59</f>
        <v>102.48934574501982</v>
      </c>
      <c r="CZ59" s="165" t="n">
        <f aca="false" ca="false" dt2D="false" dtr="false" t="normal">10*LOG10(P57)</f>
        <v>13.090976174120142</v>
      </c>
      <c r="DB59" s="166" t="n">
        <f aca="false" ca="false" dt2D="false" dtr="false" t="normal">$CX$6+$CY$6+CZ59+$DA$6-(BC57+S57)+197</f>
        <v>90.81497402037206</v>
      </c>
      <c r="DG59" s="74" t="n">
        <f aca="false" ca="false" dt2D="false" dtr="false" t="normal">30*LOG10(P57)</f>
        <v>39.272928522360424</v>
      </c>
      <c r="DH59" s="75" t="n">
        <f aca="false" ca="false" dt2D="false" dtr="false" t="normal">$CX$6+$DC$6+$DD$6+$DE$6+$DF$6-(DG59+S57)+182</f>
        <v>127.49588555467115</v>
      </c>
    </row>
    <row outlineLevel="0" r="60">
      <c r="O60" s="1" t="n">
        <f aca="false" ca="false" dt2D="false" dtr="false" t="normal">1+O59</f>
        <v>57</v>
      </c>
      <c r="P60" s="65" t="n">
        <f aca="false" ca="false" dt2D="false" dtr="false" t="normal">P59+$J$45</f>
        <v>21.5</v>
      </c>
      <c r="Q60" s="104" t="n"/>
      <c r="R60" s="67" t="n">
        <f aca="false" ca="false" dt2D="false" dtr="false" t="normal">20*LOG(P60)</f>
        <v>26.648769198312102</v>
      </c>
      <c r="S60" s="67" t="n">
        <f aca="false" ca="false" dt2D="false" dtr="false" t="normal">2*$J$6*(P60/1000)</f>
        <v>0.7536447754231641</v>
      </c>
      <c r="T60" s="67" t="n">
        <f aca="false" ca="false" dt2D="false" dtr="false" t="normal">R60+S60</f>
        <v>27.402413973735268</v>
      </c>
      <c r="U60" s="68" t="n">
        <f aca="false" ca="false" dt2D="false" dtr="false" t="normal">$Q$4-(R60+S60)+$Q$8+$Q$10</f>
        <v>131.42804809960853</v>
      </c>
      <c r="V60" s="69" t="n">
        <f aca="false" ca="false" dt2D="false" dtr="false" t="normal">POWER(10, (U60+$D$16)*0.05)*1000</f>
        <v>2.981895310235351</v>
      </c>
      <c r="W60" s="70" t="n">
        <f aca="false" ca="false" dt2D="false" dtr="false" t="normal">POWER(10, 0.05*T60)</f>
        <v>23.448804115820423</v>
      </c>
      <c r="X60" s="71" t="n">
        <f aca="false" ca="false" dt2D="false" dtr="false" t="normal">V60*POWER(2, 0.5)*W60</f>
        <v>98.88446962177508</v>
      </c>
      <c r="BB60" s="75" t="n"/>
      <c r="BC60" s="163" t="n">
        <f aca="false" ca="false" dt2D="false" dtr="false" t="normal">40*LOG(P60)</f>
        <v>53.297538396624205</v>
      </c>
      <c r="BD60" s="164" t="n">
        <f aca="false" ca="false" dt2D="false" dtr="false" t="normal">BC60+S60</f>
        <v>54.05118317204737</v>
      </c>
      <c r="BF60" s="165" t="n">
        <f aca="false" ca="false" dt2D="false" dtr="false" t="normal">10*LOG10($D$29*($D$22/1000000)/2)+$J$12+10*LOG10(P60)</f>
        <v>0.8159108798875891</v>
      </c>
      <c r="BG60" s="166" t="n">
        <f aca="false" ca="false" dt2D="false" dtr="false" t="normal">$Q$4-(BC60+S60)+$BE$4+BF60</f>
        <v>110.65638855148555</v>
      </c>
      <c r="BH60" s="167" t="n">
        <f aca="false" ca="false" dt2D="false" dtr="false" t="normal">POWER(10, (BG60+$D$16)*0.05)*1000</f>
        <v>0.27284086301543403</v>
      </c>
      <c r="BI60" s="168" t="n">
        <f aca="false" ca="false" dt2D="false" dtr="false" t="normal">POWER(10, 0.05*(BD60-BF60))</f>
        <v>458.94814052433514</v>
      </c>
      <c r="BJ60" s="168" t="n">
        <f aca="false" ca="false" dt2D="false" dtr="false" t="normal">BH60*POWER(2, 0.5)*BI60</f>
        <v>177.08754896942935</v>
      </c>
      <c r="BL60" s="148" t="n">
        <f aca="false" ca="false" dt2D="false" dtr="false" t="normal">BL59+1</f>
        <v>57</v>
      </c>
      <c r="BM60" s="169" t="n">
        <f aca="false" ca="false" dt2D="false" dtr="false" t="normal">BM59+$J$46</f>
        <v>225</v>
      </c>
      <c r="BO60" s="170" t="n">
        <f aca="false" ca="false" dt2D="false" dtr="false" t="normal">20*LOG10(BM60)</f>
        <v>47.043650362227254</v>
      </c>
      <c r="BP60" s="170" t="n">
        <f aca="false" ca="false" dt2D="false" dtr="false" t="normal">2*$J$6*(BM60/1000)</f>
        <v>7.886980207916834</v>
      </c>
      <c r="BQ60" s="171" t="n">
        <f aca="false" ca="false" dt2D="false" dtr="false" t="normal">$BN$4-(BO60+BP60)+$BN$8+$BN$10</f>
        <v>123.89983150319972</v>
      </c>
      <c r="BR60" s="149" t="n">
        <f aca="false" ca="false" dt2D="false" dtr="false" t="normal">POWER(10, (BQ60+$D$16)*0.05)*1000</f>
        <v>1.2533765417106677</v>
      </c>
      <c r="BS60" s="172" t="n">
        <f aca="false" ca="false" dt2D="false" dtr="false" t="normal">POWER(10, 0.05*(BO60+BP60))</f>
        <v>557.8681002610731</v>
      </c>
      <c r="BT60" s="149" t="n">
        <f aca="false" ca="false" dt2D="false" dtr="false" t="normal">BR60*BS60</f>
        <v>699.2187902359238</v>
      </c>
      <c r="BW60" s="80" t="n">
        <f aca="false" ca="false" dt2D="false" dtr="false" t="normal">40*LOG10(BM60)</f>
        <v>94.08730072445451</v>
      </c>
      <c r="BY60" s="165" t="n">
        <f aca="false" ca="false" dt2D="false" dtr="false" t="normal">10*LOG10($D$29*($D$23/1000000)/2)+$J$12+10*LOG10(BM60)</f>
        <v>20.221539001368914</v>
      </c>
      <c r="BZ60" s="80" t="n">
        <f aca="false" ca="false" dt2D="false" dtr="false" t="normal">$BN$4-(BW60+BP60)+$BX$4+BY60</f>
        <v>102.1389189126429</v>
      </c>
      <c r="CZ60" s="165" t="n">
        <f aca="false" ca="false" dt2D="false" dtr="false" t="normal">10*LOG10(P58)</f>
        <v>13.170181010481114</v>
      </c>
      <c r="DB60" s="166" t="n">
        <f aca="false" ca="false" dt2D="false" dtr="false" t="normal">$CX$6+$CY$6+CZ60+$DA$6-(BC58+S58)+197</f>
        <v>90.56421454427596</v>
      </c>
      <c r="DG60" s="74" t="n">
        <f aca="false" ca="false" dt2D="false" dtr="false" t="normal">30*LOG10(P58)</f>
        <v>39.51054303144334</v>
      </c>
      <c r="DH60" s="75" t="n">
        <f aca="false" ca="false" dt2D="false" dtr="false" t="normal">$CX$6+$DC$6+$DD$6+$DE$6+$DF$6-(DG60+S58)+182</f>
        <v>127.24512607857504</v>
      </c>
    </row>
    <row outlineLevel="0" r="61">
      <c r="O61" s="1" t="n">
        <f aca="false" ca="false" dt2D="false" dtr="false" t="normal">1+O60</f>
        <v>58</v>
      </c>
      <c r="P61" s="65" t="n">
        <f aca="false" ca="false" dt2D="false" dtr="false" t="normal">P60+$J$45</f>
        <v>21.875</v>
      </c>
      <c r="Q61" s="104" t="n"/>
      <c r="R61" s="67" t="n">
        <f aca="false" ca="false" dt2D="false" dtr="false" t="normal">20*LOG(P61)</f>
        <v>26.798961233887017</v>
      </c>
      <c r="S61" s="67" t="n">
        <f aca="false" ca="false" dt2D="false" dtr="false" t="normal">2*$J$6*(P61/1000)</f>
        <v>0.7667897424363589</v>
      </c>
      <c r="T61" s="67" t="n">
        <f aca="false" ca="false" dt2D="false" dtr="false" t="normal">R61+S61</f>
        <v>27.565750976323375</v>
      </c>
      <c r="U61" s="68" t="n">
        <f aca="false" ca="false" dt2D="false" dtr="false" t="normal">$Q$4-(R61+S61)+$Q$8+$Q$10</f>
        <v>131.2647110970204</v>
      </c>
      <c r="V61" s="69" t="n">
        <f aca="false" ca="false" dt2D="false" dtr="false" t="normal">POWER(10, (U61+$D$16)*0.05)*1000</f>
        <v>2.926345108495166</v>
      </c>
      <c r="W61" s="70" t="n">
        <f aca="false" ca="false" dt2D="false" dtr="false" t="normal">POWER(10, 0.05*T61)</f>
        <v>23.89392789681889</v>
      </c>
      <c r="X61" s="71" t="n">
        <f aca="false" ca="false" dt2D="false" dtr="false" t="normal">V61*POWER(2, 0.5)*W61</f>
        <v>98.88446962177485</v>
      </c>
      <c r="BB61" s="75" t="n"/>
      <c r="BC61" s="163" t="n">
        <f aca="false" ca="false" dt2D="false" dtr="false" t="normal">40*LOG(P61)</f>
        <v>53.59792246777403</v>
      </c>
      <c r="BD61" s="164" t="n">
        <f aca="false" ca="false" dt2D="false" dtr="false" t="normal">BC61+S61</f>
        <v>54.36471221021039</v>
      </c>
      <c r="BF61" s="165" t="n">
        <f aca="false" ca="false" dt2D="false" dtr="false" t="normal">10*LOG10($D$29*($D$22/1000000)/2)+$J$12+10*LOG10(P61)</f>
        <v>0.8910068976750427</v>
      </c>
      <c r="BG61" s="166" t="n">
        <f aca="false" ca="false" dt2D="false" dtr="false" t="normal">$Q$4-(BC61+S61)+$BE$4+BF61</f>
        <v>110.41795553110997</v>
      </c>
      <c r="BH61" s="167" t="n">
        <f aca="false" ca="false" dt2D="false" dtr="false" t="normal">POWER(10, (BG61+$D$16)*0.05)*1000</f>
        <v>0.2654530768261215</v>
      </c>
      <c r="BI61" s="168" t="n">
        <f aca="false" ca="false" dt2D="false" dtr="false" t="normal">POWER(10, 0.05*(BD61-BF61))</f>
        <v>471.72105984671</v>
      </c>
      <c r="BJ61" s="168" t="n">
        <f aca="false" ca="false" dt2D="false" dtr="false" t="normal">BH61*POWER(2, 0.5)*BI61</f>
        <v>177.08754896942918</v>
      </c>
      <c r="BL61" s="148" t="n">
        <f aca="false" ca="false" dt2D="false" dtr="false" t="normal">BL60+1</f>
        <v>58</v>
      </c>
      <c r="BM61" s="169" t="n">
        <f aca="false" ca="false" dt2D="false" dtr="false" t="normal">BM60+$J$46</f>
        <v>228.75</v>
      </c>
      <c r="BO61" s="170" t="n">
        <f aca="false" ca="false" dt2D="false" dtr="false" t="normal">20*LOG10(BM61)</f>
        <v>47.18722205476972</v>
      </c>
      <c r="BP61" s="170" t="n">
        <f aca="false" ca="false" dt2D="false" dtr="false" t="normal">2*$J$6*(BM61/1000)</f>
        <v>8.018429878048781</v>
      </c>
      <c r="BQ61" s="171" t="n">
        <f aca="false" ca="false" dt2D="false" dtr="false" t="normal">$BN$4-(BO61+BP61)+$BN$8+$BN$10</f>
        <v>123.62481014052531</v>
      </c>
      <c r="BR61" s="149" t="n">
        <f aca="false" ca="false" dt2D="false" dtr="false" t="normal">POWER(10, (BQ61+$D$16)*0.05)*1000</f>
        <v>1.2143125794038447</v>
      </c>
      <c r="BS61" s="172" t="n">
        <f aca="false" ca="false" dt2D="false" dtr="false" t="normal">POWER(10, 0.05*(BO61+BP61))</f>
        <v>575.8144995740706</v>
      </c>
      <c r="BT61" s="149" t="n">
        <f aca="false" ca="false" dt2D="false" dtr="false" t="normal">BR61*BS61</f>
        <v>699.2187902359237</v>
      </c>
      <c r="BW61" s="80" t="n">
        <f aca="false" ca="false" dt2D="false" dtr="false" t="normal">40*LOG10(BM61)</f>
        <v>94.37444410953944</v>
      </c>
      <c r="BY61" s="165" t="n">
        <f aca="false" ca="false" dt2D="false" dtr="false" t="normal">10*LOG10($D$29*($D$23/1000000)/2)+$J$12+10*LOG10(BM61)</f>
        <v>20.293324847640147</v>
      </c>
      <c r="BZ61" s="80" t="n">
        <f aca="false" ca="false" dt2D="false" dtr="false" t="normal">$BN$4-(BW61+BP61)+$BX$4+BY61</f>
        <v>101.79211170369726</v>
      </c>
      <c r="CZ61" s="165" t="n">
        <f aca="false" ca="false" dt2D="false" dtr="false" t="normal">10*LOG10(P59)</f>
        <v>13.2479671762173</v>
      </c>
      <c r="DB61" s="166" t="n">
        <f aca="false" ca="false" dt2D="false" dtr="false" t="normal">$CX$6+$CY$6+CZ61+$DA$6-(BC59+S59)+197</f>
        <v>90.3177110800542</v>
      </c>
      <c r="DG61" s="74" t="n">
        <f aca="false" ca="false" dt2D="false" dtr="false" t="normal">30*LOG10(P59)</f>
        <v>39.7439015286519</v>
      </c>
      <c r="DH61" s="75" t="n">
        <f aca="false" ca="false" dt2D="false" dtr="false" t="normal">$CX$6+$DC$6+$DD$6+$DE$6+$DF$6-(DG61+S59)+182</f>
        <v>126.99862261435328</v>
      </c>
    </row>
    <row outlineLevel="0" r="62">
      <c r="O62" s="1" t="n">
        <f aca="false" ca="false" dt2D="false" dtr="false" t="normal">1+O61</f>
        <v>59</v>
      </c>
      <c r="P62" s="65" t="n">
        <f aca="false" ca="false" dt2D="false" dtr="false" t="normal">P61+$J$45</f>
        <v>22.25</v>
      </c>
      <c r="Q62" s="104" t="n"/>
      <c r="R62" s="67" t="n">
        <f aca="false" ca="false" dt2D="false" dtr="false" t="normal">20*LOG(P62)</f>
        <v>26.946600306339008</v>
      </c>
      <c r="S62" s="67" t="n">
        <f aca="false" ca="false" dt2D="false" dtr="false" t="normal">2*$J$6*(P62/1000)</f>
        <v>0.7799347094495536</v>
      </c>
      <c r="T62" s="67" t="n">
        <f aca="false" ca="false" dt2D="false" dtr="false" t="normal">R62+S62</f>
        <v>27.72653501578856</v>
      </c>
      <c r="U62" s="68" t="n">
        <f aca="false" ca="false" dt2D="false" dtr="false" t="normal">$Q$4-(R62+S62)+$Q$8+$Q$10</f>
        <v>131.10392705755524</v>
      </c>
      <c r="V62" s="69" t="n">
        <f aca="false" ca="false" dt2D="false" dtr="false" t="normal">POWER(10, (U62+$D$16)*0.05)*1000</f>
        <v>2.8726739746861</v>
      </c>
      <c r="W62" s="70" t="n">
        <f aca="false" ca="false" dt2D="false" dtr="false" t="normal">POWER(10, 0.05*T62)</f>
        <v>24.340346186076584</v>
      </c>
      <c r="X62" s="71" t="n">
        <f aca="false" ca="false" dt2D="false" dtr="false" t="normal">V62*POWER(2, 0.5)*W62</f>
        <v>98.88446962177503</v>
      </c>
      <c r="BB62" s="75" t="n"/>
      <c r="BC62" s="163" t="n">
        <f aca="false" ca="false" dt2D="false" dtr="false" t="normal">40*LOG(P62)</f>
        <v>53.893200612678015</v>
      </c>
      <c r="BD62" s="164" t="n">
        <f aca="false" ca="false" dt2D="false" dtr="false" t="normal">BC62+S62</f>
        <v>54.67313532212757</v>
      </c>
      <c r="BF62" s="165" t="n">
        <f aca="false" ca="false" dt2D="false" dtr="false" t="normal">10*LOG10($D$29*($D$22/1000000)/2)+$J$12+10*LOG10(P62)</f>
        <v>0.9648264339010382</v>
      </c>
      <c r="BG62" s="166" t="n">
        <f aca="false" ca="false" dt2D="false" dtr="false" t="normal">$Q$4-(BC62+S62)+$BE$4+BF62</f>
        <v>110.1833519554188</v>
      </c>
      <c r="BH62" s="167" t="n">
        <f aca="false" ca="false" dt2D="false" dtr="false" t="normal">POWER(10, (BG62+$D$16)*0.05)*1000</f>
        <v>0.2583792211417115</v>
      </c>
      <c r="BI62" s="168" t="n">
        <f aca="false" ca="false" dt2D="false" dtr="false" t="normal">POWER(10, 0.05*(BD62-BF62))</f>
        <v>484.6357465847068</v>
      </c>
      <c r="BJ62" s="168" t="n">
        <f aca="false" ca="false" dt2D="false" dtr="false" t="normal">BH62*POWER(2, 0.5)*BI62</f>
        <v>177.08754896942952</v>
      </c>
      <c r="BL62" s="148" t="n">
        <f aca="false" ca="false" dt2D="false" dtr="false" t="normal">BL61+1</f>
        <v>59</v>
      </c>
      <c r="BM62" s="169" t="n">
        <f aca="false" ca="false" dt2D="false" dtr="false" t="normal">BM61+$J$46</f>
        <v>232.5</v>
      </c>
      <c r="BO62" s="170" t="n">
        <f aca="false" ca="false" dt2D="false" dtr="false" t="normal">20*LOG10(BM62)</f>
        <v>47.32845914451946</v>
      </c>
      <c r="BP62" s="170" t="n">
        <f aca="false" ca="false" dt2D="false" dtr="false" t="normal">2*$J$6*(BM62/1000)</f>
        <v>8.14987954818073</v>
      </c>
      <c r="BQ62" s="171" t="n">
        <f aca="false" ca="false" dt2D="false" dtr="false" t="normal">$BN$4-(BO62+BP62)+$BN$8+$BN$10</f>
        <v>123.3521233806436</v>
      </c>
      <c r="BR62" s="149" t="n">
        <f aca="false" ca="false" dt2D="false" dtr="false" t="normal">POWER(10, (BQ62+$D$16)*0.05)*1000</f>
        <v>1.1767823771848367</v>
      </c>
      <c r="BS62" s="172" t="n">
        <f aca="false" ca="false" dt2D="false" dtr="false" t="normal">POWER(10, 0.05*(BO62+BP62))</f>
        <v>594.1785021531604</v>
      </c>
      <c r="BT62" s="149" t="n">
        <f aca="false" ca="false" dt2D="false" dtr="false" t="normal">BR62*BS62</f>
        <v>699.2187902359217</v>
      </c>
      <c r="BW62" s="80" t="n">
        <f aca="false" ca="false" dt2D="false" dtr="false" t="normal">40*LOG10(BM62)</f>
        <v>94.65691828903891</v>
      </c>
      <c r="BY62" s="165" t="n">
        <f aca="false" ca="false" dt2D="false" dtr="false" t="normal">10*LOG10($D$29*($D$23/1000000)/2)+$J$12+10*LOG10(BM62)</f>
        <v>20.363943392515015</v>
      </c>
      <c r="BZ62" s="80" t="n">
        <f aca="false" ca="false" dt2D="false" dtr="false" t="normal">$BN$4-(BW62+BP62)+$BX$4+BY62</f>
        <v>101.44880639894069</v>
      </c>
      <c r="CZ62" s="165" t="n">
        <f aca="false" ca="false" dt2D="false" dtr="false" t="normal">10*LOG10(P60)</f>
        <v>13.324384599156055</v>
      </c>
      <c r="DB62" s="166" t="n">
        <f aca="false" ca="false" dt2D="false" dtr="false" t="normal">$CX$6+$CY$6+CZ62+$DA$6-(BC60+S60)+197</f>
        <v>90.07531384422475</v>
      </c>
      <c r="DG62" s="74" t="n">
        <f aca="false" ca="false" dt2D="false" dtr="false" t="normal">30*LOG10(P60)</f>
        <v>39.973153797468164</v>
      </c>
      <c r="DH62" s="75" t="n">
        <f aca="false" ca="false" dt2D="false" dtr="false" t="normal">$CX$6+$DC$6+$DD$6+$DE$6+$DF$6-(DG62+S60)+182</f>
        <v>126.75622537852382</v>
      </c>
    </row>
    <row outlineLevel="0" r="63">
      <c r="O63" s="1" t="n">
        <f aca="false" ca="false" dt2D="false" dtr="false" t="normal">1+O62</f>
        <v>60</v>
      </c>
      <c r="P63" s="65" t="n">
        <f aca="false" ca="false" dt2D="false" dtr="false" t="normal">P62+$J$45</f>
        <v>22.625</v>
      </c>
      <c r="Q63" s="104" t="n"/>
      <c r="R63" s="67" t="n">
        <f aca="false" ca="false" dt2D="false" dtr="false" t="normal">20*LOG(P63)</f>
        <v>27.091771757544816</v>
      </c>
      <c r="S63" s="67" t="n">
        <f aca="false" ca="false" dt2D="false" dtr="false" t="normal">2*$J$6*(P63/1000)</f>
        <v>0.7930796764627484</v>
      </c>
      <c r="T63" s="67" t="n">
        <f aca="false" ca="false" dt2D="false" dtr="false" t="normal">R63+S63</f>
        <v>27.884851434007565</v>
      </c>
      <c r="U63" s="68" t="n">
        <f aca="false" ca="false" dt2D="false" dtr="false" t="normal">$Q$4-(R63+S63)+$Q$8+$Q$10</f>
        <v>130.94561063933622</v>
      </c>
      <c r="V63" s="69" t="n">
        <f aca="false" ca="false" dt2D="false" dtr="false" t="normal">POWER(10, (U63+$D$16)*0.05)*1000</f>
        <v>2.820788464691884</v>
      </c>
      <c r="W63" s="70" t="n">
        <f aca="false" ca="false" dt2D="false" dtr="false" t="normal">POWER(10, 0.05*T63)</f>
        <v>24.788061883693842</v>
      </c>
      <c r="X63" s="71" t="n">
        <f aca="false" ca="false" dt2D="false" dtr="false" t="normal">V63*POWER(2, 0.5)*W63</f>
        <v>98.88446962177487</v>
      </c>
      <c r="BB63" s="75" t="n"/>
      <c r="BC63" s="163" t="n">
        <f aca="false" ca="false" dt2D="false" dtr="false" t="normal">40*LOG(P63)</f>
        <v>54.18354351508963</v>
      </c>
      <c r="BD63" s="164" t="n">
        <f aca="false" ca="false" dt2D="false" dtr="false" t="normal">BC63+S63</f>
        <v>54.97662319155238</v>
      </c>
      <c r="BF63" s="165" t="n">
        <f aca="false" ca="false" dt2D="false" dtr="false" t="normal">10*LOG10($D$29*($D$22/1000000)/2)+$J$12+10*LOG10(P63)</f>
        <v>1.037412159503944</v>
      </c>
      <c r="BG63" s="166" t="n">
        <f aca="false" ca="false" dt2D="false" dtr="false" t="normal">$Q$4-(BC63+S63)+$BE$4+BF63</f>
        <v>109.9524498115969</v>
      </c>
      <c r="BH63" s="167" t="n">
        <f aca="false" ca="false" dt2D="false" dtr="false" t="normal">POWER(10, (BG63+$D$16)*0.05)*1000</f>
        <v>0.25160106643284197</v>
      </c>
      <c r="BI63" s="168" t="n">
        <f aca="false" ca="false" dt2D="false" dtr="false" t="normal">POWER(10, 0.05*(BD63-BF63))</f>
        <v>497.6918759341285</v>
      </c>
      <c r="BJ63" s="168" t="n">
        <f aca="false" ca="false" dt2D="false" dtr="false" t="normal">BH63*POWER(2, 0.5)*BI63</f>
        <v>177.08754896942952</v>
      </c>
      <c r="BL63" s="148" t="n">
        <f aca="false" ca="false" dt2D="false" dtr="false" t="normal">BL62+1</f>
        <v>60</v>
      </c>
      <c r="BM63" s="169" t="n">
        <f aca="false" ca="false" dt2D="false" dtr="false" t="normal">BM62+$J$46</f>
        <v>236.25</v>
      </c>
      <c r="BO63" s="170" t="n">
        <f aca="false" ca="false" dt2D="false" dtr="false" t="normal">20*LOG10(BM63)</f>
        <v>47.46743634362601</v>
      </c>
      <c r="BP63" s="170" t="n">
        <f aca="false" ca="false" dt2D="false" dtr="false" t="normal">2*$J$6*(BM63/1000)</f>
        <v>8.281329218312676</v>
      </c>
      <c r="BQ63" s="171" t="n">
        <f aca="false" ca="false" dt2D="false" dtr="false" t="normal">$BN$4-(BO63+BP63)+$BN$8+$BN$10</f>
        <v>123.08169651140511</v>
      </c>
      <c r="BR63" s="149" t="n">
        <f aca="false" ca="false" dt2D="false" dtr="false" t="normal">POWER(10, (BQ63+$D$16)*0.05)*1000</f>
        <v>1.1407088542033534</v>
      </c>
      <c r="BS63" s="172" t="n">
        <f aca="false" ca="false" dt2D="false" dtr="false" t="normal">POWER(10, 0.05*(BO63+BP63))</f>
        <v>612.9686708921379</v>
      </c>
      <c r="BT63" s="149" t="n">
        <f aca="false" ca="false" dt2D="false" dtr="false" t="normal">BR63*BS63</f>
        <v>699.218790235923</v>
      </c>
      <c r="BW63" s="80" t="n">
        <f aca="false" ca="false" dt2D="false" dtr="false" t="normal">40*LOG10(BM63)</f>
        <v>94.93487268725202</v>
      </c>
      <c r="BY63" s="165" t="n">
        <f aca="false" ca="false" dt2D="false" dtr="false" t="normal">10*LOG10($D$29*($D$23/1000000)/2)+$J$12+10*LOG10(BM63)</f>
        <v>20.433431992068293</v>
      </c>
      <c r="BZ63" s="80" t="n">
        <f aca="false" ca="false" dt2D="false" dtr="false" t="normal">$BN$4-(BW63+BP63)+$BX$4+BY63</f>
        <v>101.10889093014892</v>
      </c>
      <c r="CZ63" s="165" t="n">
        <f aca="false" ca="false" dt2D="false" dtr="false" t="normal">10*LOG10(P61)</f>
        <v>13.399480616943508</v>
      </c>
      <c r="DB63" s="166" t="n">
        <f aca="false" ca="false" dt2D="false" dtr="false" t="normal">$CX$6+$CY$6+CZ63+$DA$6-(BC61+S61)+197</f>
        <v>89.83688082384919</v>
      </c>
      <c r="DG63" s="74" t="n">
        <f aca="false" ca="false" dt2D="false" dtr="false" t="normal">30*LOG10(P61)</f>
        <v>40.19844185083053</v>
      </c>
      <c r="DH63" s="75" t="n">
        <f aca="false" ca="false" dt2D="false" dtr="false" t="normal">$CX$6+$DC$6+$DD$6+$DE$6+$DF$6-(DG63+S61)+182</f>
        <v>126.51779235814827</v>
      </c>
    </row>
    <row outlineLevel="0" r="64">
      <c r="O64" s="1" t="n">
        <f aca="false" ca="false" dt2D="false" dtr="false" t="normal">1+O63</f>
        <v>61</v>
      </c>
      <c r="P64" s="65" t="n">
        <f aca="false" ca="false" dt2D="false" dtr="false" t="normal">P63+$J$45</f>
        <v>23</v>
      </c>
      <c r="Q64" s="104" t="n"/>
      <c r="R64" s="67" t="n">
        <f aca="false" ca="false" dt2D="false" dtr="false" t="normal">20*LOG(P64)</f>
        <v>27.234556720351858</v>
      </c>
      <c r="S64" s="67" t="n">
        <f aca="false" ca="false" dt2D="false" dtr="false" t="normal">2*$J$6*(P64/1000)</f>
        <v>0.806224643475943</v>
      </c>
      <c r="T64" s="67" t="n">
        <f aca="false" ca="false" dt2D="false" dtr="false" t="normal">R64+S64</f>
        <v>28.0407813638278</v>
      </c>
      <c r="U64" s="68" t="n">
        <f aca="false" ca="false" dt2D="false" dtr="false" t="normal">$Q$4-(R64+S64)+$Q$8+$Q$10</f>
        <v>130.789680709516</v>
      </c>
      <c r="V64" s="69" t="n">
        <f aca="false" ca="false" dt2D="false" dtr="false" t="normal">POWER(10, (U64+$D$16)*0.05)*1000</f>
        <v>2.770601228592357</v>
      </c>
      <c r="W64" s="70" t="n">
        <f aca="false" ca="false" dt2D="false" dtr="false" t="normal">POWER(10, 0.05*T64)</f>
        <v>25.237077895586257</v>
      </c>
      <c r="X64" s="71" t="n">
        <f aca="false" ca="false" dt2D="false" dtr="false" t="normal">V64*POWER(2, 0.5)*W64</f>
        <v>98.88446962177507</v>
      </c>
      <c r="BB64" s="75" t="n"/>
      <c r="BC64" s="163" t="n">
        <f aca="false" ca="false" dt2D="false" dtr="false" t="normal">40*LOG(P64)</f>
        <v>54.469113440703715</v>
      </c>
      <c r="BD64" s="164" t="n">
        <f aca="false" ca="false" dt2D="false" dtr="false" t="normal">BC64+S64</f>
        <v>55.27533808417966</v>
      </c>
      <c r="BF64" s="165" t="n">
        <f aca="false" ca="false" dt2D="false" dtr="false" t="normal">10*LOG10($D$29*($D$22/1000000)/2)+$J$12+10*LOG10(P64)</f>
        <v>1.1088046409074632</v>
      </c>
      <c r="BG64" s="166" t="n">
        <f aca="false" ca="false" dt2D="false" dtr="false" t="normal">$Q$4-(BC64+S64)+$BE$4+BF64</f>
        <v>109.72512740037314</v>
      </c>
      <c r="BH64" s="167" t="n">
        <f aca="false" ca="false" dt2D="false" dtr="false" t="normal">POWER(10, (BG64+$D$16)*0.05)*1000</f>
        <v>0.2451017189212911</v>
      </c>
      <c r="BI64" s="168" t="n">
        <f aca="false" ca="false" dt2D="false" dtr="false" t="normal">POWER(10, 0.05*(BD64-BF64))</f>
        <v>510.8891414188727</v>
      </c>
      <c r="BJ64" s="168" t="n">
        <f aca="false" ca="false" dt2D="false" dtr="false" t="normal">BH64*POWER(2, 0.5)*BI64</f>
        <v>177.08754896942935</v>
      </c>
      <c r="BL64" s="148" t="n">
        <f aca="false" ca="false" dt2D="false" dtr="false" t="normal">BL63+1</f>
        <v>61</v>
      </c>
      <c r="BM64" s="169" t="n">
        <f aca="false" ca="false" dt2D="false" dtr="false" t="normal">BM63+$J$46</f>
        <v>240</v>
      </c>
      <c r="BO64" s="170" t="n">
        <f aca="false" ca="false" dt2D="false" dtr="false" t="normal">20*LOG10(BM64)</f>
        <v>47.60422483423212</v>
      </c>
      <c r="BP64" s="170" t="n">
        <f aca="false" ca="false" dt2D="false" dtr="false" t="normal">2*$J$6*(BM64/1000)</f>
        <v>8.412778888444622</v>
      </c>
      <c r="BQ64" s="171" t="n">
        <f aca="false" ca="false" dt2D="false" dtr="false" t="normal">$BN$4-(BO64+BP64)+$BN$8+$BN$10</f>
        <v>122.81345835066705</v>
      </c>
      <c r="BR64" s="149" t="n">
        <f aca="false" ca="false" dt2D="false" dtr="false" t="normal">POWER(10, (BQ64+$D$16)*0.05)*1000</f>
        <v>1.1060198069627893</v>
      </c>
      <c r="BS64" s="172" t="n">
        <f aca="false" ca="false" dt2D="false" dtr="false" t="normal">POWER(10, 0.05*(BO64+BP64))</f>
        <v>632.1937327289173</v>
      </c>
      <c r="BT64" s="149" t="n">
        <f aca="false" ca="false" dt2D="false" dtr="false" t="normal">BR64*BS64</f>
        <v>699.2187902359224</v>
      </c>
      <c r="BW64" s="80" t="n">
        <f aca="false" ca="false" dt2D="false" dtr="false" t="normal">40*LOG10(BM64)</f>
        <v>95.20844966846424</v>
      </c>
      <c r="BY64" s="165" t="n">
        <f aca="false" ca="false" dt2D="false" dtr="false" t="normal">10*LOG10($D$29*($D$23/1000000)/2)+$J$12+10*LOG10(BM64)</f>
        <v>20.501826237371347</v>
      </c>
      <c r="BZ64" s="80" t="n">
        <f aca="false" ca="false" dt2D="false" dtr="false" t="normal">$BN$4-(BW64+BP64)+$BX$4+BY64</f>
        <v>100.77225852410781</v>
      </c>
      <c r="CZ64" s="165" t="n">
        <f aca="false" ca="false" dt2D="false" dtr="false" t="normal">10*LOG10(P62)</f>
        <v>13.473300153169504</v>
      </c>
      <c r="DB64" s="166" t="n">
        <f aca="false" ca="false" dt2D="false" dtr="false" t="normal">$CX$6+$CY$6+CZ64+$DA$6-(BC62+S62)+197</f>
        <v>89.602277248158</v>
      </c>
      <c r="DG64" s="74" t="n">
        <f aca="false" ca="false" dt2D="false" dtr="false" t="normal">30*LOG10(P62)</f>
        <v>40.41990045950851</v>
      </c>
      <c r="DH64" s="75" t="n">
        <f aca="false" ca="false" dt2D="false" dtr="false" t="normal">$CX$6+$DC$6+$DD$6+$DE$6+$DF$6-(DG64+S62)+182</f>
        <v>126.28318878245709</v>
      </c>
    </row>
    <row outlineLevel="0" r="65">
      <c r="O65" s="1" t="n">
        <f aca="false" ca="false" dt2D="false" dtr="false" t="normal">1+O64</f>
        <v>62</v>
      </c>
      <c r="P65" s="65" t="n">
        <f aca="false" ca="false" dt2D="false" dtr="false" t="normal">P64+$J$45</f>
        <v>23.375</v>
      </c>
      <c r="Q65" s="104" t="n"/>
      <c r="R65" s="67" t="n">
        <f aca="false" ca="false" dt2D="false" dtr="false" t="normal">20*LOG(P65)</f>
        <v>27.375032390891107</v>
      </c>
      <c r="S65" s="67" t="n">
        <f aca="false" ca="false" dt2D="false" dtr="false" t="normal">2*$J$6*(P65/1000)</f>
        <v>0.8193696104891378</v>
      </c>
      <c r="T65" s="67" t="n">
        <f aca="false" ca="false" dt2D="false" dtr="false" t="normal">R65+S65</f>
        <v>28.194402001380244</v>
      </c>
      <c r="U65" s="68" t="n">
        <f aca="false" ca="false" dt2D="false" dtr="false" t="normal">$Q$4-(R65+S65)+$Q$8+$Q$10</f>
        <v>130.63606007196356</v>
      </c>
      <c r="V65" s="69" t="n">
        <f aca="false" ca="false" dt2D="false" dtr="false" t="normal">POWER(10, (U65+$D$16)*0.05)*1000</f>
        <v>2.7220305218241205</v>
      </c>
      <c r="W65" s="70" t="n">
        <f aca="false" ca="false" dt2D="false" dtr="false" t="normal">POWER(10, 0.05*T65)</f>
        <v>25.687397133495548</v>
      </c>
      <c r="X65" s="71" t="n">
        <f aca="false" ca="false" dt2D="false" dtr="false" t="normal">V65*POWER(2, 0.5)*W65</f>
        <v>98.88446962177507</v>
      </c>
      <c r="BB65" s="75" t="n"/>
      <c r="BC65" s="163" t="n">
        <f aca="false" ca="false" dt2D="false" dtr="false" t="normal">40*LOG(P65)</f>
        <v>54.750064781782214</v>
      </c>
      <c r="BD65" s="164" t="n">
        <f aca="false" ca="false" dt2D="false" dtr="false" t="normal">BC65+S65</f>
        <v>55.569434392271354</v>
      </c>
      <c r="BF65" s="165" t="n">
        <f aca="false" ca="false" dt2D="false" dtr="false" t="normal">10*LOG10($D$29*($D$22/1000000)/2)+$J$12+10*LOG10(P65)</f>
        <v>1.1790424761770897</v>
      </c>
      <c r="BG65" s="166" t="n">
        <f aca="false" ca="false" dt2D="false" dtr="false" t="normal">$Q$4-(BC65+S65)+$BE$4+BF65</f>
        <v>109.50126892755107</v>
      </c>
      <c r="BH65" s="167" t="n">
        <f aca="false" ca="false" dt2D="false" dtr="false" t="normal">POWER(10, (BG65+$D$16)*0.05)*1000</f>
        <v>0.2388655029890836</v>
      </c>
      <c r="BI65" s="168" t="n">
        <f aca="false" ca="false" dt2D="false" dtr="false" t="normal">POWER(10, 0.05*(BD65-BF65))</f>
        <v>524.227254136865</v>
      </c>
      <c r="BJ65" s="168" t="n">
        <f aca="false" ca="false" dt2D="false" dtr="false" t="normal">BH65*POWER(2, 0.5)*BI65</f>
        <v>177.08754896942952</v>
      </c>
      <c r="BL65" s="148" t="n">
        <f aca="false" ca="false" dt2D="false" dtr="false" t="normal">BL64+1</f>
        <v>62</v>
      </c>
      <c r="BM65" s="169" t="n">
        <f aca="false" ca="false" dt2D="false" dtr="false" t="normal">BM64+$J$46</f>
        <v>243.75</v>
      </c>
      <c r="BO65" s="170" t="n">
        <f aca="false" ca="false" dt2D="false" dtr="false" t="normal">20*LOG10(BM65)</f>
        <v>47.73889248741149</v>
      </c>
      <c r="BP65" s="170" t="n">
        <f aca="false" ca="false" dt2D="false" dtr="false" t="normal">2*$J$6*(BM65/1000)</f>
        <v>8.54422855857657</v>
      </c>
      <c r="BQ65" s="171" t="n">
        <f aca="false" ca="false" dt2D="false" dtr="false" t="normal">$BN$4-(BO65+BP65)+$BN$8+$BN$10</f>
        <v>122.54734102735574</v>
      </c>
      <c r="BR65" s="149" t="n">
        <f aca="false" ca="false" dt2D="false" dtr="false" t="normal">POWER(10, (BQ65+$D$16)*0.05)*1000</f>
        <v>1.0726475332548238</v>
      </c>
      <c r="BS65" s="172" t="n">
        <f aca="false" ca="false" dt2D="false" dtr="false" t="normal">POWER(10, 0.05*(BO65+BP65))</f>
        <v>651.8625816573924</v>
      </c>
      <c r="BT65" s="149" t="n">
        <f aca="false" ca="false" dt2D="false" dtr="false" t="normal">BR65*BS65</f>
        <v>699.218790235923</v>
      </c>
      <c r="BW65" s="80" t="n">
        <f aca="false" ca="false" dt2D="false" dtr="false" t="normal">40*LOG10(BM65)</f>
        <v>95.47778497482298</v>
      </c>
      <c r="BY65" s="165" t="n">
        <f aca="false" ca="false" dt2D="false" dtr="false" t="normal">10*LOG10($D$29*($D$23/1000000)/2)+$J$12+10*LOG10(BM65)</f>
        <v>20.569160063961032</v>
      </c>
      <c r="BZ65" s="80" t="n">
        <f aca="false" ca="false" dt2D="false" dtr="false" t="normal">$BN$4-(BW65+BP65)+$BX$4+BY65</f>
        <v>100.4388073742068</v>
      </c>
      <c r="CZ65" s="165" t="n">
        <f aca="false" ca="false" dt2D="false" dtr="false" t="normal">10*LOG10(P63)</f>
        <v>13.54588587877241</v>
      </c>
      <c r="DB65" s="166" t="n">
        <f aca="false" ca="false" dt2D="false" dtr="false" t="normal">$CX$6+$CY$6+CZ65+$DA$6-(BC63+S63)+197</f>
        <v>89.3713751043361</v>
      </c>
      <c r="DG65" s="74" t="n">
        <f aca="false" ca="false" dt2D="false" dtr="false" t="normal">30*LOG10(P63)</f>
        <v>40.63765763631723</v>
      </c>
      <c r="DH65" s="75" t="n">
        <f aca="false" ca="false" dt2D="false" dtr="false" t="normal">$CX$6+$DC$6+$DD$6+$DE$6+$DF$6-(DG65+S63)+182</f>
        <v>126.05228663863518</v>
      </c>
    </row>
    <row outlineLevel="0" r="66">
      <c r="O66" s="1" t="n">
        <f aca="false" ca="false" dt2D="false" dtr="false" t="normal">1+O65</f>
        <v>63</v>
      </c>
      <c r="P66" s="65" t="n">
        <f aca="false" ca="false" dt2D="false" dtr="false" t="normal">P65+$J$45</f>
        <v>23.75</v>
      </c>
      <c r="Q66" s="104" t="n"/>
      <c r="R66" s="67" t="n">
        <f aca="false" ca="false" dt2D="false" dtr="false" t="normal">20*LOG(P66)</f>
        <v>27.513272279217706</v>
      </c>
      <c r="S66" s="67" t="n">
        <f aca="false" ca="false" dt2D="false" dtr="false" t="normal">2*$J$6*(P66/1000)</f>
        <v>0.8325145775023325</v>
      </c>
      <c r="T66" s="67" t="n">
        <f aca="false" ca="false" dt2D="false" dtr="false" t="normal">R66+S66</f>
        <v>28.34578685672004</v>
      </c>
      <c r="U66" s="68" t="n">
        <f aca="false" ca="false" dt2D="false" dtr="false" t="normal">$Q$4-(R66+S66)+$Q$8+$Q$10</f>
        <v>130.48467521662377</v>
      </c>
      <c r="V66" s="69" t="n">
        <f aca="false" ca="false" dt2D="false" dtr="false" t="normal">POWER(10, (U66+$D$16)*0.05)*1000</f>
        <v>2.6749997626523996</v>
      </c>
      <c r="W66" s="70" t="n">
        <f aca="false" ca="false" dt2D="false" dtr="false" t="normal">POWER(10, 0.05*T66)</f>
        <v>26.139022515000615</v>
      </c>
      <c r="X66" s="71" t="n">
        <f aca="false" ca="false" dt2D="false" dtr="false" t="normal">V66*POWER(2, 0.5)*W66</f>
        <v>98.88446962177517</v>
      </c>
      <c r="BB66" s="75" t="n"/>
      <c r="BC66" s="163" t="n">
        <f aca="false" ca="false" dt2D="false" dtr="false" t="normal">40*LOG(P66)</f>
        <v>55.02654455843541</v>
      </c>
      <c r="BD66" s="164" t="n">
        <f aca="false" ca="false" dt2D="false" dtr="false" t="normal">BC66+S66</f>
        <v>55.85905913593774</v>
      </c>
      <c r="BF66" s="165" t="n">
        <f aca="false" ca="false" dt2D="false" dtr="false" t="normal">10*LOG10($D$29*($D$22/1000000)/2)+$J$12+10*LOG10(P66)</f>
        <v>1.2481624203403872</v>
      </c>
      <c r="BG66" s="166" t="n">
        <f aca="false" ca="false" dt2D="false" dtr="false" t="normal">$Q$4-(BC66+S66)+$BE$4+BF66</f>
        <v>109.28076412804798</v>
      </c>
      <c r="BH66" s="167" t="n">
        <f aca="false" ca="false" dt2D="false" dtr="false" t="normal">POWER(10, (BG66+$D$16)*0.05)*1000</f>
        <v>0.232877855622508</v>
      </c>
      <c r="BI66" s="168" t="n">
        <f aca="false" ca="false" dt2D="false" dtr="false" t="normal">POWER(10, 0.05*(BD66-BF66))</f>
        <v>537.7059420495872</v>
      </c>
      <c r="BJ66" s="168" t="n">
        <f aca="false" ca="false" dt2D="false" dtr="false" t="normal">BH66*POWER(2, 0.5)*BI66</f>
        <v>177.08754896942955</v>
      </c>
      <c r="BL66" s="148" t="n">
        <f aca="false" ca="false" dt2D="false" dtr="false" t="normal">BL65+1</f>
        <v>63</v>
      </c>
      <c r="BM66" s="169" t="n">
        <f aca="false" ca="false" dt2D="false" dtr="false" t="normal">BM65+$J$46</f>
        <v>247.5</v>
      </c>
      <c r="BO66" s="170" t="n">
        <f aca="false" ca="false" dt2D="false" dtr="false" t="normal">20*LOG10(BM66)</f>
        <v>47.871504065391754</v>
      </c>
      <c r="BP66" s="170" t="n">
        <f aca="false" ca="false" dt2D="false" dtr="false" t="normal">2*$J$6*(BM66/1000)</f>
        <v>8.675678228708518</v>
      </c>
      <c r="BQ66" s="171" t="n">
        <f aca="false" ca="false" dt2D="false" dtr="false" t="normal">$BN$4-(BO66+BP66)+$BN$8+$BN$10</f>
        <v>122.28327977924351</v>
      </c>
      <c r="BR66" s="149" t="n">
        <f aca="false" ca="false" dt2D="false" dtr="false" t="normal">POWER(10, (BQ66+$D$16)*0.05)*1000</f>
        <v>1.0405284902948242</v>
      </c>
      <c r="BS66" s="172" t="n">
        <f aca="false" ca="false" dt2D="false" dtr="false" t="normal">POWER(10, 0.05*(BO66+BP66))</f>
        <v>671.9842817930003</v>
      </c>
      <c r="BT66" s="149" t="n">
        <f aca="false" ca="false" dt2D="false" dtr="false" t="normal">BR66*BS66</f>
        <v>699.2187902359223</v>
      </c>
      <c r="BW66" s="80" t="n">
        <f aca="false" ca="false" dt2D="false" dtr="false" t="normal">40*LOG10(BM66)</f>
        <v>95.74300813078351</v>
      </c>
      <c r="BY66" s="165" t="n">
        <f aca="false" ca="false" dt2D="false" dtr="false" t="normal">10*LOG10($D$29*($D$23/1000000)/2)+$J$12+10*LOG10(BM66)</f>
        <v>20.635465852951164</v>
      </c>
      <c r="BZ66" s="80" t="n">
        <f aca="false" ca="false" dt2D="false" dtr="false" t="normal">$BN$4-(BW66+BP66)+$BX$4+BY66</f>
        <v>100.10844033710447</v>
      </c>
      <c r="CZ66" s="165" t="n">
        <f aca="false" ca="false" dt2D="false" dtr="false" t="normal">10*LOG10(P64)</f>
        <v>13.617278360175929</v>
      </c>
      <c r="DB66" s="166" t="n">
        <f aca="false" ca="false" dt2D="false" dtr="false" t="normal">$CX$6+$CY$6+CZ66+$DA$6-(BC64+S64)+197</f>
        <v>89.14405269311234</v>
      </c>
      <c r="DG66" s="74" t="n">
        <f aca="false" ca="false" dt2D="false" dtr="false" t="normal">30*LOG10(P64)</f>
        <v>40.851835080527785</v>
      </c>
      <c r="DH66" s="75" t="n">
        <f aca="false" ca="false" dt2D="false" dtr="false" t="normal">$CX$6+$DC$6+$DD$6+$DE$6+$DF$6-(DG66+S64)+182</f>
        <v>125.82496422741143</v>
      </c>
    </row>
    <row outlineLevel="0" r="67">
      <c r="O67" s="1" t="n">
        <f aca="false" ca="false" dt2D="false" dtr="false" t="normal">1+O66</f>
        <v>64</v>
      </c>
      <c r="P67" s="65" t="n">
        <f aca="false" ca="false" dt2D="false" dtr="false" t="normal">P66+$J$45</f>
        <v>24.125</v>
      </c>
      <c r="Q67" s="104" t="n"/>
      <c r="R67" s="67" t="n">
        <f aca="false" ca="false" dt2D="false" dtr="false" t="normal">20*LOG(P67)</f>
        <v>27.6493464403166</v>
      </c>
      <c r="S67" s="67" t="n">
        <f aca="false" ca="false" dt2D="false" dtr="false" t="normal">2*$J$6*(P67/1000)</f>
        <v>0.8456595445155273</v>
      </c>
      <c r="T67" s="67" t="n">
        <f aca="false" ca="false" dt2D="false" dtr="false" t="normal">R67+S67</f>
        <v>28.495005984832126</v>
      </c>
      <c r="U67" s="68" t="n">
        <f aca="false" ca="false" dt2D="false" dtr="false" t="normal">$Q$4-(R67+S67)+$Q$8+$Q$10</f>
        <v>130.33545608851168</v>
      </c>
      <c r="V67" s="69" t="n">
        <f aca="false" ca="false" dt2D="false" dtr="false" t="normal">POWER(10, (U67+$D$16)*0.05)*1000</f>
        <v>2.6294371309148783</v>
      </c>
      <c r="W67" s="70" t="n">
        <f aca="false" ca="false" dt2D="false" dtr="false" t="normal">POWER(10, 0.05*T67)</f>
        <v>26.591956963528485</v>
      </c>
      <c r="X67" s="71" t="n">
        <f aca="false" ca="false" dt2D="false" dtr="false" t="normal">V67*POWER(2, 0.5)*W67</f>
        <v>98.88446962177501</v>
      </c>
      <c r="BB67" s="75" t="n"/>
      <c r="BC67" s="163" t="n">
        <f aca="false" ca="false" dt2D="false" dtr="false" t="normal">40*LOG(P67)</f>
        <v>55.2986928806332</v>
      </c>
      <c r="BD67" s="164" t="n">
        <f aca="false" ca="false" dt2D="false" dtr="false" t="normal">BC67+S67</f>
        <v>56.144352425148725</v>
      </c>
      <c r="BF67" s="165" t="n">
        <f aca="false" ca="false" dt2D="false" dtr="false" t="normal">10*LOG10($D$29*($D$22/1000000)/2)+$J$12+10*LOG10(P67)</f>
        <v>1.3161995008898355</v>
      </c>
      <c r="BG67" s="166" t="n">
        <f aca="false" ca="false" dt2D="false" dtr="false" t="normal">$Q$4-(BC67+S67)+$BE$4+BF67</f>
        <v>109.06350791938644</v>
      </c>
      <c r="BH67" s="167" t="n">
        <f aca="false" ca="false" dt2D="false" dtr="false" t="normal">POWER(10, (BG67+$D$16)*0.05)*1000</f>
        <v>0.22712523149231853</v>
      </c>
      <c r="BI67" s="168" t="n">
        <f aca="false" ca="false" dt2D="false" dtr="false" t="normal">POWER(10, 0.05*(BD67-BF67))</f>
        <v>551.3249493120419</v>
      </c>
      <c r="BJ67" s="168" t="n">
        <f aca="false" ca="false" dt2D="false" dtr="false" t="normal">BH67*POWER(2, 0.5)*BI67</f>
        <v>177.08754896942935</v>
      </c>
      <c r="BL67" s="148" t="n">
        <f aca="false" ca="false" dt2D="false" dtr="false" t="normal">BL66+1</f>
        <v>64</v>
      </c>
      <c r="BM67" s="169" t="n">
        <f aca="false" ca="false" dt2D="false" dtr="false" t="normal">BM66+$J$46</f>
        <v>251.25</v>
      </c>
      <c r="BO67" s="170" t="n">
        <f aca="false" ca="false" dt2D="false" dtr="false" t="normal">20*LOG10(BM67)</f>
        <v>48.00212140857091</v>
      </c>
      <c r="BP67" s="170" t="n">
        <f aca="false" ca="false" dt2D="false" dtr="false" t="normal">2*$J$6*(BM67/1000)</f>
        <v>8.807127898840465</v>
      </c>
      <c r="BQ67" s="171" t="n">
        <f aca="false" ca="false" dt2D="false" dtr="false" t="normal">$BN$4-(BO67+BP67)+$BN$8+$BN$10</f>
        <v>122.02121276593243</v>
      </c>
      <c r="BR67" s="149" t="n">
        <f aca="false" ca="false" dt2D="false" dtr="false" t="normal">POWER(10, (BQ67+$D$16)*0.05)*1000</f>
        <v>1.0096029834847184</v>
      </c>
      <c r="BS67" s="172" t="n">
        <f aca="false" ca="false" dt2D="false" dtr="false" t="normal">POWER(10, 0.05*(BO67+BP67))</f>
        <v>692.568070492936</v>
      </c>
      <c r="BT67" s="149" t="n">
        <f aca="false" ca="false" dt2D="false" dtr="false" t="normal">BR67*BS67</f>
        <v>699.218790235923</v>
      </c>
      <c r="BW67" s="80" t="n">
        <f aca="false" ca="false" dt2D="false" dtr="false" t="normal">40*LOG10(BM67)</f>
        <v>96.00424281714182</v>
      </c>
      <c r="BY67" s="165" t="n">
        <f aca="false" ca="false" dt2D="false" dtr="false" t="normal">10*LOG10($D$29*($D$23/1000000)/2)+$J$12+10*LOG10(BM67)</f>
        <v>20.70077452454074</v>
      </c>
      <c r="BZ67" s="80" t="n">
        <f aca="false" ca="false" dt2D="false" dtr="false" t="normal">$BN$4-(BW67+BP67)+$BX$4+BY67</f>
        <v>99.78106465220378</v>
      </c>
      <c r="CZ67" s="165" t="n">
        <f aca="false" ca="false" dt2D="false" dtr="false" t="normal">10*LOG10(P65)</f>
        <v>13.687516195445555</v>
      </c>
      <c r="DB67" s="166" t="n">
        <f aca="false" ca="false" dt2D="false" dtr="false" t="normal">$CX$6+$CY$6+CZ67+$DA$6-(BC65+S65)+197</f>
        <v>88.92019422029026</v>
      </c>
      <c r="DG67" s="74" t="n">
        <f aca="false" ca="false" dt2D="false" dtr="false" t="normal">30*LOG10(P65)</f>
        <v>41.06254858633667</v>
      </c>
      <c r="DH67" s="75" t="n">
        <f aca="false" ca="false" dt2D="false" dtr="false" t="normal">$CX$6+$DC$6+$DD$6+$DE$6+$DF$6-(DG67+S65)+182</f>
        <v>125.60110575458934</v>
      </c>
    </row>
    <row outlineLevel="0" r="68">
      <c r="O68" s="1" t="n">
        <f aca="false" ca="false" dt2D="false" dtr="false" t="normal">1+O67</f>
        <v>65</v>
      </c>
      <c r="P68" s="65" t="n">
        <f aca="false" ca="false" dt2D="false" dtr="false" t="normal">P67+$J$45</f>
        <v>24.5</v>
      </c>
      <c r="Q68" s="104" t="n"/>
      <c r="R68" s="67" t="n">
        <f aca="false" ca="false" dt2D="false" dtr="false" t="normal">20*LOG(P68)</f>
        <v>27.78332168729065</v>
      </c>
      <c r="S68" s="67" t="n">
        <f aca="false" ca="false" dt2D="false" dtr="false" t="normal">2*$J$6*(P68/1000)</f>
        <v>0.858804511528722</v>
      </c>
      <c r="T68" s="67" t="n">
        <f aca="false" ca="false" dt2D="false" dtr="false" t="normal">R68+S68</f>
        <v>28.64212619881937</v>
      </c>
      <c r="U68" s="68" t="n">
        <f aca="false" ca="false" dt2D="false" dtr="false" t="normal">$Q$4-(R68+S68)+$Q$8+$Q$10</f>
        <v>130.18833587452443</v>
      </c>
      <c r="V68" s="69" t="n">
        <f aca="false" ca="false" dt2D="false" dtr="false" t="normal">POWER(10, (U68+$D$16)*0.05)*1000</f>
        <v>2.585275203615651</v>
      </c>
      <c r="W68" s="70" t="n">
        <f aca="false" ca="false" dt2D="false" dtr="false" t="normal">POWER(10, 0.05*T68)</f>
        <v>27.046203408365418</v>
      </c>
      <c r="X68" s="71" t="n">
        <f aca="false" ca="false" dt2D="false" dtr="false" t="normal">V68*POWER(2, 0.5)*W68</f>
        <v>98.88446962177495</v>
      </c>
      <c r="BB68" s="75" t="n"/>
      <c r="BC68" s="163" t="n">
        <f aca="false" ca="false" dt2D="false" dtr="false" t="normal">40*LOG(P68)</f>
        <v>55.5666433745813</v>
      </c>
      <c r="BD68" s="164" t="n">
        <f aca="false" ca="false" dt2D="false" dtr="false" t="normal">BC68+S68</f>
        <v>56.42544788611002</v>
      </c>
      <c r="BF68" s="165" t="n">
        <f aca="false" ca="false" dt2D="false" dtr="false" t="normal">10*LOG10($D$29*($D$22/1000000)/2)+$J$12+10*LOG10(P68)</f>
        <v>1.3831871243768585</v>
      </c>
      <c r="BG68" s="166" t="n">
        <f aca="false" ca="false" dt2D="false" dtr="false" t="normal">$Q$4-(BC68+S68)+$BE$4+BF68</f>
        <v>108.84940008191217</v>
      </c>
      <c r="BH68" s="167" t="n">
        <f aca="false" ca="false" dt2D="false" dtr="false" t="normal">POWER(10, (BG68+$D$16)*0.05)*1000</f>
        <v>0.2215950174527702</v>
      </c>
      <c r="BI68" s="168" t="n">
        <f aca="false" ca="false" dt2D="false" dtr="false" t="normal">POWER(10, 0.05*(BD68-BF68))</f>
        <v>565.0840356402738</v>
      </c>
      <c r="BJ68" s="168" t="n">
        <f aca="false" ca="false" dt2D="false" dtr="false" t="normal">BH68*POWER(2, 0.5)*BI68</f>
        <v>177.08754896942932</v>
      </c>
      <c r="BL68" s="148" t="n">
        <f aca="false" ca="false" dt2D="false" dtr="false" t="normal">BL67+1</f>
        <v>65</v>
      </c>
      <c r="BM68" s="169" t="n">
        <f aca="false" ca="false" dt2D="false" dtr="false" t="normal">BM67+$J$46</f>
        <v>255</v>
      </c>
      <c r="BO68" s="170" t="n">
        <f aca="false" ca="false" dt2D="false" dtr="false" t="normal">20*LOG10(BM68)</f>
        <v>48.1308036086791</v>
      </c>
      <c r="BP68" s="170" t="n">
        <f aca="false" ca="false" dt2D="false" dtr="false" t="normal">2*$J$6*(BM68/1000)</f>
        <v>8.938577568972413</v>
      </c>
      <c r="BQ68" s="171" t="n">
        <f aca="false" ca="false" dt2D="false" dtr="false" t="normal">$BN$4-(BO68+BP68)+$BN$8+$BN$10</f>
        <v>121.76108089569229</v>
      </c>
      <c r="BR68" s="149" t="n">
        <f aca="false" ca="false" dt2D="false" dtr="false" t="normal">POWER(10, (BQ68+$D$16)*0.05)*1000</f>
        <v>0.9798148826502457</v>
      </c>
      <c r="BS68" s="172" t="n">
        <f aca="false" ca="false" dt2D="false" dtr="false" t="normal">POWER(10, 0.05*(BO68+BP68))</f>
        <v>713.623361531972</v>
      </c>
      <c r="BT68" s="149" t="n">
        <f aca="false" ca="false" dt2D="false" dtr="false" t="normal">BR68*BS68</f>
        <v>699.218790235923</v>
      </c>
      <c r="BW68" s="80" t="n">
        <f aca="false" ca="false" dt2D="false" dtr="false" t="normal">40*LOG10(BM68)</f>
        <v>96.2616072173582</v>
      </c>
      <c r="BY68" s="165" t="n">
        <f aca="false" ca="false" dt2D="false" dtr="false" t="normal">10*LOG10($D$29*($D$23/1000000)/2)+$J$12+10*LOG10(BM68)</f>
        <v>20.765115624594838</v>
      </c>
      <c r="BZ68" s="80" t="n">
        <f aca="false" ca="false" dt2D="false" dtr="false" t="normal">$BN$4-(BW68+BP68)+$BX$4+BY68</f>
        <v>99.45659168190954</v>
      </c>
      <c r="CZ68" s="165" t="n">
        <f aca="false" ca="false" dt2D="false" dtr="false" t="normal">10*LOG10(P66)</f>
        <v>13.756636139608853</v>
      </c>
      <c r="DB68" s="166" t="n">
        <f aca="false" ca="false" dt2D="false" dtr="false" t="normal">$CX$6+$CY$6+CZ68+$DA$6-(BC66+S66)+197</f>
        <v>88.69968942078717</v>
      </c>
      <c r="DG68" s="74" t="n">
        <f aca="false" ca="false" dt2D="false" dtr="false" t="normal">30*LOG10(P66)</f>
        <v>41.26990841882656</v>
      </c>
      <c r="DH68" s="75" t="n">
        <f aca="false" ca="false" dt2D="false" dtr="false" t="normal">$CX$6+$DC$6+$DD$6+$DE$6+$DF$6-(DG68+S66)+182</f>
        <v>125.38060095508627</v>
      </c>
    </row>
    <row outlineLevel="0" r="69">
      <c r="O69" s="1" t="n">
        <f aca="false" ca="false" dt2D="false" dtr="false" t="normal">1+O68</f>
        <v>66</v>
      </c>
      <c r="P69" s="65" t="n">
        <f aca="false" ca="false" dt2D="false" dtr="false" t="normal">P68+$J$45</f>
        <v>24.875</v>
      </c>
      <c r="Q69" s="104" t="n"/>
      <c r="R69" s="67" t="n">
        <f aca="false" ca="false" dt2D="false" dtr="false" t="normal">20*LOG(P69)</f>
        <v>27.91526178835526</v>
      </c>
      <c r="S69" s="67" t="n">
        <f aca="false" ca="false" dt2D="false" dtr="false" t="normal">2*$J$6*(P69/1000)</f>
        <v>0.8719494785419167</v>
      </c>
      <c r="T69" s="67" t="n">
        <f aca="false" ca="false" dt2D="false" dtr="false" t="normal">R69+S69</f>
        <v>28.787211266897177</v>
      </c>
      <c r="U69" s="68" t="n">
        <f aca="false" ca="false" dt2D="false" dtr="false" t="normal">$Q$4-(R69+S69)+$Q$8+$Q$10</f>
        <v>130.04325080644662</v>
      </c>
      <c r="V69" s="69" t="n">
        <f aca="false" ca="false" dt2D="false" dtr="false" t="normal">POWER(10, (U69+$D$16)*0.05)*1000</f>
        <v>2.542450623480484</v>
      </c>
      <c r="W69" s="70" t="n">
        <f aca="false" ca="false" dt2D="false" dtr="false" t="normal">POWER(10, 0.05*T69)</f>
        <v>27.50176478466782</v>
      </c>
      <c r="X69" s="71" t="n">
        <f aca="false" ca="false" dt2D="false" dtr="false" t="normal">V69*POWER(2, 0.5)*W69</f>
        <v>98.88446962177508</v>
      </c>
      <c r="BB69" s="75" t="n"/>
      <c r="BC69" s="163" t="n">
        <f aca="false" ca="false" dt2D="false" dtr="false" t="normal">40*LOG(P69)</f>
        <v>55.83052357671052</v>
      </c>
      <c r="BD69" s="164" t="n">
        <f aca="false" ca="false" dt2D="false" dtr="false" t="normal">BC69+S69</f>
        <v>56.70247305525243</v>
      </c>
      <c r="BF69" s="165" t="n">
        <f aca="false" ca="false" dt2D="false" dtr="false" t="normal">10*LOG10($D$29*($D$22/1000000)/2)+$J$12+10*LOG10(P69)</f>
        <v>1.449157174909164</v>
      </c>
      <c r="BG69" s="166" t="n">
        <f aca="false" ca="false" dt2D="false" dtr="false" t="normal">$Q$4-(BC69+S69)+$BE$4+BF69</f>
        <v>108.63834496330206</v>
      </c>
      <c r="BH69" s="167" t="n">
        <f aca="false" ca="false" dt2D="false" dtr="false" t="normal">POWER(10, (BG69+$D$16)*0.05)*1000</f>
        <v>0.21627545539764503</v>
      </c>
      <c r="BI69" s="168" t="n">
        <f aca="false" ca="false" dt2D="false" dtr="false" t="normal">POWER(10, 0.05*(BD69-BF69))</f>
        <v>578.9829757138118</v>
      </c>
      <c r="BJ69" s="168" t="n">
        <f aca="false" ca="false" dt2D="false" dtr="false" t="normal">BH69*POWER(2, 0.5)*BI69</f>
        <v>177.08754896942935</v>
      </c>
      <c r="BL69" s="148" t="n">
        <f aca="false" ca="false" dt2D="false" dtr="false" t="normal">BL68+1</f>
        <v>66</v>
      </c>
      <c r="BM69" s="169" t="n">
        <f aca="false" ca="false" dt2D="false" dtr="false" t="normal">BM68+$J$46</f>
        <v>258.75</v>
      </c>
      <c r="BO69" s="170" t="n">
        <f aca="false" ca="false" dt2D="false" dtr="false" t="normal">20*LOG10(BM69)</f>
        <v>48.25760716929948</v>
      </c>
      <c r="BP69" s="170" t="n">
        <f aca="false" ca="false" dt2D="false" dtr="false" t="normal">2*$J$6*(BM69/1000)</f>
        <v>9.070027239104359</v>
      </c>
      <c r="BQ69" s="171" t="n">
        <f aca="false" ca="false" dt2D="false" dtr="false" t="normal">$BN$4-(BO69+BP69)+$BN$8+$BN$10</f>
        <v>121.50282766493996</v>
      </c>
      <c r="BR69" s="149" t="n">
        <f aca="false" ca="false" dt2D="false" dtr="false" t="normal">POWER(10, (BQ69+$D$16)*0.05)*1000</f>
        <v>0.9511113629652226</v>
      </c>
      <c r="BS69" s="172" t="n">
        <f aca="false" ca="false" dt2D="false" dtr="false" t="normal">POWER(10, 0.05*(BO69+BP69))</f>
        <v>735.1597483348428</v>
      </c>
      <c r="BT69" s="149" t="n">
        <f aca="false" ca="false" dt2D="false" dtr="false" t="normal">BR69*BS69</f>
        <v>699.2187902359224</v>
      </c>
      <c r="BW69" s="80" t="n">
        <f aca="false" ca="false" dt2D="false" dtr="false" t="normal">40*LOG10(BM69)</f>
        <v>96.51521433859897</v>
      </c>
      <c r="BY69" s="165" t="n">
        <f aca="false" ca="false" dt2D="false" dtr="false" t="normal">10*LOG10($D$29*($D$23/1000000)/2)+$J$12+10*LOG10(BM69)</f>
        <v>20.82851740490503</v>
      </c>
      <c r="BZ69" s="80" t="n">
        <f aca="false" ca="false" dt2D="false" dtr="false" t="normal">$BN$4-(BW69+BP69)+$BX$4+BY69</f>
        <v>99.13493667084703</v>
      </c>
      <c r="CZ69" s="165" t="n">
        <f aca="false" ca="false" dt2D="false" dtr="false" t="normal">10*LOG10(P67)</f>
        <v>13.824673220158301</v>
      </c>
      <c r="DB69" s="166" t="n">
        <f aca="false" ca="false" dt2D="false" dtr="false" t="normal">$CX$6+$CY$6+CZ69+$DA$6-(BC67+S67)+197</f>
        <v>88.48243321212564</v>
      </c>
      <c r="DG69" s="74" t="n">
        <f aca="false" ca="false" dt2D="false" dtr="false" t="normal">30*LOG10(P67)</f>
        <v>41.4740196604749</v>
      </c>
      <c r="DH69" s="75" t="n">
        <f aca="false" ca="false" dt2D="false" dtr="false" t="normal">$CX$6+$DC$6+$DD$6+$DE$6+$DF$6-(DG69+S67)+182</f>
        <v>125.16334474642473</v>
      </c>
    </row>
    <row outlineLevel="0" r="70">
      <c r="O70" s="1" t="n">
        <f aca="false" ca="false" dt2D="false" dtr="false" t="normal">1+O69</f>
        <v>67</v>
      </c>
      <c r="P70" s="65" t="n">
        <f aca="false" ca="false" dt2D="false" dtr="false" t="normal">P69+$J$45</f>
        <v>25.25</v>
      </c>
      <c r="Q70" s="104" t="n"/>
      <c r="R70" s="67" t="n">
        <f aca="false" ca="false" dt2D="false" dtr="false" t="normal">20*LOG(P70)</f>
        <v>28.045227649093604</v>
      </c>
      <c r="S70" s="67" t="n">
        <f aca="false" ca="false" dt2D="false" dtr="false" t="normal">2*$J$6*(P70/1000)</f>
        <v>0.8850944455551114</v>
      </c>
      <c r="T70" s="67" t="n">
        <f aca="false" ca="false" dt2D="false" dtr="false" t="normal">R70+S70</f>
        <v>28.930322094648716</v>
      </c>
      <c r="U70" s="68" t="n">
        <f aca="false" ca="false" dt2D="false" dtr="false" t="normal">$Q$4-(R70+S70)+$Q$8+$Q$10</f>
        <v>129.90013997869508</v>
      </c>
      <c r="V70" s="69" t="n">
        <f aca="false" ca="false" dt2D="false" dtr="false" t="normal">POWER(10, (U70+$D$16)*0.05)*1000</f>
        <v>2.5009037970467536</v>
      </c>
      <c r="W70" s="70" t="n">
        <f aca="false" ca="false" dt2D="false" dtr="false" t="normal">POWER(10, 0.05*T70)</f>
        <v>27.958644033473416</v>
      </c>
      <c r="X70" s="71" t="n">
        <f aca="false" ca="false" dt2D="false" dtr="false" t="normal">V70*POWER(2, 0.5)*W70</f>
        <v>98.88446962177495</v>
      </c>
      <c r="BB70" s="75" t="n"/>
      <c r="BC70" s="163" t="n">
        <f aca="false" ca="false" dt2D="false" dtr="false" t="normal">40*LOG(P70)</f>
        <v>56.09045529818721</v>
      </c>
      <c r="BD70" s="164" t="n">
        <f aca="false" ca="false" dt2D="false" dtr="false" t="normal">BC70+S70</f>
        <v>56.97554974374232</v>
      </c>
      <c r="BF70" s="165" t="n">
        <f aca="false" ca="false" dt2D="false" dtr="false" t="normal">10*LOG10($D$29*($D$22/1000000)/2)+$J$12+10*LOG10(P70)</f>
        <v>1.5141401052783365</v>
      </c>
      <c r="BG70" s="166" t="n">
        <f aca="false" ca="false" dt2D="false" dtr="false" t="normal">$Q$4-(BC70+S70)+$BE$4+BF70</f>
        <v>108.43025120518132</v>
      </c>
      <c r="BH70" s="167" t="n">
        <f aca="false" ca="false" dt2D="false" dtr="false" t="normal">POWER(10, (BG70+$D$16)*0.05)*1000</f>
        <v>0.21115557254505077</v>
      </c>
      <c r="BI70" s="168" t="n">
        <f aca="false" ca="false" dt2D="false" dtr="false" t="normal">POWER(10, 0.05*(BD70-BF70))</f>
        <v>593.0215586106392</v>
      </c>
      <c r="BJ70" s="168" t="n">
        <f aca="false" ca="false" dt2D="false" dtr="false" t="normal">BH70*POWER(2, 0.5)*BI70</f>
        <v>177.0875489694288</v>
      </c>
      <c r="BL70" s="148" t="n">
        <f aca="false" ca="false" dt2D="false" dtr="false" t="normal">BL69+1</f>
        <v>67</v>
      </c>
      <c r="BM70" s="169" t="n">
        <f aca="false" ca="false" dt2D="false" dtr="false" t="normal">BM69+$J$46</f>
        <v>262.5</v>
      </c>
      <c r="BO70" s="170" t="n">
        <f aca="false" ca="false" dt2D="false" dtr="false" t="normal">20*LOG10(BM70)</f>
        <v>48.382586154839515</v>
      </c>
      <c r="BP70" s="170" t="n">
        <f aca="false" ca="false" dt2D="false" dtr="false" t="normal">2*$J$6*(BM70/1000)</f>
        <v>9.201476909236307</v>
      </c>
      <c r="BQ70" s="171" t="n">
        <f aca="false" ca="false" dt2D="false" dtr="false" t="normal">$BN$4-(BO70+BP70)+$BN$8+$BN$10</f>
        <v>121.24639900926798</v>
      </c>
      <c r="BR70" s="149" t="n">
        <f aca="false" ca="false" dt2D="false" dtr="false" t="normal">POWER(10, (BQ70+$D$16)*0.05)*1000</f>
        <v>0.9234426680938937</v>
      </c>
      <c r="BS70" s="172" t="n">
        <f aca="false" ca="false" dt2D="false" dtr="false" t="normal">POWER(10, 0.05*(BO70+BP70))</f>
        <v>757.1870072661923</v>
      </c>
      <c r="BT70" s="149" t="n">
        <f aca="false" ca="false" dt2D="false" dtr="false" t="normal">BR70*BS70</f>
        <v>699.218790235923</v>
      </c>
      <c r="BW70" s="80" t="n">
        <f aca="false" ca="false" dt2D="false" dtr="false" t="normal">40*LOG10(BM70)</f>
        <v>96.76517230967903</v>
      </c>
      <c r="BY70" s="165" t="n">
        <f aca="false" ca="false" dt2D="false" dtr="false" t="normal">10*LOG10($D$29*($D$23/1000000)/2)+$J$12+10*LOG10(BM70)</f>
        <v>20.891006897675044</v>
      </c>
      <c r="BZ70" s="80" t="n">
        <f aca="false" ca="false" dt2D="false" dtr="false" t="normal">$BN$4-(BW70+BP70)+$BX$4+BY70</f>
        <v>98.81601852240503</v>
      </c>
      <c r="CZ70" s="165" t="n">
        <f aca="false" ca="false" dt2D="false" dtr="false" t="normal">10*LOG10(P68)</f>
        <v>13.891660843645324</v>
      </c>
      <c r="DB70" s="166" t="n">
        <f aca="false" ca="false" dt2D="false" dtr="false" t="normal">$CX$6+$CY$6+CZ70+$DA$6-(BC68+S68)+197</f>
        <v>88.26832537465137</v>
      </c>
      <c r="DG70" s="74" t="n">
        <f aca="false" ca="false" dt2D="false" dtr="false" t="normal">30*LOG10(P68)</f>
        <v>41.67498253093597</v>
      </c>
      <c r="DH70" s="75" t="n">
        <f aca="false" ca="false" dt2D="false" dtr="false" t="normal">$CX$6+$DC$6+$DD$6+$DE$6+$DF$6-(DG70+S68)+182</f>
        <v>124.94923690895045</v>
      </c>
    </row>
    <row outlineLevel="0" r="71">
      <c r="O71" s="1" t="n">
        <f aca="false" ca="false" dt2D="false" dtr="false" t="normal">1+O70</f>
        <v>68</v>
      </c>
      <c r="P71" s="65" t="n">
        <f aca="false" ca="false" dt2D="false" dtr="false" t="normal">P70+$J$45</f>
        <v>25.625</v>
      </c>
      <c r="Q71" s="104" t="n"/>
      <c r="R71" s="67" t="n">
        <f aca="false" ca="false" dt2D="false" dtr="false" t="normal">20*LOG(P71)</f>
        <v>28.173277481276212</v>
      </c>
      <c r="S71" s="67" t="n">
        <f aca="false" ca="false" dt2D="false" dtr="false" t="normal">2*$J$6*(P71/1000)</f>
        <v>0.8982394125683061</v>
      </c>
      <c r="T71" s="67" t="n">
        <f aca="false" ca="false" dt2D="false" dtr="false" t="normal">R71+S71</f>
        <v>29.071516893844517</v>
      </c>
      <c r="U71" s="68" t="n">
        <f aca="false" ca="false" dt2D="false" dtr="false" t="normal">$Q$4-(R71+S71)+$Q$8+$Q$10</f>
        <v>129.75894517949928</v>
      </c>
      <c r="V71" s="69" t="n">
        <f aca="false" ca="false" dt2D="false" dtr="false" t="normal">POWER(10, (U71+$D$16)*0.05)*1000</f>
        <v>2.46057861926262</v>
      </c>
      <c r="W71" s="70" t="n">
        <f aca="false" ca="false" dt2D="false" dtr="false" t="normal">POWER(10, 0.05*T71)</f>
        <v>28.416844101712257</v>
      </c>
      <c r="X71" s="71" t="n">
        <f aca="false" ca="false" dt2D="false" dtr="false" t="normal">V71*POWER(2, 0.5)*W71</f>
        <v>98.88446962177501</v>
      </c>
      <c r="BB71" s="75" t="n"/>
      <c r="BC71" s="163" t="n">
        <f aca="false" ca="false" dt2D="false" dtr="false" t="normal">40*LOG(P71)</f>
        <v>56.346554962552425</v>
      </c>
      <c r="BD71" s="164" t="n">
        <f aca="false" ca="false" dt2D="false" dtr="false" t="normal">BC71+S71</f>
        <v>57.24479437512073</v>
      </c>
      <c r="BF71" s="165" t="n">
        <f aca="false" ca="false" dt2D="false" dtr="false" t="normal">10*LOG10($D$29*($D$22/1000000)/2)+$J$12+10*LOG10(P71)</f>
        <v>1.5781650213696405</v>
      </c>
      <c r="BG71" s="166" t="n">
        <f aca="false" ca="false" dt2D="false" dtr="false" t="normal">$Q$4-(BC71+S71)+$BE$4+BF71</f>
        <v>108.22503148989423</v>
      </c>
      <c r="BH71" s="167" t="n">
        <f aca="false" ca="false" dt2D="false" dtr="false" t="normal">POWER(10, (BG71+$D$16)*0.05)*1000</f>
        <v>0.20622511833790697</v>
      </c>
      <c r="BI71" s="168" t="n">
        <f aca="false" ca="false" dt2D="false" dtr="false" t="normal">POWER(10, 0.05*(BD71-BF71))</f>
        <v>607.1995872724452</v>
      </c>
      <c r="BJ71" s="168" t="n">
        <f aca="false" ca="false" dt2D="false" dtr="false" t="normal">BH71*POWER(2, 0.5)*BI71</f>
        <v>177.08754896942932</v>
      </c>
      <c r="BK71" s="0" t="s">
        <v>136</v>
      </c>
      <c r="BL71" s="148" t="n">
        <f aca="false" ca="false" dt2D="false" dtr="false" t="normal">BL70+1</f>
        <v>68</v>
      </c>
      <c r="BM71" s="169" t="n">
        <f aca="false" ca="false" dt2D="false" dtr="false" t="normal">BM70+$J$46</f>
        <v>266.25</v>
      </c>
      <c r="BO71" s="170" t="n">
        <f aca="false" ca="false" dt2D="false" dtr="false" t="normal">20*LOG10(BM71)</f>
        <v>48.50579232893588</v>
      </c>
      <c r="BP71" s="170" t="n">
        <f aca="false" ca="false" dt2D="false" dtr="false" t="normal">2*$J$6*(BM71/1000)</f>
        <v>9.332926579368253</v>
      </c>
      <c r="BQ71" s="171" t="n">
        <f aca="false" ca="false" dt2D="false" dtr="false" t="normal">$BN$4-(BO71+BP71)+$BN$8+$BN$10</f>
        <v>120.99174316503965</v>
      </c>
      <c r="BR71" s="149" t="n">
        <f aca="false" ca="false" dt2D="false" dtr="false" t="normal">POWER(10, (BQ71+$D$16)*0.05)*1000</f>
        <v>0.896761893360693</v>
      </c>
      <c r="BS71" s="172" t="n">
        <f aca="false" ca="false" dt2D="false" dtr="false" t="normal">POWER(10, 0.05*(BO71+BP71))</f>
        <v>779.7151009790784</v>
      </c>
      <c r="BT71" s="149" t="n">
        <f aca="false" ca="false" dt2D="false" dtr="false" t="normal">BR71*BS71</f>
        <v>699.2187902359224</v>
      </c>
      <c r="BW71" s="80" t="n">
        <f aca="false" ca="false" dt2D="false" dtr="false" t="normal">40*LOG10(BM71)</f>
        <v>97.01158465787177</v>
      </c>
      <c r="BY71" s="165" t="n">
        <f aca="false" ca="false" dt2D="false" dtr="false" t="normal">10*LOG10($D$29*($D$23/1000000)/2)+$J$12+10*LOG10(BM71)</f>
        <v>20.952609984723228</v>
      </c>
      <c r="BZ71" s="80" t="n">
        <f aca="false" ca="false" dt2D="false" dtr="false" t="normal">$BN$4-(BW71+BP71)+$BX$4+BY71</f>
        <v>98.49975959112854</v>
      </c>
      <c r="CZ71" s="165" t="n">
        <f aca="false" ca="false" dt2D="false" dtr="false" t="normal">10*LOG10(P69)</f>
        <v>13.95763089417763</v>
      </c>
      <c r="DB71" s="166" t="n">
        <f aca="false" ca="false" dt2D="false" dtr="false" t="normal">$CX$6+$CY$6+CZ71+$DA$6-(BC69+S69)+197</f>
        <v>88.05727025604125</v>
      </c>
      <c r="DG71" s="74" t="n">
        <f aca="false" ca="false" dt2D="false" dtr="false" t="normal">30*LOG10(P69)</f>
        <v>41.87289268253289</v>
      </c>
      <c r="DH71" s="75" t="n">
        <f aca="false" ca="false" dt2D="false" dtr="false" t="normal">$CX$6+$DC$6+$DD$6+$DE$6+$DF$6-(DG71+S69)+182</f>
        <v>124.73818179034035</v>
      </c>
    </row>
    <row outlineLevel="0" r="72">
      <c r="O72" s="1" t="n">
        <f aca="false" ca="false" dt2D="false" dtr="false" t="normal">1+O71</f>
        <v>69</v>
      </c>
      <c r="P72" s="65" t="n">
        <f aca="false" ca="false" dt2D="false" dtr="false" t="normal">P71+$J$45</f>
        <v>26</v>
      </c>
      <c r="Q72" s="104" t="n"/>
      <c r="R72" s="67" t="n">
        <f aca="false" ca="false" dt2D="false" dtr="false" t="normal">20*LOG(P72)</f>
        <v>28.29946695941636</v>
      </c>
      <c r="S72" s="67" t="n">
        <f aca="false" ca="false" dt2D="false" dtr="false" t="normal">2*$J$6*(P72/1000)</f>
        <v>0.9113843795815008</v>
      </c>
      <c r="T72" s="67" t="n">
        <f aca="false" ca="false" dt2D="false" dtr="false" t="normal">R72+S72</f>
        <v>29.210851338997863</v>
      </c>
      <c r="U72" s="68" t="n">
        <f aca="false" ca="false" dt2D="false" dtr="false" t="normal">$Q$4-(R72+S72)+$Q$8+$Q$10</f>
        <v>129.61961073434594</v>
      </c>
      <c r="V72" s="69" t="n">
        <f aca="false" ca="false" dt2D="false" dtr="false" t="normal">POWER(10, (U72+$D$16)*0.05)*1000</f>
        <v>2.4214222219188746</v>
      </c>
      <c r="W72" s="70" t="n">
        <f aca="false" ca="false" dt2D="false" dtr="false" t="normal">POWER(10, 0.05*T72)</f>
        <v>28.876367942217946</v>
      </c>
      <c r="X72" s="71" t="n">
        <f aca="false" ca="false" dt2D="false" dtr="false" t="normal">V72*POWER(2, 0.5)*W72</f>
        <v>98.88446962177512</v>
      </c>
      <c r="BB72" s="75" t="n"/>
      <c r="BC72" s="163" t="n">
        <f aca="false" ca="false" dt2D="false" dtr="false" t="normal">40*LOG(P72)</f>
        <v>56.59893391883272</v>
      </c>
      <c r="BD72" s="164" t="n">
        <f aca="false" ca="false" dt2D="false" dtr="false" t="normal">BC72+S72</f>
        <v>57.51031829841422</v>
      </c>
      <c r="BF72" s="165" t="n">
        <f aca="false" ca="false" dt2D="false" dtr="false" t="normal">10*LOG10($D$29*($D$22/1000000)/2)+$J$12+10*LOG10(P72)</f>
        <v>1.6412597604397146</v>
      </c>
      <c r="BG72" s="166" t="n">
        <f aca="false" ca="false" dt2D="false" dtr="false" t="normal">$Q$4-(BC72+S72)+$BE$4+BF72</f>
        <v>108.02260230567083</v>
      </c>
      <c r="BH72" s="167" t="n">
        <f aca="false" ca="false" dt2D="false" dtr="false" t="normal">POWER(10, (BG72+$D$16)*0.05)*1000</f>
        <v>0.20147450724637955</v>
      </c>
      <c r="BI72" s="168" t="n">
        <f aca="false" ca="false" dt2D="false" dtr="false" t="normal">POWER(10, 0.05*(BD72-BF72))</f>
        <v>621.516877998164</v>
      </c>
      <c r="BJ72" s="168" t="n">
        <f aca="false" ca="false" dt2D="false" dtr="false" t="normal">BH72*POWER(2, 0.5)*BI72</f>
        <v>177.08754896942935</v>
      </c>
      <c r="BL72" s="148" t="n">
        <f aca="false" ca="false" dt2D="false" dtr="false" t="normal">BL71+1</f>
        <v>69</v>
      </c>
      <c r="BM72" s="169" t="n">
        <f aca="false" ca="false" dt2D="false" dtr="false" t="normal">BM71+$J$46</f>
        <v>270</v>
      </c>
      <c r="BO72" s="170" t="n">
        <f aca="false" ca="false" dt2D="false" dtr="false" t="normal">20*LOG10(BM72)</f>
        <v>48.62727528317975</v>
      </c>
      <c r="BP72" s="170" t="n">
        <f aca="false" ca="false" dt2D="false" dtr="false" t="normal">2*$J$6*(BM72/1000)</f>
        <v>9.464376249500202</v>
      </c>
      <c r="BQ72" s="171" t="n">
        <f aca="false" ca="false" dt2D="false" dtr="false" t="normal">$BN$4-(BO72+BP72)+$BN$8+$BN$10</f>
        <v>120.73881054066385</v>
      </c>
      <c r="BR72" s="149" t="n">
        <f aca="false" ca="false" dt2D="false" dtr="false" t="normal">POWER(10, (BQ72+$D$16)*0.05)*1000</f>
        <v>0.8710247870001533</v>
      </c>
      <c r="BS72" s="172" t="n">
        <f aca="false" ca="false" dt2D="false" dtr="false" t="normal">POWER(10, 0.05*(BO72+BP72))</f>
        <v>802.7541818230706</v>
      </c>
      <c r="BT72" s="149" t="n">
        <f aca="false" ca="false" dt2D="false" dtr="false" t="normal">BR72*BS72</f>
        <v>699.2187902359224</v>
      </c>
      <c r="BW72" s="80" t="n">
        <f aca="false" ca="false" dt2D="false" dtr="false" t="normal">40*LOG10(BM72)</f>
        <v>97.2545505663595</v>
      </c>
      <c r="BY72" s="165" t="n">
        <f aca="false" ca="false" dt2D="false" dtr="false" t="normal">10*LOG10($D$29*($D$23/1000000)/2)+$J$12+10*LOG10(BM72)</f>
        <v>21.01335146184516</v>
      </c>
      <c r="BZ72" s="80" t="n">
        <f aca="false" ca="false" dt2D="false" dtr="false" t="normal">$BN$4-(BW72+BP72)+$BX$4+BY72</f>
        <v>98.18608548963078</v>
      </c>
      <c r="CZ72" s="165" t="n">
        <f aca="false" ca="false" dt2D="false" dtr="false" t="normal">10*LOG10(P70)</f>
        <v>14.022613824546802</v>
      </c>
      <c r="DB72" s="166" t="n">
        <f aca="false" ca="false" dt2D="false" dtr="false" t="normal">$CX$6+$CY$6+CZ72+$DA$6-(BC70+S70)+197</f>
        <v>87.84917649792055</v>
      </c>
      <c r="DG72" s="74" t="n">
        <f aca="false" ca="false" dt2D="false" dtr="false" t="normal">30*LOG10(P70)</f>
        <v>42.06784147364041</v>
      </c>
      <c r="DH72" s="75" t="n">
        <f aca="false" ca="false" dt2D="false" dtr="false" t="normal">$CX$6+$DC$6+$DD$6+$DE$6+$DF$6-(DG72+S70)+182</f>
        <v>124.53008803221964</v>
      </c>
    </row>
    <row outlineLevel="0" r="73">
      <c r="O73" s="1" t="n">
        <f aca="false" ca="false" dt2D="false" dtr="false" t="normal">1+O72</f>
        <v>70</v>
      </c>
      <c r="P73" s="65" t="n">
        <f aca="false" ca="false" dt2D="false" dtr="false" t="normal">P72+$J$45</f>
        <v>26.375</v>
      </c>
      <c r="Q73" s="104" t="n"/>
      <c r="R73" s="67" t="n">
        <f aca="false" ca="false" dt2D="false" dtr="false" t="normal">20*LOG(P73)</f>
        <v>28.42384936611498</v>
      </c>
      <c r="S73" s="67" t="n">
        <f aca="false" ca="false" dt2D="false" dtr="false" t="normal">2*$J$6*(P73/1000)</f>
        <v>0.9245293465946955</v>
      </c>
      <c r="T73" s="67" t="n">
        <f aca="false" ca="false" dt2D="false" dtr="false" t="normal">R73+S73</f>
        <v>29.348378712709675</v>
      </c>
      <c r="U73" s="68" t="n">
        <f aca="false" ca="false" dt2D="false" dtr="false" t="normal">$Q$4-(R73+S73)+$Q$8+$Q$10</f>
        <v>129.48208336063414</v>
      </c>
      <c r="V73" s="69" t="n">
        <f aca="false" ca="false" dt2D="false" dtr="false" t="normal">POWER(10, (U73+$D$16)*0.05)*1000</f>
        <v>2.383384743541659</v>
      </c>
      <c r="W73" s="70" t="n">
        <f aca="false" ca="false" dt2D="false" dtr="false" t="normal">POWER(10, 0.05*T73)</f>
        <v>29.33721851373854</v>
      </c>
      <c r="X73" s="71" t="n">
        <f aca="false" ca="false" dt2D="false" dtr="false" t="normal">V73*POWER(2, 0.5)*W73</f>
        <v>98.88446962177511</v>
      </c>
      <c r="BB73" s="75" t="n"/>
      <c r="BC73" s="163" t="n">
        <f aca="false" ca="false" dt2D="false" dtr="false" t="normal">40*LOG(P73)</f>
        <v>56.84769873222996</v>
      </c>
      <c r="BD73" s="164" t="n">
        <f aca="false" ca="false" dt2D="false" dtr="false" t="normal">BC73+S73</f>
        <v>57.772228078824654</v>
      </c>
      <c r="BF73" s="165" t="n">
        <f aca="false" ca="false" dt2D="false" dtr="false" t="normal">10*LOG10($D$29*($D$22/1000000)/2)+$J$12+10*LOG10(P73)</f>
        <v>1.7034509637890256</v>
      </c>
      <c r="BG73" s="166" t="n">
        <f aca="false" ca="false" dt2D="false" dtr="false" t="normal">$Q$4-(BC73+S73)+$BE$4+BF73</f>
        <v>107.82288372860968</v>
      </c>
      <c r="BH73" s="167" t="n">
        <f aca="false" ca="false" dt2D="false" dtr="false" t="normal">POWER(10, (BG73+$D$16)*0.05)*1000</f>
        <v>0.19689476684459142</v>
      </c>
      <c r="BI73" s="168" t="n">
        <f aca="false" ca="false" dt2D="false" dtr="false" t="normal">POWER(10, 0.05*(BD73-BF73))</f>
        <v>635.9732599639068</v>
      </c>
      <c r="BJ73" s="168" t="n">
        <f aca="false" ca="false" dt2D="false" dtr="false" t="normal">BH73*POWER(2, 0.5)*BI73</f>
        <v>177.08754896942915</v>
      </c>
      <c r="BL73" s="148" t="n">
        <f aca="false" ca="false" dt2D="false" dtr="false" t="normal">BL72+1</f>
        <v>70</v>
      </c>
      <c r="BM73" s="169" t="n">
        <f aca="false" ca="false" dt2D="false" dtr="false" t="normal">BM72+$J$46</f>
        <v>273.75</v>
      </c>
      <c r="BO73" s="170" t="n">
        <f aca="false" ca="false" dt2D="false" dtr="false" t="normal">20*LOG10(BM73)</f>
        <v>48.74708255696349</v>
      </c>
      <c r="BP73" s="170" t="n">
        <f aca="false" ca="false" dt2D="false" dtr="false" t="normal">2*$J$6*(BM73/1000)</f>
        <v>9.595825919632148</v>
      </c>
      <c r="BQ73" s="171" t="n">
        <f aca="false" ca="false" dt2D="false" dtr="false" t="normal">$BN$4-(BO73+BP73)+$BN$8+$BN$10</f>
        <v>120.48755359674817</v>
      </c>
      <c r="BR73" s="149" t="n">
        <f aca="false" ca="false" dt2D="false" dtr="false" t="normal">POWER(10, (BQ73+$D$16)*0.05)*1000</f>
        <v>0.8461895677530678</v>
      </c>
      <c r="BS73" s="172" t="n">
        <f aca="false" ca="false" dt2D="false" dtr="false" t="normal">POWER(10, 0.05*(BO73+BP73))</f>
        <v>826.3145953129589</v>
      </c>
      <c r="BT73" s="149" t="n">
        <f aca="false" ca="false" dt2D="false" dtr="false" t="normal">BR73*BS73</f>
        <v>699.2187902359237</v>
      </c>
      <c r="BW73" s="80" t="n">
        <f aca="false" ca="false" dt2D="false" dtr="false" t="normal">40*LOG10(BM73)</f>
        <v>97.49416511392698</v>
      </c>
      <c r="BY73" s="165" t="n">
        <f aca="false" ca="false" dt2D="false" dtr="false" t="normal">10*LOG10($D$29*($D$23/1000000)/2)+$J$12+10*LOG10(BM73)</f>
        <v>21.073255098737032</v>
      </c>
      <c r="BZ73" s="80" t="n">
        <f aca="false" ca="false" dt2D="false" dtr="false" t="normal">$BN$4-(BW73+BP73)+$BX$4+BY73</f>
        <v>97.87492490882323</v>
      </c>
      <c r="CZ73" s="165" t="n">
        <f aca="false" ca="false" dt2D="false" dtr="false" t="normal">10*LOG10(P71)</f>
        <v>14.086638740638106</v>
      </c>
      <c r="DB73" s="166" t="n">
        <f aca="false" ca="false" dt2D="false" dtr="false" t="normal">$CX$6+$CY$6+CZ73+$DA$6-(BC71+S71)+197</f>
        <v>87.64395678263344</v>
      </c>
      <c r="DG73" s="74" t="n">
        <f aca="false" ca="false" dt2D="false" dtr="false" t="normal">30*LOG10(P71)</f>
        <v>42.25991622191432</v>
      </c>
      <c r="DH73" s="75" t="n">
        <f aca="false" ca="false" dt2D="false" dtr="false" t="normal">$CX$6+$DC$6+$DD$6+$DE$6+$DF$6-(DG73+S71)+182</f>
        <v>124.32486831693252</v>
      </c>
    </row>
    <row outlineLevel="0" r="74">
      <c r="O74" s="1" t="n">
        <f aca="false" ca="false" dt2D="false" dtr="false" t="normal">1+O73</f>
        <v>71</v>
      </c>
      <c r="P74" s="65" t="n">
        <f aca="false" ca="false" dt2D="false" dtr="false" t="normal">P73+$J$45</f>
        <v>26.75</v>
      </c>
      <c r="Q74" s="104" t="n"/>
      <c r="R74" s="67" t="n">
        <f aca="false" ca="false" dt2D="false" dtr="false" t="normal">20*LOG(P74)</f>
        <v>28.54647572714494</v>
      </c>
      <c r="S74" s="67" t="n">
        <f aca="false" ca="false" dt2D="false" dtr="false" t="normal">2*$J$6*(P74/1000)</f>
        <v>0.9376743136078903</v>
      </c>
      <c r="T74" s="67" t="n">
        <f aca="false" ca="false" dt2D="false" dtr="false" t="normal">R74+S74</f>
        <v>29.48415004075283</v>
      </c>
      <c r="U74" s="68" t="n">
        <f aca="false" ca="false" dt2D="false" dtr="false" t="normal">$Q$4-(R74+S74)+$Q$8+$Q$10</f>
        <v>129.34631203259096</v>
      </c>
      <c r="V74" s="69" t="n">
        <f aca="false" ca="false" dt2D="false" dtr="false" t="normal">POWER(10, (U74+$D$16)*0.05)*1000</f>
        <v>2.3464191186399472</v>
      </c>
      <c r="W74" s="70" t="n">
        <f aca="false" ca="false" dt2D="false" dtr="false" t="normal">POWER(10, 0.05*T74)</f>
        <v>29.799398780947932</v>
      </c>
      <c r="X74" s="71" t="n">
        <f aca="false" ca="false" dt2D="false" dtr="false" t="normal">V74*POWER(2, 0.5)*W74</f>
        <v>98.88446962177487</v>
      </c>
      <c r="BB74" s="75" t="n"/>
      <c r="BC74" s="163" t="n">
        <f aca="false" ca="false" dt2D="false" dtr="false" t="normal">40*LOG(P74)</f>
        <v>57.09295145428988</v>
      </c>
      <c r="BD74" s="164" t="n">
        <f aca="false" ca="false" dt2D="false" dtr="false" t="normal">BC74+S74</f>
        <v>58.030625767897774</v>
      </c>
      <c r="BF74" s="165" t="n">
        <f aca="false" ca="false" dt2D="false" dtr="false" t="normal">10*LOG10($D$29*($D$22/1000000)/2)+$J$12+10*LOG10(P74)</f>
        <v>1.7647641443040065</v>
      </c>
      <c r="BG74" s="166" t="n">
        <f aca="false" ca="false" dt2D="false" dtr="false" t="normal">$Q$4-(BC74+S74)+$BE$4+BF74</f>
        <v>107.62579922005158</v>
      </c>
      <c r="BH74" s="167" t="n">
        <f aca="false" ca="false" dt2D="false" dtr="false" t="normal">POWER(10, (BG74+$D$16)*0.05)*1000</f>
        <v>0.19247749060846644</v>
      </c>
      <c r="BI74" s="168" t="n">
        <f aca="false" ca="false" dt2D="false" dtr="false" t="normal">POWER(10, 0.05*(BD74-BF74))</f>
        <v>650.5685747675709</v>
      </c>
      <c r="BJ74" s="168" t="n">
        <f aca="false" ca="false" dt2D="false" dtr="false" t="normal">BH74*POWER(2, 0.5)*BI74</f>
        <v>177.0875489694297</v>
      </c>
      <c r="BL74" s="148" t="n">
        <f aca="false" ca="false" dt2D="false" dtr="false" t="normal">BL73+1</f>
        <v>71</v>
      </c>
      <c r="BM74" s="169" t="n">
        <f aca="false" ca="false" dt2D="false" dtr="false" t="normal">BM73+$J$46</f>
        <v>277.5</v>
      </c>
      <c r="BO74" s="170" t="n">
        <f aca="false" ca="false" dt2D="false" dtr="false" t="normal">20*LOG10(BM74)</f>
        <v>48.8652597491739</v>
      </c>
      <c r="BP74" s="170" t="n">
        <f aca="false" ca="false" dt2D="false" dtr="false" t="normal">2*$J$6*(BM74/1000)</f>
        <v>9.727275589764096</v>
      </c>
      <c r="BQ74" s="171" t="n">
        <f aca="false" ca="false" dt2D="false" dtr="false" t="normal">$BN$4-(BO74+BP74)+$BN$8+$BN$10</f>
        <v>120.23792673440579</v>
      </c>
      <c r="BR74" s="149" t="n">
        <f aca="false" ca="false" dt2D="false" dtr="false" t="normal">POWER(10, (BQ74+$D$16)*0.05)*1000</f>
        <v>0.8222167572624877</v>
      </c>
      <c r="BS74" s="172" t="n">
        <f aca="false" ca="false" dt2D="false" dtr="false" t="normal">POWER(10, 0.05*(BO74+BP74))</f>
        <v>850.4068836591472</v>
      </c>
      <c r="BT74" s="149" t="n">
        <f aca="false" ca="false" dt2D="false" dtr="false" t="normal">BR74*BS74</f>
        <v>699.2187902359216</v>
      </c>
      <c r="BW74" s="80" t="n">
        <f aca="false" ca="false" dt2D="false" dtr="false" t="normal">40*LOG10(BM74)</f>
        <v>97.7305194983478</v>
      </c>
      <c r="BY74" s="165" t="n">
        <f aca="false" ca="false" dt2D="false" dtr="false" t="normal">10*LOG10($D$29*($D$23/1000000)/2)+$J$12+10*LOG10(BM74)</f>
        <v>21.132343694842238</v>
      </c>
      <c r="BZ74" s="80" t="n">
        <f aca="false" ca="false" dt2D="false" dtr="false" t="normal">$BN$4-(BW74+BP74)+$BX$4+BY74</f>
        <v>97.56620945037567</v>
      </c>
      <c r="CZ74" s="165" t="n">
        <f aca="false" ca="false" dt2D="false" dtr="false" t="normal">10*LOG10(P72)</f>
        <v>14.14973347970818</v>
      </c>
      <c r="DB74" s="166" t="n">
        <f aca="false" ca="false" dt2D="false" dtr="false" t="normal">$CX$6+$CY$6+CZ74+$DA$6-(BC72+S72)+197</f>
        <v>87.44152759841003</v>
      </c>
      <c r="DG74" s="74" t="n">
        <f aca="false" ca="false" dt2D="false" dtr="false" t="normal">30*LOG10(P72)</f>
        <v>42.44920043912454</v>
      </c>
      <c r="DH74" s="75" t="n">
        <f aca="false" ca="false" dt2D="false" dtr="false" t="normal">$CX$6+$DC$6+$DD$6+$DE$6+$DF$6-(DG74+S72)+182</f>
        <v>124.12243913270912</v>
      </c>
    </row>
    <row outlineLevel="0" r="75">
      <c r="O75" s="1" t="n">
        <f aca="false" ca="false" dt2D="false" dtr="false" t="normal">1+O74</f>
        <v>72</v>
      </c>
      <c r="P75" s="65" t="n">
        <f aca="false" ca="false" dt2D="false" dtr="false" t="normal">P74+$J$45</f>
        <v>27.125</v>
      </c>
      <c r="Q75" s="104" t="n"/>
      <c r="R75" s="67" t="n">
        <f aca="false" ca="false" dt2D="false" dtr="false" t="normal">20*LOG(P75)</f>
        <v>28.667394937131718</v>
      </c>
      <c r="S75" s="67" t="n">
        <f aca="false" ca="false" dt2D="false" dtr="false" t="normal">2*$J$6*(P75/1000)</f>
        <v>0.950819280621085</v>
      </c>
      <c r="T75" s="67" t="n">
        <f aca="false" ca="false" dt2D="false" dtr="false" t="normal">R75+S75</f>
        <v>29.618214217752804</v>
      </c>
      <c r="U75" s="68" t="n">
        <f aca="false" ca="false" dt2D="false" dtr="false" t="normal">$Q$4-(R75+S75)+$Q$8+$Q$10</f>
        <v>129.212247855591</v>
      </c>
      <c r="V75" s="69" t="n">
        <f aca="false" ca="false" dt2D="false" dtr="false" t="normal">POWER(10, (U75+$D$16)*0.05)*1000</f>
        <v>2.3104808844348503</v>
      </c>
      <c r="W75" s="70" t="n">
        <f aca="false" ca="false" dt2D="false" dtr="false" t="normal">POWER(10, 0.05*T75)</f>
        <v>30.262911714456912</v>
      </c>
      <c r="X75" s="71" t="n">
        <f aca="false" ca="false" dt2D="false" dtr="false" t="normal">V75*POWER(2, 0.5)*W75</f>
        <v>98.88446962177491</v>
      </c>
      <c r="BB75" s="75" t="n"/>
      <c r="BC75" s="163" t="n">
        <f aca="false" ca="false" dt2D="false" dtr="false" t="normal">40*LOG(P75)</f>
        <v>57.334789874263436</v>
      </c>
      <c r="BD75" s="164" t="n">
        <f aca="false" ca="false" dt2D="false" dtr="false" t="normal">BC75+S75</f>
        <v>58.28560915488452</v>
      </c>
      <c r="BF75" s="165" t="n">
        <f aca="false" ca="false" dt2D="false" dtr="false" t="normal">10*LOG10($D$29*($D$22/1000000)/2)+$J$12+10*LOG10(P75)</f>
        <v>1.825223749297395</v>
      </c>
      <c r="BG75" s="166" t="n">
        <f aca="false" ca="false" dt2D="false" dtr="false" t="normal">$Q$4-(BC75+S75)+$BE$4+BF75</f>
        <v>107.4312754380582</v>
      </c>
      <c r="BH75" s="167" t="n">
        <f aca="false" ca="false" dt2D="false" dtr="false" t="normal">POWER(10, (BG75+$D$16)*0.05)*1000</f>
        <v>0.18821479494640878</v>
      </c>
      <c r="BI75" s="168" t="n">
        <f aca="false" ca="false" dt2D="false" dtr="false" t="normal">POWER(10, 0.05*(BD75-BF75))</f>
        <v>665.3026759965533</v>
      </c>
      <c r="BJ75" s="168" t="n">
        <f aca="false" ca="false" dt2D="false" dtr="false" t="normal">BH75*POWER(2, 0.5)*BI75</f>
        <v>177.08754896942938</v>
      </c>
      <c r="BL75" s="148" t="n">
        <f aca="false" ca="false" dt2D="false" dtr="false" t="normal">BL74+1</f>
        <v>72</v>
      </c>
      <c r="BM75" s="169" t="n">
        <f aca="false" ca="false" dt2D="false" dtr="false" t="normal">BM74+$J$46</f>
        <v>281.25</v>
      </c>
      <c r="BO75" s="170" t="n">
        <f aca="false" ca="false" dt2D="false" dtr="false" t="normal">20*LOG10(BM75)</f>
        <v>48.98185062238838</v>
      </c>
      <c r="BP75" s="170" t="n">
        <f aca="false" ca="false" dt2D="false" dtr="false" t="normal">2*$J$6*(BM75/1000)</f>
        <v>9.858725259896042</v>
      </c>
      <c r="BQ75" s="171" t="n">
        <f aca="false" ca="false" dt2D="false" dtr="false" t="normal">$BN$4-(BO75+BP75)+$BN$8+$BN$10</f>
        <v>119.98988619105938</v>
      </c>
      <c r="BR75" s="149" t="n">
        <f aca="false" ca="false" dt2D="false" dtr="false" t="normal">POWER(10, (BQ75+$D$16)*0.05)*1000</f>
        <v>0.7990690258881168</v>
      </c>
      <c r="BS75" s="172" t="n">
        <f aca="false" ca="false" dt2D="false" dtr="false" t="normal">POWER(10, 0.05*(BO75+BP75))</f>
        <v>875.0417893607924</v>
      </c>
      <c r="BT75" s="149" t="n">
        <f aca="false" ca="false" dt2D="false" dtr="false" t="normal">BR75*BS75</f>
        <v>699.218790235923</v>
      </c>
      <c r="BW75" s="80" t="n">
        <f aca="false" ca="false" dt2D="false" dtr="false" t="normal">40*LOG10(BM75)</f>
        <v>97.96370124477676</v>
      </c>
      <c r="BY75" s="165" t="n">
        <f aca="false" ca="false" dt2D="false" dtr="false" t="normal">10*LOG10($D$29*($D$23/1000000)/2)+$J$12+10*LOG10(BM75)</f>
        <v>21.190639131449476</v>
      </c>
      <c r="BZ75" s="80" t="n">
        <f aca="false" ca="false" dt2D="false" dtr="false" t="normal">$BN$4-(BW75+BP75)+$BX$4+BY75</f>
        <v>97.259873470422</v>
      </c>
      <c r="CZ75" s="165" t="n">
        <f aca="false" ca="false" dt2D="false" dtr="false" t="normal">10*LOG10(P73)</f>
        <v>14.211924683057491</v>
      </c>
      <c r="DB75" s="166" t="n">
        <f aca="false" ca="false" dt2D="false" dtr="false" t="normal">$CX$6+$CY$6+CZ75+$DA$6-(BC73+S73)+197</f>
        <v>87.2418090213489</v>
      </c>
      <c r="DG75" s="74" t="n">
        <f aca="false" ca="false" dt2D="false" dtr="false" t="normal">30*LOG10(P73)</f>
        <v>42.635774049172475</v>
      </c>
      <c r="DH75" s="75" t="n">
        <f aca="false" ca="false" dt2D="false" dtr="false" t="normal">$CX$6+$DC$6+$DD$6+$DE$6+$DF$6-(DG75+S73)+182</f>
        <v>123.92272055564798</v>
      </c>
    </row>
    <row outlineLevel="0" r="76">
      <c r="O76" s="1" t="n">
        <f aca="false" ca="false" dt2D="false" dtr="false" t="normal">1+O75</f>
        <v>73</v>
      </c>
      <c r="P76" s="65" t="n">
        <f aca="false" ca="false" dt2D="false" dtr="false" t="normal">P75+$J$45</f>
        <v>27.5</v>
      </c>
      <c r="Q76" s="104" t="n"/>
      <c r="R76" s="67" t="n">
        <f aca="false" ca="false" dt2D="false" dtr="false" t="normal">20*LOG(P76)</f>
        <v>28.786653876605254</v>
      </c>
      <c r="S76" s="67" t="n">
        <f aca="false" ca="false" dt2D="false" dtr="false" t="normal">2*$J$6*(P76/1000)</f>
        <v>0.9639642476342798</v>
      </c>
      <c r="T76" s="67" t="n">
        <f aca="false" ca="false" dt2D="false" dtr="false" t="normal">R76+S76</f>
        <v>29.750618124239534</v>
      </c>
      <c r="U76" s="68" t="n">
        <f aca="false" ca="false" dt2D="false" dtr="false" t="normal">$Q$4-(R76+S76)+$Q$8+$Q$10</f>
        <v>129.07984394910426</v>
      </c>
      <c r="V76" s="69" t="n">
        <f aca="false" ca="false" dt2D="false" dtr="false" t="normal">POWER(10, (U76+$D$16)*0.05)*1000</f>
        <v>2.275528003401923</v>
      </c>
      <c r="W76" s="70" t="n">
        <f aca="false" ca="false" dt2D="false" dtr="false" t="normal">POWER(10, 0.05*T76)</f>
        <v>30.727760290824246</v>
      </c>
      <c r="X76" s="71" t="n">
        <f aca="false" ca="false" dt2D="false" dtr="false" t="normal">V76*POWER(2, 0.5)*W76</f>
        <v>98.88446962177491</v>
      </c>
      <c r="BB76" s="75" t="n"/>
      <c r="BC76" s="163" t="n">
        <f aca="false" ca="false" dt2D="false" dtr="false" t="normal">40*LOG(P76)</f>
        <v>57.57330775321051</v>
      </c>
      <c r="BD76" s="164" t="n">
        <f aca="false" ca="false" dt2D="false" dtr="false" t="normal">BC76+S76</f>
        <v>58.53727200084479</v>
      </c>
      <c r="BF76" s="165" t="n">
        <f aca="false" ca="false" dt2D="false" dtr="false" t="normal">10*LOG10($D$29*($D$22/1000000)/2)+$J$12+10*LOG10(P76)</f>
        <v>1.8848532190341611</v>
      </c>
      <c r="BG76" s="166" t="n">
        <f aca="false" ca="false" dt2D="false" dtr="false" t="normal">$Q$4-(BC76+S76)+$BE$4+BF76</f>
        <v>107.2392420618347</v>
      </c>
      <c r="BH76" s="167" t="n">
        <f aca="false" ca="false" dt2D="false" dtr="false" t="normal">POWER(10, (BG76+$D$16)*0.05)*1000</f>
        <v>0.18409928003098014</v>
      </c>
      <c r="BI76" s="168" t="n">
        <f aca="false" ca="false" dt2D="false" dtr="false" t="normal">POWER(10, 0.05*(BD76-BF76))</f>
        <v>680.1754288170838</v>
      </c>
      <c r="BJ76" s="168" t="n">
        <f aca="false" ca="false" dt2D="false" dtr="false" t="normal">BH76*POWER(2, 0.5)*BI76</f>
        <v>177.08754896942938</v>
      </c>
      <c r="BL76" s="148" t="n">
        <f aca="false" ca="false" dt2D="false" dtr="false" t="normal">BL75+1</f>
        <v>73</v>
      </c>
      <c r="BM76" s="169" t="n">
        <f aca="false" ca="false" dt2D="false" dtr="false" t="normal">BM75+$J$46</f>
        <v>285</v>
      </c>
      <c r="BO76" s="170" t="n">
        <f aca="false" ca="false" dt2D="false" dtr="false" t="normal">20*LOG10(BM76)</f>
        <v>49.096897200170204</v>
      </c>
      <c r="BP76" s="170" t="n">
        <f aca="false" ca="false" dt2D="false" dtr="false" t="normal">2*$J$6*(BM76/1000)</f>
        <v>9.990174930027989</v>
      </c>
      <c r="BQ76" s="171" t="n">
        <f aca="false" ca="false" dt2D="false" dtr="false" t="normal">$BN$4-(BO76+BP76)+$BN$8+$BN$10</f>
        <v>119.74338994314559</v>
      </c>
      <c r="BR76" s="149" t="n">
        <f aca="false" ca="false" dt2D="false" dtr="false" t="normal">POWER(10, (BQ76+$D$16)*0.05)*1000</f>
        <v>0.7767110507029573</v>
      </c>
      <c r="BS76" s="172" t="n">
        <f aca="false" ca="false" dt2D="false" dtr="false" t="normal">POWER(10, 0.05*(BO76+BP76))</f>
        <v>900.2302588628013</v>
      </c>
      <c r="BT76" s="149" t="n">
        <f aca="false" ca="false" dt2D="false" dtr="false" t="normal">BR76*BS76</f>
        <v>699.2187902359217</v>
      </c>
      <c r="BW76" s="80" t="n">
        <f aca="false" ca="false" dt2D="false" dtr="false" t="normal">40*LOG10(BM76)</f>
        <v>98.19379440034041</v>
      </c>
      <c r="BY76" s="165" t="n">
        <f aca="false" ca="false" dt2D="false" dtr="false" t="normal">10*LOG10($D$29*($D$23/1000000)/2)+$J$12+10*LOG10(BM76)</f>
        <v>21.24816242034039</v>
      </c>
      <c r="BZ76" s="80" t="n">
        <f aca="false" ca="false" dt2D="false" dtr="false" t="normal">$BN$4-(BW76+BP76)+$BX$4+BY76</f>
        <v>96.95585393361732</v>
      </c>
      <c r="CZ76" s="165" t="n">
        <f aca="false" ca="false" dt2D="false" dtr="false" t="normal">10*LOG10(P74)</f>
        <v>14.273237863572472</v>
      </c>
      <c r="DB76" s="166" t="n">
        <f aca="false" ca="false" dt2D="false" dtr="false" t="normal">$CX$6+$CY$6+CZ76+$DA$6-(BC74+S74)+197</f>
        <v>87.04472451279076</v>
      </c>
      <c r="DG76" s="74" t="n">
        <f aca="false" ca="false" dt2D="false" dtr="false" t="normal">30*LOG10(P74)</f>
        <v>42.81971359071741</v>
      </c>
      <c r="DH76" s="75" t="n">
        <f aca="false" ca="false" dt2D="false" dtr="false" t="normal">$CX$6+$DC$6+$DD$6+$DE$6+$DF$6-(DG76+S74)+182</f>
        <v>123.72563604708985</v>
      </c>
    </row>
    <row outlineLevel="0" r="77">
      <c r="O77" s="1" t="n">
        <f aca="false" ca="false" dt2D="false" dtr="false" t="normal">1+O76</f>
        <v>74</v>
      </c>
      <c r="P77" s="65" t="n">
        <f aca="false" ca="false" dt2D="false" dtr="false" t="normal">P76+$J$45</f>
        <v>27.875</v>
      </c>
      <c r="Q77" s="104" t="n"/>
      <c r="R77" s="67" t="n">
        <f aca="false" ca="false" dt2D="false" dtr="false" t="normal">20*LOG(P77)</f>
        <v>28.904297521124338</v>
      </c>
      <c r="S77" s="67" t="n">
        <f aca="false" ca="false" dt2D="false" dtr="false" t="normal">2*$J$6*(P77/1000)</f>
        <v>0.9771092146474745</v>
      </c>
      <c r="T77" s="67" t="n">
        <f aca="false" ca="false" dt2D="false" dtr="false" t="normal">R77+S77</f>
        <v>29.88140673577181</v>
      </c>
      <c r="U77" s="68" t="n">
        <f aca="false" ca="false" dt2D="false" dtr="false" t="normal">$Q$4-(R77+S77)+$Q$8+$Q$10</f>
        <v>128.949055337572</v>
      </c>
      <c r="V77" s="69" t="n">
        <f aca="false" ca="false" dt2D="false" dtr="false" t="normal">POWER(10, (U77+$D$16)*0.05)*1000</f>
        <v>2.2415207001374626</v>
      </c>
      <c r="W77" s="70" t="n">
        <f aca="false" ca="false" dt2D="false" dtr="false" t="normal">POWER(10, 0.05*T77)</f>
        <v>31.193947492568014</v>
      </c>
      <c r="X77" s="71" t="n">
        <f aca="false" ca="false" dt2D="false" dtr="false" t="normal">V77*POWER(2, 0.5)*W77</f>
        <v>98.88446962177507</v>
      </c>
      <c r="BB77" s="75" t="n"/>
      <c r="BC77" s="163" t="n">
        <f aca="false" ca="false" dt2D="false" dtr="false" t="normal">40*LOG(P77)</f>
        <v>57.808595042248676</v>
      </c>
      <c r="BD77" s="164" t="n">
        <f aca="false" ca="false" dt2D="false" dtr="false" t="normal">BC77+S77</f>
        <v>58.78570425689615</v>
      </c>
      <c r="BF77" s="165" t="n">
        <f aca="false" ca="false" dt2D="false" dtr="false" t="normal">10*LOG10($D$29*($D$22/1000000)/2)+$J$12+10*LOG10(P77)</f>
        <v>1.9436750412937052</v>
      </c>
      <c r="BG77" s="166" t="n">
        <f aca="false" ca="false" dt2D="false" dtr="false" t="normal">$Q$4-(BC77+S77)+$BE$4+BF77</f>
        <v>107.04963162804289</v>
      </c>
      <c r="BH77" s="167" t="n">
        <f aca="false" ca="false" dt2D="false" dtr="false" t="normal">POWER(10, (BG77+$D$16)*0.05)*1000</f>
        <v>0.180123994048948</v>
      </c>
      <c r="BI77" s="168" t="n">
        <f aca="false" ca="false" dt2D="false" dtr="false" t="normal">POWER(10, 0.05*(BD77-BF77))</f>
        <v>695.1867095838468</v>
      </c>
      <c r="BJ77" s="168" t="n">
        <f aca="false" ca="false" dt2D="false" dtr="false" t="normal">BH77*POWER(2, 0.5)*BI77</f>
        <v>177.08754896942972</v>
      </c>
      <c r="BL77" s="148" t="n">
        <f aca="false" ca="false" dt2D="false" dtr="false" t="normal">BL76+1</f>
        <v>74</v>
      </c>
      <c r="BM77" s="169" t="n">
        <f aca="false" ca="false" dt2D="false" dtr="false" t="normal">BM76+$J$46</f>
        <v>288.75</v>
      </c>
      <c r="BO77" s="170" t="n">
        <f aca="false" ca="false" dt2D="false" dtr="false" t="normal">20*LOG10(BM77)</f>
        <v>49.210439858004015</v>
      </c>
      <c r="BP77" s="170" t="n">
        <f aca="false" ca="false" dt2D="false" dtr="false" t="normal">2*$J$6*(BM77/1000)</f>
        <v>10.121624600159938</v>
      </c>
      <c r="BQ77" s="171" t="n">
        <f aca="false" ca="false" dt2D="false" dtr="false" t="normal">$BN$4-(BO77+BP77)+$BN$8+$BN$10</f>
        <v>119.49839761517984</v>
      </c>
      <c r="BR77" s="149" t="n">
        <f aca="false" ca="false" dt2D="false" dtr="false" t="normal">POWER(10, (BQ77+$D$16)*0.05)*1000</f>
        <v>0.7551093845647181</v>
      </c>
      <c r="BS77" s="172" t="n">
        <f aca="false" ca="false" dt2D="false" dtr="false" t="normal">POWER(10, 0.05*(BO77+BP77))</f>
        <v>925.9834462777683</v>
      </c>
      <c r="BT77" s="149" t="n">
        <f aca="false" ca="false" dt2D="false" dtr="false" t="normal">BR77*BS77</f>
        <v>699.2187902359223</v>
      </c>
      <c r="BW77" s="80" t="n">
        <f aca="false" ca="false" dt2D="false" dtr="false" t="normal">40*LOG10(BM77)</f>
        <v>98.42087971600803</v>
      </c>
      <c r="BY77" s="165" t="n">
        <f aca="false" ca="false" dt2D="false" dtr="false" t="normal">10*LOG10($D$29*($D$23/1000000)/2)+$J$12+10*LOG10(BM77)</f>
        <v>21.304933749257295</v>
      </c>
      <c r="BZ77" s="80" t="n">
        <f aca="false" ca="false" dt2D="false" dtr="false" t="normal">$BN$4-(BW77+BP77)+$BX$4+BY77</f>
        <v>96.65409027673465</v>
      </c>
      <c r="CZ77" s="165" t="n">
        <f aca="false" ca="false" dt2D="false" dtr="false" t="normal">10*LOG10(P75)</f>
        <v>14.33369746856586</v>
      </c>
      <c r="DB77" s="166" t="n">
        <f aca="false" ca="false" dt2D="false" dtr="false" t="normal">$CX$6+$CY$6+CZ77+$DA$6-(BC75+S75)+197</f>
        <v>86.85020073079741</v>
      </c>
      <c r="DG77" s="74" t="n">
        <f aca="false" ca="false" dt2D="false" dtr="false" t="normal">30*LOG10(P75)</f>
        <v>43.001092405697584</v>
      </c>
      <c r="DH77" s="75" t="n">
        <f aca="false" ca="false" dt2D="false" dtr="false" t="normal">$CX$6+$DC$6+$DD$6+$DE$6+$DF$6-(DG77+S75)+182</f>
        <v>123.53111226509648</v>
      </c>
    </row>
    <row outlineLevel="0" r="78">
      <c r="O78" s="1" t="n">
        <f aca="false" ca="false" dt2D="false" dtr="false" t="normal">1+O77</f>
        <v>75</v>
      </c>
      <c r="P78" s="65" t="n">
        <f aca="false" ca="false" dt2D="false" dtr="false" t="normal">P77+$J$45</f>
        <v>28.25</v>
      </c>
      <c r="Q78" s="104" t="n"/>
      <c r="R78" s="67" t="n">
        <f aca="false" ca="false" dt2D="false" dtr="false" t="normal">20*LOG(P78)</f>
        <v>29.020369043109145</v>
      </c>
      <c r="S78" s="67" t="n">
        <f aca="false" ca="false" dt2D="false" dtr="false" t="normal">2*$J$6*(P78/1000)</f>
        <v>0.9902541816606693</v>
      </c>
      <c r="T78" s="67" t="n">
        <f aca="false" ca="false" dt2D="false" dtr="false" t="normal">R78+S78</f>
        <v>30.010623224769816</v>
      </c>
      <c r="U78" s="68" t="n">
        <f aca="false" ca="false" dt2D="false" dtr="false" t="normal">$Q$4-(R78+S78)+$Q$8+$Q$10</f>
        <v>128.81983884857397</v>
      </c>
      <c r="V78" s="69" t="n">
        <f aca="false" ca="false" dt2D="false" dtr="false" t="normal">POWER(10, (U78+$D$16)*0.05)*1000</f>
        <v>2.2084213112176982</v>
      </c>
      <c r="W78" s="70" t="n">
        <f aca="false" ca="false" dt2D="false" dtr="false" t="normal">POWER(10, 0.05*T78)</f>
        <v>31.6614763081769</v>
      </c>
      <c r="X78" s="71" t="n">
        <f aca="false" ca="false" dt2D="false" dtr="false" t="normal">V78*POWER(2, 0.5)*W78</f>
        <v>98.88446962177481</v>
      </c>
      <c r="BB78" s="75" t="n"/>
      <c r="BC78" s="163" t="n">
        <f aca="false" ca="false" dt2D="false" dtr="false" t="normal">40*LOG(P78)</f>
        <v>58.04073808621829</v>
      </c>
      <c r="BD78" s="164" t="n">
        <f aca="false" ca="false" dt2D="false" dtr="false" t="normal">BC78+S78</f>
        <v>59.03099226787896</v>
      </c>
      <c r="BF78" s="165" t="n">
        <f aca="false" ca="false" dt2D="false" dtr="false" t="normal">10*LOG10($D$29*($D$22/1000000)/2)+$J$12+10*LOG10(P78)</f>
        <v>2.0017108022861088</v>
      </c>
      <c r="BG78" s="166" t="n">
        <f aca="false" ca="false" dt2D="false" dtr="false" t="normal">$Q$4-(BC78+S78)+$BE$4+BF78</f>
        <v>106.86237937805248</v>
      </c>
      <c r="BH78" s="167" t="n">
        <f aca="false" ca="false" dt2D="false" dtr="false" t="normal">POWER(10, (BG78+$D$16)*0.05)*1000</f>
        <v>0.17628240053018066</v>
      </c>
      <c r="BI78" s="168" t="n">
        <f aca="false" ca="false" dt2D="false" dtr="false" t="normal">POWER(10, 0.05*(BD78-BF78))</f>
        <v>710.3364054686213</v>
      </c>
      <c r="BJ78" s="168" t="n">
        <f aca="false" ca="false" dt2D="false" dtr="false" t="normal">BH78*POWER(2, 0.5)*BI78</f>
        <v>177.08754896942938</v>
      </c>
      <c r="BL78" s="148" t="n">
        <f aca="false" ca="false" dt2D="false" dtr="false" t="normal">BL77+1</f>
        <v>75</v>
      </c>
      <c r="BM78" s="169" t="n">
        <f aca="false" ca="false" dt2D="false" dtr="false" t="normal">BM77+$J$46</f>
        <v>292.5</v>
      </c>
      <c r="BO78" s="170" t="n">
        <f aca="false" ca="false" dt2D="false" dtr="false" t="normal">20*LOG10(BM78)</f>
        <v>49.322517408363986</v>
      </c>
      <c r="BP78" s="170" t="n">
        <f aca="false" ca="false" dt2D="false" dtr="false" t="normal">2*$J$6*(BM78/1000)</f>
        <v>10.253074270291885</v>
      </c>
      <c r="BQ78" s="171" t="n">
        <f aca="false" ca="false" dt2D="false" dtr="false" t="normal">$BN$4-(BO78+BP78)+$BN$8+$BN$10</f>
        <v>119.25487039468794</v>
      </c>
      <c r="BR78" s="149" t="n">
        <f aca="false" ca="false" dt2D="false" dtr="false" t="normal">POWER(10, (BQ78+$D$16)*0.05)*1000</f>
        <v>0.7342323352678225</v>
      </c>
      <c r="BS78" s="172" t="n">
        <f aca="false" ca="false" dt2D="false" dtr="false" t="normal">POWER(10, 0.05*(BO78+BP78))</f>
        <v>952.3127171740167</v>
      </c>
      <c r="BT78" s="149" t="n">
        <f aca="false" ca="false" dt2D="false" dtr="false" t="normal">BR78*BS78</f>
        <v>699.2187902359236</v>
      </c>
      <c r="BW78" s="80" t="n">
        <f aca="false" ca="false" dt2D="false" dtr="false" t="normal">40*LOG10(BM78)</f>
        <v>98.64503481672797</v>
      </c>
      <c r="BY78" s="165" t="n">
        <f aca="false" ca="false" dt2D="false" dtr="false" t="normal">10*LOG10($D$29*($D$23/1000000)/2)+$J$12+10*LOG10(BM78)</f>
        <v>21.36097252443728</v>
      </c>
      <c r="BZ78" s="80" t="n">
        <f aca="false" ca="false" dt2D="false" dtr="false" t="normal">$BN$4-(BW78+BP78)+$BX$4+BY78</f>
        <v>96.35452428106274</v>
      </c>
      <c r="CZ78" s="165" t="n">
        <f aca="false" ca="false" dt2D="false" dtr="false" t="normal">10*LOG10(P76)</f>
        <v>14.393326938302627</v>
      </c>
      <c r="DB78" s="166" t="n">
        <f aca="false" ca="false" dt2D="false" dtr="false" t="normal">$CX$6+$CY$6+CZ78+$DA$6-(BC76+S76)+197</f>
        <v>86.6581673545739</v>
      </c>
      <c r="DG78" s="74" t="n">
        <f aca="false" ca="false" dt2D="false" dtr="false" t="normal">30*LOG10(P76)</f>
        <v>43.17998081490788</v>
      </c>
      <c r="DH78" s="75" t="n">
        <f aca="false" ca="false" dt2D="false" dtr="false" t="normal">$CX$6+$DC$6+$DD$6+$DE$6+$DF$6-(DG78+S76)+182</f>
        <v>123.33907888887299</v>
      </c>
    </row>
    <row outlineLevel="0" r="79">
      <c r="O79" s="1" t="n">
        <f aca="false" ca="false" dt2D="false" dtr="false" t="normal">1+O78</f>
        <v>76</v>
      </c>
      <c r="P79" s="65" t="n">
        <f aca="false" ca="false" dt2D="false" dtr="false" t="normal">P78+$J$45</f>
        <v>28.625</v>
      </c>
      <c r="Q79" s="104" t="n"/>
      <c r="R79" s="67" t="n">
        <f aca="false" ca="false" dt2D="false" dtr="false" t="normal">20*LOG(P79)</f>
        <v>29.13490990695889</v>
      </c>
      <c r="S79" s="67" t="n">
        <f aca="false" ca="false" dt2D="false" dtr="false" t="normal">2*$J$6*(P79/1000)</f>
        <v>1.003399148673864</v>
      </c>
      <c r="T79" s="67" t="n">
        <f aca="false" ca="false" dt2D="false" dtr="false" t="normal">R79+S79</f>
        <v>30.138309055632753</v>
      </c>
      <c r="U79" s="68" t="n">
        <f aca="false" ca="false" dt2D="false" dtr="false" t="normal">$Q$4-(R79+S79)+$Q$8+$Q$10</f>
        <v>128.69215301771104</v>
      </c>
      <c r="V79" s="69" t="n">
        <f aca="false" ca="false" dt2D="false" dtr="false" t="normal">POWER(10, (U79+$D$16)*0.05)*1000</f>
        <v>2.1761941468595416</v>
      </c>
      <c r="W79" s="70" t="n">
        <f aca="false" ca="false" dt2D="false" dtr="false" t="normal">POWER(10, 0.05*T79)</f>
        <v>32.13034973212119</v>
      </c>
      <c r="X79" s="71" t="n">
        <f aca="false" ca="false" dt2D="false" dtr="false" t="normal">V79*POWER(2, 0.5)*W79</f>
        <v>98.88446962177488</v>
      </c>
      <c r="BB79" s="75" t="n"/>
      <c r="BC79" s="163" t="n">
        <f aca="false" ca="false" dt2D="false" dtr="false" t="normal">40*LOG(P79)</f>
        <v>58.26981981391778</v>
      </c>
      <c r="BD79" s="164" t="n">
        <f aca="false" ca="false" dt2D="false" dtr="false" t="normal">BC79+S79</f>
        <v>59.27321896259164</v>
      </c>
      <c r="BF79" s="165" t="n">
        <f aca="false" ca="false" dt2D="false" dtr="false" t="normal">10*LOG10($D$29*($D$22/1000000)/2)+$J$12+10*LOG10(P79)</f>
        <v>2.058981234210979</v>
      </c>
      <c r="BG79" s="166" t="n">
        <f aca="false" ca="false" dt2D="false" dtr="false" t="normal">$Q$4-(BC79+S79)+$BE$4+BF79</f>
        <v>106.67742311526466</v>
      </c>
      <c r="BH79" s="167" t="n">
        <f aca="false" ca="false" dt2D="false" dtr="false" t="normal">POWER(10, (BG79+$D$16)*0.05)*1000</f>
        <v>0.17256834845355387</v>
      </c>
      <c r="BI79" s="168" t="n">
        <f aca="false" ca="false" dt2D="false" dtr="false" t="normal">POWER(10, 0.05*(BD79-BF79))</f>
        <v>725.624414106801</v>
      </c>
      <c r="BJ79" s="168" t="n">
        <f aca="false" ca="false" dt2D="false" dtr="false" t="normal">BH79*POWER(2, 0.5)*BI79</f>
        <v>177.08754896942938</v>
      </c>
      <c r="BL79" s="148" t="n">
        <f aca="false" ca="false" dt2D="false" dtr="false" t="normal">BL78+1</f>
        <v>76</v>
      </c>
      <c r="BM79" s="169" t="n">
        <f aca="false" ca="false" dt2D="false" dtr="false" t="normal">BM78+$J$46</f>
        <v>296.25</v>
      </c>
      <c r="BO79" s="170" t="n">
        <f aca="false" ca="false" dt2D="false" dtr="false" t="normal">20*LOG10(BM79)</f>
        <v>49.433167180363206</v>
      </c>
      <c r="BP79" s="170" t="n">
        <f aca="false" ca="false" dt2D="false" dtr="false" t="normal">2*$J$6*(BM79/1000)</f>
        <v>10.384523940423833</v>
      </c>
      <c r="BQ79" s="171" t="n">
        <f aca="false" ca="false" dt2D="false" dtr="false" t="normal">$BN$4-(BO79+BP79)+$BN$8+$BN$10</f>
        <v>119.01277095255676</v>
      </c>
      <c r="BR79" s="149" t="n">
        <f aca="false" ca="false" dt2D="false" dtr="false" t="normal">POWER(10, (BQ79+$D$16)*0.05)*1000</f>
        <v>0.7140498538827563</v>
      </c>
      <c r="BS79" s="172" t="n">
        <f aca="false" ca="false" dt2D="false" dtr="false" t="normal">POWER(10, 0.05*(BO79+BP79))</f>
        <v>979.2296524308674</v>
      </c>
      <c r="BT79" s="149" t="n">
        <f aca="false" ca="false" dt2D="false" dtr="false" t="normal">BR79*BS79</f>
        <v>699.2187902359232</v>
      </c>
      <c r="BW79" s="80" t="n">
        <f aca="false" ca="false" dt2D="false" dtr="false" t="normal">40*LOG10(BM79)</f>
        <v>98.86633436072641</v>
      </c>
      <c r="BY79" s="165" t="n">
        <f aca="false" ca="false" dt2D="false" dtr="false" t="normal">10*LOG10($D$29*($D$23/1000000)/2)+$J$12+10*LOG10(BM79)</f>
        <v>21.41629741043689</v>
      </c>
      <c r="BZ79" s="80" t="n">
        <f aca="false" ca="false" dt2D="false" dtr="false" t="normal">$BN$4-(BW79+BP79)+$BX$4+BY79</f>
        <v>96.05709995293196</v>
      </c>
      <c r="CZ79" s="165" t="n">
        <f aca="false" ca="false" dt2D="false" dtr="false" t="normal">10*LOG10(P77)</f>
        <v>14.45214876056217</v>
      </c>
      <c r="DB79" s="166" t="n">
        <f aca="false" ca="false" dt2D="false" dtr="false" t="normal">$CX$6+$CY$6+CZ79+$DA$6-(BC77+S77)+197</f>
        <v>86.46855692078208</v>
      </c>
      <c r="DG79" s="74" t="n">
        <f aca="false" ca="false" dt2D="false" dtr="false" t="normal">30*LOG10(P77)</f>
        <v>43.356446281686516</v>
      </c>
      <c r="DH79" s="75" t="n">
        <f aca="false" ca="false" dt2D="false" dtr="false" t="normal">$CX$6+$DC$6+$DD$6+$DE$6+$DF$6-(DG79+S77)+182</f>
        <v>123.14946845508116</v>
      </c>
    </row>
    <row outlineLevel="0" r="80">
      <c r="O80" s="1" t="n">
        <f aca="false" ca="false" dt2D="false" dtr="false" t="normal">1+O79</f>
        <v>77</v>
      </c>
      <c r="P80" s="65" t="n">
        <f aca="false" ca="false" dt2D="false" dtr="false" t="normal">P79+$J$45</f>
        <v>29</v>
      </c>
      <c r="Q80" s="104" t="n"/>
      <c r="R80" s="67" t="n">
        <f aca="false" ca="false" dt2D="false" dtr="false" t="normal">20*LOG(P80)</f>
        <v>29.24795995797912</v>
      </c>
      <c r="S80" s="67" t="n">
        <f aca="false" ca="false" dt2D="false" dtr="false" t="normal">2*$J$6*(P80/1000)</f>
        <v>1.0165441156870587</v>
      </c>
      <c r="T80" s="67" t="n">
        <f aca="false" ca="false" dt2D="false" dtr="false" t="normal">R80+S80</f>
        <v>30.264504073666178</v>
      </c>
      <c r="U80" s="68" t="n">
        <f aca="false" ca="false" dt2D="false" dtr="false" t="normal">$Q$4-(R80+S80)+$Q$8+$Q$10</f>
        <v>128.5659579996776</v>
      </c>
      <c r="V80" s="69" t="n">
        <f aca="false" ca="false" dt2D="false" dtr="false" t="normal">POWER(10, (U80+$D$16)*0.05)*1000</f>
        <v>2.1448053633144224</v>
      </c>
      <c r="W80" s="70" t="n">
        <f aca="false" ca="false" dt2D="false" dtr="false" t="normal">POWER(10, 0.05*T80)</f>
        <v>32.60057076486421</v>
      </c>
      <c r="X80" s="71" t="n">
        <f aca="false" ca="false" dt2D="false" dtr="false" t="normal">V80*POWER(2, 0.5)*W80</f>
        <v>98.8844696217748</v>
      </c>
      <c r="BB80" s="75" t="n"/>
      <c r="BC80" s="163" t="n">
        <f aca="false" ca="false" dt2D="false" dtr="false" t="normal">40*LOG(P80)</f>
        <v>58.49591991595824</v>
      </c>
      <c r="BD80" s="164" t="n">
        <f aca="false" ca="false" dt2D="false" dtr="false" t="normal">BC80+S80</f>
        <v>59.5124640316453</v>
      </c>
      <c r="BF80" s="165" t="n">
        <f aca="false" ca="false" dt2D="false" dtr="false" t="normal">10*LOG10($D$29*($D$22/1000000)/2)+$J$12+10*LOG10(P80)</f>
        <v>2.1155062597210943</v>
      </c>
      <c r="BG80" s="166" t="n">
        <f aca="false" ca="false" dt2D="false" dtr="false" t="normal">$Q$4-(BC80+S80)+$BE$4+BF80</f>
        <v>106.49470307172112</v>
      </c>
      <c r="BH80" s="167" t="n">
        <f aca="false" ca="false" dt2D="false" dtr="false" t="normal">POWER(10, (BG80+$D$16)*0.05)*1000</f>
        <v>0.16897604486113119</v>
      </c>
      <c r="BI80" s="168" t="n">
        <f aca="false" ca="false" dt2D="false" dtr="false" t="normal">POWER(10, 0.05*(BD80-BF80))</f>
        <v>741.050643260689</v>
      </c>
      <c r="BJ80" s="168" t="n">
        <f aca="false" ca="false" dt2D="false" dtr="false" t="normal">BH80*POWER(2, 0.5)*BI80</f>
        <v>177.08754896942935</v>
      </c>
      <c r="BL80" s="148" t="n">
        <f aca="false" ca="false" dt2D="false" dtr="false" t="normal">BL79+1</f>
        <v>77</v>
      </c>
      <c r="BM80" s="169" t="n">
        <f aca="false" ca="false" dt2D="false" dtr="false" t="normal">BM79+$J$46</f>
        <v>300</v>
      </c>
      <c r="BO80" s="170" t="n">
        <f aca="false" ca="false" dt2D="false" dtr="false" t="normal">20*LOG10(BM80)</f>
        <v>49.54242509439325</v>
      </c>
      <c r="BP80" s="170" t="n">
        <f aca="false" ca="false" dt2D="false" dtr="false" t="normal">2*$J$6*(BM80/1000)</f>
        <v>10.515973610555779</v>
      </c>
      <c r="BQ80" s="171" t="n">
        <f aca="false" ca="false" dt2D="false" dtr="false" t="normal">$BN$4-(BO80+BP80)+$BN$8+$BN$10</f>
        <v>118.77206336839475</v>
      </c>
      <c r="BR80" s="149" t="n">
        <f aca="false" ca="false" dt2D="false" dtr="false" t="normal">POWER(10, (BQ80+$D$16)*0.05)*1000</f>
        <v>0.6945334314786944</v>
      </c>
      <c r="BS80" s="172" t="n">
        <f aca="false" ca="false" dt2D="false" dtr="false" t="normal">POWER(10, 0.05*(BO80+BP80))</f>
        <v>1006.7460521623145</v>
      </c>
      <c r="BT80" s="149" t="n">
        <f aca="false" ca="false" dt2D="false" dtr="false" t="normal">BR80*BS80</f>
        <v>699.218790235921</v>
      </c>
      <c r="BW80" s="80" t="n">
        <f aca="false" ca="false" dt2D="false" dtr="false" t="normal">40*LOG10(BM80)</f>
        <v>99.0848501887865</v>
      </c>
      <c r="BY80" s="165" t="n">
        <f aca="false" ca="false" dt2D="false" dtr="false" t="normal">10*LOG10($D$29*($D$23/1000000)/2)+$J$12+10*LOG10(BM80)</f>
        <v>21.470926367451913</v>
      </c>
      <c r="BZ80" s="80" t="n">
        <f aca="false" ca="false" dt2D="false" dtr="false" t="normal">$BN$4-(BW80+BP80)+$BX$4+BY80</f>
        <v>95.76176341175496</v>
      </c>
      <c r="CZ80" s="165" t="n">
        <f aca="false" ca="false" dt2D="false" dtr="false" t="normal">10*LOG10(P78)</f>
        <v>14.510184521554574</v>
      </c>
      <c r="DB80" s="166" t="n">
        <f aca="false" ca="false" dt2D="false" dtr="false" t="normal">$CX$6+$CY$6+CZ80+$DA$6-(BC78+S78)+197</f>
        <v>86.28130467079168</v>
      </c>
      <c r="DG80" s="74" t="n">
        <f aca="false" ca="false" dt2D="false" dtr="false" t="normal">30*LOG10(P78)</f>
        <v>43.53055356466372</v>
      </c>
      <c r="DH80" s="75" t="n">
        <f aca="false" ca="false" dt2D="false" dtr="false" t="normal">$CX$6+$DC$6+$DD$6+$DE$6+$DF$6-(DG80+S78)+182</f>
        <v>122.96221620509077</v>
      </c>
    </row>
    <row outlineLevel="0" r="81">
      <c r="O81" s="1" t="n">
        <f aca="false" ca="false" dt2D="false" dtr="false" t="normal">1+O80</f>
        <v>78</v>
      </c>
      <c r="P81" s="65" t="n">
        <f aca="false" ca="false" dt2D="false" dtr="false" t="normal">P80+$J$45</f>
        <v>29.375</v>
      </c>
      <c r="Q81" s="104" t="n"/>
      <c r="R81" s="67" t="n">
        <f aca="false" ca="false" dt2D="false" dtr="false" t="normal">20*LOG(P81)</f>
        <v>29.359557505595852</v>
      </c>
      <c r="S81" s="67" t="n">
        <f aca="false" ca="false" dt2D="false" dtr="false" t="normal">2*$J$6*(P81/1000)</f>
        <v>1.0296890827002534</v>
      </c>
      <c r="T81" s="67" t="n">
        <f aca="false" ca="false" dt2D="false" dtr="false" t="normal">R81+S81</f>
        <v>30.389246588296107</v>
      </c>
      <c r="U81" s="68" t="n">
        <f aca="false" ca="false" dt2D="false" dtr="false" t="normal">$Q$4-(R81+S81)+$Q$8+$Q$10</f>
        <v>128.44121548504768</v>
      </c>
      <c r="V81" s="69" t="n">
        <f aca="false" ca="false" dt2D="false" dtr="false" t="normal">POWER(10, (U81+$D$16)*0.05)*1000</f>
        <v>2.1142228450363207</v>
      </c>
      <c r="W81" s="70" t="n">
        <f aca="false" ca="false" dt2D="false" dtr="false" t="normal">POWER(10, 0.05*T81)</f>
        <v>33.07214241287368</v>
      </c>
      <c r="X81" s="71" t="n">
        <f aca="false" ca="false" dt2D="false" dtr="false" t="normal">V81*POWER(2, 0.5)*W81</f>
        <v>98.88446962177487</v>
      </c>
      <c r="BB81" s="75" t="n"/>
      <c r="BC81" s="163" t="n">
        <f aca="false" ca="false" dt2D="false" dtr="false" t="normal">40*LOG(P81)</f>
        <v>58.719115011191704</v>
      </c>
      <c r="BD81" s="164" t="n">
        <f aca="false" ca="false" dt2D="false" dtr="false" t="normal">BC81+S81</f>
        <v>59.748804093891955</v>
      </c>
      <c r="BF81" s="165" t="n">
        <f aca="false" ca="false" dt2D="false" dtr="false" t="normal">10*LOG10($D$29*($D$22/1000000)/2)+$J$12+10*LOG10(P81)</f>
        <v>2.171305033529462</v>
      </c>
      <c r="BG81" s="166" t="n">
        <f aca="false" ca="false" dt2D="false" dtr="false" t="normal">$Q$4-(BC81+S81)+$BE$4+BF81</f>
        <v>106.31416178328284</v>
      </c>
      <c r="BH81" s="167" t="n">
        <f aca="false" ca="false" dt2D="false" dtr="false" t="normal">POWER(10, (BG81+$D$16)*0.05)*1000</f>
        <v>0.16550002974097366</v>
      </c>
      <c r="BI81" s="168" t="n">
        <f aca="false" ca="false" dt2D="false" dtr="false" t="normal">POWER(10, 0.05*(BD81-BF81))</f>
        <v>756.6150104986175</v>
      </c>
      <c r="BJ81" s="168" t="n">
        <f aca="false" ca="false" dt2D="false" dtr="false" t="normal">BH81*POWER(2, 0.5)*BI81</f>
        <v>177.08754896942935</v>
      </c>
      <c r="BL81" s="148" t="n">
        <f aca="false" ca="false" dt2D="false" dtr="false" t="normal">BL80+1</f>
        <v>78</v>
      </c>
      <c r="BM81" s="169" t="n">
        <f aca="false" ca="false" dt2D="false" dtr="false" t="normal">BM80+$J$46</f>
        <v>303.75</v>
      </c>
      <c r="BO81" s="170" t="n">
        <f aca="false" ca="false" dt2D="false" dtr="false" t="normal">20*LOG10(BM81)</f>
        <v>49.65032573212738</v>
      </c>
      <c r="BP81" s="170" t="n">
        <f aca="false" ca="false" dt2D="false" dtr="false" t="normal">2*$J$6*(BM81/1000)</f>
        <v>10.647423280687727</v>
      </c>
      <c r="BQ81" s="171" t="n">
        <f aca="false" ca="false" dt2D="false" dtr="false" t="normal">$BN$4-(BO81+BP81)+$BN$8+$BN$10</f>
        <v>118.53271306052869</v>
      </c>
      <c r="BR81" s="149" t="n">
        <f aca="false" ca="false" dt2D="false" dtr="false" t="normal">POWER(10, (BQ81+$D$16)*0.05)*1000</f>
        <v>0.6756560035047863</v>
      </c>
      <c r="BS81" s="172" t="n">
        <f aca="false" ca="false" dt2D="false" dtr="false" t="normal">POWER(10, 0.05*(BO81+BP81))</f>
        <v>1034.8739397103118</v>
      </c>
      <c r="BT81" s="149" t="n">
        <f aca="false" ca="false" dt2D="false" dtr="false" t="normal">BR81*BS81</f>
        <v>699.2187902359224</v>
      </c>
      <c r="BW81" s="80" t="n">
        <f aca="false" ca="false" dt2D="false" dtr="false" t="normal">40*LOG10(BM81)</f>
        <v>99.30065146425476</v>
      </c>
      <c r="BY81" s="165" t="n">
        <f aca="false" ca="false" dt2D="false" dtr="false" t="normal">10*LOG10($D$29*($D$23/1000000)/2)+$J$12+10*LOG10(BM81)</f>
        <v>21.524876686318976</v>
      </c>
      <c r="BZ81" s="80" t="n">
        <f aca="false" ca="false" dt2D="false" dtr="false" t="normal">$BN$4-(BW81+BP81)+$BX$4+BY81</f>
        <v>95.46846278502181</v>
      </c>
      <c r="CZ81" s="165" t="n">
        <f aca="false" ca="false" dt2D="false" dtr="false" t="normal">10*LOG10(P79)</f>
        <v>14.567454953479444</v>
      </c>
      <c r="DB81" s="166" t="n">
        <f aca="false" ca="false" dt2D="false" dtr="false" t="normal">$CX$6+$CY$6+CZ81+$DA$6-(BC79+S79)+197</f>
        <v>86.09634840800386</v>
      </c>
      <c r="DG81" s="74" t="n">
        <f aca="false" ca="false" dt2D="false" dtr="false" t="normal">30*LOG10(P79)</f>
        <v>43.70236486043833</v>
      </c>
      <c r="DH81" s="75" t="n">
        <f aca="false" ca="false" dt2D="false" dtr="false" t="normal">$CX$6+$DC$6+$DD$6+$DE$6+$DF$6-(DG81+S79)+182</f>
        <v>122.77725994230296</v>
      </c>
    </row>
    <row outlineLevel="0" r="82">
      <c r="O82" s="1" t="n">
        <f aca="false" ca="false" dt2D="false" dtr="false" t="normal">1+O81</f>
        <v>79</v>
      </c>
      <c r="P82" s="65" t="n">
        <f aca="false" ca="false" dt2D="false" dtr="false" t="normal">P81+$J$45</f>
        <v>29.75</v>
      </c>
      <c r="Q82" s="104" t="n"/>
      <c r="R82" s="67" t="n">
        <f aca="false" ca="false" dt2D="false" dtr="false" t="normal">20*LOG(P82)</f>
        <v>29.469739401291367</v>
      </c>
      <c r="S82" s="67" t="n">
        <f aca="false" ca="false" dt2D="false" dtr="false" t="normal">2*$J$6*(P82/1000)</f>
        <v>1.042834049713448</v>
      </c>
      <c r="T82" s="67" t="n">
        <f aca="false" ca="false" dt2D="false" dtr="false" t="normal">R82+S82</f>
        <v>30.512573451004815</v>
      </c>
      <c r="U82" s="68" t="n">
        <f aca="false" ca="false" dt2D="false" dtr="false" t="normal">$Q$4-(R82+S82)+$Q$8+$Q$10</f>
        <v>128.31788862233898</v>
      </c>
      <c r="V82" s="69" t="n">
        <f aca="false" ca="false" dt2D="false" dtr="false" t="normal">POWER(10, (U82+$D$16)*0.05)*1000</f>
        <v>2.0844160957614135</v>
      </c>
      <c r="W82" s="70" t="n">
        <f aca="false" ca="false" dt2D="false" dtr="false" t="normal">POWER(10, 0.05*T82)</f>
        <v>33.54506768863277</v>
      </c>
      <c r="X82" s="71" t="n">
        <f aca="false" ca="false" dt2D="false" dtr="false" t="normal">V82*POWER(2, 0.5)*W82</f>
        <v>98.88446962177501</v>
      </c>
      <c r="BB82" s="75" t="n"/>
      <c r="BC82" s="163" t="n">
        <f aca="false" ca="false" dt2D="false" dtr="false" t="normal">40*LOG(P82)</f>
        <v>58.939478802582734</v>
      </c>
      <c r="BD82" s="164" t="n">
        <f aca="false" ca="false" dt2D="false" dtr="false" t="normal">BC82+S82</f>
        <v>59.98231285229618</v>
      </c>
      <c r="BF82" s="165" t="n">
        <f aca="false" ca="false" dt2D="false" dtr="false" t="normal">10*LOG10($D$29*($D$22/1000000)/2)+$J$12+10*LOG10(P82)</f>
        <v>2.226395981377218</v>
      </c>
      <c r="BG82" s="166" t="n">
        <f aca="false" ca="false" dt2D="false" dtr="false" t="normal">$Q$4-(BC82+S82)+$BE$4+BF82</f>
        <v>106.13574397272636</v>
      </c>
      <c r="BH82" s="167" t="n">
        <f aca="false" ca="false" dt2D="false" dtr="false" t="normal">POWER(10, (BG82+$D$16)*0.05)*1000</f>
        <v>0.1621351529645536</v>
      </c>
      <c r="BI82" s="168" t="n">
        <f aca="false" ca="false" dt2D="false" dtr="false" t="normal">POWER(10, 0.05*(BD82-BF82))</f>
        <v>772.3174428889221</v>
      </c>
      <c r="BJ82" s="168" t="n">
        <f aca="false" ca="false" dt2D="false" dtr="false" t="normal">BH82*POWER(2, 0.5)*BI82</f>
        <v>177.08754896942935</v>
      </c>
      <c r="BL82" s="148" t="n">
        <f aca="false" ca="false" dt2D="false" dtr="false" t="normal">BL81+1</f>
        <v>79</v>
      </c>
      <c r="BM82" s="169" t="n">
        <f aca="false" ca="false" dt2D="false" dtr="false" t="normal">BM81+$J$46</f>
        <v>307.5</v>
      </c>
      <c r="BO82" s="170" t="n">
        <f aca="false" ca="false" dt2D="false" dtr="false" t="normal">20*LOG10(BM82)</f>
        <v>49.75690240222871</v>
      </c>
      <c r="BP82" s="170" t="n">
        <f aca="false" ca="false" dt2D="false" dtr="false" t="normal">2*$J$6*(BM82/1000)</f>
        <v>10.778872950819673</v>
      </c>
      <c r="BQ82" s="171" t="n">
        <f aca="false" ca="false" dt2D="false" dtr="false" t="normal">$BN$4-(BO82+BP82)+$BN$8+$BN$10</f>
        <v>118.2946867202954</v>
      </c>
      <c r="BR82" s="149" t="n">
        <f aca="false" ca="false" dt2D="false" dtr="false" t="normal">POWER(10, (BQ82+$D$16)*0.05)*1000</f>
        <v>0.6573918611761959</v>
      </c>
      <c r="BS82" s="172" t="n">
        <f aca="false" ca="false" dt2D="false" dtr="false" t="normal">POWER(10, 0.05*(BO82+BP82))</f>
        <v>1063.6255657088457</v>
      </c>
      <c r="BT82" s="149" t="n">
        <f aca="false" ca="false" dt2D="false" dtr="false" t="normal">BR82*BS82</f>
        <v>699.2187902359223</v>
      </c>
      <c r="BW82" s="80" t="n">
        <f aca="false" ca="false" dt2D="false" dtr="false" t="normal">40*LOG10(BM82)</f>
        <v>99.51380480445742</v>
      </c>
      <c r="BY82" s="165" t="n">
        <f aca="false" ca="false" dt2D="false" dtr="false" t="normal">10*LOG10($D$29*($D$23/1000000)/2)+$J$12+10*LOG10(BM82)</f>
        <v>21.578165021369642</v>
      </c>
      <c r="BZ82" s="80" t="n">
        <f aca="false" ca="false" dt2D="false" dtr="false" t="normal">$BN$4-(BW82+BP82)+$BX$4+BY82</f>
        <v>95.17714810973787</v>
      </c>
      <c r="CZ82" s="165" t="n">
        <f aca="false" ca="false" dt2D="false" dtr="false" t="normal">10*LOG10(P80)</f>
        <v>14.62397997898956</v>
      </c>
      <c r="DB82" s="166" t="n">
        <f aca="false" ca="false" dt2D="false" dtr="false" t="normal">$CX$6+$CY$6+CZ82+$DA$6-(BC80+S80)+197</f>
        <v>85.91362836446032</v>
      </c>
      <c r="DG82" s="74" t="n">
        <f aca="false" ca="false" dt2D="false" dtr="false" t="normal">30*LOG10(P80)</f>
        <v>43.87193993696868</v>
      </c>
      <c r="DH82" s="75" t="n">
        <f aca="false" ca="false" dt2D="false" dtr="false" t="normal">$CX$6+$DC$6+$DD$6+$DE$6+$DF$6-(DG82+S80)+182</f>
        <v>122.59453989875941</v>
      </c>
    </row>
    <row outlineLevel="0" r="83">
      <c r="O83" s="1" t="n">
        <f aca="false" ca="false" dt2D="false" dtr="false" t="normal">1+O82</f>
        <v>80</v>
      </c>
      <c r="P83" s="65" t="n">
        <f aca="false" ca="false" dt2D="false" dtr="false" t="normal">P82+$J$45</f>
        <v>30.125</v>
      </c>
      <c r="Q83" s="104" t="n"/>
      <c r="R83" s="67" t="n">
        <f aca="false" ca="false" dt2D="false" dtr="false" t="normal">20*LOG(P83)</f>
        <v>29.57854111165849</v>
      </c>
      <c r="S83" s="67" t="n">
        <f aca="false" ca="false" dt2D="false" dtr="false" t="normal">2*$J$6*(P83/1000)</f>
        <v>1.0559790167266427</v>
      </c>
      <c r="T83" s="67" t="n">
        <f aca="false" ca="false" dt2D="false" dtr="false" t="normal">R83+S83</f>
        <v>30.634520128385134</v>
      </c>
      <c r="U83" s="68" t="n">
        <f aca="false" ca="false" dt2D="false" dtr="false" t="normal">$Q$4-(R83+S83)+$Q$8+$Q$10</f>
        <v>128.19594194495866</v>
      </c>
      <c r="V83" s="69" t="n">
        <f aca="false" ca="false" dt2D="false" dtr="false" t="normal">POWER(10, (U83+$D$16)*0.05)*1000</f>
        <v>2.0553561377228475</v>
      </c>
      <c r="W83" s="70" t="n">
        <f aca="false" ca="false" dt2D="false" dtr="false" t="normal">POWER(10, 0.05*T83)</f>
        <v>34.01934961065167</v>
      </c>
      <c r="X83" s="71" t="n">
        <f aca="false" ca="false" dt2D="false" dtr="false" t="normal">V83*POWER(2, 0.5)*W83</f>
        <v>98.88446962177504</v>
      </c>
      <c r="BB83" s="75" t="n"/>
      <c r="BC83" s="163" t="n">
        <f aca="false" ca="false" dt2D="false" dtr="false" t="normal">40*LOG(P83)</f>
        <v>59.15708222331698</v>
      </c>
      <c r="BD83" s="164" t="n">
        <f aca="false" ca="false" dt2D="false" dtr="false" t="normal">BC83+S83</f>
        <v>60.21306124004363</v>
      </c>
      <c r="BF83" s="165" t="n">
        <f aca="false" ca="false" dt2D="false" dtr="false" t="normal">10*LOG10($D$29*($D$22/1000000)/2)+$J$12+10*LOG10(P83)</f>
        <v>2.280796836560782</v>
      </c>
      <c r="BG83" s="166" t="n">
        <f aca="false" ca="false" dt2D="false" dtr="false" t="normal">$Q$4-(BC83+S83)+$BE$4+BF83</f>
        <v>105.95939644016248</v>
      </c>
      <c r="BH83" s="167" t="n">
        <f aca="false" ca="false" dt2D="false" dtr="false" t="normal">POWER(10, (BG83+$D$16)*0.05)*1000</f>
        <v>0.158876553087335</v>
      </c>
      <c r="BI83" s="168" t="n">
        <f aca="false" ca="false" dt2D="false" dtr="false" t="normal">POWER(10, 0.05*(BD83-BF83))</f>
        <v>788.1578767079276</v>
      </c>
      <c r="BJ83" s="168" t="n">
        <f aca="false" ca="false" dt2D="false" dtr="false" t="normal">BH83*POWER(2, 0.5)*BI83</f>
        <v>177.08754896942935</v>
      </c>
      <c r="BL83" s="148" t="n">
        <f aca="false" ca="false" dt2D="false" dtr="false" t="normal">BL82+1</f>
        <v>80</v>
      </c>
      <c r="BM83" s="169" t="n">
        <f aca="false" ca="false" dt2D="false" dtr="false" t="normal">BM82+$J$46</f>
        <v>311.25</v>
      </c>
      <c r="BO83" s="170" t="n">
        <f aca="false" ca="false" dt2D="false" dtr="false" t="normal">20*LOG10(BM83)</f>
        <v>49.86218720207585</v>
      </c>
      <c r="BP83" s="170" t="n">
        <f aca="false" ca="false" dt2D="false" dtr="false" t="normal">2*$J$6*(BM83/1000)</f>
        <v>10.910322620951622</v>
      </c>
      <c r="BQ83" s="171" t="n">
        <f aca="false" ca="false" dt2D="false" dtr="false" t="normal">$BN$4-(BO83+BP83)+$BN$8+$BN$10</f>
        <v>118.0579522503163</v>
      </c>
      <c r="BR83" s="149" t="n">
        <f aca="false" ca="false" dt2D="false" dtr="false" t="normal">POWER(10, (BQ83+$D$16)*0.05)*1000</f>
        <v>0.63971656927403</v>
      </c>
      <c r="BS83" s="172" t="n">
        <f aca="false" ca="false" dt2D="false" dtr="false" t="normal">POWER(10, 0.05*(BO83+BP83))</f>
        <v>1093.013412220066</v>
      </c>
      <c r="BT83" s="149" t="n">
        <f aca="false" ca="false" dt2D="false" dtr="false" t="normal">BR83*BS83</f>
        <v>699.2187902359217</v>
      </c>
      <c r="BW83" s="80" t="n">
        <f aca="false" ca="false" dt2D="false" dtr="false" t="normal">40*LOG10(BM83)</f>
        <v>99.7243744041517</v>
      </c>
      <c r="BY83" s="165" t="n">
        <f aca="false" ca="false" dt2D="false" dtr="false" t="normal">10*LOG10($D$29*($D$23/1000000)/2)+$J$12+10*LOG10(BM83)</f>
        <v>21.630807421293213</v>
      </c>
      <c r="BZ83" s="80" t="n">
        <f aca="false" ca="false" dt2D="false" dtr="false" t="normal">$BN$4-(BW83+BP83)+$BX$4+BY83</f>
        <v>94.88777123983522</v>
      </c>
      <c r="CZ83" s="165" t="n">
        <f aca="false" ca="false" dt2D="false" dtr="false" t="normal">10*LOG10(P81)</f>
        <v>14.679778752797928</v>
      </c>
      <c r="DB83" s="166" t="n">
        <f aca="false" ca="false" dt2D="false" dtr="false" t="normal">$CX$6+$CY$6+CZ83+$DA$6-(BC81+S81)+197</f>
        <v>85.73308707602203</v>
      </c>
      <c r="DG83" s="74" t="n">
        <f aca="false" ca="false" dt2D="false" dtr="false" t="normal">30*LOG10(P81)</f>
        <v>44.03933625839378</v>
      </c>
      <c r="DH83" s="75" t="n">
        <f aca="false" ca="false" dt2D="false" dtr="false" t="normal">$CX$6+$DC$6+$DD$6+$DE$6+$DF$6-(DG83+S81)+182</f>
        <v>122.41399861032112</v>
      </c>
    </row>
    <row outlineLevel="0" r="84">
      <c r="O84" s="1" t="n">
        <f aca="false" ca="false" dt2D="false" dtr="false" t="normal">1+O83</f>
        <v>81</v>
      </c>
      <c r="P84" s="65" t="n">
        <f aca="false" ca="false" dt2D="false" dtr="false" t="normal">P83+$J$45</f>
        <v>30.5</v>
      </c>
      <c r="Q84" s="104" t="n"/>
      <c r="R84" s="67" t="n">
        <f aca="false" ca="false" dt2D="false" dtr="false" t="normal">20*LOG(P84)</f>
        <v>29.685996786935714</v>
      </c>
      <c r="S84" s="67" t="n">
        <f aca="false" ca="false" dt2D="false" dtr="false" t="normal">2*$J$6*(P84/1000)</f>
        <v>1.0691239837398374</v>
      </c>
      <c r="T84" s="67" t="n">
        <f aca="false" ca="false" dt2D="false" dtr="false" t="normal">R84+S84</f>
        <v>30.755120770675553</v>
      </c>
      <c r="U84" s="68" t="n">
        <f aca="false" ca="false" dt2D="false" dtr="false" t="normal">$Q$4-(R84+S84)+$Q$8+$Q$10</f>
        <v>128.07534130266825</v>
      </c>
      <c r="V84" s="69" t="n">
        <f aca="false" ca="false" dt2D="false" dtr="false" t="normal">POWER(10, (U84+$D$16)*0.05)*1000</f>
        <v>2.0270154183005165</v>
      </c>
      <c r="W84" s="70" t="n">
        <f aca="false" ca="false" dt2D="false" dtr="false" t="normal">POWER(10, 0.05*T84)</f>
        <v>34.49499120347885</v>
      </c>
      <c r="X84" s="71" t="n">
        <f aca="false" ca="false" dt2D="false" dtr="false" t="normal">V84*POWER(2, 0.5)*W84</f>
        <v>98.88446962177508</v>
      </c>
      <c r="BB84" s="75" t="n"/>
      <c r="BC84" s="163" t="n">
        <f aca="false" ca="false" dt2D="false" dtr="false" t="normal">40*LOG(P84)</f>
        <v>59.37199357387143</v>
      </c>
      <c r="BD84" s="164" t="n">
        <f aca="false" ca="false" dt2D="false" dtr="false" t="normal">BC84+S84</f>
        <v>60.441117557611264</v>
      </c>
      <c r="BF84" s="165" t="n">
        <f aca="false" ca="false" dt2D="false" dtr="false" t="normal">10*LOG10($D$29*($D$22/1000000)/2)+$J$12+10*LOG10(P84)</f>
        <v>2.3345246741993932</v>
      </c>
      <c r="BG84" s="166" t="n">
        <f aca="false" ca="false" dt2D="false" dtr="false" t="normal">$Q$4-(BC84+S84)+$BE$4+BF84</f>
        <v>105.78506796023348</v>
      </c>
      <c r="BH84" s="167" t="n">
        <f aca="false" ca="false" dt2D="false" dtr="false" t="normal">POWER(10, (BG84+$D$16)*0.05)*1000</f>
        <v>0.1557196378410438</v>
      </c>
      <c r="BI84" s="168" t="n">
        <f aca="false" ca="false" dt2D="false" dtr="false" t="normal">POWER(10, 0.05*(BD84-BF84))</f>
        <v>804.1362571611625</v>
      </c>
      <c r="BJ84" s="168" t="n">
        <f aca="false" ca="false" dt2D="false" dtr="false" t="normal">BH84*POWER(2, 0.5)*BI84</f>
        <v>177.08754896942992</v>
      </c>
      <c r="BL84" s="148" t="n">
        <f aca="false" ca="false" dt2D="false" dtr="false" t="normal">BL83+1</f>
        <v>81</v>
      </c>
      <c r="BM84" s="169" t="n">
        <f aca="false" ca="false" dt2D="false" dtr="false" t="normal">BM83+$J$46</f>
        <v>315</v>
      </c>
      <c r="BO84" s="170" t="n">
        <f aca="false" ca="false" dt2D="false" dtr="false" t="normal">20*LOG10(BM84)</f>
        <v>49.96621107579201</v>
      </c>
      <c r="BP84" s="170" t="n">
        <f aca="false" ca="false" dt2D="false" dtr="false" t="normal">2*$J$6*(BM84/1000)</f>
        <v>11.041772291083568</v>
      </c>
      <c r="BQ84" s="171" t="n">
        <f aca="false" ca="false" dt2D="false" dtr="false" t="normal">$BN$4-(BO84+BP84)+$BN$8+$BN$10</f>
        <v>117.82247870646822</v>
      </c>
      <c r="BR84" s="149" t="n">
        <f aca="false" ca="false" dt2D="false" dtr="false" t="normal">POWER(10, (BQ84+$D$16)*0.05)*1000</f>
        <v>0.6226068898245124</v>
      </c>
      <c r="BS84" s="172" t="n">
        <f aca="false" ca="false" dt2D="false" dtr="false" t="normal">POWER(10, 0.05*(BO84+BP84))</f>
        <v>1123.0501969436987</v>
      </c>
      <c r="BT84" s="149" t="n">
        <f aca="false" ca="false" dt2D="false" dtr="false" t="normal">BR84*BS84</f>
        <v>699.2187902359224</v>
      </c>
      <c r="BW84" s="80" t="n">
        <f aca="false" ca="false" dt2D="false" dtr="false" t="normal">40*LOG10(BM84)</f>
        <v>99.93242215158402</v>
      </c>
      <c r="BY84" s="165" t="n">
        <f aca="false" ca="false" dt2D="false" dtr="false" t="normal">10*LOG10($D$29*($D$23/1000000)/2)+$J$12+10*LOG10(BM84)</f>
        <v>21.682819358151292</v>
      </c>
      <c r="BZ84" s="80" t="n">
        <f aca="false" ca="false" dt2D="false" dtr="false" t="normal">$BN$4-(BW84+BP84)+$BX$4+BY84</f>
        <v>94.60028575912902</v>
      </c>
      <c r="CZ84" s="165" t="n">
        <f aca="false" ca="false" dt2D="false" dtr="false" t="normal">10*LOG10(P82)</f>
        <v>14.734869700645683</v>
      </c>
      <c r="DB84" s="166" t="n">
        <f aca="false" ca="false" dt2D="false" dtr="false" t="normal">$CX$6+$CY$6+CZ84+$DA$6-(BC82+S82)+197</f>
        <v>85.55466926546556</v>
      </c>
      <c r="DG84" s="74" t="n">
        <f aca="false" ca="false" dt2D="false" dtr="false" t="normal">30*LOG10(P82)</f>
        <v>44.20460910193705</v>
      </c>
      <c r="DH84" s="75" t="n">
        <f aca="false" ca="false" dt2D="false" dtr="false" t="normal">$CX$6+$DC$6+$DD$6+$DE$6+$DF$6-(DG84+S82)+182</f>
        <v>122.23558079976465</v>
      </c>
    </row>
    <row outlineLevel="0" r="85">
      <c r="O85" s="1" t="n">
        <f aca="false" ca="false" dt2D="false" dtr="false" t="normal">1+O84</f>
        <v>82</v>
      </c>
      <c r="P85" s="65" t="n">
        <f aca="false" ca="false" dt2D="false" dtr="false" t="normal">P84+$J$45</f>
        <v>30.875</v>
      </c>
      <c r="Q85" s="104" t="n"/>
      <c r="R85" s="67" t="n">
        <f aca="false" ca="false" dt2D="false" dtr="false" t="normal">20*LOG(P85)</f>
        <v>29.79213932535444</v>
      </c>
      <c r="S85" s="67" t="n">
        <f aca="false" ca="false" dt2D="false" dtr="false" t="normal">2*$J$6*(P85/1000)</f>
        <v>1.0822689507530323</v>
      </c>
      <c r="T85" s="67" t="n">
        <f aca="false" ca="false" dt2D="false" dtr="false" t="normal">R85+S85</f>
        <v>30.874408276107474</v>
      </c>
      <c r="U85" s="68" t="n">
        <f aca="false" ca="false" dt2D="false" dtr="false" t="normal">$Q$4-(R85+S85)+$Q$8+$Q$10</f>
        <v>127.95605379723634</v>
      </c>
      <c r="V85" s="69" t="n">
        <f aca="false" ca="false" dt2D="false" dtr="false" t="normal">POWER(10, (U85+$D$16)*0.05)*1000</f>
        <v>1.9993677234736658</v>
      </c>
      <c r="W85" s="70" t="n">
        <f aca="false" ca="false" dt2D="false" dtr="false" t="normal">POWER(10, 0.05*T85)</f>
        <v>34.97199549771231</v>
      </c>
      <c r="X85" s="71" t="n">
        <f aca="false" ca="false" dt2D="false" dtr="false" t="normal">V85*POWER(2, 0.5)*W85</f>
        <v>98.88446962177512</v>
      </c>
      <c r="BB85" s="75" t="n"/>
      <c r="BC85" s="163" t="n">
        <f aca="false" ca="false" dt2D="false" dtr="false" t="normal">40*LOG(P85)</f>
        <v>59.58427865070888</v>
      </c>
      <c r="BD85" s="164" t="n">
        <f aca="false" ca="false" dt2D="false" dtr="false" t="normal">BC85+S85</f>
        <v>60.666547601461914</v>
      </c>
      <c r="BF85" s="165" t="n">
        <f aca="false" ca="false" dt2D="false" dtr="false" t="normal">10*LOG10($D$29*($D$22/1000000)/2)+$J$12+10*LOG10(P85)</f>
        <v>2.387595943408755</v>
      </c>
      <c r="BG85" s="166" t="n">
        <f aca="false" ca="false" dt2D="false" dtr="false" t="normal">$Q$4-(BC85+S85)+$BE$4+BF85</f>
        <v>105.61270918559215</v>
      </c>
      <c r="BH85" s="167" t="n">
        <f aca="false" ca="false" dt2D="false" dtr="false" t="normal">POWER(10, (BG85+$D$16)*0.05)*1000</f>
        <v>0.15266006616382302</v>
      </c>
      <c r="BI85" s="168" t="n">
        <f aca="false" ca="false" dt2D="false" dtr="false" t="normal">POWER(10, 0.05*(BD85-BF85))</f>
        <v>820.2525381170199</v>
      </c>
      <c r="BJ85" s="168" t="n">
        <f aca="false" ca="false" dt2D="false" dtr="false" t="normal">BH85*POWER(2, 0.5)*BI85</f>
        <v>177.08754896942895</v>
      </c>
      <c r="BL85" s="148" t="n">
        <f aca="false" ca="false" dt2D="false" dtr="false" t="normal">BL84+1</f>
        <v>82</v>
      </c>
      <c r="BM85" s="169" t="n">
        <f aca="false" ca="false" dt2D="false" dtr="false" t="normal">BM84+$J$46</f>
        <v>318.75</v>
      </c>
      <c r="BO85" s="170" t="n">
        <f aca="false" ca="false" dt2D="false" dtr="false" t="normal">20*LOG10(BM85)</f>
        <v>50.069003868840234</v>
      </c>
      <c r="BP85" s="170" t="n">
        <f aca="false" ca="false" dt2D="false" dtr="false" t="normal">2*$J$6*(BM85/1000)</f>
        <v>11.173221961215514</v>
      </c>
      <c r="BQ85" s="171" t="n">
        <f aca="false" ca="false" dt2D="false" dtr="false" t="normal">$BN$4-(BO85+BP85)+$BN$8+$BN$10</f>
        <v>117.58823624328807</v>
      </c>
      <c r="BR85" s="149" t="n">
        <f aca="false" ca="false" dt2D="false" dtr="false" t="normal">POWER(10, (BQ85+$D$16)*0.05)*1000</f>
        <v>0.6060407111731344</v>
      </c>
      <c r="BS85" s="172" t="n">
        <f aca="false" ca="false" dt2D="false" dtr="false" t="normal">POWER(10, 0.05*(BO85+BP85))</f>
        <v>1153.7488775010202</v>
      </c>
      <c r="BT85" s="149" t="n">
        <f aca="false" ca="false" dt2D="false" dtr="false" t="normal">BR85*BS85</f>
        <v>699.2187902359237</v>
      </c>
      <c r="BW85" s="80" t="n">
        <f aca="false" ca="false" dt2D="false" dtr="false" t="normal">40*LOG10(BM85)</f>
        <v>100.13800773768047</v>
      </c>
      <c r="BY85" s="165" t="n">
        <f aca="false" ca="false" dt2D="false" dtr="false" t="normal">10*LOG10($D$29*($D$23/1000000)/2)+$J$12+10*LOG10(BM85)</f>
        <v>21.734215754675404</v>
      </c>
      <c r="BZ85" s="80" t="n">
        <f aca="false" ca="false" dt2D="false" dtr="false" t="normal">$BN$4-(BW85+BP85)+$BX$4+BY85</f>
        <v>94.31464689942474</v>
      </c>
      <c r="CZ85" s="165" t="n">
        <f aca="false" ca="false" dt2D="false" dtr="false" t="normal">10*LOG10(P83)</f>
        <v>14.789270555829248</v>
      </c>
      <c r="DB85" s="166" t="n">
        <f aca="false" ca="false" dt2D="false" dtr="false" t="normal">$CX$6+$CY$6+CZ85+$DA$6-(BC83+S83)+197</f>
        <v>85.37832173290168</v>
      </c>
      <c r="DG85" s="74" t="n">
        <f aca="false" ca="false" dt2D="false" dtr="false" t="normal">30*LOG10(P83)</f>
        <v>44.36781166748774</v>
      </c>
      <c r="DH85" s="75" t="n">
        <f aca="false" ca="false" dt2D="false" dtr="false" t="normal">$CX$6+$DC$6+$DD$6+$DE$6+$DF$6-(DG85+S83)+182</f>
        <v>122.05923326720077</v>
      </c>
    </row>
    <row outlineLevel="0" r="86">
      <c r="O86" s="1" t="n">
        <f aca="false" ca="false" dt2D="false" dtr="false" t="normal">1+O85</f>
        <v>83</v>
      </c>
      <c r="P86" s="65" t="n">
        <f aca="false" ca="false" dt2D="false" dtr="false" t="normal">P85+$J$45</f>
        <v>31.25</v>
      </c>
      <c r="Q86" s="104" t="n"/>
      <c r="R86" s="67" t="n">
        <f aca="false" ca="false" dt2D="false" dtr="false" t="normal">20*LOG(P86)</f>
        <v>29.897000433601878</v>
      </c>
      <c r="S86" s="67" t="n">
        <f aca="false" ca="false" dt2D="false" dtr="false" t="normal">2*$J$6*(P86/1000)</f>
        <v>1.095413917766227</v>
      </c>
      <c r="T86" s="67" t="n">
        <f aca="false" ca="false" dt2D="false" dtr="false" t="normal">R86+S86</f>
        <v>30.992414351368105</v>
      </c>
      <c r="U86" s="68" t="n">
        <f aca="false" ca="false" dt2D="false" dtr="false" t="normal">$Q$4-(R86+S86)+$Q$8+$Q$10</f>
        <v>127.8380477219757</v>
      </c>
      <c r="V86" s="69" t="n">
        <f aca="false" ca="false" dt2D="false" dtr="false" t="normal">POWER(10, (U86+$D$16)*0.05)*1000</f>
        <v>1.9723880975049088</v>
      </c>
      <c r="W86" s="70" t="n">
        <f aca="false" ca="false" dt2D="false" dtr="false" t="normal">POWER(10, 0.05*T86)</f>
        <v>35.450365530011176</v>
      </c>
      <c r="X86" s="71" t="n">
        <f aca="false" ca="false" dt2D="false" dtr="false" t="normal">V86*POWER(2, 0.5)*W86</f>
        <v>98.88446962177512</v>
      </c>
      <c r="BB86" s="75" t="n"/>
      <c r="BC86" s="163" t="n">
        <f aca="false" ca="false" dt2D="false" dtr="false" t="normal">40*LOG(P86)</f>
        <v>59.794000867203756</v>
      </c>
      <c r="BD86" s="164" t="n">
        <f aca="false" ca="false" dt2D="false" dtr="false" t="normal">BC86+S86</f>
        <v>60.889414784969986</v>
      </c>
      <c r="BF86" s="165" t="n">
        <f aca="false" ca="false" dt2D="false" dtr="false" t="normal">10*LOG10($D$29*($D$22/1000000)/2)+$J$12+10*LOG10(P86)</f>
        <v>2.4400264975324735</v>
      </c>
      <c r="BG86" s="166" t="n">
        <f aca="false" ca="false" dt2D="false" dtr="false" t="normal">$Q$4-(BC86+S86)+$BE$4+BF86</f>
        <v>105.4422725562078</v>
      </c>
      <c r="BH86" s="167" t="n">
        <f aca="false" ca="false" dt2D="false" dtr="false" t="normal">POWER(10, (BG86+$D$16)*0.05)*1000</f>
        <v>0.1496937316301223</v>
      </c>
      <c r="BI86" s="168" t="n">
        <f aca="false" ca="false" dt2D="false" dtr="false" t="normal">POWER(10, 0.05*(BD86-BF86))</f>
        <v>836.5066818522046</v>
      </c>
      <c r="BJ86" s="168" t="n">
        <f aca="false" ca="false" dt2D="false" dtr="false" t="normal">BH86*POWER(2, 0.5)*BI86</f>
        <v>177.08754896942898</v>
      </c>
      <c r="BL86" s="148" t="n">
        <f aca="false" ca="false" dt2D="false" dtr="false" t="normal">BL85+1</f>
        <v>83</v>
      </c>
      <c r="BM86" s="169" t="n">
        <f aca="false" ca="false" dt2D="false" dtr="false" t="normal">BM85+$J$46</f>
        <v>322.5</v>
      </c>
      <c r="BO86" s="170" t="n">
        <f aca="false" ca="false" dt2D="false" dtr="false" t="normal">20*LOG10(BM86)</f>
        <v>50.17059437942574</v>
      </c>
      <c r="BP86" s="170" t="n">
        <f aca="false" ca="false" dt2D="false" dtr="false" t="normal">2*$J$6*(BM86/1000)</f>
        <v>11.304671631347462</v>
      </c>
      <c r="BQ86" s="171" t="n">
        <f aca="false" ca="false" dt2D="false" dtr="false" t="normal">$BN$4-(BO86+BP86)+$BN$8+$BN$10</f>
        <v>117.3551960625706</v>
      </c>
      <c r="BR86" s="149" t="n">
        <f aca="false" ca="false" dt2D="false" dtr="false" t="normal">POWER(10, (BQ86+$D$16)*0.05)*1000</f>
        <v>0.5899969820145363</v>
      </c>
      <c r="BS86" s="172" t="n">
        <f aca="false" ca="false" dt2D="false" dtr="false" t="normal">POWER(10, 0.05*(BO86+BP86))</f>
        <v>1185.1226557946966</v>
      </c>
      <c r="BT86" s="149" t="n">
        <f aca="false" ca="false" dt2D="false" dtr="false" t="normal">BR86*BS86</f>
        <v>699.2187902359232</v>
      </c>
      <c r="BW86" s="80" t="n">
        <f aca="false" ca="false" dt2D="false" dtr="false" t="normal">40*LOG10(BM86)</f>
        <v>100.34118875885147</v>
      </c>
      <c r="BY86" s="165" t="n">
        <f aca="false" ca="false" dt2D="false" dtr="false" t="normal">10*LOG10($D$29*($D$23/1000000)/2)+$J$12+10*LOG10(BM86)</f>
        <v>21.785011009968155</v>
      </c>
      <c r="BZ86" s="80" t="n">
        <f aca="false" ca="false" dt2D="false" dtr="false" t="normal">$BN$4-(BW86+BP86)+$BX$4+BY86</f>
        <v>94.03081146341455</v>
      </c>
      <c r="CZ86" s="165" t="n">
        <f aca="false" ca="false" dt2D="false" dtr="false" t="normal">10*LOG10(P84)</f>
        <v>14.842998393467859</v>
      </c>
      <c r="DB86" s="166" t="n">
        <f aca="false" ca="false" dt2D="false" dtr="false" t="normal">$CX$6+$CY$6+CZ86+$DA$6-(BC84+S84)+197</f>
        <v>85.20399325297265</v>
      </c>
      <c r="DG86" s="74" t="n">
        <f aca="false" ca="false" dt2D="false" dtr="false" t="normal">30*LOG10(P84)</f>
        <v>44.52899518040358</v>
      </c>
      <c r="DH86" s="75" t="n">
        <f aca="false" ca="false" dt2D="false" dtr="false" t="normal">$CX$6+$DC$6+$DD$6+$DE$6+$DF$6-(DG86+S84)+182</f>
        <v>121.88490478727174</v>
      </c>
    </row>
    <row outlineLevel="0" r="87">
      <c r="O87" s="1" t="n">
        <f aca="false" ca="false" dt2D="false" dtr="false" t="normal">1+O86</f>
        <v>84</v>
      </c>
      <c r="P87" s="65" t="n">
        <f aca="false" ca="false" dt2D="false" dtr="false" t="normal">P86+$J$45</f>
        <v>31.625</v>
      </c>
      <c r="Q87" s="104" t="n"/>
      <c r="R87" s="67" t="n">
        <f aca="false" ca="false" dt2D="false" dtr="false" t="normal">20*LOG(P87)</f>
        <v>30.000610683677486</v>
      </c>
      <c r="S87" s="67" t="n">
        <f aca="false" ca="false" dt2D="false" dtr="false" t="normal">2*$J$6*(P87/1000)</f>
        <v>1.1085588847794217</v>
      </c>
      <c r="T87" s="67" t="n">
        <f aca="false" ca="false" dt2D="false" dtr="false" t="normal">R87+S87</f>
        <v>31.109169568456906</v>
      </c>
      <c r="U87" s="68" t="n">
        <f aca="false" ca="false" dt2D="false" dtr="false" t="normal">$Q$4-(R87+S87)+$Q$8+$Q$10</f>
        <v>127.72129250488689</v>
      </c>
      <c r="V87" s="69" t="n">
        <f aca="false" ca="false" dt2D="false" dtr="false" t="normal">POWER(10, (U87+$D$16)*0.05)*1000</f>
        <v>1.946052768338439</v>
      </c>
      <c r="W87" s="70" t="n">
        <f aca="false" ca="false" dt2D="false" dtr="false" t="normal">POWER(10, 0.05*T87)</f>
        <v>35.93010434310696</v>
      </c>
      <c r="X87" s="71" t="n">
        <f aca="false" ca="false" dt2D="false" dtr="false" t="normal">V87*POWER(2, 0.5)*W87</f>
        <v>98.88446962177503</v>
      </c>
      <c r="BB87" s="75" t="n"/>
      <c r="BC87" s="163" t="n">
        <f aca="false" ca="false" dt2D="false" dtr="false" t="normal">40*LOG(P87)</f>
        <v>60.00122136735497</v>
      </c>
      <c r="BD87" s="164" t="n">
        <f aca="false" ca="false" dt2D="false" dtr="false" t="normal">BC87+S87</f>
        <v>61.10978025213439</v>
      </c>
      <c r="BF87" s="165" t="n">
        <f aca="false" ca="false" dt2D="false" dtr="false" t="normal">10*LOG10($D$29*($D$22/1000000)/2)+$J$12+10*LOG10(P87)</f>
        <v>2.4918316225702792</v>
      </c>
      <c r="BG87" s="166" t="n">
        <f aca="false" ca="false" dt2D="false" dtr="false" t="normal">$Q$4-(BC87+S87)+$BE$4+BF87</f>
        <v>105.27371221408121</v>
      </c>
      <c r="BH87" s="167" t="n">
        <f aca="false" ca="false" dt2D="false" dtr="false" t="normal">POWER(10, (BG87+$D$16)*0.05)*1000</f>
        <v>0.1468167471560468</v>
      </c>
      <c r="BI87" s="168" t="n">
        <f aca="false" ca="false" dt2D="false" dtr="false" t="normal">POWER(10, 0.05*(BD87-BF87))</f>
        <v>852.898658808291</v>
      </c>
      <c r="BJ87" s="168" t="n">
        <f aca="false" ca="false" dt2D="false" dtr="false" t="normal">BH87*POWER(2, 0.5)*BI87</f>
        <v>177.08754896942935</v>
      </c>
      <c r="BL87" s="148" t="n">
        <f aca="false" ca="false" dt2D="false" dtr="false" t="normal">BL86+1</f>
        <v>84</v>
      </c>
      <c r="BM87" s="169" t="n">
        <f aca="false" ca="false" dt2D="false" dtr="false" t="normal">BM86+$J$46</f>
        <v>326.25</v>
      </c>
      <c r="BO87" s="170" t="n">
        <f aca="false" ca="false" dt2D="false" dtr="false" t="normal">20*LOG10(BM87)</f>
        <v>50.27101040692675</v>
      </c>
      <c r="BP87" s="170" t="n">
        <f aca="false" ca="false" dt2D="false" dtr="false" t="normal">2*$J$6*(BM87/1000)</f>
        <v>11.436121301479409</v>
      </c>
      <c r="BQ87" s="171" t="n">
        <f aca="false" ca="false" dt2D="false" dtr="false" t="normal">$BN$4-(BO87+BP87)+$BN$8+$BN$10</f>
        <v>117.12333036493763</v>
      </c>
      <c r="BR87" s="149" t="n">
        <f aca="false" ca="false" dt2D="false" dtr="false" t="normal">POWER(10, (BQ87+$D$16)*0.05)*1000</f>
        <v>0.5744556499792846</v>
      </c>
      <c r="BS87" s="172" t="n">
        <f aca="false" ca="false" dt2D="false" dtr="false" t="normal">POWER(10, 0.05*(BO87+BP87))</f>
        <v>1217.1849824457936</v>
      </c>
      <c r="BT87" s="149" t="n">
        <f aca="false" ca="false" dt2D="false" dtr="false" t="normal">BR87*BS87</f>
        <v>699.2187902359224</v>
      </c>
      <c r="BW87" s="80" t="n">
        <f aca="false" ca="false" dt2D="false" dtr="false" t="normal">40*LOG10(BM87)</f>
        <v>100.5420208138535</v>
      </c>
      <c r="BY87" s="165" t="n">
        <f aca="false" ca="false" dt2D="false" dtr="false" t="normal">10*LOG10($D$29*($D$23/1000000)/2)+$J$12+10*LOG10(BM87)</f>
        <v>21.83521902371866</v>
      </c>
      <c r="BZ87" s="80" t="n">
        <f aca="false" ca="false" dt2D="false" dtr="false" t="normal">$BN$4-(BW87+BP87)+$BX$4+BY87</f>
        <v>93.74873775203109</v>
      </c>
      <c r="CZ87" s="165" t="n">
        <f aca="false" ca="false" dt2D="false" dtr="false" t="normal">10*LOG10(P85)</f>
        <v>14.89606966267722</v>
      </c>
      <c r="DB87" s="166" t="n">
        <f aca="false" ca="false" dt2D="false" dtr="false" t="normal">$CX$6+$CY$6+CZ87+$DA$6-(BC85+S85)+197</f>
        <v>85.03163447833137</v>
      </c>
      <c r="DG87" s="74" t="n">
        <f aca="false" ca="false" dt2D="false" dtr="false" t="normal">30*LOG10(P85)</f>
        <v>44.68820898803166</v>
      </c>
      <c r="DH87" s="75" t="n">
        <f aca="false" ca="false" dt2D="false" dtr="false" t="normal">$CX$6+$DC$6+$DD$6+$DE$6+$DF$6-(DG87+S85)+182</f>
        <v>121.71254601263045</v>
      </c>
    </row>
    <row outlineLevel="0" r="88">
      <c r="O88" s="1" t="n">
        <f aca="false" ca="false" dt2D="false" dtr="false" t="normal">1+O87</f>
        <v>85</v>
      </c>
      <c r="P88" s="65" t="n">
        <f aca="false" ca="false" dt2D="false" dtr="false" t="normal">P87+$J$45</f>
        <v>32</v>
      </c>
      <c r="Q88" s="104" t="n"/>
      <c r="R88" s="67" t="n">
        <f aca="false" ca="false" dt2D="false" dtr="false" t="normal">20*LOG(P88)</f>
        <v>30.10299956639812</v>
      </c>
      <c r="S88" s="67" t="n">
        <f aca="false" ca="false" dt2D="false" dtr="false" t="normal">2*$J$6*(P88/1000)</f>
        <v>1.1217038517926166</v>
      </c>
      <c r="T88" s="67" t="n">
        <f aca="false" ca="false" dt2D="false" dtr="false" t="normal">R88+S88</f>
        <v>31.224703418190735</v>
      </c>
      <c r="U88" s="68" t="n">
        <f aca="false" ca="false" dt2D="false" dtr="false" t="normal">$Q$4-(R88+S88)+$Q$8+$Q$10</f>
        <v>127.60575865515307</v>
      </c>
      <c r="V88" s="69" t="n">
        <f aca="false" ca="false" dt2D="false" dtr="false" t="normal">POWER(10, (U88+$D$16)*0.05)*1000</f>
        <v>1.9203390782436742</v>
      </c>
      <c r="W88" s="70" t="n">
        <f aca="false" ca="false" dt2D="false" dtr="false" t="normal">POWER(10, 0.05*T88)</f>
        <v>36.41121498581506</v>
      </c>
      <c r="X88" s="71" t="n">
        <f aca="false" ca="false" dt2D="false" dtr="false" t="normal">V88*POWER(2, 0.5)*W88</f>
        <v>98.88446962177512</v>
      </c>
      <c r="BB88" s="75" t="n"/>
      <c r="BC88" s="163" t="n">
        <f aca="false" ca="false" dt2D="false" dtr="false" t="normal">40*LOG(P88)</f>
        <v>60.20599913279624</v>
      </c>
      <c r="BD88" s="164" t="n">
        <f aca="false" ca="false" dt2D="false" dtr="false" t="normal">BC88+S88</f>
        <v>61.32770298458885</v>
      </c>
      <c r="BF88" s="165" t="n">
        <f aca="false" ca="false" dt2D="false" dtr="false" t="normal">10*LOG10($D$29*($D$22/1000000)/2)+$J$12+10*LOG10(P88)</f>
        <v>2.5430260639305953</v>
      </c>
      <c r="BG88" s="166" t="n">
        <f aca="false" ca="false" dt2D="false" dtr="false" t="normal">$Q$4-(BC88+S88)+$BE$4+BF88</f>
        <v>105.10698392298707</v>
      </c>
      <c r="BH88" s="167" t="n">
        <f aca="false" ca="false" dt2D="false" dtr="false" t="normal">POWER(10, (BG88+$D$16)*0.05)*1000</f>
        <v>0.1440254308682756</v>
      </c>
      <c r="BI88" s="168" t="n">
        <f aca="false" ca="false" dt2D="false" dtr="false" t="normal">POWER(10, 0.05*(BD88-BF88))</f>
        <v>869.4284473588087</v>
      </c>
      <c r="BJ88" s="168" t="n">
        <f aca="false" ca="false" dt2D="false" dtr="false" t="normal">BH88*POWER(2, 0.5)*BI88</f>
        <v>177.08754896942935</v>
      </c>
      <c r="BL88" s="148" t="n">
        <f aca="false" ca="false" dt2D="false" dtr="false" t="normal">BL87+1</f>
        <v>85</v>
      </c>
      <c r="BM88" s="169" t="n">
        <f aca="false" ca="false" dt2D="false" dtr="false" t="normal">BM87+$J$46</f>
        <v>330</v>
      </c>
      <c r="BO88" s="170" t="n">
        <f aca="false" ca="false" dt2D="false" dtr="false" t="normal">20*LOG10(BM88)</f>
        <v>50.37027879755775</v>
      </c>
      <c r="BP88" s="170" t="n">
        <f aca="false" ca="false" dt2D="false" dtr="false" t="normal">2*$J$6*(BM88/1000)</f>
        <v>11.567570971611358</v>
      </c>
      <c r="BQ88" s="171" t="n">
        <f aca="false" ca="false" dt2D="false" dtr="false" t="normal">$BN$4-(BO88+BP88)+$BN$8+$BN$10</f>
        <v>116.89261230417469</v>
      </c>
      <c r="BR88" s="149" t="n">
        <f aca="false" ca="false" dt2D="false" dtr="false" t="normal">POWER(10, (BQ88+$D$16)*0.05)*1000</f>
        <v>0.5593976044149308</v>
      </c>
      <c r="BS88" s="172" t="n">
        <f aca="false" ca="false" dt2D="false" dtr="false" t="normal">POWER(10, 0.05*(BO88+BP88))</f>
        <v>1249.9495613093125</v>
      </c>
      <c r="BT88" s="149" t="n">
        <f aca="false" ca="false" dt2D="false" dtr="false" t="normal">BR88*BS88</f>
        <v>699.218790235923</v>
      </c>
      <c r="BW88" s="80" t="n">
        <f aca="false" ca="false" dt2D="false" dtr="false" t="normal">40*LOG10(BM88)</f>
        <v>100.7405575951155</v>
      </c>
      <c r="BY88" s="165" t="n">
        <f aca="false" ca="false" dt2D="false" dtr="false" t="normal">10*LOG10($D$29*($D$23/1000000)/2)+$J$12+10*LOG10(BM88)</f>
        <v>21.884853219034163</v>
      </c>
      <c r="BZ88" s="80" t="n">
        <f aca="false" ca="false" dt2D="false" dtr="false" t="normal">$BN$4-(BW88+BP88)+$BX$4+BY88</f>
        <v>93.46838549595262</v>
      </c>
      <c r="CZ88" s="165" t="n">
        <f aca="false" ca="false" dt2D="false" dtr="false" t="normal">10*LOG10(P86)</f>
        <v>14.948500216800939</v>
      </c>
      <c r="DB88" s="166" t="n">
        <f aca="false" ca="false" dt2D="false" dtr="false" t="normal">$CX$6+$CY$6+CZ88+$DA$6-(BC86+S86)+197</f>
        <v>84.86119784894701</v>
      </c>
      <c r="DG88" s="74" t="n">
        <f aca="false" ca="false" dt2D="false" dtr="false" t="normal">30*LOG10(P86)</f>
        <v>44.84550065040282</v>
      </c>
      <c r="DH88" s="75" t="n">
        <f aca="false" ca="false" dt2D="false" dtr="false" t="normal">$CX$6+$DC$6+$DD$6+$DE$6+$DF$6-(DG88+S86)+182</f>
        <v>121.5421093832461</v>
      </c>
    </row>
    <row outlineLevel="0" r="89">
      <c r="BL89" s="148" t="n">
        <f aca="false" ca="false" dt2D="false" dtr="false" t="normal">BL88+1</f>
        <v>86</v>
      </c>
      <c r="BM89" s="169" t="n">
        <f aca="false" ca="false" dt2D="false" dtr="false" t="normal">BM88+$J$46</f>
        <v>333.75</v>
      </c>
      <c r="BO89" s="170" t="n">
        <f aca="false" ca="false" dt2D="false" dtr="false" t="normal">20*LOG10(BM89)</f>
        <v>50.468425487452635</v>
      </c>
      <c r="BP89" s="170" t="n">
        <f aca="false" ca="false" dt2D="false" dtr="false" t="normal">2*$J$6*(BM89/1000)</f>
        <v>11.699020641743305</v>
      </c>
      <c r="BQ89" s="171" t="n">
        <f aca="false" ca="false" dt2D="false" dtr="false" t="normal">$BN$4-(BO89+BP89)+$BN$8+$BN$10</f>
        <v>116.66301594414784</v>
      </c>
      <c r="BR89" s="149" t="n">
        <f aca="false" ca="false" dt2D="false" dtr="false" t="normal">POWER(10, (BQ89+$D$16)*0.05)*1000</f>
        <v>0.5448046230313857</v>
      </c>
      <c r="BS89" s="172" t="n">
        <f aca="false" ca="false" dt2D="false" dtr="false" t="normal">POWER(10, 0.05*(BO89+BP89))</f>
        <v>1283.4303540695914</v>
      </c>
      <c r="BT89" s="149" t="n">
        <f aca="false" ca="false" dt2D="false" dtr="false" t="normal">BR89*BS89</f>
        <v>699.2187902359216</v>
      </c>
      <c r="BW89" s="80" t="n">
        <f aca="false" ca="false" dt2D="false" dtr="false" t="normal">40*LOG10(BM89)</f>
        <v>100.93685097490527</v>
      </c>
      <c r="BY89" s="165" t="n">
        <f aca="false" ca="false" dt2D="false" dtr="false" t="normal">10*LOG10($D$29*($D$23/1000000)/2)+$J$12+10*LOG10(BM89)</f>
        <v>21.933926563981604</v>
      </c>
      <c r="BZ89" s="80" t="n">
        <f aca="false" ca="false" dt2D="false" dtr="false" t="normal">$BN$4-(BW89+BP89)+$BX$4+BY89</f>
        <v>93.18971579097835</v>
      </c>
      <c r="CZ89" s="165" t="n">
        <f aca="false" ca="false" dt2D="false" dtr="false" t="normal">10*LOG10(P87)</f>
        <v>15.000305341838745</v>
      </c>
      <c r="DB89" s="166" t="n">
        <f aca="false" ca="false" dt2D="false" dtr="false" t="normal">$CX$6+$CY$6+CZ89+$DA$6-(BC87+S87)+197</f>
        <v>84.69263750682042</v>
      </c>
      <c r="DG89" s="74" t="n">
        <f aca="false" ca="false" dt2D="false" dtr="false" t="normal">30*LOG10(P87)</f>
        <v>45.00091602551623</v>
      </c>
      <c r="DH89" s="75" t="n">
        <f aca="false" ca="false" dt2D="false" dtr="false" t="normal">$CX$6+$DC$6+$DD$6+$DE$6+$DF$6-(DG89+S87)+182</f>
        <v>121.3735490411195</v>
      </c>
    </row>
    <row outlineLevel="0" r="90">
      <c r="BL90" s="148" t="n">
        <f aca="false" ca="false" dt2D="false" dtr="false" t="normal">BL89+1</f>
        <v>87</v>
      </c>
      <c r="BM90" s="169" t="n">
        <f aca="false" ca="false" dt2D="false" dtr="false" t="normal">BM89+$J$46</f>
        <v>337.5</v>
      </c>
      <c r="BO90" s="170" t="n">
        <f aca="false" ca="false" dt2D="false" dtr="false" t="normal">20*LOG10(BM90)</f>
        <v>50.565475543340874</v>
      </c>
      <c r="BP90" s="170" t="n">
        <f aca="false" ca="false" dt2D="false" dtr="false" t="normal">2*$J$6*(BM90/1000)</f>
        <v>11.830470311875253</v>
      </c>
      <c r="BQ90" s="171" t="n">
        <f aca="false" ca="false" dt2D="false" dtr="false" t="normal">$BN$4-(BO90+BP90)+$BN$8+$BN$10</f>
        <v>116.43451621812767</v>
      </c>
      <c r="BR90" s="149" t="n">
        <f aca="false" ca="false" dt2D="false" dtr="false" t="normal">POWER(10, (BQ90+$D$16)*0.05)*1000</f>
        <v>0.5306593221099455</v>
      </c>
      <c r="BS90" s="172" t="n">
        <f aca="false" ca="false" dt2D="false" dtr="false" t="normal">POWER(10, 0.05*(BO90+BP90))</f>
        <v>1317.6415849169866</v>
      </c>
      <c r="BT90" s="149" t="n">
        <f aca="false" ca="false" dt2D="false" dtr="false" t="normal">BR90*BS90</f>
        <v>699.2187902359223</v>
      </c>
      <c r="BW90" s="80" t="n">
        <f aca="false" ca="false" dt2D="false" dtr="false" t="normal">40*LOG10(BM90)</f>
        <v>101.13095108668175</v>
      </c>
      <c r="BY90" s="165" t="n">
        <f aca="false" ca="false" dt2D="false" dtr="false" t="normal">10*LOG10($D$29*($D$23/1000000)/2)+$J$12+10*LOG10(BM90)</f>
        <v>21.982451591925724</v>
      </c>
      <c r="BZ90" s="80" t="n">
        <f aca="false" ca="false" dt2D="false" dtr="false" t="normal">$BN$4-(BW90+BP90)+$BX$4+BY90</f>
        <v>92.91269103701404</v>
      </c>
      <c r="CZ90" s="165" t="n">
        <f aca="false" ca="false" dt2D="false" dtr="false" t="normal">10*LOG10(P88)</f>
        <v>15.051499783199061</v>
      </c>
      <c r="DB90" s="166" t="n">
        <f aca="false" ca="false" dt2D="false" dtr="false" t="normal">$CX$6+$CY$6+CZ90+$DA$6-(BC88+S88)+197</f>
        <v>84.52590921572627</v>
      </c>
      <c r="DG90" s="74" t="n">
        <f aca="false" ca="false" dt2D="false" dtr="false" t="normal">30*LOG10(P88)</f>
        <v>45.15449934959718</v>
      </c>
      <c r="DH90" s="75" t="n">
        <f aca="false" ca="false" dt2D="false" dtr="false" t="normal">$CX$6+$DC$6+$DD$6+$DE$6+$DF$6-(DG90+S88)+182</f>
        <v>121.20682075002536</v>
      </c>
    </row>
    <row outlineLevel="0" r="91">
      <c r="BL91" s="148" t="n">
        <f aca="false" ca="false" dt2D="false" dtr="false" t="normal">BL90+1</f>
        <v>88</v>
      </c>
      <c r="BM91" s="169" t="n">
        <f aca="false" ca="false" dt2D="false" dtr="false" t="normal">BM90+$J$46</f>
        <v>341.25</v>
      </c>
      <c r="BO91" s="170" t="n">
        <f aca="false" ca="false" dt2D="false" dtr="false" t="normal">20*LOG10(BM91)</f>
        <v>50.66145320097625</v>
      </c>
      <c r="BP91" s="170" t="n">
        <f aca="false" ca="false" dt2D="false" dtr="false" t="normal">2*$J$6*(BM91/1000)</f>
        <v>11.961919982007199</v>
      </c>
      <c r="BQ91" s="171" t="n">
        <f aca="false" ca="false" dt2D="false" dtr="false" t="normal">$BN$4-(BO91+BP91)+$BN$8+$BN$10</f>
        <v>116.20708889036035</v>
      </c>
      <c r="BR91" s="149" t="n">
        <f aca="false" ca="false" dt2D="false" dtr="false" t="normal">POWER(10, (BQ91+$D$16)*0.05)*1000</f>
        <v>0.5169451100017225</v>
      </c>
      <c r="BS91" s="172" t="n">
        <f aca="false" ca="false" dt2D="false" dtr="false" t="normal">POWER(10, 0.05*(BO91+BP91))</f>
        <v>1352.5977453072196</v>
      </c>
      <c r="BT91" s="149" t="n">
        <f aca="false" ca="false" dt2D="false" dtr="false" t="normal">BR91*BS91</f>
        <v>699.2187902359225</v>
      </c>
      <c r="BW91" s="80" t="n">
        <f aca="false" ca="false" dt2D="false" dtr="false" t="normal">40*LOG10(BM91)</f>
        <v>101.3229064019525</v>
      </c>
      <c r="BY91" s="165" t="n">
        <f aca="false" ca="false" dt2D="false" dtr="false" t="normal">10*LOG10($D$29*($D$23/1000000)/2)+$J$12+10*LOG10(BM91)</f>
        <v>22.03044042074341</v>
      </c>
      <c r="BZ91" s="80" t="n">
        <f aca="false" ca="false" dt2D="false" dtr="false" t="normal">$BN$4-(BW91+BP91)+$BX$4+BY91</f>
        <v>92.63727488042903</v>
      </c>
    </row>
    <row outlineLevel="0" r="92">
      <c r="BL92" s="148" t="n">
        <f aca="false" ca="false" dt2D="false" dtr="false" t="normal">BL91+1</f>
        <v>89</v>
      </c>
      <c r="BM92" s="169" t="n">
        <f aca="false" ca="false" dt2D="false" dtr="false" t="normal">BM91+$J$46</f>
        <v>345</v>
      </c>
      <c r="BO92" s="170" t="n">
        <f aca="false" ca="false" dt2D="false" dtr="false" t="normal">20*LOG10(BM92)</f>
        <v>50.75638190146548</v>
      </c>
      <c r="BP92" s="170" t="n">
        <f aca="false" ca="false" dt2D="false" dtr="false" t="normal">2*$J$6*(BM92/1000)</f>
        <v>12.093369652139145</v>
      </c>
      <c r="BQ92" s="171" t="n">
        <f aca="false" ca="false" dt2D="false" dtr="false" t="normal">$BN$4-(BO92+BP92)+$BN$8+$BN$10</f>
        <v>115.98071051973918</v>
      </c>
      <c r="BR92" s="149" t="n">
        <f aca="false" ca="false" dt2D="false" dtr="false" t="normal">POWER(10, (BQ92+$D$16)*0.05)*1000</f>
        <v>0.5036461436651367</v>
      </c>
      <c r="BS92" s="172" t="n">
        <f aca="false" ca="false" dt2D="false" dtr="false" t="normal">POWER(10, 0.05*(BO92+BP92))</f>
        <v>1388.3135988048366</v>
      </c>
      <c r="BT92" s="149" t="n">
        <f aca="false" ca="false" dt2D="false" dtr="false" t="normal">BR92*BS92</f>
        <v>699.2187902359237</v>
      </c>
      <c r="BW92" s="80" t="n">
        <f aca="false" ca="false" dt2D="false" dtr="false" t="normal">40*LOG10(BM92)</f>
        <v>101.51276380293096</v>
      </c>
      <c r="BY92" s="165" t="n">
        <f aca="false" ca="false" dt2D="false" dtr="false" t="normal">10*LOG10($D$29*($D$23/1000000)/2)+$J$12+10*LOG10(BM92)</f>
        <v>22.077904770988027</v>
      </c>
      <c r="BZ92" s="80" t="n">
        <f aca="false" ca="false" dt2D="false" dtr="false" t="normal">$BN$4-(BW92+BP92)+$BX$4+BY92</f>
        <v>92.36343215956325</v>
      </c>
    </row>
    <row outlineLevel="0" r="93">
      <c r="BL93" s="148" t="n">
        <f aca="false" ca="false" dt2D="false" dtr="false" t="normal">BL92+1</f>
        <v>90</v>
      </c>
      <c r="BM93" s="169" t="n">
        <f aca="false" ca="false" dt2D="false" dtr="false" t="normal">BM92+$J$46</f>
        <v>348.75</v>
      </c>
      <c r="BO93" s="170" t="n">
        <f aca="false" ca="false" dt2D="false" dtr="false" t="normal">20*LOG10(BM93)</f>
        <v>50.85028432563308</v>
      </c>
      <c r="BP93" s="170" t="n">
        <f aca="false" ca="false" dt2D="false" dtr="false" t="normal">2*$J$6*(BM93/1000)</f>
        <v>12.224819322271093</v>
      </c>
      <c r="BQ93" s="171" t="n">
        <f aca="false" ca="false" dt2D="false" dtr="false" t="normal">$BN$4-(BO93+BP93)+$BN$8+$BN$10</f>
        <v>115.75535842543962</v>
      </c>
      <c r="BR93" s="149" t="n">
        <f aca="false" ca="false" dt2D="false" dtr="false" t="normal">POWER(10, (BQ93+$D$16)*0.05)*1000</f>
        <v>0.4907472880135965</v>
      </c>
      <c r="BS93" s="172" t="n">
        <f aca="false" ca="false" dt2D="false" dtr="false" t="normal">POWER(10, 0.05*(BO93+BP93))</f>
        <v>1424.8041860122325</v>
      </c>
      <c r="BT93" s="149" t="n">
        <f aca="false" ca="false" dt2D="false" dtr="false" t="normal">BR93*BS93</f>
        <v>699.218790235923</v>
      </c>
      <c r="BW93" s="80" t="n">
        <f aca="false" ca="false" dt2D="false" dtr="false" t="normal">40*LOG10(BM93)</f>
        <v>101.70056865126617</v>
      </c>
      <c r="BY93" s="165" t="n">
        <f aca="false" ca="false" dt2D="false" dtr="false" t="normal">10*LOG10($D$29*($D$23/1000000)/2)+$J$12+10*LOG10(BM93)</f>
        <v>22.12485598307183</v>
      </c>
      <c r="BZ93" s="80" t="n">
        <f aca="false" ca="false" dt2D="false" dtr="false" t="normal">$BN$4-(BW93+BP93)+$BX$4+BY93</f>
        <v>92.0911288531799</v>
      </c>
    </row>
    <row outlineLevel="0" r="94">
      <c r="BL94" s="148" t="n">
        <f aca="false" ca="false" dt2D="false" dtr="false" t="normal">BL93+1</f>
        <v>91</v>
      </c>
      <c r="BM94" s="169" t="n">
        <f aca="false" ca="false" dt2D="false" dtr="false" t="normal">BM93+$J$46</f>
        <v>352.5</v>
      </c>
      <c r="BO94" s="170" t="n">
        <f aca="false" ca="false" dt2D="false" dtr="false" t="normal">20*LOG10(BM94)</f>
        <v>50.943182426548354</v>
      </c>
      <c r="BP94" s="170" t="n">
        <f aca="false" ca="false" dt2D="false" dtr="false" t="normal">2*$J$6*(BM94/1000)</f>
        <v>12.35626899240304</v>
      </c>
      <c r="BQ94" s="171" t="n">
        <f aca="false" ca="false" dt2D="false" dtr="false" t="normal">$BN$4-(BO94+BP94)+$BN$8+$BN$10</f>
        <v>115.53101065439239</v>
      </c>
      <c r="BR94" s="149" t="n">
        <f aca="false" ca="false" dt2D="false" dtr="false" t="normal">POWER(10, (BQ94+$D$16)*0.05)*1000</f>
        <v>0.47823407786403077</v>
      </c>
      <c r="BS94" s="172" t="n">
        <f aca="false" ca="false" dt2D="false" dtr="false" t="normal">POWER(10, 0.05*(BO94+BP94))</f>
        <v>1462.084829585733</v>
      </c>
      <c r="BT94" s="149" t="n">
        <f aca="false" ca="false" dt2D="false" dtr="false" t="normal">BR94*BS94</f>
        <v>699.2187902359216</v>
      </c>
      <c r="BW94" s="80" t="n">
        <f aca="false" ca="false" dt2D="false" dtr="false" t="normal">40*LOG10(BM94)</f>
        <v>101.88636485309671</v>
      </c>
      <c r="BY94" s="165" t="n">
        <f aca="false" ca="false" dt2D="false" dtr="false" t="normal">10*LOG10($D$29*($D$23/1000000)/2)+$J$12+10*LOG10(BM94)</f>
        <v>22.171305033529464</v>
      </c>
      <c r="BZ94" s="80" t="n">
        <f aca="false" ca="false" dt2D="false" dtr="false" t="normal">$BN$4-(BW94+BP94)+$BX$4+BY94</f>
        <v>91.82033203167504</v>
      </c>
    </row>
    <row outlineLevel="0" r="95">
      <c r="BL95" s="148" t="n">
        <f aca="false" ca="false" dt2D="false" dtr="false" t="normal">BL94+1</f>
        <v>92</v>
      </c>
      <c r="BM95" s="169" t="n">
        <f aca="false" ca="false" dt2D="false" dtr="false" t="normal">BM94+$J$46</f>
        <v>356.25</v>
      </c>
      <c r="BO95" s="170" t="n">
        <f aca="false" ca="false" dt2D="false" dtr="false" t="normal">20*LOG10(BM95)</f>
        <v>51.03509746033133</v>
      </c>
      <c r="BP95" s="170" t="n">
        <f aca="false" ca="false" dt2D="false" dtr="false" t="normal">2*$J$6*(BM95/1000)</f>
        <v>12.487718662534988</v>
      </c>
      <c r="BQ95" s="171" t="n">
        <f aca="false" ca="false" dt2D="false" dtr="false" t="normal">$BN$4-(BO95+BP95)+$BN$8+$BN$10</f>
        <v>115.30764595047748</v>
      </c>
      <c r="BR95" s="149" t="n">
        <f aca="false" ca="false" dt2D="false" dtr="false" t="normal">POWER(10, (BQ95+$D$16)*0.05)*1000</f>
        <v>0.46609268229452505</v>
      </c>
      <c r="BS95" s="172" t="n">
        <f aca="false" ca="false" dt2D="false" dtr="false" t="normal">POWER(10, 0.05*(BO95+BP95))</f>
        <v>1500.1711393402318</v>
      </c>
      <c r="BT95" s="149" t="n">
        <f aca="false" ca="false" dt2D="false" dtr="false" t="normal">BR95*BS95</f>
        <v>699.2187902359224</v>
      </c>
      <c r="BW95" s="80" t="n">
        <f aca="false" ca="false" dt2D="false" dtr="false" t="normal">40*LOG10(BM95)</f>
        <v>102.07019492066266</v>
      </c>
      <c r="BY95" s="165" t="n">
        <f aca="false" ca="false" dt2D="false" dtr="false" t="normal">10*LOG10($D$29*($D$23/1000000)/2)+$J$12+10*LOG10(BM95)</f>
        <v>22.21726255042095</v>
      </c>
      <c r="BZ95" s="80" t="n">
        <f aca="false" ca="false" dt2D="false" dtr="false" t="normal">$BN$4-(BW95+BP95)+$BX$4+BY95</f>
        <v>91.55100981086863</v>
      </c>
    </row>
    <row outlineLevel="0" r="96">
      <c r="BL96" s="148" t="n">
        <f aca="false" ca="false" dt2D="false" dtr="false" t="normal">BL95+1</f>
        <v>93</v>
      </c>
      <c r="BM96" s="169" t="n">
        <f aca="false" ca="false" dt2D="false" dtr="false" t="normal">BM95+$J$46</f>
        <v>360</v>
      </c>
      <c r="BO96" s="170" t="n">
        <f aca="false" ca="false" dt2D="false" dtr="false" t="normal">20*LOG10(BM96)</f>
        <v>51.12605001534575</v>
      </c>
      <c r="BP96" s="170" t="n">
        <f aca="false" ca="false" dt2D="false" dtr="false" t="normal">2*$J$6*(BM96/1000)</f>
        <v>12.619168332666934</v>
      </c>
      <c r="BQ96" s="171" t="n">
        <f aca="false" ca="false" dt2D="false" dtr="false" t="normal">$BN$4-(BO96+BP96)+$BN$8+$BN$10</f>
        <v>115.08524372533111</v>
      </c>
      <c r="BR96" s="149" t="n">
        <f aca="false" ca="false" dt2D="false" dtr="false" t="normal">POWER(10, (BQ96+$D$16)*0.05)*1000</f>
        <v>0.454309871235313</v>
      </c>
      <c r="BS96" s="172" t="n">
        <f aca="false" ca="false" dt2D="false" dtr="false" t="normal">POWER(10, 0.05*(BO96+BP96))</f>
        <v>1539.0790174439267</v>
      </c>
      <c r="BT96" s="149" t="n">
        <f aca="false" ca="false" dt2D="false" dtr="false" t="normal">BR96*BS96</f>
        <v>699.2187902359224</v>
      </c>
      <c r="BW96" s="80" t="n">
        <f aca="false" ca="false" dt2D="false" dtr="false" t="normal">40*LOG10(BM96)</f>
        <v>102.2521000306915</v>
      </c>
      <c r="BY96" s="165" t="n">
        <f aca="false" ca="false" dt2D="false" dtr="false" t="normal">10*LOG10($D$29*($D$23/1000000)/2)+$J$12+10*LOG10(BM96)</f>
        <v>22.26273882792816</v>
      </c>
      <c r="BZ96" s="80" t="n">
        <f aca="false" ca="false" dt2D="false" dtr="false" t="normal">$BN$4-(BW96+BP96)+$BX$4+BY96</f>
        <v>91.28313130821506</v>
      </c>
    </row>
    <row outlineLevel="0" r="97">
      <c r="BL97" s="148" t="n">
        <f aca="false" ca="false" dt2D="false" dtr="false" t="normal">BL96+1</f>
        <v>94</v>
      </c>
      <c r="BM97" s="169" t="n">
        <f aca="false" ca="false" dt2D="false" dtr="false" t="normal">BM96+$J$46</f>
        <v>363.75</v>
      </c>
      <c r="BO97" s="170" t="n">
        <f aca="false" ca="false" dt2D="false" dtr="false" t="normal">20*LOG10(BM97)</f>
        <v>51.216060039879274</v>
      </c>
      <c r="BP97" s="170" t="n">
        <f aca="false" ca="false" dt2D="false" dtr="false" t="normal">2*$J$6*(BM97/1000)</f>
        <v>12.750618002798882</v>
      </c>
      <c r="BQ97" s="171" t="n">
        <f aca="false" ca="false" dt2D="false" dtr="false" t="normal">$BN$4-(BO97+BP97)+$BN$8+$BN$10</f>
        <v>114.86378403066564</v>
      </c>
      <c r="BR97" s="149" t="n">
        <f aca="false" ca="false" dt2D="false" dtr="false" t="normal">POWER(10, (BQ97+$D$16)*0.05)*1000</f>
        <v>0.44287298413188836</v>
      </c>
      <c r="BS97" s="172" t="n">
        <f aca="false" ca="false" dt2D="false" dtr="false" t="normal">POWER(10, 0.05*(BO97+BP97))</f>
        <v>1578.8246637046925</v>
      </c>
      <c r="BT97" s="149" t="n">
        <f aca="false" ca="false" dt2D="false" dtr="false" t="normal">BR97*BS97</f>
        <v>699.2187902359223</v>
      </c>
      <c r="BW97" s="80" t="n">
        <f aca="false" ca="false" dt2D="false" dtr="false" t="normal">40*LOG10(BM97)</f>
        <v>102.43212007975855</v>
      </c>
      <c r="BY97" s="165" t="n">
        <f aca="false" ca="false" dt2D="false" dtr="false" t="normal">10*LOG10($D$29*($D$23/1000000)/2)+$J$12+10*LOG10(BM97)</f>
        <v>22.307743840194924</v>
      </c>
      <c r="BZ97" s="80" t="n">
        <f aca="false" ca="false" dt2D="false" dtr="false" t="normal">$BN$4-(BW97+BP97)+$BX$4+BY97</f>
        <v>91.01666660128282</v>
      </c>
    </row>
    <row outlineLevel="0" r="98">
      <c r="BL98" s="148" t="n">
        <f aca="false" ca="false" dt2D="false" dtr="false" t="normal">BL97+1</f>
        <v>95</v>
      </c>
      <c r="BM98" s="169" t="n">
        <f aca="false" ca="false" dt2D="false" dtr="false" t="normal">BM97+$J$46</f>
        <v>367.5</v>
      </c>
      <c r="BO98" s="170" t="n">
        <f aca="false" ca="false" dt2D="false" dtr="false" t="normal">20*LOG10(BM98)</f>
        <v>51.30514686840427</v>
      </c>
      <c r="BP98" s="170" t="n">
        <f aca="false" ca="false" dt2D="false" dtr="false" t="normal">2*$J$6*(BM98/1000)</f>
        <v>12.882067672930829</v>
      </c>
      <c r="BQ98" s="171" t="n">
        <f aca="false" ca="false" dt2D="false" dtr="false" t="normal">$BN$4-(BO98+BP98)+$BN$8+$BN$10</f>
        <v>114.6432475320087</v>
      </c>
      <c r="BR98" s="149" t="n">
        <f aca="false" ca="false" dt2D="false" dtr="false" t="normal">POWER(10, (BQ98+$D$16)*0.05)*1000</f>
        <v>0.4317699005321126</v>
      </c>
      <c r="BS98" s="172" t="n">
        <f aca="false" ca="false" dt2D="false" dtr="false" t="normal">POWER(10, 0.05*(BO98+BP98))</f>
        <v>1619.42458094973</v>
      </c>
      <c r="BT98" s="149" t="n">
        <f aca="false" ca="false" dt2D="false" dtr="false" t="normal">BR98*BS98</f>
        <v>699.218790235923</v>
      </c>
      <c r="BW98" s="80" t="n">
        <f aca="false" ca="false" dt2D="false" dtr="false" t="normal">40*LOG10(BM98)</f>
        <v>102.61029373680854</v>
      </c>
      <c r="BY98" s="165" t="n">
        <f aca="false" ca="false" dt2D="false" dtr="false" t="normal">10*LOG10($D$29*($D$23/1000000)/2)+$J$12+10*LOG10(BM98)</f>
        <v>22.352287254457423</v>
      </c>
      <c r="BZ98" s="80" t="n">
        <f aca="false" ca="false" dt2D="false" dtr="false" t="normal">$BN$4-(BW98+BP98)+$BX$4+BY98</f>
        <v>90.75158668836337</v>
      </c>
    </row>
    <row outlineLevel="0" r="99">
      <c r="BL99" s="148" t="n">
        <f aca="false" ca="false" dt2D="false" dtr="false" t="normal">BL98+1</f>
        <v>96</v>
      </c>
      <c r="BM99" s="169" t="n">
        <f aca="false" ca="false" dt2D="false" dtr="false" t="normal">BM98+$J$46</f>
        <v>371.25</v>
      </c>
      <c r="BO99" s="170" t="n">
        <f aca="false" ca="false" dt2D="false" dtr="false" t="normal">20*LOG10(BM99)</f>
        <v>51.39332924650538</v>
      </c>
      <c r="BP99" s="170" t="n">
        <f aca="false" ca="false" dt2D="false" dtr="false" t="normal">2*$J$6*(BM99/1000)</f>
        <v>13.013517343062777</v>
      </c>
      <c r="BQ99" s="171" t="n">
        <f aca="false" ca="false" dt2D="false" dtr="false" t="normal">$BN$4-(BO99+BP99)+$BN$8+$BN$10</f>
        <v>114.42361548377562</v>
      </c>
      <c r="BR99" s="149" t="n">
        <f aca="false" ca="false" dt2D="false" dtr="false" t="normal">POWER(10, (BQ99+$D$16)*0.05)*1000</f>
        <v>0.420989012461222</v>
      </c>
      <c r="BS99" s="172" t="n">
        <f aca="false" ca="false" dt2D="false" dtr="false" t="normal">POWER(10, 0.05*(BO99+BP99))</f>
        <v>1660.8955805000442</v>
      </c>
      <c r="BT99" s="149" t="n">
        <f aca="false" ca="false" dt2D="false" dtr="false" t="normal">BR99*BS99</f>
        <v>699.2187902359217</v>
      </c>
      <c r="BW99" s="80" t="n">
        <f aca="false" ca="false" dt2D="false" dtr="false" t="normal">40*LOG10(BM99)</f>
        <v>102.78665849301076</v>
      </c>
      <c r="BY99" s="165" t="n">
        <f aca="false" ca="false" dt2D="false" dtr="false" t="normal">10*LOG10($D$29*($D$23/1000000)/2)+$J$12+10*LOG10(BM99)</f>
        <v>22.396378443507977</v>
      </c>
      <c r="BZ99" s="80" t="n">
        <f aca="false" ca="false" dt2D="false" dtr="false" t="normal">$BN$4-(BW99+BP99)+$BX$4+BY99</f>
        <v>90.48786345107976</v>
      </c>
    </row>
    <row outlineLevel="0" r="100">
      <c r="BL100" s="148" t="n">
        <f aca="false" ca="false" dt2D="false" dtr="false" t="normal">BL99+1</f>
        <v>97</v>
      </c>
      <c r="BM100" s="169" t="n">
        <f aca="false" ca="false" dt2D="false" dtr="false" t="normal">BM99+$J$46</f>
        <v>375</v>
      </c>
      <c r="BO100" s="170" t="n">
        <f aca="false" ca="false" dt2D="false" dtr="false" t="normal">20*LOG10(BM100)</f>
        <v>51.48062535455438</v>
      </c>
      <c r="BP100" s="170" t="n">
        <f aca="false" ca="false" dt2D="false" dtr="false" t="normal">2*$J$6*(BM100/1000)</f>
        <v>13.144967013194723</v>
      </c>
      <c r="BQ100" s="171" t="n">
        <f aca="false" ca="false" dt2D="false" dtr="false" t="normal">$BN$4-(BO100+BP100)+$BN$8+$BN$10</f>
        <v>114.20486970559469</v>
      </c>
      <c r="BR100" s="149" t="n">
        <f aca="false" ca="false" dt2D="false" dtr="false" t="normal">POWER(10, (BQ100+$D$16)*0.05)*1000</f>
        <v>0.41051919845950574</v>
      </c>
      <c r="BS100" s="172" t="n">
        <f aca="false" ca="false" dt2D="false" dtr="false" t="normal">POWER(10, 0.05*(BO100+BP100))</f>
        <v>1703.2547877414195</v>
      </c>
      <c r="BT100" s="149" t="n">
        <f aca="false" ca="false" dt2D="false" dtr="false" t="normal">BR100*BS100</f>
        <v>699.218790235923</v>
      </c>
      <c r="BW100" s="80" t="n">
        <f aca="false" ca="false" dt2D="false" dtr="false" t="normal">40*LOG10(BM100)</f>
        <v>102.96125070910875</v>
      </c>
      <c r="BY100" s="165" t="n">
        <f aca="false" ca="false" dt2D="false" dtr="false" t="normal">10*LOG10($D$29*($D$23/1000000)/2)+$J$12+10*LOG10(BM100)</f>
        <v>22.440026497532475</v>
      </c>
      <c r="BZ100" s="80" t="n">
        <f aca="false" ca="false" dt2D="false" dtr="false" t="normal">$BN$4-(BW100+BP100)+$BX$4+BY100</f>
        <v>90.22546961887431</v>
      </c>
    </row>
    <row outlineLevel="0" r="101">
      <c r="BL101" s="148" t="n">
        <f aca="false" ca="false" dt2D="false" dtr="false" t="normal">BL100+1</f>
        <v>98</v>
      </c>
      <c r="BM101" s="169" t="n">
        <f aca="false" ca="false" dt2D="false" dtr="false" t="normal">BM100+$J$46</f>
        <v>378.75</v>
      </c>
      <c r="BO101" s="170" t="n">
        <f aca="false" ca="false" dt2D="false" dtr="false" t="normal">20*LOG10(BM101)</f>
        <v>51.56705283020723</v>
      </c>
      <c r="BP101" s="170" t="n">
        <f aca="false" ca="false" dt2D="false" dtr="false" t="normal">2*$J$6*(BM101/1000)</f>
        <v>13.276416683326671</v>
      </c>
      <c r="BQ101" s="171" t="n">
        <f aca="false" ca="false" dt2D="false" dtr="false" t="normal">$BN$4-(BO101+BP101)+$BN$8+$BN$10</f>
        <v>113.98699255980989</v>
      </c>
      <c r="BR101" s="149" t="n">
        <f aca="false" ca="false" dt2D="false" dtr="false" t="normal">POWER(10, (BQ101+$D$16)*0.05)*1000</f>
        <v>0.4003497991673087</v>
      </c>
      <c r="BS101" s="172" t="n">
        <f aca="false" ca="false" dt2D="false" dtr="false" t="normal">POWER(10, 0.05*(BO101+BP101))</f>
        <v>1746.5196477935917</v>
      </c>
      <c r="BT101" s="149" t="n">
        <f aca="false" ca="false" dt2D="false" dtr="false" t="normal">BR101*BS101</f>
        <v>699.2187902359232</v>
      </c>
      <c r="BW101" s="80" t="n">
        <f aca="false" ca="false" dt2D="false" dtr="false" t="normal">40*LOG10(BM101)</f>
        <v>103.13410566041446</v>
      </c>
      <c r="BY101" s="165" t="n">
        <f aca="false" ca="false" dt2D="false" dtr="false" t="normal">10*LOG10($D$29*($D$23/1000000)/2)+$J$12+10*LOG10(BM101)</f>
        <v>22.483240235358902</v>
      </c>
      <c r="BZ101" s="80" t="n">
        <f aca="false" ca="false" dt2D="false" dtr="false" t="normal">$BN$4-(BW101+BP101)+$BX$4+BY101</f>
        <v>89.9643787352631</v>
      </c>
    </row>
    <row outlineLevel="0" r="102">
      <c r="BL102" s="148" t="n">
        <f aca="false" ca="false" dt2D="false" dtr="false" t="normal">BL101+1</f>
        <v>99</v>
      </c>
      <c r="BM102" s="169" t="n">
        <f aca="false" ca="false" dt2D="false" dtr="false" t="normal">BM101+$J$46</f>
        <v>382.5</v>
      </c>
      <c r="BO102" s="170" t="n">
        <f aca="false" ca="false" dt2D="false" dtr="false" t="normal">20*LOG10(BM102)</f>
        <v>51.65262878979273</v>
      </c>
      <c r="BP102" s="170" t="n">
        <f aca="false" ca="false" dt2D="false" dtr="false" t="normal">2*$J$6*(BM102/1000)</f>
        <v>13.407866353458619</v>
      </c>
      <c r="BQ102" s="171" t="n">
        <f aca="false" ca="false" dt2D="false" dtr="false" t="normal">$BN$4-(BO102+BP102)+$BN$8+$BN$10</f>
        <v>113.76996693009244</v>
      </c>
      <c r="BR102" s="149" t="n">
        <f aca="false" ca="false" dt2D="false" dtr="false" t="normal">POWER(10, (BQ102+$D$16)*0.05)*1000</f>
        <v>0.39047059435114473</v>
      </c>
      <c r="BS102" s="172" t="n">
        <f aca="false" ca="false" dt2D="false" dtr="false" t="normal">POWER(10, 0.05*(BO102+BP102))</f>
        <v>1790.7079312792587</v>
      </c>
      <c r="BT102" s="149" t="n">
        <f aca="false" ca="false" dt2D="false" dtr="false" t="normal">BR102*BS102</f>
        <v>699.218790235921</v>
      </c>
      <c r="BW102" s="80" t="n">
        <f aca="false" ca="false" dt2D="false" dtr="false" t="normal">40*LOG10(BM102)</f>
        <v>103.30525757958546</v>
      </c>
      <c r="BY102" s="165" t="n">
        <f aca="false" ca="false" dt2D="false" dtr="false" t="normal">10*LOG10($D$29*($D$23/1000000)/2)+$J$12+10*LOG10(BM102)</f>
        <v>22.52602821515165</v>
      </c>
      <c r="BZ102" s="80" t="n">
        <f aca="false" ca="false" dt2D="false" dtr="false" t="normal">$BN$4-(BW102+BP102)+$BX$4+BY102</f>
        <v>89.70456512575291</v>
      </c>
    </row>
    <row outlineLevel="0" r="103">
      <c r="BL103" s="148" t="n">
        <f aca="false" ca="false" dt2D="false" dtr="false" t="normal">BL102+1</f>
        <v>100</v>
      </c>
      <c r="BM103" s="169" t="n">
        <f aca="false" ca="false" dt2D="false" dtr="false" t="normal">BM102+$J$46</f>
        <v>386.25</v>
      </c>
      <c r="BO103" s="170" t="n">
        <f aca="false" ca="false" dt2D="false" dtr="false" t="normal">20*LOG10(BM103)</f>
        <v>51.73736984865782</v>
      </c>
      <c r="BP103" s="170" t="n">
        <f aca="false" ca="false" dt2D="false" dtr="false" t="normal">2*$J$6*(BM103/1000)</f>
        <v>13.539316023590565</v>
      </c>
      <c r="BQ103" s="171" t="n">
        <f aca="false" ca="false" dt2D="false" dtr="false" t="normal">$BN$4-(BO103+BP103)+$BN$8+$BN$10</f>
        <v>113.55377620109542</v>
      </c>
      <c r="BR103" s="149" t="n">
        <f aca="false" ca="false" dt2D="false" dtr="false" t="normal">POWER(10, (BQ103+$D$16)*0.05)*1000</f>
        <v>0.3808717812728724</v>
      </c>
      <c r="BS103" s="172" t="n">
        <f aca="false" ca="false" dt2D="false" dtr="false" t="normal">POWER(10, 0.05*(BO103+BP103))</f>
        <v>1835.8377401947057</v>
      </c>
      <c r="BT103" s="149" t="n">
        <f aca="false" ca="false" dt2D="false" dtr="false" t="normal">BR103*BS103</f>
        <v>699.2187902359224</v>
      </c>
      <c r="BW103" s="80" t="n">
        <f aca="false" ca="false" dt2D="false" dtr="false" t="normal">40*LOG10(BM103)</f>
        <v>103.47473969731564</v>
      </c>
      <c r="BY103" s="165" t="n">
        <f aca="false" ca="false" dt2D="false" dtr="false" t="normal">10*LOG10($D$29*($D$23/1000000)/2)+$J$12+10*LOG10(BM103)</f>
        <v>22.568398744584197</v>
      </c>
      <c r="BZ103" s="80" t="n">
        <f aca="false" ca="false" dt2D="false" dtr="false" t="normal">$BN$4-(BW103+BP103)+$BX$4+BY103</f>
        <v>89.44600386732331</v>
      </c>
    </row>
    <row outlineLevel="0" r="104">
      <c r="BL104" s="148" t="n">
        <f aca="false" ca="false" dt2D="false" dtr="false" t="normal">BL103+1</f>
        <v>101</v>
      </c>
      <c r="BM104" s="169" t="n">
        <f aca="false" ca="false" dt2D="false" dtr="false" t="normal">BM103+$J$46</f>
        <v>390</v>
      </c>
      <c r="BO104" s="170" t="n">
        <f aca="false" ca="false" dt2D="false" dtr="false" t="normal">20*LOG10(BM104)</f>
        <v>51.821292140529984</v>
      </c>
      <c r="BP104" s="170" t="n">
        <f aca="false" ca="false" dt2D="false" dtr="false" t="normal">2*$J$6*(BM104/1000)</f>
        <v>13.670765693722513</v>
      </c>
      <c r="BQ104" s="171" t="n">
        <f aca="false" ca="false" dt2D="false" dtr="false" t="normal">$BN$4-(BO104+BP104)+$BN$8+$BN$10</f>
        <v>113.33840423909129</v>
      </c>
      <c r="BR104" s="149" t="n">
        <f aca="false" ca="false" dt2D="false" dtr="false" t="normal">POWER(10, (BQ104+$D$16)*0.05)*1000</f>
        <v>0.37154395431146636</v>
      </c>
      <c r="BS104" s="172" t="n">
        <f aca="false" ca="false" dt2D="false" dtr="false" t="normal">POWER(10, 0.05*(BO104+BP104))</f>
        <v>1881.9275138837663</v>
      </c>
      <c r="BT104" s="149" t="n">
        <f aca="false" ca="false" dt2D="false" dtr="false" t="normal">BR104*BS104</f>
        <v>699.2187902359216</v>
      </c>
      <c r="BW104" s="80" t="n">
        <f aca="false" ca="false" dt2D="false" dtr="false" t="normal">40*LOG10(BM104)</f>
        <v>103.64258428105997</v>
      </c>
      <c r="BY104" s="165" t="n">
        <f aca="false" ca="false" dt2D="false" dtr="false" t="normal">10*LOG10($D$29*($D$23/1000000)/2)+$J$12+10*LOG10(BM104)</f>
        <v>22.61035989052028</v>
      </c>
      <c r="BZ104" s="80" t="n">
        <f aca="false" ca="false" dt2D="false" dtr="false" t="normal">$BN$4-(BW104+BP104)+$BX$4+BY104</f>
        <v>89.18867075938311</v>
      </c>
    </row>
    <row outlineLevel="0" r="105">
      <c r="BL105" s="148" t="n">
        <f aca="false" ca="false" dt2D="false" dtr="false" t="normal">BL104+1</f>
        <v>102</v>
      </c>
      <c r="BM105" s="169" t="n">
        <f aca="false" ca="false" dt2D="false" dtr="false" t="normal">BM104+$J$46</f>
        <v>393.75</v>
      </c>
      <c r="BO105" s="170" t="n">
        <f aca="false" ca="false" dt2D="false" dtr="false" t="normal">20*LOG10(BM105)</f>
        <v>51.90441133595314</v>
      </c>
      <c r="BP105" s="170" t="n">
        <f aca="false" ca="false" dt2D="false" dtr="false" t="normal">2*$J$6*(BM105/1000)</f>
        <v>13.80221536385446</v>
      </c>
      <c r="BQ105" s="171" t="n">
        <f aca="false" ca="false" dt2D="false" dtr="false" t="normal">$BN$4-(BO105+BP105)+$BN$8+$BN$10</f>
        <v>113.1238353735362</v>
      </c>
      <c r="BR105" s="149" t="n">
        <f aca="false" ca="false" dt2D="false" dtr="false" t="normal">POWER(10, (BQ105+$D$16)*0.05)*1000</f>
        <v>0.3624780857538358</v>
      </c>
      <c r="BS105" s="172" t="n">
        <f aca="false" ca="false" dt2D="false" dtr="false" t="normal">POWER(10, 0.05*(BO105+BP105))</f>
        <v>1928.9960351169261</v>
      </c>
      <c r="BT105" s="149" t="n">
        <f aca="false" ca="false" dt2D="false" dtr="false" t="normal">BR105*BS105</f>
        <v>699.2187902359224</v>
      </c>
      <c r="BW105" s="80" t="n">
        <f aca="false" ca="false" dt2D="false" dtr="false" t="normal">40*LOG10(BM105)</f>
        <v>103.80882267190628</v>
      </c>
      <c r="BY105" s="165" t="n">
        <f aca="false" ca="false" dt2D="false" dtr="false" t="normal">10*LOG10($D$29*($D$23/1000000)/2)+$J$12+10*LOG10(BM105)</f>
        <v>22.651919488231858</v>
      </c>
      <c r="BZ105" s="80" t="n">
        <f aca="false" ca="false" dt2D="false" dtr="false" t="normal">$BN$4-(BW105+BP105)+$BX$4+BY105</f>
        <v>88.93254229611644</v>
      </c>
    </row>
    <row outlineLevel="0" r="106">
      <c r="BL106" s="148" t="n">
        <f aca="false" ca="false" dt2D="false" dtr="false" t="normal">BL105+1</f>
        <v>103</v>
      </c>
      <c r="BM106" s="169" t="n">
        <f aca="false" ca="false" dt2D="false" dtr="false" t="normal">BM105+$J$46</f>
        <v>397.5</v>
      </c>
      <c r="BO106" s="170" t="n">
        <f aca="false" ca="false" dt2D="false" dtr="false" t="normal">20*LOG10(BM106)</f>
        <v>51.98674265984978</v>
      </c>
      <c r="BP106" s="170" t="n">
        <f aca="false" ca="false" dt2D="false" dtr="false" t="normal">2*$J$6*(BM106/1000)</f>
        <v>13.933665033986408</v>
      </c>
      <c r="BQ106" s="171" t="n">
        <f aca="false" ca="false" dt2D="false" dtr="false" t="normal">$BN$4-(BO106+BP106)+$BN$8+$BN$10</f>
        <v>112.91005437950761</v>
      </c>
      <c r="BR106" s="149" t="n">
        <f aca="false" ca="false" dt2D="false" dtr="false" t="normal">POWER(10, (BQ106+$D$16)*0.05)*1000</f>
        <v>0.3536655076773801</v>
      </c>
      <c r="BS106" s="172" t="n">
        <f aca="false" ca="false" dt2D="false" dtr="false" t="normal">POWER(10, 0.05*(BO106+BP106))</f>
        <v>1977.0624362773956</v>
      </c>
      <c r="BT106" s="149" t="n">
        <f aca="false" ca="false" dt2D="false" dtr="false" t="normal">BR106*BS106</f>
        <v>699.218790235923</v>
      </c>
      <c r="BW106" s="80" t="n">
        <f aca="false" ca="false" dt2D="false" dtr="false" t="normal">40*LOG10(BM106)</f>
        <v>103.97348531969956</v>
      </c>
      <c r="BY106" s="165" t="n">
        <f aca="false" ca="false" dt2D="false" dtr="false" t="normal">10*LOG10($D$29*($D$23/1000000)/2)+$J$12+10*LOG10(BM106)</f>
        <v>22.693085150180178</v>
      </c>
      <c r="BZ106" s="80" t="n">
        <f aca="false" ca="false" dt2D="false" dtr="false" t="normal">$BN$4-(BW106+BP106)+$BX$4+BY106</f>
        <v>88.67759564013953</v>
      </c>
    </row>
    <row outlineLevel="0" r="107">
      <c r="BL107" s="148" t="n">
        <f aca="false" ca="false" dt2D="false" dtr="false" t="normal">BL106+1</f>
        <v>104</v>
      </c>
      <c r="BM107" s="169" t="n">
        <f aca="false" ca="false" dt2D="false" dtr="false" t="normal">BM106+$J$46</f>
        <v>401.25</v>
      </c>
      <c r="BO107" s="170" t="n">
        <f aca="false" ca="false" dt2D="false" dtr="false" t="normal">20*LOG10(BM107)</f>
        <v>52.06830090825857</v>
      </c>
      <c r="BP107" s="170" t="n">
        <f aca="false" ca="false" dt2D="false" dtr="false" t="normal">2*$J$6*(BM107/1000)</f>
        <v>14.065114704118354</v>
      </c>
      <c r="BQ107" s="171" t="n">
        <f aca="false" ca="false" dt2D="false" dtr="false" t="normal">$BN$4-(BO107+BP107)+$BN$8+$BN$10</f>
        <v>112.69704646096687</v>
      </c>
      <c r="BR107" s="149" t="n">
        <f aca="false" ca="false" dt2D="false" dtr="false" t="normal">POWER(10, (BQ107+$D$16)*0.05)*1000</f>
        <v>0.34509789485282794</v>
      </c>
      <c r="BS107" s="172" t="n">
        <f aca="false" ca="false" dt2D="false" dtr="false" t="normal">POWER(10, 0.05*(BO107+BP107))</f>
        <v>2026.146205655978</v>
      </c>
      <c r="BT107" s="149" t="n">
        <f aca="false" ca="false" dt2D="false" dtr="false" t="normal">BR107*BS107</f>
        <v>699.218790235923</v>
      </c>
      <c r="BW107" s="80" t="n">
        <f aca="false" ca="false" dt2D="false" dtr="false" t="normal">40*LOG10(BM107)</f>
        <v>104.13660181651714</v>
      </c>
      <c r="BY107" s="165" t="n">
        <f aca="false" ca="false" dt2D="false" dtr="false" t="normal">10*LOG10($D$29*($D$23/1000000)/2)+$J$12+10*LOG10(BM107)</f>
        <v>22.733864274384572</v>
      </c>
      <c r="BZ107" s="80" t="n">
        <f aca="false" ca="false" dt2D="false" dtr="false" t="normal">$BN$4-(BW107+BP107)+$BX$4+BY107</f>
        <v>88.4238085973944</v>
      </c>
    </row>
    <row outlineLevel="0" r="108">
      <c r="BL108" s="148" t="n">
        <f aca="false" ca="false" dt2D="false" dtr="false" t="normal">BL107+1</f>
        <v>105</v>
      </c>
      <c r="BM108" s="169" t="n">
        <f aca="false" ca="false" dt2D="false" dtr="false" t="normal">BM107+$J$46</f>
        <v>405</v>
      </c>
      <c r="BO108" s="170" t="n">
        <f aca="false" ca="false" dt2D="false" dtr="false" t="normal">20*LOG10(BM108)</f>
        <v>52.149100464293376</v>
      </c>
      <c r="BP108" s="170" t="n">
        <f aca="false" ca="false" dt2D="false" dtr="false" t="normal">2*$J$6*(BM108/1000)</f>
        <v>14.196564374250302</v>
      </c>
      <c r="BQ108" s="171" t="n">
        <f aca="false" ca="false" dt2D="false" dtr="false" t="normal">$BN$4-(BO108+BP108)+$BN$8+$BN$10</f>
        <v>112.48479723480011</v>
      </c>
      <c r="BR108" s="149" t="n">
        <f aca="false" ca="false" dt2D="false" dtr="false" t="normal">POWER(10, (BQ108+$D$16)*0.05)*1000</f>
        <v>0.33676724860115</v>
      </c>
      <c r="BS108" s="172" t="n">
        <f aca="false" ca="false" dt2D="false" dtr="false" t="normal">POWER(10, 0.05*(BO108+BP108))</f>
        <v>2076.2671938566136</v>
      </c>
      <c r="BT108" s="149" t="n">
        <f aca="false" ca="false" dt2D="false" dtr="false" t="normal">BR108*BS108</f>
        <v>699.2187902359223</v>
      </c>
      <c r="BW108" s="80" t="n">
        <f aca="false" ca="false" dt2D="false" dtr="false" t="normal">40*LOG10(BM108)</f>
        <v>104.29820092858675</v>
      </c>
      <c r="BY108" s="165" t="n">
        <f aca="false" ca="false" dt2D="false" dtr="false" t="normal">10*LOG10($D$29*($D$23/1000000)/2)+$J$12+10*LOG10(BM108)</f>
        <v>22.774264052401975</v>
      </c>
      <c r="BZ108" s="80" t="n">
        <f aca="false" ca="false" dt2D="false" dtr="false" t="normal">$BN$4-(BW108+BP108)+$BX$4+BY108</f>
        <v>88.17115959321025</v>
      </c>
    </row>
    <row outlineLevel="0" r="109">
      <c r="BL109" s="148" t="n">
        <f aca="false" ca="false" dt2D="false" dtr="false" t="normal">BL108+1</f>
        <v>106</v>
      </c>
      <c r="BM109" s="169" t="n">
        <f aca="false" ca="false" dt2D="false" dtr="false" t="normal">BM108+$J$46</f>
        <v>408.75</v>
      </c>
      <c r="BO109" s="170" t="n">
        <f aca="false" ca="false" dt2D="false" dtr="false" t="normal">20*LOG10(BM109)</f>
        <v>52.22915531336685</v>
      </c>
      <c r="BP109" s="170" t="n">
        <f aca="false" ca="false" dt2D="false" dtr="false" t="normal">2*$J$6*(BM109/1000)</f>
        <v>14.328014044382249</v>
      </c>
      <c r="BQ109" s="171" t="n">
        <f aca="false" ca="false" dt2D="false" dtr="false" t="normal">$BN$4-(BO109+BP109)+$BN$8+$BN$10</f>
        <v>112.27329271559469</v>
      </c>
      <c r="BR109" s="149" t="n">
        <f aca="false" ca="false" dt2D="false" dtr="false" t="normal">POWER(10, (BQ109+$D$16)*0.05)*1000</f>
        <v>0.3286658815432132</v>
      </c>
      <c r="BS109" s="172" t="n">
        <f aca="false" ca="false" dt2D="false" dtr="false" t="normal">POWER(10, 0.05*(BO109+BP109))</f>
        <v>2127.4456203145305</v>
      </c>
      <c r="BT109" s="149" t="n">
        <f aca="false" ca="false" dt2D="false" dtr="false" t="normal">BR109*BS109</f>
        <v>699.2187902359232</v>
      </c>
      <c r="BW109" s="80" t="n">
        <f aca="false" ca="false" dt2D="false" dtr="false" t="normal">40*LOG10(BM109)</f>
        <v>104.4583106267337</v>
      </c>
      <c r="BY109" s="165" t="n">
        <f aca="false" ca="false" dt2D="false" dtr="false" t="normal">10*LOG10($D$29*($D$23/1000000)/2)+$J$12+10*LOG10(BM109)</f>
        <v>22.814291476938713</v>
      </c>
      <c r="BZ109" s="80" t="n">
        <f aca="false" ca="false" dt2D="false" dtr="false" t="normal">$BN$4-(BW109+BP109)+$BX$4+BY109</f>
        <v>87.91962764946808</v>
      </c>
    </row>
    <row outlineLevel="0" r="110">
      <c r="BL110" s="148" t="n">
        <f aca="false" ca="false" dt2D="false" dtr="false" t="normal">BL109+1</f>
        <v>107</v>
      </c>
      <c r="BM110" s="169" t="n">
        <f aca="false" ca="false" dt2D="false" dtr="false" t="normal">BM109+$J$46</f>
        <v>412.5</v>
      </c>
      <c r="BO110" s="170" t="n">
        <f aca="false" ca="false" dt2D="false" dtr="false" t="normal">20*LOG10(BM110)</f>
        <v>52.30847905771888</v>
      </c>
      <c r="BP110" s="170" t="n">
        <f aca="false" ca="false" dt2D="false" dtr="false" t="normal">2*$J$6*(BM110/1000)</f>
        <v>14.459463714514195</v>
      </c>
      <c r="BQ110" s="171" t="n">
        <f aca="false" ca="false" dt2D="false" dtr="false" t="normal">$BN$4-(BO110+BP110)+$BN$8+$BN$10</f>
        <v>112.06251930111074</v>
      </c>
      <c r="BR110" s="149" t="n">
        <f aca="false" ca="false" dt2D="false" dtr="false" t="normal">POWER(10, (BQ110+$D$16)*0.05)*1000</f>
        <v>0.320786403185301</v>
      </c>
      <c r="BS110" s="172" t="n">
        <f aca="false" ca="false" dt2D="false" dtr="false" t="normal">POWER(10, 0.05*(BO110+BP110))</f>
        <v>2179.702079928939</v>
      </c>
      <c r="BT110" s="149" t="n">
        <f aca="false" ca="false" dt2D="false" dtr="false" t="normal">BR110*BS110</f>
        <v>699.2187902359237</v>
      </c>
      <c r="BW110" s="80" t="n">
        <f aca="false" ca="false" dt2D="false" dtr="false" t="normal">40*LOG10(BM110)</f>
        <v>104.61695811543775</v>
      </c>
      <c r="BY110" s="165" t="n">
        <f aca="false" ca="false" dt2D="false" dtr="false" t="normal">10*LOG10($D$29*($D$23/1000000)/2)+$J$12+10*LOG10(BM110)</f>
        <v>22.853953349114725</v>
      </c>
      <c r="BZ110" s="80" t="n">
        <f aca="false" ca="false" dt2D="false" dtr="false" t="normal">$BN$4-(BW110+BP110)+$BX$4+BY110</f>
        <v>87.6691923628081</v>
      </c>
    </row>
    <row outlineLevel="0" r="111">
      <c r="BL111" s="148" t="n">
        <f aca="false" ca="false" dt2D="false" dtr="false" t="normal">BL110+1</f>
        <v>108</v>
      </c>
      <c r="BM111" s="169" t="n">
        <f aca="false" ca="false" dt2D="false" dtr="false" t="normal">BM110+$J$46</f>
        <v>416.25</v>
      </c>
      <c r="BO111" s="170" t="n">
        <f aca="false" ca="false" dt2D="false" dtr="false" t="normal">20*LOG10(BM111)</f>
        <v>52.38708493028753</v>
      </c>
      <c r="BP111" s="170" t="n">
        <f aca="false" ca="false" dt2D="false" dtr="false" t="normal">2*$J$6*(BM111/1000)</f>
        <v>14.590913384646143</v>
      </c>
      <c r="BQ111" s="171" t="n">
        <f aca="false" ca="false" dt2D="false" dtr="false" t="normal">$BN$4-(BO111+BP111)+$BN$8+$BN$10</f>
        <v>111.85246375841012</v>
      </c>
      <c r="BR111" s="149" t="n">
        <f aca="false" ca="false" dt2D="false" dtr="false" t="normal">POWER(10, (BQ111+$D$16)*0.05)*1000</f>
        <v>0.3131217062877372</v>
      </c>
      <c r="BS111" s="172" t="n">
        <f aca="false" ca="false" dt2D="false" dtr="false" t="normal">POWER(10, 0.05*(BO111+BP111))</f>
        <v>2233.0575498122403</v>
      </c>
      <c r="BT111" s="149" t="n">
        <f aca="false" ca="false" dt2D="false" dtr="false" t="normal">BR111*BS111</f>
        <v>699.2187902359225</v>
      </c>
      <c r="BW111" s="80" t="n">
        <f aca="false" ca="false" dt2D="false" dtr="false" t="normal">40*LOG10(BM111)</f>
        <v>104.77416986057506</v>
      </c>
      <c r="BY111" s="165" t="n">
        <f aca="false" ca="false" dt2D="false" dtr="false" t="normal">10*LOG10($D$29*($D$23/1000000)/2)+$J$12+10*LOG10(BM111)</f>
        <v>22.89325628539905</v>
      </c>
      <c r="BZ111" s="80" t="n">
        <f aca="false" ca="false" dt2D="false" dtr="false" t="normal">$BN$4-(BW111+BP111)+$BX$4+BY111</f>
        <v>87.41983388382317</v>
      </c>
    </row>
    <row outlineLevel="0" r="112">
      <c r="BL112" s="148" t="n">
        <f aca="false" ca="false" dt2D="false" dtr="false" t="normal">BL111+1</f>
        <v>109</v>
      </c>
      <c r="BM112" s="169" t="n">
        <f aca="false" ca="false" dt2D="false" dtr="false" t="normal">BM111+$J$46</f>
        <v>420</v>
      </c>
      <c r="BO112" s="170" t="n">
        <f aca="false" ca="false" dt2D="false" dtr="false" t="normal">20*LOG10(BM112)</f>
        <v>52.46498580795801</v>
      </c>
      <c r="BP112" s="170" t="n">
        <f aca="false" ca="false" dt2D="false" dtr="false" t="normal">2*$J$6*(BM112/1000)</f>
        <v>14.72236305477809</v>
      </c>
      <c r="BQ112" s="171" t="n">
        <f aca="false" ca="false" dt2D="false" dtr="false" t="normal">$BN$4-(BO112+BP112)+$BN$8+$BN$10</f>
        <v>111.64311321060768</v>
      </c>
      <c r="BR112" s="149" t="n">
        <f aca="false" ca="false" dt2D="false" dtr="false" t="normal">POWER(10, (BQ112+$D$16)*0.05)*1000</f>
        <v>0.3056649539676067</v>
      </c>
      <c r="BS112" s="172" t="n">
        <f aca="false" ca="false" dt2D="false" dtr="false" t="normal">POWER(10, 0.05*(BO112+BP112))</f>
        <v>2287.5333961577503</v>
      </c>
      <c r="BT112" s="149" t="n">
        <f aca="false" ca="false" dt2D="false" dtr="false" t="normal">BR112*BS112</f>
        <v>699.2187902359217</v>
      </c>
      <c r="BW112" s="80" t="n">
        <f aca="false" ca="false" dt2D="false" dtr="false" t="normal">40*LOG10(BM112)</f>
        <v>104.92997161591602</v>
      </c>
      <c r="BY112" s="165" t="n">
        <f aca="false" ca="false" dt2D="false" dtr="false" t="normal">10*LOG10($D$29*($D$23/1000000)/2)+$J$12+10*LOG10(BM112)</f>
        <v>22.93220672423429</v>
      </c>
      <c r="BZ112" s="80" t="n">
        <f aca="false" ca="false" dt2D="false" dtr="false" t="normal">$BN$4-(BW112+BP112)+$BX$4+BY112</f>
        <v>87.17153289718551</v>
      </c>
    </row>
    <row outlineLevel="0" r="113">
      <c r="BL113" s="148" t="n">
        <f aca="false" ca="false" dt2D="false" dtr="false" t="normal">BL112+1</f>
        <v>110</v>
      </c>
      <c r="BM113" s="169" t="n">
        <f aca="false" ca="false" dt2D="false" dtr="false" t="normal">BM112+$J$46</f>
        <v>423.75</v>
      </c>
      <c r="BO113" s="170" t="n">
        <f aca="false" ca="false" dt2D="false" dtr="false" t="normal">20*LOG10(BM113)</f>
        <v>52.542194224222776</v>
      </c>
      <c r="BP113" s="170" t="n">
        <f aca="false" ca="false" dt2D="false" dtr="false" t="normal">2*$J$6*(BM113/1000)</f>
        <v>14.85381272491004</v>
      </c>
      <c r="BQ113" s="171" t="n">
        <f aca="false" ca="false" dt2D="false" dtr="false" t="normal">$BN$4-(BO113+BP113)+$BN$8+$BN$10</f>
        <v>111.43445512421098</v>
      </c>
      <c r="BR113" s="149" t="n">
        <f aca="false" ca="false" dt2D="false" dtr="false" t="normal">POWER(10, (BQ113+$D$16)*0.05)*1000</f>
        <v>0.2984095674900306</v>
      </c>
      <c r="BS113" s="172" t="n">
        <f aca="false" ca="false" dt2D="false" dtr="false" t="normal">POWER(10, 0.05*(BO113+BP113))</f>
        <v>2343.151381228026</v>
      </c>
      <c r="BT113" s="149" t="n">
        <f aca="false" ca="false" dt2D="false" dtr="false" t="normal">BR113*BS113</f>
        <v>699.218790235923</v>
      </c>
      <c r="BW113" s="80" t="n">
        <f aca="false" ca="false" dt2D="false" dtr="false" t="normal">40*LOG10(BM113)</f>
        <v>105.08438844844555</v>
      </c>
      <c r="BY113" s="165" t="n">
        <f aca="false" ca="false" dt2D="false" dtr="false" t="normal">10*LOG10($D$29*($D$23/1000000)/2)+$J$12+10*LOG10(BM113)</f>
        <v>22.970810932366675</v>
      </c>
      <c r="BZ113" s="80" t="n">
        <f aca="false" ca="false" dt2D="false" dtr="false" t="normal">$BN$4-(BW113+BP113)+$BX$4+BY113</f>
        <v>86.9242706026564</v>
      </c>
    </row>
    <row outlineLevel="0" r="114">
      <c r="BL114" s="148" t="n">
        <f aca="false" ca="false" dt2D="false" dtr="false" t="normal">BL113+1</f>
        <v>111</v>
      </c>
      <c r="BM114" s="169" t="n">
        <f aca="false" ca="false" dt2D="false" dtr="false" t="normal">BM113+$J$46</f>
        <v>427.5</v>
      </c>
      <c r="BO114" s="170" t="n">
        <f aca="false" ca="false" dt2D="false" dtr="false" t="normal">20*LOG10(BM114)</f>
        <v>52.61872238128383</v>
      </c>
      <c r="BP114" s="170" t="n">
        <f aca="false" ca="false" dt2D="false" dtr="false" t="normal">2*$J$6*(BM114/1000)</f>
        <v>14.985262395041985</v>
      </c>
      <c r="BQ114" s="171" t="n">
        <f aca="false" ca="false" dt2D="false" dtr="false" t="normal">$BN$4-(BO114+BP114)+$BN$8+$BN$10</f>
        <v>111.226477297018</v>
      </c>
      <c r="BR114" s="149" t="n">
        <f aca="false" ca="false" dt2D="false" dtr="false" t="normal">POWER(10, (BQ114+$D$16)*0.05)*1000</f>
        <v>0.29134921470567443</v>
      </c>
      <c r="BS114" s="172" t="n">
        <f aca="false" ca="false" dt2D="false" dtr="false" t="normal">POWER(10, 0.05*(BO114+BP114))</f>
        <v>2399.933670465821</v>
      </c>
      <c r="BT114" s="149" t="n">
        <f aca="false" ca="false" dt2D="false" dtr="false" t="normal">BR114*BS114</f>
        <v>699.2187902359237</v>
      </c>
      <c r="BW114" s="80" t="n">
        <f aca="false" ca="false" dt2D="false" dtr="false" t="normal">40*LOG10(BM114)</f>
        <v>105.23744476256766</v>
      </c>
      <c r="BY114" s="165" t="n">
        <f aca="false" ca="false" dt2D="false" dtr="false" t="normal">10*LOG10($D$29*($D$23/1000000)/2)+$J$12+10*LOG10(BM114)</f>
        <v>23.009075010897202</v>
      </c>
      <c r="BZ114" s="80" t="n">
        <f aca="false" ca="false" dt2D="false" dtr="false" t="normal">$BN$4-(BW114+BP114)+$BX$4+BY114</f>
        <v>86.67802869693288</v>
      </c>
    </row>
    <row outlineLevel="0" r="115">
      <c r="BL115" s="148" t="n">
        <f aca="false" ca="false" dt2D="false" dtr="false" t="normal">BL114+1</f>
        <v>112</v>
      </c>
      <c r="BM115" s="169" t="n">
        <f aca="false" ca="false" dt2D="false" dtr="false" t="normal">BM114+$J$46</f>
        <v>431.25</v>
      </c>
      <c r="BO115" s="170" t="n">
        <f aca="false" ca="false" dt2D="false" dtr="false" t="normal">20*LOG10(BM115)</f>
        <v>52.69458216162661</v>
      </c>
      <c r="BP115" s="170" t="n">
        <f aca="false" ca="false" dt2D="false" dtr="false" t="normal">2*$J$6*(BM115/1000)</f>
        <v>15.116712065173934</v>
      </c>
      <c r="BQ115" s="171" t="n">
        <f aca="false" ca="false" dt2D="false" dtr="false" t="normal">$BN$4-(BO115+BP115)+$BN$8+$BN$10</f>
        <v>111.01916784654327</v>
      </c>
      <c r="BR115" s="149" t="n">
        <f aca="false" ca="false" dt2D="false" dtr="false" t="normal">POWER(10, (BQ115+$D$16)*0.05)*1000</f>
        <v>0.28447779909509324</v>
      </c>
      <c r="BS115" s="172" t="n">
        <f aca="false" ca="false" dt2D="false" dtr="false" t="normal">POWER(10, 0.05*(BO115+BP115))</f>
        <v>2457.902839729837</v>
      </c>
      <c r="BT115" s="149" t="n">
        <f aca="false" ca="false" dt2D="false" dtr="false" t="normal">BR115*BS115</f>
        <v>699.2187902359237</v>
      </c>
      <c r="BW115" s="80" t="n">
        <f aca="false" ca="false" dt2D="false" dtr="false" t="normal">40*LOG10(BM115)</f>
        <v>105.38916432325323</v>
      </c>
      <c r="BY115" s="165" t="n">
        <f aca="false" ca="false" dt2D="false" dtr="false" t="normal">10*LOG10($D$29*($D$23/1000000)/2)+$J$12+10*LOG10(BM115)</f>
        <v>23.047004901068593</v>
      </c>
      <c r="BZ115" s="80" t="n">
        <f aca="false" ca="false" dt2D="false" dtr="false" t="normal">$BN$4-(BW115+BP115)+$BX$4+BY115</f>
        <v>86.43278935628676</v>
      </c>
    </row>
    <row outlineLevel="0" r="116">
      <c r="BL116" s="148" t="n">
        <f aca="false" ca="false" dt2D="false" dtr="false" t="normal">BL115+1</f>
        <v>113</v>
      </c>
      <c r="BM116" s="169" t="n">
        <f aca="false" ca="false" dt2D="false" dtr="false" t="normal">BM115+$J$46</f>
        <v>435</v>
      </c>
      <c r="BO116" s="170" t="n">
        <f aca="false" ca="false" dt2D="false" dtr="false" t="normal">20*LOG10(BM116)</f>
        <v>52.76978513909275</v>
      </c>
      <c r="BP116" s="170" t="n">
        <f aca="false" ca="false" dt2D="false" dtr="false" t="normal">2*$J$6*(BM116/1000)</f>
        <v>15.24816173530588</v>
      </c>
      <c r="BQ116" s="171" t="n">
        <f aca="false" ca="false" dt2D="false" dtr="false" t="normal">$BN$4-(BO116+BP116)+$BN$8+$BN$10</f>
        <v>110.81251519894516</v>
      </c>
      <c r="BR116" s="149" t="n">
        <f aca="false" ca="false" dt2D="false" dtr="false" t="normal">POWER(10, (BQ116+$D$16)*0.05)*1000</f>
        <v>0.2777894493832403</v>
      </c>
      <c r="BS116" s="172" t="n">
        <f aca="false" ca="false" dt2D="false" dtr="false" t="normal">POWER(10, 0.05*(BO116+BP116))</f>
        <v>2517.0818826573764</v>
      </c>
      <c r="BT116" s="149" t="n">
        <f aca="false" ca="false" dt2D="false" dtr="false" t="normal">BR116*BS116</f>
        <v>699.2187902359225</v>
      </c>
      <c r="BW116" s="80" t="n">
        <f aca="false" ca="false" dt2D="false" dtr="false" t="normal">40*LOG10(BM116)</f>
        <v>105.5395702781855</v>
      </c>
      <c r="BY116" s="165" t="n">
        <f aca="false" ca="false" dt2D="false" dtr="false" t="normal">10*LOG10($D$29*($D$23/1000000)/2)+$J$12+10*LOG10(BM116)</f>
        <v>23.08460638980166</v>
      </c>
      <c r="BZ116" s="80" t="n">
        <f aca="false" ca="false" dt2D="false" dtr="false" t="normal">$BN$4-(BW116+BP116)+$BX$4+BY116</f>
        <v>86.18853521995561</v>
      </c>
    </row>
    <row outlineLevel="0" r="117">
      <c r="BL117" s="148" t="n">
        <f aca="false" ca="false" dt2D="false" dtr="false" t="normal">BL116+1</f>
        <v>114</v>
      </c>
      <c r="BM117" s="169" t="n">
        <f aca="false" ca="false" dt2D="false" dtr="false" t="normal">BM116+$J$46</f>
        <v>438.75</v>
      </c>
      <c r="BO117" s="170" t="n">
        <f aca="false" ca="false" dt2D="false" dtr="false" t="normal">20*LOG10(BM117)</f>
        <v>52.84434258947761</v>
      </c>
      <c r="BP117" s="170" t="n">
        <f aca="false" ca="false" dt2D="false" dtr="false" t="normal">2*$J$6*(BM117/1000)</f>
        <v>15.379611405437826</v>
      </c>
      <c r="BQ117" s="171" t="n">
        <f aca="false" ca="false" dt2D="false" dtr="false" t="normal">$BN$4-(BO117+BP117)+$BN$8+$BN$10</f>
        <v>110.60650807842836</v>
      </c>
      <c r="BR117" s="149" t="n">
        <f aca="false" ca="false" dt2D="false" dtr="false" t="normal">POWER(10, (BQ117+$D$16)*0.05)*1000</f>
        <v>0.2712785096899775</v>
      </c>
      <c r="BS117" s="172" t="n">
        <f aca="false" ca="false" dt2D="false" dtr="false" t="normal">POWER(10, 0.05*(BO117+BP117))</f>
        <v>2577.494218156109</v>
      </c>
      <c r="BT117" s="149" t="n">
        <f aca="false" ca="false" dt2D="false" dtr="false" t="normal">BR117*BS117</f>
        <v>699.218790235923</v>
      </c>
      <c r="BW117" s="80" t="n">
        <f aca="false" ca="false" dt2D="false" dtr="false" t="normal">40*LOG10(BM117)</f>
        <v>105.68868517895523</v>
      </c>
      <c r="BY117" s="165" t="n">
        <f aca="false" ca="false" dt2D="false" dtr="false" t="normal">10*LOG10($D$29*($D$23/1000000)/2)+$J$12+10*LOG10(BM117)</f>
        <v>23.121885114994093</v>
      </c>
      <c r="BZ117" s="80" t="n">
        <f aca="false" ca="false" dt2D="false" dtr="false" t="normal">$BN$4-(BW117+BP117)+$BX$4+BY117</f>
        <v>85.94524937424637</v>
      </c>
    </row>
    <row outlineLevel="0" r="118">
      <c r="BL118" s="148" t="n">
        <f aca="false" ca="false" dt2D="false" dtr="false" t="normal">BL117+1</f>
        <v>115</v>
      </c>
      <c r="BM118" s="169" t="n">
        <f aca="false" ca="false" dt2D="false" dtr="false" t="normal">BM117+$J$46</f>
        <v>442.5</v>
      </c>
      <c r="BO118" s="170" t="n">
        <f aca="false" ca="false" dt2D="false" dtr="false" t="normal">20*LOG10(BM118)</f>
        <v>52.91826550067689</v>
      </c>
      <c r="BP118" s="170" t="n">
        <f aca="false" ca="false" dt2D="false" dtr="false" t="normal">2*$J$6*(BM118/1000)</f>
        <v>15.511061075569774</v>
      </c>
      <c r="BQ118" s="171" t="n">
        <f aca="false" ca="false" dt2D="false" dtr="false" t="normal">$BN$4-(BO118+BP118)+$BN$8+$BN$10</f>
        <v>110.40113549709713</v>
      </c>
      <c r="BR118" s="149" t="n">
        <f aca="false" ca="false" dt2D="false" dtr="false" t="normal">POWER(10, (BQ118+$D$16)*0.05)*1000</f>
        <v>0.26493953018473054</v>
      </c>
      <c r="BS118" s="172" t="n">
        <f aca="false" ca="false" dt2D="false" dtr="false" t="normal">POWER(10, 0.05*(BO118+BP118))</f>
        <v>2639.1636980271996</v>
      </c>
      <c r="BT118" s="149" t="n">
        <f aca="false" ca="false" dt2D="false" dtr="false" t="normal">BR118*BS118</f>
        <v>699.2187902359224</v>
      </c>
      <c r="BW118" s="80" t="n">
        <f aca="false" ca="false" dt2D="false" dtr="false" t="normal">40*LOG10(BM118)</f>
        <v>105.83653100135378</v>
      </c>
      <c r="BY118" s="165" t="n">
        <f aca="false" ca="false" dt2D="false" dtr="false" t="normal">10*LOG10($D$29*($D$23/1000000)/2)+$J$12+10*LOG10(BM118)</f>
        <v>23.15884657059373</v>
      </c>
      <c r="BZ118" s="80" t="n">
        <f aca="false" ca="false" dt2D="false" dtr="false" t="normal">$BN$4-(BW118+BP118)+$BX$4+BY118</f>
        <v>85.70291533731552</v>
      </c>
    </row>
    <row outlineLevel="0" r="119">
      <c r="BL119" s="148" t="n">
        <f aca="false" ca="false" dt2D="false" dtr="false" t="normal">BL118+1</f>
        <v>116</v>
      </c>
      <c r="BM119" s="169" t="n">
        <f aca="false" ca="false" dt2D="false" dtr="false" t="normal">BM118+$J$46</f>
        <v>446.25</v>
      </c>
      <c r="BO119" s="170" t="n">
        <f aca="false" ca="false" dt2D="false" dtr="false" t="normal">20*LOG10(BM119)</f>
        <v>52.99156458240499</v>
      </c>
      <c r="BP119" s="170" t="n">
        <f aca="false" ca="false" dt2D="false" dtr="false" t="normal">2*$J$6*(BM119/1000)</f>
        <v>15.64251074570172</v>
      </c>
      <c r="BQ119" s="171" t="n">
        <f aca="false" ca="false" dt2D="false" dtr="false" t="normal">$BN$4-(BO119+BP119)+$BN$8+$BN$10</f>
        <v>110.19638674523708</v>
      </c>
      <c r="BR119" s="149" t="n">
        <f aca="false" ca="false" dt2D="false" dtr="false" t="normal">POWER(10, (BQ119+$D$16)*0.05)*1000</f>
        <v>0.2587672582156037</v>
      </c>
      <c r="BS119" s="172" t="n">
        <f aca="false" ca="false" dt2D="false" dtr="false" t="normal">POWER(10, 0.05*(BO119+BP119))</f>
        <v>2702.114614721995</v>
      </c>
      <c r="BT119" s="149" t="n">
        <f aca="false" ca="false" dt2D="false" dtr="false" t="normal">BR119*BS119</f>
        <v>699.218790235923</v>
      </c>
      <c r="BW119" s="80" t="n">
        <f aca="false" ca="false" dt2D="false" dtr="false" t="normal">40*LOG10(BM119)</f>
        <v>105.98312916480998</v>
      </c>
      <c r="BY119" s="165" t="n">
        <f aca="false" ca="false" dt2D="false" dtr="false" t="normal">10*LOG10($D$29*($D$23/1000000)/2)+$J$12+10*LOG10(BM119)</f>
        <v>23.195496111457782</v>
      </c>
      <c r="BZ119" s="80" t="n">
        <f aca="false" ca="false" dt2D="false" dtr="false" t="normal">$BN$4-(BW119+BP119)+$BX$4+BY119</f>
        <v>85.46151704459142</v>
      </c>
    </row>
    <row outlineLevel="0" r="120">
      <c r="BL120" s="148" t="n">
        <f aca="false" ca="false" dt2D="false" dtr="false" t="normal">BL119+1</f>
        <v>117</v>
      </c>
      <c r="BM120" s="169" t="n">
        <f aca="false" ca="false" dt2D="false" dtr="false" t="normal">BM119+$J$46</f>
        <v>450</v>
      </c>
      <c r="BO120" s="170" t="n">
        <f aca="false" ca="false" dt2D="false" dtr="false" t="normal">20*LOG10(BM120)</f>
        <v>53.06425027550687</v>
      </c>
      <c r="BP120" s="170" t="n">
        <f aca="false" ca="false" dt2D="false" dtr="false" t="normal">2*$J$6*(BM120/1000)</f>
        <v>15.773960415833669</v>
      </c>
      <c r="BQ120" s="171" t="n">
        <f aca="false" ca="false" dt2D="false" dtr="false" t="normal">$BN$4-(BO120+BP120)+$BN$8+$BN$10</f>
        <v>109.99225138200325</v>
      </c>
      <c r="BR120" s="149" t="n">
        <f aca="false" ca="false" dt2D="false" dtr="false" t="normal">POWER(10, (BQ120+$D$16)*0.05)*1000</f>
        <v>0.25275662988520414</v>
      </c>
      <c r="BS120" s="172" t="n">
        <f aca="false" ca="false" dt2D="false" dtr="false" t="normal">POWER(10, 0.05*(BO120+BP120))</f>
        <v>2766.3717092346483</v>
      </c>
      <c r="BT120" s="149" t="n">
        <f aca="false" ca="false" dt2D="false" dtr="false" t="normal">BR120*BS120</f>
        <v>699.2187902359216</v>
      </c>
      <c r="BW120" s="80" t="n">
        <f aca="false" ca="false" dt2D="false" dtr="false" t="normal">40*LOG10(BM120)</f>
        <v>106.12850055101374</v>
      </c>
      <c r="BY120" s="165" t="n">
        <f aca="false" ca="false" dt2D="false" dtr="false" t="normal">10*LOG10($D$29*($D$23/1000000)/2)+$J$12+10*LOG10(BM120)</f>
        <v>23.231838958008723</v>
      </c>
      <c r="BZ120" s="80" t="n">
        <f aca="false" ca="false" dt2D="false" dtr="false" t="normal">$BN$4-(BW120+BP120)+$BX$4+BY120</f>
        <v>85.22103883480663</v>
      </c>
    </row>
    <row outlineLevel="0" r="121">
      <c r="BL121" s="148" t="n">
        <f aca="false" ca="false" dt2D="false" dtr="false" t="normal">BL120+1</f>
        <v>118</v>
      </c>
      <c r="BM121" s="169" t="n">
        <f aca="false" ca="false" dt2D="false" dtr="false" t="normal">BM120+$J$46</f>
        <v>453.75</v>
      </c>
      <c r="BO121" s="170" t="n">
        <f aca="false" ca="false" dt2D="false" dtr="false" t="normal">20*LOG10(BM121)</f>
        <v>53.136332760883384</v>
      </c>
      <c r="BP121" s="170" t="n">
        <f aca="false" ca="false" dt2D="false" dtr="false" t="normal">2*$J$6*(BM121/1000)</f>
        <v>15.905410085965615</v>
      </c>
      <c r="BQ121" s="171" t="n">
        <f aca="false" ca="false" dt2D="false" dtr="false" t="normal">$BN$4-(BO121+BP121)+$BN$8+$BN$10</f>
        <v>109.78871922649478</v>
      </c>
      <c r="BR121" s="149" t="n">
        <f aca="false" ca="false" dt2D="false" dtr="false" t="normal">POWER(10, (BQ121+$D$16)*0.05)*1000</f>
        <v>0.24690276204730743</v>
      </c>
      <c r="BS121" s="172" t="n">
        <f aca="false" ca="false" dt2D="false" dtr="false" t="normal">POWER(10, 0.05*(BO121+BP121))</f>
        <v>2831.9601791329856</v>
      </c>
      <c r="BT121" s="149" t="n">
        <f aca="false" ca="false" dt2D="false" dtr="false" t="normal">BR121*BS121</f>
        <v>699.2187902359217</v>
      </c>
      <c r="BW121" s="80" t="n">
        <f aca="false" ca="false" dt2D="false" dtr="false" t="normal">40*LOG10(BM121)</f>
        <v>106.27266552176677</v>
      </c>
      <c r="BY121" s="165" t="n">
        <f aca="false" ca="false" dt2D="false" dtr="false" t="normal">10*LOG10($D$29*($D$23/1000000)/2)+$J$12+10*LOG10(BM121)</f>
        <v>23.26788020069698</v>
      </c>
      <c r="BZ121" s="80" t="n">
        <f aca="false" ca="false" dt2D="false" dtr="false" t="normal">$BN$4-(BW121+BP121)+$BX$4+BY121</f>
        <v>84.98146543660992</v>
      </c>
    </row>
    <row outlineLevel="0" r="122">
      <c r="BL122" s="148" t="n">
        <f aca="false" ca="false" dt2D="false" dtr="false" t="normal">BL121+1</f>
        <v>119</v>
      </c>
      <c r="BM122" s="169" t="n">
        <f aca="false" ca="false" dt2D="false" dtr="false" t="normal">BM121+$J$46</f>
        <v>457.5</v>
      </c>
      <c r="BO122" s="170" t="n">
        <f aca="false" ca="false" dt2D="false" dtr="false" t="normal">20*LOG10(BM122)</f>
        <v>53.207821968049345</v>
      </c>
      <c r="BP122" s="170" t="n">
        <f aca="false" ca="false" dt2D="false" dtr="false" t="normal">2*$J$6*(BM122/1000)</f>
        <v>16.036859756097563</v>
      </c>
      <c r="BQ122" s="171" t="n">
        <f aca="false" ca="false" dt2D="false" dtr="false" t="normal">$BN$4-(BO122+BP122)+$BN$8+$BN$10</f>
        <v>109.58578034919688</v>
      </c>
      <c r="BR122" s="149" t="n">
        <f aca="false" ca="false" dt2D="false" dtr="false" t="normal">POWER(10, (BQ122+$D$16)*0.05)*1000</f>
        <v>0.24120094470015788</v>
      </c>
      <c r="BS122" s="172" t="n">
        <f aca="false" ca="false" dt2D="false" dtr="false" t="normal">POWER(10, 0.05*(BO122+BP122))</f>
        <v>2898.9056867299437</v>
      </c>
      <c r="BT122" s="149" t="n">
        <f aca="false" ca="false" dt2D="false" dtr="false" t="normal">BR122*BS122</f>
        <v>699.2187902359224</v>
      </c>
      <c r="BW122" s="80" t="n">
        <f aca="false" ca="false" dt2D="false" dtr="false" t="normal">40*LOG10(BM122)</f>
        <v>106.41564393609869</v>
      </c>
      <c r="BY122" s="165" t="n">
        <f aca="false" ca="false" dt2D="false" dtr="false" t="normal">10*LOG10($D$29*($D$23/1000000)/2)+$J$12+10*LOG10(BM122)</f>
        <v>23.30362480427996</v>
      </c>
      <c r="BZ122" s="80" t="n">
        <f aca="false" ca="false" dt2D="false" dtr="false" t="normal">$BN$4-(BW122+BP122)+$BX$4+BY122</f>
        <v>84.74278195572904</v>
      </c>
    </row>
    <row outlineLevel="0" r="123">
      <c r="BL123" s="148" t="n">
        <f aca="false" ca="false" dt2D="false" dtr="false" t="normal">BL122+1</f>
        <v>120</v>
      </c>
      <c r="BM123" s="169" t="n">
        <f aca="false" ca="false" dt2D="false" dtr="false" t="normal">BM122+$J$46</f>
        <v>461.25</v>
      </c>
      <c r="BO123" s="170" t="n">
        <f aca="false" ca="false" dt2D="false" dtr="false" t="normal">20*LOG10(BM123)</f>
        <v>53.27872758334234</v>
      </c>
      <c r="BP123" s="170" t="n">
        <f aca="false" ca="false" dt2D="false" dtr="false" t="normal">2*$J$6*(BM123/1000)</f>
        <v>16.16830942622951</v>
      </c>
      <c r="BQ123" s="171" t="n">
        <f aca="false" ca="false" dt2D="false" dtr="false" t="normal">$BN$4-(BO123+BP123)+$BN$8+$BN$10</f>
        <v>109.38342506377194</v>
      </c>
      <c r="BR123" s="149" t="n">
        <f aca="false" ca="false" dt2D="false" dtr="false" t="normal">POWER(10, (BQ123+$D$16)*0.05)*1000</f>
        <v>0.23564663375378775</v>
      </c>
      <c r="BS123" s="172" t="n">
        <f aca="false" ca="false" dt2D="false" dtr="false" t="normal">POWER(10, 0.05*(BO123+BP123))</f>
        <v>2967.234367398137</v>
      </c>
      <c r="BT123" s="149" t="n">
        <f aca="false" ca="false" dt2D="false" dtr="false" t="normal">BR123*BS123</f>
        <v>699.2187902359208</v>
      </c>
      <c r="BW123" s="80" t="n">
        <f aca="false" ca="false" dt2D="false" dtr="false" t="normal">40*LOG10(BM123)</f>
        <v>106.55745516668468</v>
      </c>
      <c r="BY123" s="165" t="n">
        <f aca="false" ca="false" dt2D="false" dtr="false" t="normal">10*LOG10($D$29*($D$23/1000000)/2)+$J$12+10*LOG10(BM123)</f>
        <v>23.339077611926456</v>
      </c>
      <c r="BZ123" s="80" t="n">
        <f aca="false" ca="false" dt2D="false" dtr="false" t="normal">$BN$4-(BW123+BP123)+$BX$4+BY123</f>
        <v>84.5049738626576</v>
      </c>
    </row>
    <row outlineLevel="0" r="124">
      <c r="BL124" s="148" t="n">
        <f aca="false" ca="false" dt2D="false" dtr="false" t="normal">BL123+1</f>
        <v>121</v>
      </c>
      <c r="BM124" s="169" t="n">
        <f aca="false" ca="false" dt2D="false" dtr="false" t="normal">BM123+$J$46</f>
        <v>465</v>
      </c>
      <c r="BO124" s="170" t="n">
        <f aca="false" ca="false" dt2D="false" dtr="false" t="normal">20*LOG10(BM124)</f>
        <v>53.34905905779908</v>
      </c>
      <c r="BP124" s="170" t="n">
        <f aca="false" ca="false" dt2D="false" dtr="false" t="normal">2*$J$6*(BM124/1000)</f>
        <v>16.29975909636146</v>
      </c>
      <c r="BQ124" s="171" t="n">
        <f aca="false" ca="false" dt2D="false" dtr="false" t="normal">$BN$4-(BO124+BP124)+$BN$8+$BN$10</f>
        <v>109.18164391918327</v>
      </c>
      <c r="BR124" s="149" t="n">
        <f aca="false" ca="false" dt2D="false" dtr="false" t="normal">POWER(10, (BQ124+$D$16)*0.05)*1000</f>
        <v>0.23023544415020714</v>
      </c>
      <c r="BS124" s="172" t="n">
        <f aca="false" ca="false" dt2D="false" dtr="false" t="normal">POWER(10, 0.05*(BO124+BP124))</f>
        <v>3036.9728380298766</v>
      </c>
      <c r="BT124" s="149" t="n">
        <f aca="false" ca="false" dt2D="false" dtr="false" t="normal">BR124*BS124</f>
        <v>699.2187902359237</v>
      </c>
      <c r="BW124" s="80" t="n">
        <f aca="false" ca="false" dt2D="false" dtr="false" t="normal">40*LOG10(BM124)</f>
        <v>106.69811811559816</v>
      </c>
      <c r="BY124" s="165" t="n">
        <f aca="false" ca="false" dt2D="false" dtr="false" t="normal">10*LOG10($D$29*($D$23/1000000)/2)+$J$12+10*LOG10(BM124)</f>
        <v>23.374243349154828</v>
      </c>
      <c r="BZ124" s="80" t="n">
        <f aca="false" ca="false" dt2D="false" dtr="false" t="normal">$BN$4-(BW124+BP124)+$BX$4+BY124</f>
        <v>84.26802698084053</v>
      </c>
    </row>
    <row outlineLevel="0" r="125">
      <c r="BL125" s="148" t="n">
        <f aca="false" ca="false" dt2D="false" dtr="false" t="normal">BL124+1</f>
        <v>122</v>
      </c>
      <c r="BM125" s="169" t="n">
        <f aca="false" ca="false" dt2D="false" dtr="false" t="normal">BM124+$J$46</f>
        <v>468.75</v>
      </c>
      <c r="BO125" s="170" t="n">
        <f aca="false" ca="false" dt2D="false" dtr="false" t="normal">20*LOG10(BM125)</f>
        <v>53.4188256147155</v>
      </c>
      <c r="BP125" s="170" t="n">
        <f aca="false" ca="false" dt2D="false" dtr="false" t="normal">2*$J$6*(BM125/1000)</f>
        <v>16.431208766493405</v>
      </c>
      <c r="BQ125" s="171" t="n">
        <f aca="false" ca="false" dt2D="false" dtr="false" t="normal">$BN$4-(BO125+BP125)+$BN$8+$BN$10</f>
        <v>108.9804276921349</v>
      </c>
      <c r="BR125" s="149" t="n">
        <f aca="false" ca="false" dt2D="false" dtr="false" t="normal">POWER(10, (BQ125+$D$16)*0.05)*1000</f>
        <v>0.22496314331664208</v>
      </c>
      <c r="BS125" s="172" t="n">
        <f aca="false" ca="false" dt2D="false" dtr="false" t="normal">POWER(10, 0.05*(BO125+BP125))</f>
        <v>3108.148205645191</v>
      </c>
      <c r="BT125" s="149" t="n">
        <f aca="false" ca="false" dt2D="false" dtr="false" t="normal">BR125*BS125</f>
        <v>699.218790235923</v>
      </c>
      <c r="BW125" s="80" t="n">
        <f aca="false" ca="false" dt2D="false" dtr="false" t="normal">40*LOG10(BM125)</f>
        <v>106.837651229431</v>
      </c>
      <c r="BY125" s="165" t="n">
        <f aca="false" ca="false" dt2D="false" dtr="false" t="normal">10*LOG10($D$29*($D$23/1000000)/2)+$J$12+10*LOG10(BM125)</f>
        <v>23.409126627613038</v>
      </c>
      <c r="BZ125" s="80" t="n">
        <f aca="false" ca="false" dt2D="false" dtr="false" t="normal">$BN$4-(BW125+BP125)+$BX$4+BY125</f>
        <v>84.03192747533396</v>
      </c>
    </row>
    <row outlineLevel="0" r="126">
      <c r="BL126" s="148" t="n">
        <f aca="false" ca="false" dt2D="false" dtr="false" t="normal">BL125+1</f>
        <v>123</v>
      </c>
      <c r="BM126" s="169" t="n">
        <f aca="false" ca="false" dt2D="false" dtr="false" t="normal">BM125+$J$46</f>
        <v>472.5</v>
      </c>
      <c r="BO126" s="170" t="n">
        <f aca="false" ca="false" dt2D="false" dtr="false" t="normal">20*LOG10(BM126)</f>
        <v>53.48803625690564</v>
      </c>
      <c r="BP126" s="170" t="n">
        <f aca="false" ca="false" dt2D="false" dtr="false" t="normal">2*$J$6*(BM126/1000)</f>
        <v>16.56265843662535</v>
      </c>
      <c r="BQ126" s="171" t="n">
        <f aca="false" ca="false" dt2D="false" dtr="false" t="normal">$BN$4-(BO126+BP126)+$BN$8+$BN$10</f>
        <v>108.77976737981282</v>
      </c>
      <c r="BR126" s="149" t="n">
        <f aca="false" ca="false" dt2D="false" dtr="false" t="normal">POWER(10, (BQ126+$D$16)*0.05)*1000</f>
        <v>0.2198256449332991</v>
      </c>
      <c r="BS126" s="172" t="n">
        <f aca="false" ca="false" dt2D="false" dtr="false" t="normal">POWER(10, 0.05*(BO126+BP126))</f>
        <v>3180.7880761504657</v>
      </c>
      <c r="BT126" s="149" t="n">
        <f aca="false" ca="false" dt2D="false" dtr="false" t="normal">BR126*BS126</f>
        <v>699.2187902359237</v>
      </c>
      <c r="BW126" s="80" t="n">
        <f aca="false" ca="false" dt2D="false" dtr="false" t="normal">40*LOG10(BM126)</f>
        <v>106.97607251381127</v>
      </c>
      <c r="BY126" s="165" t="n">
        <f aca="false" ca="false" dt2D="false" dtr="false" t="normal">10*LOG10($D$29*($D$23/1000000)/2)+$J$12+10*LOG10(BM126)</f>
        <v>23.443731948708106</v>
      </c>
      <c r="BZ126" s="80" t="n">
        <f aca="false" ca="false" dt2D="false" dtr="false" t="normal">$BN$4-(BW126+BP126)+$BX$4+BY126</f>
        <v>83.7966618419168</v>
      </c>
    </row>
    <row outlineLevel="0" r="127">
      <c r="BL127" s="148" t="n">
        <f aca="false" ca="false" dt2D="false" dtr="false" t="normal">BL126+1</f>
        <v>124</v>
      </c>
      <c r="BM127" s="169" t="n">
        <f aca="false" ca="false" dt2D="false" dtr="false" t="normal">BM126+$J$46</f>
        <v>476.25</v>
      </c>
      <c r="BO127" s="170" t="n">
        <f aca="false" ca="false" dt2D="false" dtr="false" t="normal">20*LOG10(BM127)</f>
        <v>53.556699773673515</v>
      </c>
      <c r="BP127" s="170" t="n">
        <f aca="false" ca="false" dt2D="false" dtr="false" t="normal">2*$J$6*(BM127/1000)</f>
        <v>16.694108106757298</v>
      </c>
      <c r="BQ127" s="171" t="n">
        <f aca="false" ca="false" dt2D="false" dtr="false" t="normal">$BN$4-(BO127+BP127)+$BN$8+$BN$10</f>
        <v>108.57965419291298</v>
      </c>
      <c r="BR127" s="149" t="n">
        <f aca="false" ca="false" dt2D="false" dtr="false" t="normal">POWER(10, (BQ127+$D$16)*0.05)*1000</f>
        <v>0.2148190029982568</v>
      </c>
      <c r="BS127" s="172" t="n">
        <f aca="false" ca="false" dt2D="false" dtr="false" t="normal">POWER(10, 0.05*(BO127+BP127))</f>
        <v>3254.920563250153</v>
      </c>
      <c r="BT127" s="149" t="n">
        <f aca="false" ca="false" dt2D="false" dtr="false" t="normal">BR127*BS127</f>
        <v>699.2187902359223</v>
      </c>
      <c r="BW127" s="80" t="n">
        <f aca="false" ca="false" dt2D="false" dtr="false" t="normal">40*LOG10(BM127)</f>
        <v>107.11339954734703</v>
      </c>
      <c r="BY127" s="165" t="n">
        <f aca="false" ca="false" dt2D="false" dtr="false" t="normal">10*LOG10($D$29*($D$23/1000000)/2)+$J$12+10*LOG10(BM127)</f>
        <v>23.478063707092044</v>
      </c>
      <c r="BZ127" s="80" t="n">
        <f aca="false" ca="false" dt2D="false" dtr="false" t="normal">$BN$4-(BW127+BP127)+$BX$4+BY127</f>
        <v>83.56221689663305</v>
      </c>
    </row>
    <row outlineLevel="0" r="128">
      <c r="BL128" s="148" t="n">
        <f aca="false" ca="false" dt2D="false" dtr="false" t="normal">BL127+1</f>
        <v>125</v>
      </c>
      <c r="BM128" s="169" t="n">
        <f aca="false" ca="false" dt2D="false" dtr="false" t="normal">BM127+$J$46</f>
        <v>480</v>
      </c>
      <c r="BO128" s="170" t="n">
        <f aca="false" ca="false" dt2D="false" dtr="false" t="normal">20*LOG10(BM128)</f>
        <v>53.624824747511745</v>
      </c>
      <c r="BP128" s="170" t="n">
        <f aca="false" ca="false" dt2D="false" dtr="false" t="normal">2*$J$6*(BM128/1000)</f>
        <v>16.825557776889244</v>
      </c>
      <c r="BQ128" s="171" t="n">
        <f aca="false" ca="false" dt2D="false" dtr="false" t="normal">$BN$4-(BO128+BP128)+$BN$8+$BN$10</f>
        <v>108.3800795489428</v>
      </c>
      <c r="BR128" s="149" t="n">
        <f aca="false" ca="false" dt2D="false" dtr="false" t="normal">POWER(10, (BQ128+$D$16)*0.05)*1000</f>
        <v>0.20993940617321136</v>
      </c>
      <c r="BS128" s="172" t="n">
        <f aca="false" ca="false" dt2D="false" dtr="false" t="normal">POWER(10, 0.05*(BO128+BP128))</f>
        <v>3330.5742975143494</v>
      </c>
      <c r="BT128" s="149" t="n">
        <f aca="false" ca="false" dt2D="false" dtr="false" t="normal">BR128*BS128</f>
        <v>699.218790235923</v>
      </c>
      <c r="BW128" s="80" t="n">
        <f aca="false" ca="false" dt2D="false" dtr="false" t="normal">40*LOG10(BM128)</f>
        <v>107.24964949502349</v>
      </c>
      <c r="BY128" s="165" t="n">
        <f aca="false" ca="false" dt2D="false" dtr="false" t="normal">10*LOG10($D$29*($D$23/1000000)/2)+$J$12+10*LOG10(BM128)</f>
        <v>23.51212619401116</v>
      </c>
      <c r="BZ128" s="80" t="n">
        <f aca="false" ca="false" dt2D="false" dtr="false" t="normal">$BN$4-(BW128+BP128)+$BX$4+BY128</f>
        <v>83.32857976574375</v>
      </c>
    </row>
    <row outlineLevel="0" r="129">
      <c r="BL129" s="148" t="n">
        <f aca="false" ca="false" dt2D="false" dtr="false" t="normal">BL128+1</f>
        <v>126</v>
      </c>
      <c r="BM129" s="169" t="n">
        <f aca="false" ca="false" dt2D="false" dtr="false" t="normal">BM128+$J$46</f>
        <v>483.75</v>
      </c>
      <c r="BO129" s="170" t="n">
        <f aca="false" ca="false" dt2D="false" dtr="false" t="normal">20*LOG10(BM129)</f>
        <v>53.69241956053935</v>
      </c>
      <c r="BP129" s="170" t="n">
        <f aca="false" ca="false" dt2D="false" dtr="false" t="normal">2*$J$6*(BM129/1000)</f>
        <v>16.957007447021194</v>
      </c>
      <c r="BQ129" s="171" t="n">
        <f aca="false" ca="false" dt2D="false" dtr="false" t="normal">$BN$4-(BO129+BP129)+$BN$8+$BN$10</f>
        <v>108.18103506578325</v>
      </c>
      <c r="BR129" s="149" t="n">
        <f aca="false" ca="false" dt2D="false" dtr="false" t="normal">POWER(10, (BQ129+$D$16)*0.05)*1000</f>
        <v>0.2051831723947858</v>
      </c>
      <c r="BS129" s="172" t="n">
        <f aca="false" ca="false" dt2D="false" dtr="false" t="normal">POWER(10, 0.05*(BO129+BP129))</f>
        <v>3407.7784356047505</v>
      </c>
      <c r="BT129" s="149" t="n">
        <f aca="false" ca="false" dt2D="false" dtr="false" t="normal">BR129*BS129</f>
        <v>699.218790235923</v>
      </c>
      <c r="BW129" s="80" t="n">
        <f aca="false" ca="false" dt2D="false" dtr="false" t="normal">40*LOG10(BM129)</f>
        <v>107.3848391210787</v>
      </c>
      <c r="BY129" s="165" t="n">
        <f aca="false" ca="false" dt2D="false" dtr="false" t="normal">10*LOG10($D$29*($D$23/1000000)/2)+$J$12+10*LOG10(BM129)</f>
        <v>23.54592360052496</v>
      </c>
      <c r="BZ129" s="80" t="n">
        <f aca="false" ca="false" dt2D="false" dtr="false" t="normal">$BN$4-(BW129+BP129)+$BX$4+BY129</f>
        <v>83.09573787607039</v>
      </c>
    </row>
    <row outlineLevel="0" r="130">
      <c r="BL130" s="148" t="n">
        <f aca="false" ca="false" dt2D="false" dtr="false" t="normal">BL129+1</f>
        <v>127</v>
      </c>
      <c r="BM130" s="169" t="n">
        <f aca="false" ca="false" dt2D="false" dtr="false" t="normal">BM129+$J$46</f>
        <v>487.5</v>
      </c>
      <c r="BO130" s="170" t="n">
        <f aca="false" ca="false" dt2D="false" dtr="false" t="normal">20*LOG10(BM130)</f>
        <v>53.759492400691116</v>
      </c>
      <c r="BP130" s="170" t="n">
        <f aca="false" ca="false" dt2D="false" dtr="false" t="normal">2*$J$6*(BM130/1000)</f>
        <v>17.08845711715314</v>
      </c>
      <c r="BQ130" s="171" t="n">
        <f aca="false" ca="false" dt2D="false" dtr="false" t="normal">$BN$4-(BO130+BP130)+$BN$8+$BN$10</f>
        <v>107.98251255549954</v>
      </c>
      <c r="BR130" s="149" t="n">
        <f aca="false" ca="false" dt2D="false" dtr="false" t="normal">POWER(10, (BQ130+$D$16)*0.05)*1000</f>
        <v>0.20054674373707243</v>
      </c>
      <c r="BS130" s="172" t="n">
        <f aca="false" ca="false" dt2D="false" dtr="false" t="normal">POWER(10, 0.05*(BO130+BP130))</f>
        <v>3486.562669661871</v>
      </c>
      <c r="BT130" s="149" t="n">
        <f aca="false" ca="false" dt2D="false" dtr="false" t="normal">BR130*BS130</f>
        <v>699.2187902359224</v>
      </c>
      <c r="BW130" s="80" t="n">
        <f aca="false" ca="false" dt2D="false" dtr="false" t="normal">40*LOG10(BM130)</f>
        <v>107.51898480138223</v>
      </c>
      <c r="BY130" s="165" t="n">
        <f aca="false" ca="false" dt2D="false" dtr="false" t="normal">10*LOG10($D$29*($D$23/1000000)/2)+$J$12+10*LOG10(BM130)</f>
        <v>23.579460020600845</v>
      </c>
      <c r="BZ130" s="80" t="n">
        <f aca="false" ca="false" dt2D="false" dtr="false" t="normal">$BN$4-(BW130+BP130)+$BX$4+BY130</f>
        <v>82.8636789457108</v>
      </c>
    </row>
    <row outlineLevel="0" r="131">
      <c r="BL131" s="148" t="n">
        <f aca="false" ca="false" dt2D="false" dtr="false" t="normal">BL130+1</f>
        <v>128</v>
      </c>
      <c r="BM131" s="169" t="n">
        <f aca="false" ca="false" dt2D="false" dtr="false" t="normal">BM130+$J$46</f>
        <v>491.25</v>
      </c>
      <c r="BO131" s="170" t="n">
        <f aca="false" ca="false" dt2D="false" dtr="false" t="normal">20*LOG10(BM131)</f>
        <v>53.82605126766967</v>
      </c>
      <c r="BP131" s="170" t="n">
        <f aca="false" ca="false" dt2D="false" dtr="false" t="normal">2*$J$6*(BM131/1000)</f>
        <v>17.21990678728509</v>
      </c>
      <c r="BQ131" s="171" t="n">
        <f aca="false" ca="false" dt2D="false" dtr="false" t="normal">$BN$4-(BO131+BP131)+$BN$8+$BN$10</f>
        <v>107.78450401838904</v>
      </c>
      <c r="BR131" s="149" t="n">
        <f aca="false" ca="false" dt2D="false" dtr="false" t="normal">POWER(10, (BQ131+$D$16)*0.05)*1000</f>
        <v>0.19602668151194347</v>
      </c>
      <c r="BS131" s="172" t="n">
        <f aca="false" ca="false" dt2D="false" dtr="false" t="normal">POWER(10, 0.05*(BO131+BP131))</f>
        <v>3566.95723685615</v>
      </c>
      <c r="BT131" s="149" t="n">
        <f aca="false" ca="false" dt2D="false" dtr="false" t="normal">BR131*BS131</f>
        <v>699.2187902359224</v>
      </c>
      <c r="BW131" s="80" t="n">
        <f aca="false" ca="false" dt2D="false" dtr="false" t="normal">40*LOG10(BM131)</f>
        <v>107.65210253533934</v>
      </c>
      <c r="BY131" s="165" t="n">
        <f aca="false" ca="false" dt2D="false" dtr="false" t="normal">10*LOG10($D$29*($D$23/1000000)/2)+$J$12+10*LOG10(BM131)</f>
        <v>23.61273945409012</v>
      </c>
      <c r="BZ131" s="80" t="n">
        <f aca="false" ca="false" dt2D="false" dtr="false" t="normal">$BN$4-(BW131+BP131)+$BX$4+BY131</f>
        <v>82.63239097511102</v>
      </c>
    </row>
    <row outlineLevel="0" r="132">
      <c r="BL132" s="148" t="n">
        <f aca="false" ca="false" dt2D="false" dtr="false" t="normal">BL131+1</f>
        <v>129</v>
      </c>
      <c r="BM132" s="169" t="n">
        <f aca="false" ca="false" dt2D="false" dtr="false" t="normal">BM131+$J$46</f>
        <v>495</v>
      </c>
      <c r="BO132" s="170" t="n">
        <f aca="false" ca="false" dt2D="false" dtr="false" t="normal">20*LOG10(BM132)</f>
        <v>53.89210397867138</v>
      </c>
      <c r="BP132" s="170" t="n">
        <f aca="false" ca="false" dt2D="false" dtr="false" t="normal">2*$J$6*(BM132/1000)</f>
        <v>17.351356457417037</v>
      </c>
      <c r="BQ132" s="171" t="n">
        <f aca="false" ca="false" dt2D="false" dtr="false" t="normal">$BN$4-(BO132+BP132)+$BN$8+$BN$10</f>
        <v>107.58700163725538</v>
      </c>
      <c r="BR132" s="149" t="n">
        <f aca="false" ca="false" dt2D="false" dtr="false" t="normal">POWER(10, (BQ132+$D$16)*0.05)*1000</f>
        <v>0.19161966159448057</v>
      </c>
      <c r="BS132" s="172" t="n">
        <f aca="false" ca="false" dt2D="false" dtr="false" t="normal">POWER(10, 0.05*(BO132+BP132))</f>
        <v>3648.9929291058897</v>
      </c>
      <c r="BT132" s="149" t="n">
        <f aca="false" ca="false" dt2D="false" dtr="false" t="normal">BR132*BS132</f>
        <v>699.218790235923</v>
      </c>
      <c r="BW132" s="80" t="n">
        <f aca="false" ca="false" dt2D="false" dtr="false" t="normal">40*LOG10(BM132)</f>
        <v>107.78420795734276</v>
      </c>
      <c r="BY132" s="165" t="n">
        <f aca="false" ca="false" dt2D="false" dtr="false" t="normal">10*LOG10($D$29*($D$23/1000000)/2)+$J$12+10*LOG10(BM132)</f>
        <v>23.645765809590976</v>
      </c>
      <c r="BZ132" s="80" t="n">
        <f aca="false" ca="false" dt2D="false" dtr="false" t="normal">$BN$4-(BW132+BP132)+$BX$4+BY132</f>
        <v>82.4018622384765</v>
      </c>
    </row>
    <row outlineLevel="0" r="133">
      <c r="BL133" s="148" t="n">
        <f aca="false" ca="false" dt2D="false" dtr="false" t="normal">BL132+1</f>
        <v>130</v>
      </c>
      <c r="BM133" s="169" t="n">
        <f aca="false" ca="false" dt2D="false" dtr="false" t="normal">BM132+$J$46</f>
        <v>498.75</v>
      </c>
      <c r="BO133" s="170" t="n">
        <f aca="false" ca="false" dt2D="false" dtr="false" t="normal">20*LOG10(BM133)</f>
        <v>53.95765817389609</v>
      </c>
      <c r="BP133" s="170" t="n">
        <f aca="false" ca="false" dt2D="false" dtr="false" t="normal">2*$J$6*(BM133/1000)</f>
        <v>17.482806127548983</v>
      </c>
      <c r="BQ133" s="171" t="n">
        <f aca="false" ca="false" dt2D="false" dtr="false" t="normal">$BN$4-(BO133+BP133)+$BN$8+$BN$10</f>
        <v>107.38999777189872</v>
      </c>
      <c r="BR133" s="149" t="n">
        <f aca="false" ca="false" dt2D="false" dtr="false" t="normal">POWER(10, (BQ133+$D$16)*0.05)*1000</f>
        <v>0.1873224699616456</v>
      </c>
      <c r="BS133" s="172" t="n">
        <f aca="false" ca="false" dt2D="false" dtr="false" t="normal">POWER(10, 0.05*(BO133+BP133))</f>
        <v>3732.701102964785</v>
      </c>
      <c r="BT133" s="149" t="n">
        <f aca="false" ca="false" dt2D="false" dtr="false" t="normal">BR133*BS133</f>
        <v>699.2187902359224</v>
      </c>
      <c r="BW133" s="80" t="n">
        <f aca="false" ca="false" dt2D="false" dtr="false" t="normal">40*LOG10(BM133)</f>
        <v>107.91531634779219</v>
      </c>
      <c r="BY133" s="165" t="n">
        <f aca="false" ca="false" dt2D="false" dtr="false" t="normal">10*LOG10($D$29*($D$23/1000000)/2)+$J$12+10*LOG10(BM133)</f>
        <v>23.678542907203333</v>
      </c>
      <c r="BZ133" s="80" t="n">
        <f aca="false" ca="false" dt2D="false" dtr="false" t="normal">$BN$4-(BW133+BP133)+$BX$4+BY133</f>
        <v>82.1720812755075</v>
      </c>
    </row>
    <row outlineLevel="0" r="134">
      <c r="BL134" s="148" t="n">
        <f aca="false" ca="false" dt2D="false" dtr="false" t="normal">BL133+1</f>
        <v>131</v>
      </c>
      <c r="BM134" s="169" t="n">
        <f aca="false" ca="false" dt2D="false" dtr="false" t="normal">BM133+$J$46</f>
        <v>502.5</v>
      </c>
      <c r="BO134" s="170" t="n">
        <f aca="false" ca="false" dt2D="false" dtr="false" t="normal">20*LOG10(BM134)</f>
        <v>54.02272132185053</v>
      </c>
      <c r="BP134" s="170" t="n">
        <f aca="false" ca="false" dt2D="false" dtr="false" t="normal">2*$J$6*(BM134/1000)</f>
        <v>17.61425579768093</v>
      </c>
      <c r="BQ134" s="171" t="n">
        <f aca="false" ca="false" dt2D="false" dtr="false" t="normal">$BN$4-(BO134+BP134)+$BN$8+$BN$10</f>
        <v>107.19348495381234</v>
      </c>
      <c r="BR134" s="149" t="n">
        <f aca="false" ca="false" dt2D="false" dtr="false" t="normal">POWER(10, (BQ134+$D$16)*0.05)*1000</f>
        <v>0.18313199843301395</v>
      </c>
      <c r="BS134" s="172" t="n">
        <f aca="false" ca="false" dt2D="false" dtr="false" t="normal">POWER(10, 0.05*(BO134+BP134))</f>
        <v>3818.1136896820576</v>
      </c>
      <c r="BT134" s="149" t="n">
        <f aca="false" ca="false" dt2D="false" dtr="false" t="normal">BR134*BS134</f>
        <v>699.2187902359237</v>
      </c>
      <c r="BW134" s="80" t="n">
        <f aca="false" ca="false" dt2D="false" dtr="false" t="normal">40*LOG10(BM134)</f>
        <v>108.04544264370107</v>
      </c>
      <c r="BY134" s="165" t="n">
        <f aca="false" ca="false" dt2D="false" dtr="false" t="normal">10*LOG10($D$29*($D$23/1000000)/2)+$J$12+10*LOG10(BM134)</f>
        <v>23.711074481180553</v>
      </c>
      <c r="BZ134" s="80" t="n">
        <f aca="false" ca="false" dt2D="false" dtr="false" t="normal">$BN$4-(BW134+BP134)+$BX$4+BY134</f>
        <v>81.94303688344388</v>
      </c>
    </row>
    <row outlineLevel="0" r="135">
      <c r="BL135" s="148" t="n">
        <f aca="false" ca="false" dt2D="false" dtr="false" t="normal">BL134+1</f>
        <v>132</v>
      </c>
      <c r="BM135" s="169" t="n">
        <f aca="false" ca="false" dt2D="false" dtr="false" t="normal">BM134+$J$46</f>
        <v>506.25</v>
      </c>
      <c r="BO135" s="170" t="n">
        <f aca="false" ca="false" dt2D="false" dtr="false" t="normal">20*LOG10(BM135)</f>
        <v>54.0873007244545</v>
      </c>
      <c r="BP135" s="170" t="n">
        <f aca="false" ca="false" dt2D="false" dtr="false" t="normal">2*$J$6*(BM135/1000)</f>
        <v>17.745705467812876</v>
      </c>
      <c r="BQ135" s="171" t="n">
        <f aca="false" ca="false" dt2D="false" dtr="false" t="normal">$BN$4-(BO135+BP135)+$BN$8+$BN$10</f>
        <v>106.9974558810764</v>
      </c>
      <c r="BR135" s="149" t="n">
        <f aca="false" ca="false" dt2D="false" dtr="false" t="normal">POWER(10, (BQ135+$D$16)*0.05)*1000</f>
        <v>0.17904524060305751</v>
      </c>
      <c r="BS135" s="172" t="n">
        <f aca="false" ca="false" dt2D="false" dtr="false" t="normal">POWER(10, 0.05*(BO135+BP135))</f>
        <v>3905.2632054380406</v>
      </c>
      <c r="BT135" s="149" t="n">
        <f aca="false" ca="false" dt2D="false" dtr="false" t="normal">BR135*BS135</f>
        <v>699.2187902359216</v>
      </c>
      <c r="BW135" s="80" t="n">
        <f aca="false" ca="false" dt2D="false" dtr="false" t="normal">40*LOG10(BM135)</f>
        <v>108.174601448909</v>
      </c>
      <c r="BY135" s="165" t="n">
        <f aca="false" ca="false" dt2D="false" dtr="false" t="normal">10*LOG10($D$29*($D$23/1000000)/2)+$J$12+10*LOG10(BM135)</f>
        <v>23.743364182482537</v>
      </c>
      <c r="BZ135" s="80" t="n">
        <f aca="false" ca="false" dt2D="false" dtr="false" t="normal">$BN$4-(BW135+BP135)+$BX$4+BY135</f>
        <v>81.714718109406</v>
      </c>
    </row>
    <row outlineLevel="0" r="136">
      <c r="BL136" s="148" t="n">
        <f aca="false" ca="false" dt2D="false" dtr="false" t="normal">BL135+1</f>
        <v>133</v>
      </c>
      <c r="BM136" s="169" t="n">
        <f aca="false" ca="false" dt2D="false" dtr="false" t="normal">BM135+$J$46</f>
        <v>510</v>
      </c>
      <c r="BO136" s="170" t="n">
        <f aca="false" ca="false" dt2D="false" dtr="false" t="normal">20*LOG10(BM136)</f>
        <v>54.15140352195873</v>
      </c>
      <c r="BP136" s="170" t="n">
        <f aca="false" ca="false" dt2D="false" dtr="false" t="normal">2*$J$6*(BM136/1000)</f>
        <v>17.877155137944825</v>
      </c>
      <c r="BQ136" s="171" t="n">
        <f aca="false" ca="false" dt2D="false" dtr="false" t="normal">$BN$4-(BO136+BP136)+$BN$8+$BN$10</f>
        <v>106.80190341344024</v>
      </c>
      <c r="BR136" s="149" t="n">
        <f aca="false" ca="false" dt2D="false" dtr="false" t="normal">POWER(10, (BQ136+$D$16)*0.05)*1000</f>
        <v>0.1750592879550919</v>
      </c>
      <c r="BS136" s="172" t="n">
        <f aca="false" ca="false" dt2D="false" dtr="false" t="normal">POWER(10, 0.05*(BO136+BP136))</f>
        <v>3994.1827617583676</v>
      </c>
      <c r="BT136" s="149" t="n">
        <f aca="false" ca="false" dt2D="false" dtr="false" t="normal">BR136*BS136</f>
        <v>699.2187902359224</v>
      </c>
      <c r="BW136" s="80" t="n">
        <f aca="false" ca="false" dt2D="false" dtr="false" t="normal">40*LOG10(BM136)</f>
        <v>108.30280704391745</v>
      </c>
      <c r="BY136" s="165" t="n">
        <f aca="false" ca="false" dt2D="false" dtr="false" t="normal">10*LOG10($D$29*($D$23/1000000)/2)+$J$12+10*LOG10(BM136)</f>
        <v>23.77541558123465</v>
      </c>
      <c r="BZ136" s="80" t="n">
        <f aca="false" ca="false" dt2D="false" dtr="false" t="normal">$BN$4-(BW136+BP136)+$BX$4+BY136</f>
        <v>81.4871142430177</v>
      </c>
    </row>
    <row outlineLevel="0" r="137">
      <c r="BL137" s="148" t="n">
        <f aca="false" ca="false" dt2D="false" dtr="false" t="normal">BL136+1</f>
        <v>134</v>
      </c>
      <c r="BM137" s="169" t="n">
        <f aca="false" ca="false" dt2D="false" dtr="false" t="normal">BM136+$J$46</f>
        <v>513.75</v>
      </c>
      <c r="BO137" s="170" t="n">
        <f aca="false" ca="false" dt2D="false" dtr="false" t="normal">20*LOG10(BM137)</f>
        <v>54.21503669768251</v>
      </c>
      <c r="BP137" s="170" t="n">
        <f aca="false" ca="false" dt2D="false" dtr="false" t="normal">2*$J$6*(BM137/1000)</f>
        <v>18.00860480807677</v>
      </c>
      <c r="BQ137" s="171" t="n">
        <f aca="false" ca="false" dt2D="false" dtr="false" t="normal">$BN$4-(BO137+BP137)+$BN$8+$BN$10</f>
        <v>106.60682056758452</v>
      </c>
      <c r="BR137" s="149" t="n">
        <f aca="false" ca="false" dt2D="false" dtr="false" t="normal">POWER(10, (BQ137+$D$16)*0.05)*1000</f>
        <v>0.17117132614756</v>
      </c>
      <c r="BS137" s="172" t="n">
        <f aca="false" ca="false" dt2D="false" dtr="false" t="normal">POWER(10, 0.05*(BO137+BP137))</f>
        <v>4084.9060761096957</v>
      </c>
      <c r="BT137" s="149" t="n">
        <f aca="false" ca="false" dt2D="false" dtr="false" t="normal">BR137*BS137</f>
        <v>699.2187902359223</v>
      </c>
      <c r="BW137" s="80" t="n">
        <f aca="false" ca="false" dt2D="false" dtr="false" t="normal">40*LOG10(BM137)</f>
        <v>108.43007339536501</v>
      </c>
      <c r="BY137" s="165" t="n">
        <f aca="false" ca="false" dt2D="false" dtr="false" t="normal">10*LOG10($D$29*($D$23/1000000)/2)+$J$12+10*LOG10(BM137)</f>
        <v>23.80723216909654</v>
      </c>
      <c r="BZ137" s="80" t="n">
        <f aca="false" ca="false" dt2D="false" dtr="false" t="normal">$BN$4-(BW137+BP137)+$BX$4+BY137</f>
        <v>81.26021480930008</v>
      </c>
    </row>
    <row outlineLevel="0" r="138">
      <c r="BL138" s="148" t="n">
        <f aca="false" ca="false" dt2D="false" dtr="false" t="normal">BL137+1</f>
        <v>135</v>
      </c>
      <c r="BM138" s="169" t="n">
        <f aca="false" ca="false" dt2D="false" dtr="false" t="normal">BM137+$J$46</f>
        <v>517.5</v>
      </c>
      <c r="BO138" s="170" t="n">
        <f aca="false" ca="false" dt2D="false" dtr="false" t="normal">20*LOG10(BM138)</f>
        <v>54.27820708257911</v>
      </c>
      <c r="BP138" s="170" t="n">
        <f aca="false" ca="false" dt2D="false" dtr="false" t="normal">2*$J$6*(BM138/1000)</f>
        <v>18.140054478208718</v>
      </c>
      <c r="BQ138" s="171" t="n">
        <f aca="false" ca="false" dt2D="false" dtr="false" t="normal">$BN$4-(BO138+BP138)+$BN$8+$BN$10</f>
        <v>106.41220051255596</v>
      </c>
      <c r="BR138" s="149" t="n">
        <f aca="false" ca="false" dt2D="false" dtr="false" t="normal">POWER(10, (BQ138+$D$16)*0.05)*1000</f>
        <v>0.16737863146389217</v>
      </c>
      <c r="BS138" s="172" t="n">
        <f aca="false" ca="false" dt2D="false" dtr="false" t="normal">POWER(10, 0.05*(BO138+BP138))</f>
        <v>4177.467482680195</v>
      </c>
      <c r="BT138" s="149" t="n">
        <f aca="false" ca="false" dt2D="false" dtr="false" t="normal">BR138*BS138</f>
        <v>699.2187902359217</v>
      </c>
      <c r="BW138" s="80" t="n">
        <f aca="false" ca="false" dt2D="false" dtr="false" t="normal">40*LOG10(BM138)</f>
        <v>108.55641416515822</v>
      </c>
      <c r="BY138" s="165" t="n">
        <f aca="false" ca="false" dt2D="false" dtr="false" t="normal">10*LOG10($D$29*($D$23/1000000)/2)+$J$12+10*LOG10(BM138)</f>
        <v>23.83881736154484</v>
      </c>
      <c r="BZ138" s="80" t="n">
        <f aca="false" ca="false" dt2D="false" dtr="false" t="normal">$BN$4-(BW138+BP138)+$BX$4+BY138</f>
        <v>81.03400956182324</v>
      </c>
    </row>
    <row outlineLevel="0" r="139">
      <c r="BL139" s="148" t="n">
        <f aca="false" ca="false" dt2D="false" dtr="false" t="normal">BL138+1</f>
        <v>136</v>
      </c>
      <c r="BM139" s="169" t="n">
        <f aca="false" ca="false" dt2D="false" dtr="false" t="normal">BM138+$J$46</f>
        <v>521.25</v>
      </c>
      <c r="BO139" s="170" t="n">
        <f aca="false" ca="false" dt2D="false" dtr="false" t="normal">20*LOG10(BM139)</f>
        <v>54.340921359636276</v>
      </c>
      <c r="BP139" s="170" t="n">
        <f aca="false" ca="false" dt2D="false" dtr="false" t="normal">2*$J$6*(BM139/1000)</f>
        <v>18.271504148340664</v>
      </c>
      <c r="BQ139" s="171" t="n">
        <f aca="false" ca="false" dt2D="false" dtr="false" t="normal">$BN$4-(BO139+BP139)+$BN$8+$BN$10</f>
        <v>106.21803656536684</v>
      </c>
      <c r="BR139" s="149" t="n">
        <f aca="false" ca="false" dt2D="false" dtr="false" t="normal">POWER(10, (BQ139+$D$16)*0.05)*1000</f>
        <v>0.16367856741766762</v>
      </c>
      <c r="BS139" s="172" t="n">
        <f aca="false" ca="false" dt2D="false" dtr="false" t="normal">POWER(10, 0.05*(BO139+BP139))</f>
        <v>4271.9019433478215</v>
      </c>
      <c r="BT139" s="149" t="n">
        <f aca="false" ca="false" dt2D="false" dtr="false" t="normal">BR139*BS139</f>
        <v>699.2187902359217</v>
      </c>
      <c r="BW139" s="80" t="n">
        <f aca="false" ca="false" dt2D="false" dtr="false" t="normal">40*LOG10(BM139)</f>
        <v>108.68184271927255</v>
      </c>
      <c r="BY139" s="165" t="n">
        <f aca="false" ca="false" dt2D="false" dtr="false" t="normal">10*LOG10($D$29*($D$23/1000000)/2)+$J$12+10*LOG10(BM139)</f>
        <v>23.870174500073425</v>
      </c>
      <c r="BZ139" s="80" t="n">
        <f aca="false" ca="false" dt2D="false" dtr="false" t="normal">$BN$4-(BW139+BP139)+$BX$4+BY139</f>
        <v>80.80848847610554</v>
      </c>
    </row>
    <row outlineLevel="0" r="140">
      <c r="BL140" s="148" t="n">
        <f aca="false" ca="false" dt2D="false" dtr="false" t="normal">BL139+1</f>
        <v>137</v>
      </c>
      <c r="BM140" s="169" t="n">
        <f aca="false" ca="false" dt2D="false" dtr="false" t="normal">BM139+$J$46</f>
        <v>525</v>
      </c>
      <c r="BO140" s="170" t="n">
        <f aca="false" ca="false" dt2D="false" dtr="false" t="normal">20*LOG10(BM140)</f>
        <v>54.40318606811914</v>
      </c>
      <c r="BP140" s="170" t="n">
        <f aca="false" ca="false" dt2D="false" dtr="false" t="normal">2*$J$6*(BM140/1000)</f>
        <v>18.402953818472614</v>
      </c>
      <c r="BQ140" s="171" t="n">
        <f aca="false" ca="false" dt2D="false" dtr="false" t="normal">$BN$4-(BO140+BP140)+$BN$8+$BN$10</f>
        <v>106.02432218675204</v>
      </c>
      <c r="BR140" s="149" t="n">
        <f aca="false" ca="false" dt2D="false" dtr="false" t="normal">POWER(10, (BQ140+$D$16)*0.05)*1000</f>
        <v>0.16006858150527492</v>
      </c>
      <c r="BS140" s="172" t="n">
        <f aca="false" ca="false" dt2D="false" dtr="false" t="normal">POWER(10, 0.05*(BO140+BP140))</f>
        <v>4368.245058839863</v>
      </c>
      <c r="BT140" s="149" t="n">
        <f aca="false" ca="false" dt2D="false" dtr="false" t="normal">BR140*BS140</f>
        <v>699.218790235923</v>
      </c>
      <c r="BW140" s="80" t="n">
        <f aca="false" ca="false" dt2D="false" dtr="false" t="normal">40*LOG10(BM140)</f>
        <v>108.80637213623828</v>
      </c>
      <c r="BY140" s="165" t="n">
        <f aca="false" ca="false" dt2D="false" dtr="false" t="normal">10*LOG10($D$29*($D$23/1000000)/2)+$J$12+10*LOG10(BM140)</f>
        <v>23.901306854314857</v>
      </c>
      <c r="BZ140" s="80" t="n">
        <f aca="false" ca="false" dt2D="false" dtr="false" t="normal">$BN$4-(BW140+BP140)+$BX$4+BY140</f>
        <v>80.58364174324929</v>
      </c>
    </row>
    <row outlineLevel="0" r="141">
      <c r="BL141" s="148" t="n">
        <f aca="false" ca="false" dt2D="false" dtr="false" t="normal">BL140+1</f>
        <v>138</v>
      </c>
      <c r="BM141" s="169" t="n">
        <f aca="false" ca="false" dt2D="false" dtr="false" t="normal">BM140+$J$46</f>
        <v>528.75</v>
      </c>
      <c r="BO141" s="170" t="n">
        <f aca="false" ca="false" dt2D="false" dtr="false" t="normal">20*LOG10(BM141)</f>
        <v>54.46500760766198</v>
      </c>
      <c r="BP141" s="170" t="n">
        <f aca="false" ca="false" dt2D="false" dtr="false" t="normal">2*$J$6*(BM141/1000)</f>
        <v>18.534403488604564</v>
      </c>
      <c r="BQ141" s="171" t="n">
        <f aca="false" ca="false" dt2D="false" dtr="false" t="normal">$BN$4-(BO141+BP141)+$BN$8+$BN$10</f>
        <v>105.83105097707727</v>
      </c>
      <c r="BR141" s="149" t="n">
        <f aca="false" ca="false" dt2D="false" dtr="false" t="normal">POWER(10, (BQ141+$D$16)*0.05)*1000</f>
        <v>0.15654620209873285</v>
      </c>
      <c r="BS141" s="172" t="n">
        <f aca="false" ca="false" dt2D="false" dtr="false" t="normal">POWER(10, 0.05*(BO141+BP141))</f>
        <v>4466.533080086671</v>
      </c>
      <c r="BT141" s="149" t="n">
        <f aca="false" ca="false" dt2D="false" dtr="false" t="normal">BR141*BS141</f>
        <v>699.2187902359237</v>
      </c>
      <c r="BW141" s="80" t="n">
        <f aca="false" ca="false" dt2D="false" dtr="false" t="normal">40*LOG10(BM141)</f>
        <v>108.93001521532396</v>
      </c>
      <c r="BY141" s="165" t="n">
        <f aca="false" ca="false" dt2D="false" dtr="false" t="normal">10*LOG10($D$29*($D$23/1000000)/2)+$J$12+10*LOG10(BM141)</f>
        <v>23.932217624086277</v>
      </c>
      <c r="BZ141" s="80" t="n">
        <f aca="false" ca="false" dt2D="false" dtr="false" t="normal">$BN$4-(BW141+BP141)+$BX$4+BY141</f>
        <v>80.35945976380307</v>
      </c>
    </row>
    <row outlineLevel="0" r="142">
      <c r="BL142" s="148" t="n">
        <f aca="false" ca="false" dt2D="false" dtr="false" t="normal">BL141+1</f>
        <v>139</v>
      </c>
      <c r="BM142" s="169" t="n">
        <f aca="false" ca="false" dt2D="false" dtr="false" t="normal">BM141+$J$46</f>
        <v>532.5</v>
      </c>
      <c r="BO142" s="170" t="n">
        <f aca="false" ca="false" dt2D="false" dtr="false" t="normal">20*LOG10(BM142)</f>
        <v>54.5263922422155</v>
      </c>
      <c r="BP142" s="170" t="n">
        <f aca="false" ca="false" dt2D="false" dtr="false" t="normal">2*$J$6*(BM142/1000)</f>
        <v>18.665853158736507</v>
      </c>
      <c r="BQ142" s="171" t="n">
        <f aca="false" ca="false" dt2D="false" dtr="false" t="normal">$BN$4-(BO142+BP142)+$BN$8+$BN$10</f>
        <v>105.63821667239179</v>
      </c>
      <c r="BR142" s="149" t="n">
        <f aca="false" ca="false" dt2D="false" dtr="false" t="normal">POWER(10, (BQ142+$D$16)*0.05)*1000</f>
        <v>0.15310903547172136</v>
      </c>
      <c r="BS142" s="172" t="n">
        <f aca="false" ca="false" dt2D="false" dtr="false" t="normal">POWER(10, 0.05*(BO142+BP142))</f>
        <v>4566.802919773244</v>
      </c>
      <c r="BT142" s="149" t="n">
        <f aca="false" ca="false" dt2D="false" dtr="false" t="normal">BR142*BS142</f>
        <v>699.2187902359223</v>
      </c>
      <c r="BW142" s="80" t="n">
        <f aca="false" ca="false" dt2D="false" dtr="false" t="normal">40*LOG10(BM142)</f>
        <v>109.052784484431</v>
      </c>
      <c r="BY142" s="165" t="n">
        <f aca="false" ca="false" dt2D="false" dtr="false" t="normal">10*LOG10($D$29*($D$23/1000000)/2)+$J$12+10*LOG10(BM142)</f>
        <v>23.962909941363037</v>
      </c>
      <c r="BZ142" s="80" t="n">
        <f aca="false" ca="false" dt2D="false" dtr="false" t="normal">$BN$4-(BW142+BP142)+$BX$4+BY142</f>
        <v>80.13593314184085</v>
      </c>
    </row>
    <row outlineLevel="0" r="143">
      <c r="BL143" s="148" t="n">
        <f aca="false" ca="false" dt2D="false" dtr="false" t="normal">BL142+1</f>
        <v>140</v>
      </c>
      <c r="BM143" s="169" t="n">
        <f aca="false" ca="false" dt2D="false" dtr="false" t="normal">BM142+$J$46</f>
        <v>536.25</v>
      </c>
      <c r="BO143" s="170" t="n">
        <f aca="false" ca="false" dt2D="false" dtr="false" t="normal">20*LOG10(BM143)</f>
        <v>54.587346103855616</v>
      </c>
      <c r="BP143" s="170" t="n">
        <f aca="false" ca="false" dt2D="false" dtr="false" t="normal">2*$J$6*(BM143/1000)</f>
        <v>18.797302828868457</v>
      </c>
      <c r="BQ143" s="171" t="n">
        <f aca="false" ca="false" dt2D="false" dtr="false" t="normal">$BN$4-(BO143+BP143)+$BN$8+$BN$10</f>
        <v>105.44581314061972</v>
      </c>
      <c r="BR143" s="149" t="n">
        <f aca="false" ca="false" dt2D="false" dtr="false" t="normal">POWER(10, (BQ143+$D$16)*0.05)*1000</f>
        <v>0.14975476295227771</v>
      </c>
      <c r="BS143" s="172" t="n">
        <f aca="false" ca="false" dt2D="false" dtr="false" t="normal">POWER(10, 0.05*(BO143+BP143))</f>
        <v>4669.092164091921</v>
      </c>
      <c r="BT143" s="149" t="n">
        <f aca="false" ca="false" dt2D="false" dtr="false" t="normal">BR143*BS143</f>
        <v>699.218790235923</v>
      </c>
      <c r="BW143" s="80" t="n">
        <f aca="false" ca="false" dt2D="false" dtr="false" t="normal">40*LOG10(BM143)</f>
        <v>109.17469220771123</v>
      </c>
      <c r="BY143" s="165" t="n">
        <f aca="false" ca="false" dt2D="false" dtr="false" t="normal">10*LOG10($D$29*($D$23/1000000)/2)+$J$12+10*LOG10(BM143)</f>
        <v>23.993386872183095</v>
      </c>
      <c r="BZ143" s="80" t="n">
        <f aca="false" ca="false" dt2D="false" dtr="false" t="normal">$BN$4-(BW143+BP143)+$BX$4+BY143</f>
        <v>79.91305267924874</v>
      </c>
    </row>
    <row outlineLevel="0" r="144">
      <c r="BL144" s="148" t="n">
        <f aca="false" ca="false" dt2D="false" dtr="false" t="normal">BL143+1</f>
        <v>141</v>
      </c>
      <c r="BM144" s="169" t="n">
        <f aca="false" ca="false" dt2D="false" dtr="false" t="normal">BM143+$J$46</f>
        <v>540</v>
      </c>
      <c r="BO144" s="170" t="n">
        <f aca="false" ca="false" dt2D="false" dtr="false" t="normal">20*LOG10(BM144)</f>
        <v>54.647875196459374</v>
      </c>
      <c r="BP144" s="170" t="n">
        <f aca="false" ca="false" dt2D="false" dtr="false" t="normal">2*$J$6*(BM144/1000)</f>
        <v>18.928752499000403</v>
      </c>
      <c r="BQ144" s="171" t="n">
        <f aca="false" ca="false" dt2D="false" dtr="false" t="normal">$BN$4-(BO144+BP144)+$BN$8+$BN$10</f>
        <v>105.253834377884</v>
      </c>
      <c r="BR144" s="149" t="n">
        <f aca="false" ca="false" dt2D="false" dtr="false" t="normal">POWER(10, (BQ144+$D$16)*0.05)*1000</f>
        <v>0.146481138195973</v>
      </c>
      <c r="BS144" s="172" t="n">
        <f aca="false" ca="false" dt2D="false" dtr="false" t="normal">POWER(10, 0.05*(BO144+BP144))</f>
        <v>4773.4390846994675</v>
      </c>
      <c r="BT144" s="149" t="n">
        <f aca="false" ca="false" dt2D="false" dtr="false" t="normal">BR144*BS144</f>
        <v>699.2187902359216</v>
      </c>
      <c r="BW144" s="80" t="n">
        <f aca="false" ca="false" dt2D="false" dtr="false" t="normal">40*LOG10(BM144)</f>
        <v>109.29575039291875</v>
      </c>
      <c r="BY144" s="165" t="n">
        <f aca="false" ca="false" dt2D="false" dtr="false" t="normal">10*LOG10($D$29*($D$23/1000000)/2)+$J$12+10*LOG10(BM144)</f>
        <v>24.023651418484974</v>
      </c>
      <c r="BZ144" s="80" t="n">
        <f aca="false" ca="false" dt2D="false" dtr="false" t="normal">$BN$4-(BW144+BP144)+$BX$4+BY144</f>
        <v>79.69080937021116</v>
      </c>
    </row>
    <row outlineLevel="0" r="145">
      <c r="BL145" s="148" t="n">
        <f aca="false" ca="false" dt2D="false" dtr="false" t="normal">BL144+1</f>
        <v>142</v>
      </c>
      <c r="BM145" s="169" t="n">
        <f aca="false" ca="false" dt2D="false" dtr="false" t="normal">BM144+$J$46</f>
        <v>543.75</v>
      </c>
      <c r="BO145" s="170" t="n">
        <f aca="false" ca="false" dt2D="false" dtr="false" t="normal">20*LOG10(BM145)</f>
        <v>54.70798539925387</v>
      </c>
      <c r="BP145" s="170" t="n">
        <f aca="false" ca="false" dt2D="false" dtr="false" t="normal">2*$J$6*(BM145/1000)</f>
        <v>19.06020216913235</v>
      </c>
      <c r="BQ145" s="171" t="n">
        <f aca="false" ca="false" dt2D="false" dtr="false" t="normal">$BN$4-(BO145+BP145)+$BN$8+$BN$10</f>
        <v>105.06227450495757</v>
      </c>
      <c r="BR145" s="149" t="n">
        <f aca="false" ca="false" dt2D="false" dtr="false" t="normal">POWER(10, (BQ145+$D$16)*0.05)*1000</f>
        <v>0.14328598457372368</v>
      </c>
      <c r="BS145" s="172" t="n">
        <f aca="false" ca="false" dt2D="false" dtr="false" t="normal">POWER(10, 0.05*(BO145+BP145))</f>
        <v>4879.8826508824395</v>
      </c>
      <c r="BT145" s="149" t="n">
        <f aca="false" ca="false" dt2D="false" dtr="false" t="normal">BR145*BS145</f>
        <v>699.218790235923</v>
      </c>
      <c r="BW145" s="80" t="n">
        <f aca="false" ca="false" dt2D="false" dtr="false" t="normal">40*LOG10(BM145)</f>
        <v>109.41597079850774</v>
      </c>
      <c r="BY145" s="165" t="n">
        <f aca="false" ca="false" dt2D="false" dtr="false" t="normal">10*LOG10($D$29*($D$23/1000000)/2)+$J$12+10*LOG10(BM145)</f>
        <v>24.053706519882223</v>
      </c>
      <c r="BZ145" s="80" t="n">
        <f aca="false" ca="false" dt2D="false" dtr="false" t="normal">$BN$4-(BW145+BP145)+$BX$4+BY145</f>
        <v>79.46919439588747</v>
      </c>
    </row>
    <row outlineLevel="0" r="146">
      <c r="BL146" s="148" t="n">
        <f aca="false" ca="false" dt2D="false" dtr="false" t="normal">BL145+1</f>
        <v>143</v>
      </c>
      <c r="BM146" s="169" t="n">
        <f aca="false" ca="false" dt2D="false" dtr="false" t="normal">BM145+$J$46</f>
        <v>547.5</v>
      </c>
      <c r="BO146" s="170" t="n">
        <f aca="false" ca="false" dt2D="false" dtr="false" t="normal">20*LOG10(BM146)</f>
        <v>54.767682470243116</v>
      </c>
      <c r="BP146" s="170" t="n">
        <f aca="false" ca="false" dt2D="false" dtr="false" t="normal">2*$J$6*(BM146/1000)</f>
        <v>19.191651839264296</v>
      </c>
      <c r="BQ146" s="171" t="n">
        <f aca="false" ca="false" dt2D="false" dtr="false" t="normal">$BN$4-(BO146+BP146)+$BN$8+$BN$10</f>
        <v>104.8711277638364</v>
      </c>
      <c r="BR146" s="149" t="n">
        <f aca="false" ca="false" dt2D="false" dtr="false" t="normal">POWER(10, (BQ146+$D$16)*0.05)*1000</f>
        <v>0.140167192668713</v>
      </c>
      <c r="BS146" s="172" t="n">
        <f aca="false" ca="false" dt2D="false" dtr="false" t="normal">POWER(10, 0.05*(BO146+BP146))</f>
        <v>4988.462541934021</v>
      </c>
      <c r="BT146" s="149" t="n">
        <f aca="false" ca="false" dt2D="false" dtr="false" t="normal">BR146*BS146</f>
        <v>699.2187902359237</v>
      </c>
      <c r="BW146" s="80" t="n">
        <f aca="false" ca="false" dt2D="false" dtr="false" t="normal">40*LOG10(BM146)</f>
        <v>109.53536494048623</v>
      </c>
      <c r="BY146" s="165" t="n">
        <f aca="false" ca="false" dt2D="false" dtr="false" t="normal">10*LOG10($D$29*($D$23/1000000)/2)+$J$12+10*LOG10(BM146)</f>
        <v>24.083555055376845</v>
      </c>
      <c r="BZ146" s="80" t="n">
        <f aca="false" ca="false" dt2D="false" dtr="false" t="normal">$BN$4-(BW146+BP146)+$BX$4+BY146</f>
        <v>79.24819911927165</v>
      </c>
    </row>
    <row outlineLevel="0" r="147">
      <c r="BL147" s="148" t="n">
        <f aca="false" ca="false" dt2D="false" dtr="false" t="normal">BL146+1</f>
        <v>144</v>
      </c>
      <c r="BM147" s="169" t="n">
        <f aca="false" ca="false" dt2D="false" dtr="false" t="normal">BM146+$J$46</f>
        <v>551.25</v>
      </c>
      <c r="BO147" s="170" t="n">
        <f aca="false" ca="false" dt2D="false" dtr="false" t="normal">20*LOG10(BM147)</f>
        <v>54.8269720495179</v>
      </c>
      <c r="BP147" s="170" t="n">
        <f aca="false" ca="false" dt2D="false" dtr="false" t="normal">2*$J$6*(BM147/1000)</f>
        <v>19.323101509396245</v>
      </c>
      <c r="BQ147" s="171" t="n">
        <f aca="false" ca="false" dt2D="false" dtr="false" t="normal">$BN$4-(BO147+BP147)+$BN$8+$BN$10</f>
        <v>104.68038851442964</v>
      </c>
      <c r="BR147" s="149" t="n">
        <f aca="false" ca="false" dt2D="false" dtr="false" t="normal">POWER(10, (BQ147+$D$16)*0.05)*1000</f>
        <v>0.13712271787720687</v>
      </c>
      <c r="BS147" s="172" t="n">
        <f aca="false" ca="false" dt2D="false" dtr="false" t="normal">POWER(10, 0.05*(BO147+BP147))</f>
        <v>5099.219159746168</v>
      </c>
      <c r="BT147" s="149" t="n">
        <f aca="false" ca="false" dt2D="false" dtr="false" t="normal">BR147*BS147</f>
        <v>699.2187902359217</v>
      </c>
      <c r="BW147" s="80" t="n">
        <f aca="false" ca="false" dt2D="false" dtr="false" t="normal">40*LOG10(BM147)</f>
        <v>109.6539440990358</v>
      </c>
      <c r="BY147" s="165" t="n">
        <f aca="false" ca="false" dt2D="false" dtr="false" t="normal">10*LOG10($D$29*($D$23/1000000)/2)+$J$12+10*LOG10(BM147)</f>
        <v>24.113199845014236</v>
      </c>
      <c r="BZ147" s="80" t="n">
        <f aca="false" ca="false" dt2D="false" dtr="false" t="normal">$BN$4-(BW147+BP147)+$BX$4+BY147</f>
        <v>79.02781508022753</v>
      </c>
    </row>
    <row outlineLevel="0" r="148">
      <c r="BL148" s="148" t="n">
        <f aca="false" ca="false" dt2D="false" dtr="false" t="normal">BL147+1</f>
        <v>145</v>
      </c>
      <c r="BM148" s="169" t="n">
        <f aca="false" ca="false" dt2D="false" dtr="false" t="normal">BM147+$J$46</f>
        <v>555</v>
      </c>
      <c r="BO148" s="170" t="n">
        <f aca="false" ca="false" dt2D="false" dtr="false" t="normal">20*LOG10(BM148)</f>
        <v>54.88585966245353</v>
      </c>
      <c r="BP148" s="170" t="n">
        <f aca="false" ca="false" dt2D="false" dtr="false" t="normal">2*$J$6*(BM148/1000)</f>
        <v>19.454551179528192</v>
      </c>
      <c r="BQ148" s="171" t="n">
        <f aca="false" ca="false" dt2D="false" dtr="false" t="normal">$BN$4-(BO148+BP148)+$BN$8+$BN$10</f>
        <v>104.49005123136209</v>
      </c>
      <c r="BR148" s="149" t="n">
        <f aca="false" ca="false" dt2D="false" dtr="false" t="normal">POWER(10, (BQ148+$D$16)*0.05)*1000</f>
        <v>0.1341505781083213</v>
      </c>
      <c r="BS148" s="172" t="n">
        <f aca="false" ca="false" dt2D="false" dtr="false" t="normal">POWER(10, 0.05*(BO148+BP148))</f>
        <v>5212.193641620629</v>
      </c>
      <c r="BT148" s="149" t="n">
        <f aca="false" ca="false" dt2D="false" dtr="false" t="normal">BR148*BS148</f>
        <v>699.2187902359237</v>
      </c>
      <c r="BW148" s="80" t="n">
        <f aca="false" ca="false" dt2D="false" dtr="false" t="normal">40*LOG10(BM148)</f>
        <v>109.77171932490705</v>
      </c>
      <c r="BY148" s="165" t="n">
        <f aca="false" ca="false" dt2D="false" dtr="false" t="normal">10*LOG10($D$29*($D$23/1000000)/2)+$J$12+10*LOG10(BM148)</f>
        <v>24.14264365148205</v>
      </c>
      <c r="BZ148" s="80" t="n">
        <f aca="false" ca="false" dt2D="false" dtr="false" t="normal">$BN$4-(BW148+BP148)+$BX$4+BY148</f>
        <v>78.80803399069214</v>
      </c>
    </row>
    <row outlineLevel="0" r="149">
      <c r="BL149" s="148" t="n">
        <f aca="false" ca="false" dt2D="false" dtr="false" t="normal">BL148+1</f>
        <v>146</v>
      </c>
      <c r="BM149" s="169" t="n">
        <f aca="false" ca="false" dt2D="false" dtr="false" t="normal">BM148+$J$46</f>
        <v>558.75</v>
      </c>
      <c r="BO149" s="170" t="n">
        <f aca="false" ca="false" dt2D="false" dtr="false" t="normal">20*LOG10(BM149)</f>
        <v>54.944350722799854</v>
      </c>
      <c r="BP149" s="170" t="n">
        <f aca="false" ca="false" dt2D="false" dtr="false" t="normal">2*$J$6*(BM149/1000)</f>
        <v>19.586000849660138</v>
      </c>
      <c r="BQ149" s="171" t="n">
        <f aca="false" ca="false" dt2D="false" dtr="false" t="normal">$BN$4-(BO149+BP149)+$BN$8+$BN$10</f>
        <v>104.30011050088382</v>
      </c>
      <c r="BR149" s="149" t="n">
        <f aca="false" ca="false" dt2D="false" dtr="false" t="normal">POWER(10, (BQ149+$D$16)*0.05)*1000</f>
        <v>0.13124885157805855</v>
      </c>
      <c r="BS149" s="172" t="n">
        <f aca="false" ca="false" dt2D="false" dtr="false" t="normal">POWER(10, 0.05*(BO149+BP149))</f>
        <v>5327.427873302743</v>
      </c>
      <c r="BT149" s="149" t="n">
        <f aca="false" ca="false" dt2D="false" dtr="false" t="normal">BR149*BS149</f>
        <v>699.2187902359238</v>
      </c>
      <c r="BW149" s="80" t="n">
        <f aca="false" ca="false" dt2D="false" dtr="false" t="normal">40*LOG10(BM149)</f>
        <v>109.88870144559971</v>
      </c>
      <c r="BY149" s="165" t="n">
        <f aca="false" ca="false" dt2D="false" dtr="false" t="normal">10*LOG10($D$29*($D$23/1000000)/2)+$J$12+10*LOG10(BM149)</f>
        <v>24.171889181655214</v>
      </c>
      <c r="BZ149" s="80" t="n">
        <f aca="false" ca="false" dt2D="false" dtr="false" t="normal">$BN$4-(BW149+BP149)+$BX$4+BY149</f>
        <v>78.5888477300407</v>
      </c>
    </row>
    <row outlineLevel="0" r="150">
      <c r="BL150" s="148" t="n">
        <f aca="false" ca="false" dt2D="false" dtr="false" t="normal">BL149+1</f>
        <v>147</v>
      </c>
      <c r="BM150" s="169" t="n">
        <f aca="false" ca="false" dt2D="false" dtr="false" t="normal">BM149+$J$46</f>
        <v>562.5</v>
      </c>
      <c r="BO150" s="170" t="n">
        <f aca="false" ca="false" dt2D="false" dtr="false" t="normal">20*LOG10(BM150)</f>
        <v>55.002450535668004</v>
      </c>
      <c r="BP150" s="170" t="n">
        <f aca="false" ca="false" dt2D="false" dtr="false" t="normal">2*$J$6*(BM150/1000)</f>
        <v>19.717450519792084</v>
      </c>
      <c r="BQ150" s="171" t="n">
        <f aca="false" ca="false" dt2D="false" dtr="false" t="normal">$BN$4-(BO150+BP150)+$BN$8+$BN$10</f>
        <v>104.1105610178837</v>
      </c>
      <c r="BR150" s="149" t="n">
        <f aca="false" ca="false" dt2D="false" dtr="false" t="normal">POWER(10, (BQ150+$D$16)*0.05)*1000</f>
        <v>0.12841567469320572</v>
      </c>
      <c r="BS150" s="172" t="n">
        <f aca="false" ca="false" dt2D="false" dtr="false" t="normal">POWER(10, 0.05*(BO150+BP150))</f>
        <v>5444.964502241689</v>
      </c>
      <c r="BT150" s="149" t="n">
        <f aca="false" ca="false" dt2D="false" dtr="false" t="normal">BR150*BS150</f>
        <v>699.2187902359216</v>
      </c>
      <c r="BW150" s="80" t="n">
        <f aca="false" ca="false" dt2D="false" dtr="false" t="normal">40*LOG10(BM150)</f>
        <v>110.00490107133601</v>
      </c>
      <c r="BY150" s="165" t="n">
        <f aca="false" ca="false" dt2D="false" dtr="false" t="normal">10*LOG10($D$29*($D$23/1000000)/2)+$J$12+10*LOG10(BM150)</f>
        <v>24.20093908808929</v>
      </c>
      <c r="BZ150" s="80" t="n">
        <f aca="false" ca="false" dt2D="false" dtr="false" t="normal">$BN$4-(BW150+BP150)+$BX$4+BY150</f>
        <v>78.37024834060651</v>
      </c>
    </row>
    <row outlineLevel="0" r="151">
      <c r="BL151" s="148" t="n">
        <f aca="false" ca="false" dt2D="false" dtr="false" t="normal">BL150+1</f>
        <v>148</v>
      </c>
      <c r="BM151" s="169" t="n">
        <f aca="false" ca="false" dt2D="false" dtr="false" t="normal">BM150+$J$46</f>
        <v>566.25</v>
      </c>
      <c r="BO151" s="170" t="n">
        <f aca="false" ca="false" dt2D="false" dtr="false" t="normal">20*LOG10(BM151)</f>
        <v>55.06016430041776</v>
      </c>
      <c r="BP151" s="170" t="n">
        <f aca="false" ca="false" dt2D="false" dtr="false" t="normal">2*$J$6*(BM151/1000)</f>
        <v>19.848900189924034</v>
      </c>
      <c r="BQ151" s="171" t="n">
        <f aca="false" ca="false" dt2D="false" dtr="false" t="normal">$BN$4-(BO151+BP151)+$BN$8+$BN$10</f>
        <v>103.921397583002</v>
      </c>
      <c r="BR151" s="149" t="n">
        <f aca="false" ca="false" dt2D="false" dtr="false" t="normal">POWER(10, (BQ151+$D$16)*0.05)*1000</f>
        <v>0.12564924002089423</v>
      </c>
      <c r="BS151" s="172" t="n">
        <f aca="false" ca="false" dt2D="false" dtr="false" t="normal">POWER(10, 0.05*(BO151+BP151))</f>
        <v>5564.846951081035</v>
      </c>
      <c r="BT151" s="149" t="n">
        <f aca="false" ca="false" dt2D="false" dtr="false" t="normal">BR151*BS151</f>
        <v>699.2187902359224</v>
      </c>
      <c r="BW151" s="80" t="n">
        <f aca="false" ca="false" dt2D="false" dtr="false" t="normal">40*LOG10(BM151)</f>
        <v>110.12032860083552</v>
      </c>
      <c r="BY151" s="165" t="n">
        <f aca="false" ca="false" dt2D="false" dtr="false" t="normal">10*LOG10($D$29*($D$23/1000000)/2)+$J$12+10*LOG10(BM151)</f>
        <v>24.229795970464167</v>
      </c>
      <c r="BZ151" s="80" t="n">
        <f aca="false" ca="false" dt2D="false" dtr="false" t="normal">$BN$4-(BW151+BP151)+$BX$4+BY151</f>
        <v>78.15222802334993</v>
      </c>
    </row>
    <row outlineLevel="0" r="152">
      <c r="BL152" s="148" t="n">
        <f aca="false" ca="false" dt2D="false" dtr="false" t="normal">BL151+1</f>
        <v>149</v>
      </c>
      <c r="BM152" s="169" t="n">
        <f aca="false" ca="false" dt2D="false" dtr="false" t="normal">BM151+$J$46</f>
        <v>570</v>
      </c>
      <c r="BO152" s="170" t="n">
        <f aca="false" ca="false" dt2D="false" dtr="false" t="normal">20*LOG10(BM152)</f>
        <v>55.11749711344983</v>
      </c>
      <c r="BP152" s="170" t="n">
        <f aca="false" ca="false" dt2D="false" dtr="false" t="normal">2*$J$6*(BM152/1000)</f>
        <v>19.980349860055977</v>
      </c>
      <c r="BQ152" s="171" t="n">
        <f aca="false" ca="false" dt2D="false" dtr="false" t="normal">$BN$4-(BO152+BP152)+$BN$8+$BN$10</f>
        <v>103.73261509983797</v>
      </c>
      <c r="BR152" s="149" t="n">
        <f aca="false" ca="false" dt2D="false" dtr="false" t="normal">POWER(10, (BQ152+$D$16)*0.05)*1000</f>
        <v>0.12294779433984765</v>
      </c>
      <c r="BS152" s="172" t="n">
        <f aca="false" ca="false" dt2D="false" dtr="false" t="normal">POWER(10, 0.05*(BO152+BP152))</f>
        <v>5687.119431383758</v>
      </c>
      <c r="BT152" s="149" t="n">
        <f aca="false" ca="false" dt2D="false" dtr="false" t="normal">BR152*BS152</f>
        <v>699.2187902359216</v>
      </c>
      <c r="BW152" s="80" t="n">
        <f aca="false" ca="false" dt2D="false" dtr="false" t="normal">40*LOG10(BM152)</f>
        <v>110.23499422689966</v>
      </c>
      <c r="BY152" s="165" t="n">
        <f aca="false" ca="false" dt2D="false" dtr="false" t="normal">10*LOG10($D$29*($D$23/1000000)/2)+$J$12+10*LOG10(BM152)</f>
        <v>24.2584623769802</v>
      </c>
      <c r="BZ152" s="80" t="n">
        <f aca="false" ca="false" dt2D="false" dtr="false" t="normal">$BN$4-(BW152+BP152)+$BX$4+BY152</f>
        <v>77.93477913366989</v>
      </c>
    </row>
    <row outlineLevel="0" r="153">
      <c r="BL153" s="148" t="n">
        <f aca="false" ca="false" dt2D="false" dtr="false" t="normal">BL152+1</f>
        <v>150</v>
      </c>
      <c r="BM153" s="169" t="n">
        <f aca="false" ca="false" dt2D="false" dtr="false" t="normal">BM152+$J$46</f>
        <v>573.75</v>
      </c>
      <c r="BO153" s="170" t="n">
        <f aca="false" ca="false" dt2D="false" dtr="false" t="normal">20*LOG10(BM153)</f>
        <v>55.174453970906356</v>
      </c>
      <c r="BP153" s="170" t="n">
        <f aca="false" ca="false" dt2D="false" dtr="false" t="normal">2*$J$6*(BM153/1000)</f>
        <v>20.111799530187927</v>
      </c>
      <c r="BQ153" s="171" t="n">
        <f aca="false" ca="false" dt2D="false" dtr="false" t="normal">$BN$4-(BO153+BP153)+$BN$8+$BN$10</f>
        <v>103.54420857224952</v>
      </c>
      <c r="BR153" s="149" t="n">
        <f aca="false" ca="false" dt2D="false" dtr="false" t="normal">POWER(10, (BQ153+$D$16)*0.05)*1000</f>
        <v>0.120309636769574</v>
      </c>
      <c r="BS153" s="172" t="n">
        <f aca="false" ca="false" dt2D="false" dtr="false" t="normal">POWER(10, 0.05*(BO153+BP153))</f>
        <v>5811.826957595418</v>
      </c>
      <c r="BT153" s="149" t="n">
        <f aca="false" ca="false" dt2D="false" dtr="false" t="normal">BR153*BS153</f>
        <v>699.2187902359232</v>
      </c>
      <c r="BW153" s="80" t="n">
        <f aca="false" ca="false" dt2D="false" dtr="false" t="normal">40*LOG10(BM153)</f>
        <v>110.34890794181271</v>
      </c>
      <c r="BY153" s="165" t="n">
        <f aca="false" ca="false" dt2D="false" dtr="false" t="normal">10*LOG10($D$29*($D$23/1000000)/2)+$J$12+10*LOG10(BM153)</f>
        <v>24.286940805708465</v>
      </c>
      <c r="BZ153" s="80" t="n">
        <f aca="false" ca="false" dt2D="false" dtr="false" t="normal">$BN$4-(BW153+BP153)+$BX$4+BY153</f>
        <v>77.71789417735314</v>
      </c>
    </row>
    <row outlineLevel="0" r="154">
      <c r="BL154" s="148" t="n">
        <f aca="false" ca="false" dt2D="false" dtr="false" t="normal">BL153+1</f>
        <v>151</v>
      </c>
      <c r="BM154" s="169" t="n">
        <f aca="false" ca="false" dt2D="false" dtr="false" t="normal">BM153+$J$46</f>
        <v>577.5</v>
      </c>
      <c r="BO154" s="170" t="n">
        <f aca="false" ca="false" dt2D="false" dtr="false" t="normal">20*LOG10(BM154)</f>
        <v>55.23103977128364</v>
      </c>
      <c r="BP154" s="170" t="n">
        <f aca="false" ca="false" dt2D="false" dtr="false" t="normal">2*$J$6*(BM154/1000)</f>
        <v>20.243249200319877</v>
      </c>
      <c r="BQ154" s="171" t="n">
        <f aca="false" ca="false" dt2D="false" dtr="false" t="normal">$BN$4-(BO154+BP154)+$BN$8+$BN$10</f>
        <v>103.3561731017403</v>
      </c>
      <c r="BR154" s="149" t="n">
        <f aca="false" ca="false" dt2D="false" dtr="false" t="normal">POWER(10, (BQ154+$D$16)*0.05)*1000</f>
        <v>0.11773311697391721</v>
      </c>
      <c r="BS154" s="172" t="n">
        <f aca="false" ca="false" dt2D="false" dtr="false" t="normal">POWER(10, 0.05*(BO154+BP154))</f>
        <v>5939.015361249883</v>
      </c>
      <c r="BT154" s="149" t="n">
        <f aca="false" ca="false" dt2D="false" dtr="false" t="normal">BR154*BS154</f>
        <v>699.2187902359237</v>
      </c>
      <c r="BW154" s="80" t="n">
        <f aca="false" ca="false" dt2D="false" dtr="false" t="normal">40*LOG10(BM154)</f>
        <v>110.46207954256728</v>
      </c>
      <c r="BY154" s="165" t="n">
        <f aca="false" ca="false" dt2D="false" dtr="false" t="normal">10*LOG10($D$29*($D$23/1000000)/2)+$J$12+10*LOG10(BM154)</f>
        <v>24.315233705897107</v>
      </c>
      <c r="BZ154" s="80" t="n">
        <f aca="false" ca="false" dt2D="false" dtr="false" t="normal">$BN$4-(BW154+BP154)+$BX$4+BY154</f>
        <v>77.50156580665526</v>
      </c>
    </row>
    <row outlineLevel="0" r="155">
      <c r="BL155" s="148" t="n">
        <f aca="false" ca="false" dt2D="false" dtr="false" t="normal">BL154+1</f>
        <v>152</v>
      </c>
      <c r="BM155" s="169" t="n">
        <f aca="false" ca="false" dt2D="false" dtr="false" t="normal">BM154+$J$46</f>
        <v>581.25</v>
      </c>
      <c r="BO155" s="170" t="n">
        <f aca="false" ca="false" dt2D="false" dtr="false" t="normal">20*LOG10(BM155)</f>
        <v>55.287259317960206</v>
      </c>
      <c r="BP155" s="170" t="n">
        <f aca="false" ca="false" dt2D="false" dtr="false" t="normal">2*$J$6*(BM155/1000)</f>
        <v>20.374698870451823</v>
      </c>
      <c r="BQ155" s="171" t="n">
        <f aca="false" ca="false" dt2D="false" dtr="false" t="normal">$BN$4-(BO155+BP155)+$BN$8+$BN$10</f>
        <v>103.16850388493177</v>
      </c>
      <c r="BR155" s="149" t="n">
        <f aca="false" ca="false" dt2D="false" dtr="false" t="normal">POWER(10, (BQ155+$D$16)*0.05)*1000</f>
        <v>0.11521663343560361</v>
      </c>
      <c r="BS155" s="172" t="n">
        <f aca="false" ca="false" dt2D="false" dtr="false" t="normal">POWER(10, 0.05*(BO155+BP155))</f>
        <v>6068.73130542151</v>
      </c>
      <c r="BT155" s="149" t="n">
        <f aca="false" ca="false" dt2D="false" dtr="false" t="normal">BR155*BS155</f>
        <v>699.2187902359223</v>
      </c>
      <c r="BW155" s="80" t="n">
        <f aca="false" ca="false" dt2D="false" dtr="false" t="normal">40*LOG10(BM155)</f>
        <v>110.57451863592041</v>
      </c>
      <c r="BY155" s="165" t="n">
        <f aca="false" ca="false" dt2D="false" dtr="false" t="normal">10*LOG10($D$29*($D$23/1000000)/2)+$J$12+10*LOG10(BM155)</f>
        <v>24.34334347923539</v>
      </c>
      <c r="BZ155" s="80" t="n">
        <f aca="false" ca="false" dt2D="false" dtr="false" t="normal">$BN$4-(BW155+BP155)+$BX$4+BY155</f>
        <v>77.28578681650848</v>
      </c>
    </row>
    <row outlineLevel="0" r="156">
      <c r="BL156" s="148" t="n">
        <f aca="false" ca="false" dt2D="false" dtr="false" t="normal">BL155+1</f>
        <v>153</v>
      </c>
      <c r="BM156" s="169" t="n">
        <f aca="false" ca="false" dt2D="false" dtr="false" t="normal">BM155+$J$46</f>
        <v>585</v>
      </c>
      <c r="BO156" s="170" t="n">
        <f aca="false" ca="false" dt2D="false" dtr="false" t="normal">20*LOG10(BM156)</f>
        <v>55.34311732164361</v>
      </c>
      <c r="BP156" s="170" t="n">
        <f aca="false" ca="false" dt2D="false" dtr="false" t="normal">2*$J$6*(BM156/1000)</f>
        <v>20.50614854058377</v>
      </c>
      <c r="BQ156" s="171" t="n">
        <f aca="false" ca="false" dt2D="false" dtr="false" t="normal">$BN$4-(BO156+BP156)+$BN$8+$BN$10</f>
        <v>102.98119621111641</v>
      </c>
      <c r="BR156" s="149" t="n">
        <f aca="false" ca="false" dt2D="false" dtr="false" t="normal">POWER(10, (BQ156+$D$16)*0.05)*1000</f>
        <v>0.11275863179856803</v>
      </c>
      <c r="BS156" s="172" t="n">
        <f aca="false" ca="false" dt2D="false" dtr="false" t="normal">POWER(10, 0.05*(BO156+BP156))</f>
        <v>6201.022299428102</v>
      </c>
      <c r="BT156" s="149" t="n">
        <f aca="false" ca="false" dt2D="false" dtr="false" t="normal">BR156*BS156</f>
        <v>699.218790235923</v>
      </c>
      <c r="BW156" s="80" t="n">
        <f aca="false" ca="false" dt2D="false" dtr="false" t="normal">40*LOG10(BM156)</f>
        <v>110.68623464328722</v>
      </c>
      <c r="BY156" s="165" t="n">
        <f aca="false" ca="false" dt2D="false" dtr="false" t="normal">10*LOG10($D$29*($D$23/1000000)/2)+$J$12+10*LOG10(BM156)</f>
        <v>24.371272481077092</v>
      </c>
      <c r="BZ156" s="80" t="n">
        <f aca="false" ca="false" dt2D="false" dtr="false" t="normal">$BN$4-(BW156+BP156)+$BX$4+BY156</f>
        <v>77.07055014085142</v>
      </c>
    </row>
    <row outlineLevel="0" r="157">
      <c r="BL157" s="148" t="n">
        <f aca="false" ca="false" dt2D="false" dtr="false" t="normal">BL156+1</f>
        <v>154</v>
      </c>
      <c r="BM157" s="169" t="n">
        <f aca="false" ca="false" dt2D="false" dtr="false" t="normal">BM156+$J$46</f>
        <v>588.75</v>
      </c>
      <c r="BO157" s="170" t="n">
        <f aca="false" ca="false" dt2D="false" dtr="false" t="normal">20*LOG10(BM157)</f>
        <v>55.39861840273905</v>
      </c>
      <c r="BP157" s="170" t="n">
        <f aca="false" ca="false" dt2D="false" dtr="false" t="normal">2*$J$6*(BM157/1000)</f>
        <v>20.637598210715716</v>
      </c>
      <c r="BQ157" s="171" t="n">
        <f aca="false" ca="false" dt2D="false" dtr="false" t="normal">$BN$4-(BO157+BP157)+$BN$8+$BN$10</f>
        <v>102.79424545988903</v>
      </c>
      <c r="BR157" s="149" t="n">
        <f aca="false" ca="false" dt2D="false" dtr="false" t="normal">POWER(10, (BQ157+$D$16)*0.05)*1000</f>
        <v>0.1103576032750153</v>
      </c>
      <c r="BS157" s="172" t="n">
        <f aca="false" ca="false" dt2D="false" dtr="false" t="normal">POWER(10, 0.05*(BO157+BP157))</f>
        <v>6335.936713788931</v>
      </c>
      <c r="BT157" s="149" t="n">
        <f aca="false" ca="false" dt2D="false" dtr="false" t="normal">BR157*BS157</f>
        <v>699.218790235923</v>
      </c>
      <c r="BW157" s="80" t="n">
        <f aca="false" ca="false" dt2D="false" dtr="false" t="normal">40*LOG10(BM157)</f>
        <v>110.7972368054781</v>
      </c>
      <c r="BY157" s="165" t="n">
        <f aca="false" ca="false" dt2D="false" dtr="false" t="normal">10*LOG10($D$29*($D$23/1000000)/2)+$J$12+10*LOG10(BM157)</f>
        <v>24.39902302162481</v>
      </c>
      <c r="BZ157" s="80" t="n">
        <f aca="false" ca="false" dt2D="false" dtr="false" t="normal">$BN$4-(BW157+BP157)+$BX$4+BY157</f>
        <v>76.85584884907634</v>
      </c>
    </row>
    <row outlineLevel="0" r="158">
      <c r="BL158" s="148" t="n">
        <f aca="false" ca="false" dt2D="false" dtr="false" t="normal">BL157+1</f>
        <v>155</v>
      </c>
      <c r="BM158" s="169" t="n">
        <f aca="false" ca="false" dt2D="false" dtr="false" t="normal">BM157+$J$46</f>
        <v>592.5</v>
      </c>
      <c r="BO158" s="170" t="n">
        <f aca="false" ca="false" dt2D="false" dtr="false" t="normal">20*LOG10(BM158)</f>
        <v>55.45376709364283</v>
      </c>
      <c r="BP158" s="170" t="n">
        <f aca="false" ca="false" dt2D="false" dtr="false" t="normal">2*$J$6*(BM158/1000)</f>
        <v>20.769047880847666</v>
      </c>
      <c r="BQ158" s="171" t="n">
        <f aca="false" ca="false" dt2D="false" dtr="false" t="normal">$BN$4-(BO158+BP158)+$BN$8+$BN$10</f>
        <v>102.6076470988533</v>
      </c>
      <c r="BR158" s="149" t="n">
        <f aca="false" ca="false" dt2D="false" dtr="false" t="normal">POWER(10, (BQ158+$D$16)*0.05)*1000</f>
        <v>0.1080120831143341</v>
      </c>
      <c r="BS158" s="172" t="n">
        <f aca="false" ca="false" dt2D="false" dtr="false" t="normal">POWER(10, 0.05*(BO158+BP158))</f>
        <v>6473.523795442198</v>
      </c>
      <c r="BT158" s="149" t="n">
        <f aca="false" ca="false" dt2D="false" dtr="false" t="normal">BR158*BS158</f>
        <v>699.2187902359223</v>
      </c>
      <c r="BW158" s="80" t="n">
        <f aca="false" ca="false" dt2D="false" dtr="false" t="normal">40*LOG10(BM158)</f>
        <v>110.90753418728566</v>
      </c>
      <c r="BY158" s="165" t="n">
        <f aca="false" ca="false" dt2D="false" dtr="false" t="normal">10*LOG10($D$29*($D$23/1000000)/2)+$J$12+10*LOG10(BM158)</f>
        <v>24.426597367076702</v>
      </c>
      <c r="BZ158" s="80" t="n">
        <f aca="false" ca="false" dt2D="false" dtr="false" t="normal">$BN$4-(BW158+BP158)+$BX$4+BY158</f>
        <v>76.64167614258872</v>
      </c>
    </row>
    <row outlineLevel="0" r="159">
      <c r="BL159" s="148" t="n">
        <f aca="false" ca="false" dt2D="false" dtr="false" t="normal">BL158+1</f>
        <v>156</v>
      </c>
      <c r="BM159" s="169" t="n">
        <f aca="false" ca="false" dt2D="false" dtr="false" t="normal">BM158+$J$46</f>
        <v>596.25</v>
      </c>
      <c r="BO159" s="170" t="n">
        <f aca="false" ca="false" dt2D="false" dtr="false" t="normal">20*LOG10(BM159)</f>
        <v>55.5085678409634</v>
      </c>
      <c r="BP159" s="170" t="n">
        <f aca="false" ca="false" dt2D="false" dtr="false" t="normal">2*$J$6*(BM159/1000)</f>
        <v>20.90049755097961</v>
      </c>
      <c r="BQ159" s="171" t="n">
        <f aca="false" ca="false" dt2D="false" dtr="false" t="normal">$BN$4-(BO159+BP159)+$BN$8+$BN$10</f>
        <v>102.42139668140078</v>
      </c>
      <c r="BR159" s="149" t="n">
        <f aca="false" ca="false" dt2D="false" dtr="false" t="normal">POWER(10, (BQ159+$D$16)*0.05)*1000</f>
        <v>0.10572064913111591</v>
      </c>
      <c r="BS159" s="172" t="n">
        <f aca="false" ca="false" dt2D="false" dtr="false" t="normal">POWER(10, 0.05*(BO159+BP159))</f>
        <v>6613.833683226288</v>
      </c>
      <c r="BT159" s="149" t="n">
        <f aca="false" ca="false" dt2D="false" dtr="false" t="normal">BR159*BS159</f>
        <v>699.2187902359224</v>
      </c>
      <c r="BW159" s="80" t="n">
        <f aca="false" ca="false" dt2D="false" dtr="false" t="normal">40*LOG10(BM159)</f>
        <v>111.0171356819268</v>
      </c>
      <c r="BY159" s="165" t="n">
        <f aca="false" ca="false" dt2D="false" dtr="false" t="normal">10*LOG10($D$29*($D$23/1000000)/2)+$J$12+10*LOG10(BM159)</f>
        <v>24.453997740736988</v>
      </c>
      <c r="BZ159" s="80" t="n">
        <f aca="false" ca="false" dt2D="false" dtr="false" t="normal">$BN$4-(BW159+BP159)+$BX$4+BY159</f>
        <v>76.4280253514759</v>
      </c>
    </row>
    <row outlineLevel="0" r="160">
      <c r="BL160" s="148" t="n">
        <f aca="false" ca="false" dt2D="false" dtr="false" t="normal">BL159+1</f>
        <v>157</v>
      </c>
      <c r="BM160" s="169" t="n">
        <f aca="false" ca="false" dt2D="false" dtr="false" t="normal">BM159+$J$46</f>
        <v>600</v>
      </c>
      <c r="BO160" s="170" t="n">
        <f aca="false" ca="false" dt2D="false" dtr="false" t="normal">20*LOG10(BM160)</f>
        <v>55.56302500767287</v>
      </c>
      <c r="BP160" s="170" t="n">
        <f aca="false" ca="false" dt2D="false" dtr="false" t="normal">2*$J$6*(BM160/1000)</f>
        <v>21.031947221111558</v>
      </c>
      <c r="BQ160" s="171" t="n">
        <f aca="false" ca="false" dt2D="false" dtr="false" t="normal">$BN$4-(BO160+BP160)+$BN$8+$BN$10</f>
        <v>102.23548984455937</v>
      </c>
      <c r="BR160" s="149" t="n">
        <f aca="false" ca="false" dt2D="false" dtr="false" t="normal">POWER(10, (BQ160+$D$16)*0.05)*1000</f>
        <v>0.10348192028967378</v>
      </c>
      <c r="BS160" s="172" t="n">
        <f aca="false" ca="false" dt2D="false" dtr="false" t="normal">POWER(10, 0.05*(BO160+BP160))</f>
        <v>6756.917423629369</v>
      </c>
      <c r="BT160" s="149" t="n">
        <f aca="false" ca="false" dt2D="false" dtr="false" t="normal">BR160*BS160</f>
        <v>699.2187902359223</v>
      </c>
      <c r="BW160" s="80" t="n">
        <f aca="false" ca="false" dt2D="false" dtr="false" t="normal">40*LOG10(BM160)</f>
        <v>111.12605001534574</v>
      </c>
      <c r="BY160" s="165" t="n">
        <f aca="false" ca="false" dt2D="false" dtr="false" t="normal">10*LOG10($D$29*($D$23/1000000)/2)+$J$12+10*LOG10(BM160)</f>
        <v>24.481226324091722</v>
      </c>
      <c r="BZ160" s="80" t="n">
        <f aca="false" ca="false" dt2D="false" dtr="false" t="normal">$BN$4-(BW160+BP160)+$BX$4+BY160</f>
        <v>76.21488993127974</v>
      </c>
    </row>
    <row outlineLevel="0" r="161">
      <c r="BL161" s="148" t="n">
        <f aca="false" ca="false" dt2D="false" dtr="false" t="normal">BL160+1</f>
        <v>158</v>
      </c>
      <c r="BM161" s="169" t="n">
        <f aca="false" ca="false" dt2D="false" dtr="false" t="normal">BM160+$J$46</f>
        <v>603.75</v>
      </c>
      <c r="BO161" s="170" t="n">
        <f aca="false" ca="false" dt2D="false" dtr="false" t="normal">20*LOG10(BM161)</f>
        <v>55.61714287519137</v>
      </c>
      <c r="BP161" s="170" t="n">
        <f aca="false" ca="false" dt2D="false" dtr="false" t="normal">2*$J$6*(BM161/1000)</f>
        <v>21.163396891243504</v>
      </c>
      <c r="BQ161" s="171" t="n">
        <f aca="false" ca="false" dt2D="false" dtr="false" t="normal">$BN$4-(BO161+BP161)+$BN$8+$BN$10</f>
        <v>102.04992230690891</v>
      </c>
      <c r="BR161" s="149" t="n">
        <f aca="false" ca="false" dt2D="false" dtr="false" t="normal">POWER(10, (BQ161+$D$16)*0.05)*1000</f>
        <v>0.10129455534258562</v>
      </c>
      <c r="BS161" s="172" t="n">
        <f aca="false" ca="false" dt2D="false" dtr="false" t="normal">POWER(10, 0.05*(BO161+BP161))</f>
        <v>6902.826986812</v>
      </c>
      <c r="BT161" s="149" t="n">
        <f aca="false" ca="false" dt2D="false" dtr="false" t="normal">BR161*BS161</f>
        <v>699.2187902359217</v>
      </c>
      <c r="BW161" s="80" t="n">
        <f aca="false" ca="false" dt2D="false" dtr="false" t="normal">40*LOG10(BM161)</f>
        <v>111.23428575038274</v>
      </c>
      <c r="BY161" s="165" t="n">
        <f aca="false" ca="false" dt2D="false" dtr="false" t="normal">10*LOG10($D$29*($D$23/1000000)/2)+$J$12+10*LOG10(BM161)</f>
        <v>24.50828525785097</v>
      </c>
      <c r="BZ161" s="80" t="n">
        <f aca="false" ca="false" dt2D="false" dtr="false" t="normal">$BN$4-(BW161+BP161)+$BX$4+BY161</f>
        <v>76.00226345987006</v>
      </c>
    </row>
    <row outlineLevel="0" r="162">
      <c r="BL162" s="148" t="n">
        <f aca="false" ca="false" dt2D="false" dtr="false" t="normal">BL161+1</f>
        <v>159</v>
      </c>
      <c r="BM162" s="169" t="n">
        <f aca="false" ca="false" dt2D="false" dtr="false" t="normal">BM161+$J$46</f>
        <v>607.5</v>
      </c>
      <c r="BO162" s="170" t="n">
        <f aca="false" ca="false" dt2D="false" dtr="false" t="normal">20*LOG10(BM162)</f>
        <v>55.670925645406996</v>
      </c>
      <c r="BP162" s="170" t="n">
        <f aca="false" ca="false" dt2D="false" dtr="false" t="normal">2*$J$6*(BM162/1000)</f>
        <v>21.294846561375454</v>
      </c>
      <c r="BQ162" s="171" t="n">
        <f aca="false" ca="false" dt2D="false" dtr="false" t="normal">$BN$4-(BO162+BP162)+$BN$8+$BN$10</f>
        <v>101.86468986656135</v>
      </c>
      <c r="BR162" s="149" t="n">
        <f aca="false" ca="false" dt2D="false" dtr="false" t="normal">POWER(10, (BQ162+$D$16)*0.05)*1000</f>
        <v>0.09915725152090915</v>
      </c>
      <c r="BS162" s="172" t="n">
        <f aca="false" ca="false" dt2D="false" dtr="false" t="normal">POWER(10, 0.05*(BO162+BP162))</f>
        <v>7051.615282907263</v>
      </c>
      <c r="BT162" s="149" t="n">
        <f aca="false" ca="false" dt2D="false" dtr="false" t="normal">BR162*BS162</f>
        <v>699.2187902359224</v>
      </c>
      <c r="BW162" s="80" t="n">
        <f aca="false" ca="false" dt2D="false" dtr="false" t="normal">40*LOG10(BM162)</f>
        <v>111.34185129081399</v>
      </c>
      <c r="BY162" s="165" t="n">
        <f aca="false" ca="false" dt2D="false" dtr="false" t="normal">10*LOG10($D$29*($D$23/1000000)/2)+$J$12+10*LOG10(BM162)</f>
        <v>24.535176642958785</v>
      </c>
      <c r="BZ162" s="80" t="n">
        <f aca="false" ca="false" dt2D="false" dtr="false" t="normal">$BN$4-(BW162+BP162)+$BX$4+BY162</f>
        <v>75.79013963441466</v>
      </c>
    </row>
    <row outlineLevel="0" r="163">
      <c r="BL163" s="148" t="n">
        <f aca="false" ca="false" dt2D="false" dtr="false" t="normal">BL162+1</f>
        <v>160</v>
      </c>
      <c r="BM163" s="169" t="n">
        <f aca="false" ca="false" dt2D="false" dtr="false" t="normal">BM162+$J$46</f>
        <v>611.25</v>
      </c>
      <c r="BO163" s="170" t="n">
        <f aca="false" ca="false" dt2D="false" dtr="false" t="normal">20*LOG10(BM163)</f>
        <v>55.72437744263353</v>
      </c>
      <c r="BP163" s="170" t="n">
        <f aca="false" ca="false" dt2D="false" dtr="false" t="normal">2*$J$6*(BM163/1000)</f>
        <v>21.426296231507397</v>
      </c>
      <c r="BQ163" s="171" t="n">
        <f aca="false" ca="false" dt2D="false" dtr="false" t="normal">$BN$4-(BO163+BP163)+$BN$8+$BN$10</f>
        <v>101.67978839920286</v>
      </c>
      <c r="BR163" s="149" t="n">
        <f aca="false" ca="false" dt2D="false" dtr="false" t="normal">POWER(10, (BQ163+$D$16)*0.05)*1000</f>
        <v>0.09706874327382889</v>
      </c>
      <c r="BS163" s="172" t="n">
        <f aca="false" ca="false" dt2D="false" dtr="false" t="normal">POWER(10, 0.05*(BO163+BP163))</f>
        <v>7203.336178603247</v>
      </c>
      <c r="BT163" s="149" t="n">
        <f aca="false" ca="false" dt2D="false" dtr="false" t="normal">BR163*BS163</f>
        <v>699.2187902359223</v>
      </c>
      <c r="BW163" s="80" t="n">
        <f aca="false" ca="false" dt2D="false" dtr="false" t="normal">40*LOG10(BM163)</f>
        <v>111.44875488526706</v>
      </c>
      <c r="BY163" s="165" t="n">
        <f aca="false" ca="false" dt2D="false" dtr="false" t="normal">10*LOG10($D$29*($D$23/1000000)/2)+$J$12+10*LOG10(BM163)</f>
        <v>24.561902541572053</v>
      </c>
      <c r="BZ163" s="80" t="n">
        <f aca="false" ca="false" dt2D="false" dtr="false" t="normal">$BN$4-(BW163+BP163)+$BX$4+BY163</f>
        <v>75.5785122684429</v>
      </c>
    </row>
    <row outlineLevel="0" r="164">
      <c r="BL164" s="148" t="n">
        <f aca="false" ca="false" dt2D="false" dtr="false" t="normal">BL163+1</f>
        <v>161</v>
      </c>
      <c r="BM164" s="169" t="n">
        <f aca="false" ca="false" dt2D="false" dtr="false" t="normal">BM163+$J$46</f>
        <v>615</v>
      </c>
      <c r="BO164" s="170" t="n">
        <f aca="false" ca="false" dt2D="false" dtr="false" t="normal">20*LOG10(BM164)</f>
        <v>55.777502315508336</v>
      </c>
      <c r="BP164" s="170" t="n">
        <f aca="false" ca="false" dt2D="false" dtr="false" t="normal">2*$J$6*(BM164/1000)</f>
        <v>21.557745901639347</v>
      </c>
      <c r="BQ164" s="171" t="n">
        <f aca="false" ca="false" dt2D="false" dtr="false" t="normal">$BN$4-(BO164+BP164)+$BN$8+$BN$10</f>
        <v>101.49521385619613</v>
      </c>
      <c r="BR164" s="149" t="n">
        <f aca="false" ca="false" dt2D="false" dtr="false" t="normal">POWER(10, (BQ164+$D$16)*0.05)*1000</f>
        <v>0.0950278010556097</v>
      </c>
      <c r="BS164" s="172" t="n">
        <f aca="false" ca="false" dt2D="false" dtr="false" t="normal">POWER(10, 0.05*(BO164+BP164))</f>
        <v>7358.044514012748</v>
      </c>
      <c r="BT164" s="149" t="n">
        <f aca="false" ca="false" dt2D="false" dtr="false" t="normal">BR164*BS164</f>
        <v>699.2187902359237</v>
      </c>
      <c r="BW164" s="80" t="n">
        <f aca="false" ca="false" dt2D="false" dtr="false" t="normal">40*LOG10(BM164)</f>
        <v>111.55500463101667</v>
      </c>
      <c r="BY164" s="165" t="n">
        <f aca="false" ca="false" dt2D="false" dtr="false" t="normal">10*LOG10($D$29*($D$23/1000000)/2)+$J$12+10*LOG10(BM164)</f>
        <v>24.588464978009455</v>
      </c>
      <c r="BZ164" s="80" t="n">
        <f aca="false" ca="false" dt2D="false" dtr="false" t="normal">$BN$4-(BW164+BP164)+$BX$4+BY164</f>
        <v>75.36737528899877</v>
      </c>
    </row>
    <row outlineLevel="0" r="165">
      <c r="BL165" s="148" t="n">
        <f aca="false" ca="false" dt2D="false" dtr="false" t="normal">BL164+1</f>
        <v>162</v>
      </c>
      <c r="BM165" s="169" t="n">
        <f aca="false" ca="false" dt2D="false" dtr="false" t="normal">BM164+$J$46</f>
        <v>618.75</v>
      </c>
      <c r="BO165" s="170" t="n">
        <f aca="false" ca="false" dt2D="false" dtr="false" t="normal">20*LOG10(BM165)</f>
        <v>55.830304238832504</v>
      </c>
      <c r="BP165" s="170" t="n">
        <f aca="false" ca="false" dt2D="false" dtr="false" t="normal">2*$J$6*(BM165/1000)</f>
        <v>21.689195571771297</v>
      </c>
      <c r="BQ165" s="171" t="n">
        <f aca="false" ca="false" dt2D="false" dtr="false" t="normal">$BN$4-(BO165+BP165)+$BN$8+$BN$10</f>
        <v>101.31096226273999</v>
      </c>
      <c r="BR165" s="149" t="n">
        <f aca="false" ca="false" dt2D="false" dtr="false" t="normal">POWER(10, (BQ165+$D$16)*0.05)*1000</f>
        <v>0.09303323015782895</v>
      </c>
      <c r="BS165" s="172" t="n">
        <f aca="false" ca="false" dt2D="false" dtr="false" t="normal">POWER(10, 0.05*(BO165+BP165))</f>
        <v>7515.796119834947</v>
      </c>
      <c r="BT165" s="149" t="n">
        <f aca="false" ca="false" dt2D="false" dtr="false" t="normal">BR165*BS165</f>
        <v>699.2187902359224</v>
      </c>
      <c r="BW165" s="80" t="n">
        <f aca="false" ca="false" dt2D="false" dtr="false" t="normal">40*LOG10(BM165)</f>
        <v>111.66060847766501</v>
      </c>
      <c r="BY165" s="165" t="n">
        <f aca="false" ca="false" dt2D="false" dtr="false" t="normal">10*LOG10($D$29*($D$23/1000000)/2)+$J$12+10*LOG10(BM165)</f>
        <v>24.61486593967154</v>
      </c>
      <c r="BZ165" s="80" t="n">
        <f aca="false" ca="false" dt2D="false" dtr="false" t="normal">$BN$4-(BW165+BP165)+$BX$4+BY165</f>
        <v>75.15672273388057</v>
      </c>
    </row>
    <row outlineLevel="0" r="166">
      <c r="BL166" s="148" t="n">
        <f aca="false" ca="false" dt2D="false" dtr="false" t="normal">BL165+1</f>
        <v>163</v>
      </c>
      <c r="BM166" s="169" t="n">
        <f aca="false" ca="false" dt2D="false" dtr="false" t="normal">BM165+$J$46</f>
        <v>622.5</v>
      </c>
      <c r="BO166" s="170" t="n">
        <f aca="false" ca="false" dt2D="false" dtr="false" t="normal">20*LOG10(BM166)</f>
        <v>55.88278711535548</v>
      </c>
      <c r="BP166" s="170" t="n">
        <f aca="false" ca="false" dt2D="false" dtr="false" t="normal">2*$J$6*(BM166/1000)</f>
        <v>21.820645241903243</v>
      </c>
      <c r="BQ166" s="171" t="n">
        <f aca="false" ca="false" dt2D="false" dtr="false" t="normal">$BN$4-(BO166+BP166)+$BN$8+$BN$10</f>
        <v>101.12702971608508</v>
      </c>
      <c r="BR166" s="149" t="n">
        <f aca="false" ca="false" dt2D="false" dtr="false" t="normal">POWER(10, (BQ166+$D$16)*0.05)*1000</f>
        <v>0.091083869584966</v>
      </c>
      <c r="BS166" s="172" t="n">
        <f aca="false" ca="false" dt2D="false" dtr="false" t="normal">POWER(10, 0.05*(BO166+BP166))</f>
        <v>7676.647834814144</v>
      </c>
      <c r="BT166" s="149" t="n">
        <f aca="false" ca="false" dt2D="false" dtr="false" t="normal">BR166*BS166</f>
        <v>699.218790235923</v>
      </c>
      <c r="BW166" s="80" t="n">
        <f aca="false" ca="false" dt2D="false" dtr="false" t="normal">40*LOG10(BM166)</f>
        <v>111.76557423071095</v>
      </c>
      <c r="BY166" s="165" t="n">
        <f aca="false" ca="false" dt2D="false" dtr="false" t="normal">10*LOG10($D$29*($D$23/1000000)/2)+$J$12+10*LOG10(BM166)</f>
        <v>24.641107377933025</v>
      </c>
      <c r="BZ166" s="80" t="n">
        <f aca="false" ca="false" dt2D="false" dtr="false" t="normal">$BN$4-(BW166+BP166)+$BX$4+BY166</f>
        <v>74.94654874896415</v>
      </c>
    </row>
    <row outlineLevel="0" r="167">
      <c r="BL167" s="148" t="n">
        <f aca="false" ca="false" dt2D="false" dtr="false" t="normal">BL166+1</f>
        <v>164</v>
      </c>
      <c r="BM167" s="169" t="n">
        <f aca="false" ca="false" dt2D="false" dtr="false" t="normal">BM166+$J$46</f>
        <v>626.25</v>
      </c>
      <c r="BO167" s="170" t="n">
        <f aca="false" ca="false" dt2D="false" dtr="false" t="normal">20*LOG10(BM167)</f>
        <v>55.93495477750604</v>
      </c>
      <c r="BP167" s="170" t="n">
        <f aca="false" ca="false" dt2D="false" dtr="false" t="normal">2*$J$6*(BM167/1000)</f>
        <v>21.95209491203519</v>
      </c>
      <c r="BQ167" s="171" t="n">
        <f aca="false" ca="false" dt2D="false" dtr="false" t="normal">$BN$4-(BO167+BP167)+$BN$8+$BN$10</f>
        <v>100.94341238380258</v>
      </c>
      <c r="BR167" s="149" t="n">
        <f aca="false" ca="false" dt2D="false" dtr="false" t="normal">POWER(10, (BQ167+$D$16)*0.05)*1000</f>
        <v>0.0891785909715048</v>
      </c>
      <c r="BS167" s="172" t="n">
        <f aca="false" ca="false" dt2D="false" dtr="false" t="normal">POWER(10, 0.05*(BO167+BP167))</f>
        <v>7840.657523500734</v>
      </c>
      <c r="BT167" s="149" t="n">
        <f aca="false" ca="false" dt2D="false" dtr="false" t="normal">BR167*BS167</f>
        <v>699.2187902359237</v>
      </c>
      <c r="BW167" s="80" t="n">
        <f aca="false" ca="false" dt2D="false" dtr="false" t="normal">40*LOG10(BM167)</f>
        <v>111.86990955501209</v>
      </c>
      <c r="BY167" s="165" t="n">
        <f aca="false" ca="false" dt2D="false" dtr="false" t="normal">10*LOG10($D$29*($D$23/1000000)/2)+$J$12+10*LOG10(BM167)</f>
        <v>24.66719120900831</v>
      </c>
      <c r="BZ167" s="80" t="n">
        <f aca="false" ca="false" dt2D="false" dtr="false" t="normal">$BN$4-(BW167+BP167)+$BX$4+BY167</f>
        <v>74.73684758560637</v>
      </c>
    </row>
    <row outlineLevel="0" r="168">
      <c r="BL168" s="148" t="n">
        <f aca="false" ca="false" dt2D="false" dtr="false" t="normal">BL167+1</f>
        <v>165</v>
      </c>
      <c r="BM168" s="169" t="n">
        <f aca="false" ca="false" dt2D="false" dtr="false" t="normal">BM167+$J$46</f>
        <v>630</v>
      </c>
      <c r="BO168" s="170" t="n">
        <f aca="false" ca="false" dt2D="false" dtr="false" t="normal">20*LOG10(BM168)</f>
        <v>55.986810989071635</v>
      </c>
      <c r="BP168" s="170" t="n">
        <f aca="false" ca="false" dt2D="false" dtr="false" t="normal">2*$J$6*(BM168/1000)</f>
        <v>22.083544582167136</v>
      </c>
      <c r="BQ168" s="171" t="n">
        <f aca="false" ca="false" dt2D="false" dtr="false" t="normal">$BN$4-(BO168+BP168)+$BN$8+$BN$10</f>
        <v>100.76010650210503</v>
      </c>
      <c r="BR168" s="149" t="n">
        <f aca="false" ca="false" dt2D="false" dtr="false" t="normal">POWER(10, (BQ168+$D$16)*0.05)*1000</f>
        <v>0.08731629753881501</v>
      </c>
      <c r="BS168" s="172" t="n">
        <f aca="false" ca="false" dt2D="false" dtr="false" t="normal">POWER(10, 0.05*(BO168+BP168))</f>
        <v>8007.884094319234</v>
      </c>
      <c r="BT168" s="149" t="n">
        <f aca="false" ca="false" dt2D="false" dtr="false" t="normal">BR168*BS168</f>
        <v>699.2187902359224</v>
      </c>
      <c r="BW168" s="80" t="n">
        <f aca="false" ca="false" dt2D="false" dtr="false" t="normal">40*LOG10(BM168)</f>
        <v>111.97362197814327</v>
      </c>
      <c r="BY168" s="165" t="n">
        <f aca="false" ca="false" dt2D="false" dtr="false" t="normal">10*LOG10($D$29*($D$23/1000000)/2)+$J$12+10*LOG10(BM168)</f>
        <v>24.693119314791105</v>
      </c>
      <c r="BZ168" s="80" t="n">
        <f aca="false" ca="false" dt2D="false" dtr="false" t="normal">$BN$4-(BW168+BP168)+$BX$4+BY168</f>
        <v>74.52761359812602</v>
      </c>
    </row>
    <row outlineLevel="0" r="169">
      <c r="BL169" s="148" t="n">
        <f aca="false" ca="false" dt2D="false" dtr="false" t="normal">BL168+1</f>
        <v>166</v>
      </c>
      <c r="BM169" s="169" t="n">
        <f aca="false" ca="false" dt2D="false" dtr="false" t="normal">BM168+$J$46</f>
        <v>633.75</v>
      </c>
      <c r="BO169" s="170" t="n">
        <f aca="false" ca="false" dt2D="false" dtr="false" t="normal">20*LOG10(BM169)</f>
        <v>56.03835944682785</v>
      </c>
      <c r="BP169" s="170" t="n">
        <f aca="false" ca="false" dt2D="false" dtr="false" t="normal">2*$J$6*(BM169/1000)</f>
        <v>22.214994252299086</v>
      </c>
      <c r="BQ169" s="171" t="n">
        <f aca="false" ca="false" dt2D="false" dtr="false" t="normal">$BN$4-(BO169+BP169)+$BN$8+$BN$10</f>
        <v>100.57710837421686</v>
      </c>
      <c r="BR169" s="149" t="n">
        <f aca="false" ca="false" dt2D="false" dtr="false" t="normal">POWER(10, (BQ169+$D$16)*0.05)*1000</f>
        <v>0.08549592309013923</v>
      </c>
      <c r="BS169" s="172" t="n">
        <f aca="false" ca="false" dt2D="false" dtr="false" t="normal">POWER(10, 0.05*(BO169+BP169))</f>
        <v>8178.387517948999</v>
      </c>
      <c r="BT169" s="149" t="n">
        <f aca="false" ca="false" dt2D="false" dtr="false" t="normal">BR169*BS169</f>
        <v>699.2187902359223</v>
      </c>
      <c r="BW169" s="80" t="n">
        <f aca="false" ca="false" dt2D="false" dtr="false" t="normal">40*LOG10(BM169)</f>
        <v>112.0767188936557</v>
      </c>
      <c r="BY169" s="165" t="n">
        <f aca="false" ca="false" dt2D="false" dtr="false" t="normal">10*LOG10($D$29*($D$23/1000000)/2)+$J$12+10*LOG10(BM169)</f>
        <v>24.71889354366921</v>
      </c>
      <c r="BZ169" s="80" t="n">
        <f aca="false" ca="false" dt2D="false" dtr="false" t="normal">$BN$4-(BW169+BP169)+$BX$4+BY169</f>
        <v>74.31884124135975</v>
      </c>
    </row>
    <row outlineLevel="0" r="170">
      <c r="BL170" s="148" t="n">
        <f aca="false" ca="false" dt2D="false" dtr="false" t="normal">BL169+1</f>
        <v>167</v>
      </c>
      <c r="BM170" s="169" t="n">
        <f aca="false" ca="false" dt2D="false" dtr="false" t="normal">BM169+$J$46</f>
        <v>637.5</v>
      </c>
      <c r="BO170" s="170" t="n">
        <f aca="false" ca="false" dt2D="false" dtr="false" t="normal">20*LOG10(BM170)</f>
        <v>56.08960378211986</v>
      </c>
      <c r="BP170" s="170" t="n">
        <f aca="false" ca="false" dt2D="false" dtr="false" t="normal">2*$J$6*(BM170/1000)</f>
        <v>22.34644392243103</v>
      </c>
      <c r="BQ170" s="171" t="n">
        <f aca="false" ca="false" dt2D="false" dtr="false" t="normal">$BN$4-(BO170+BP170)+$BN$8+$BN$10</f>
        <v>100.39441436879292</v>
      </c>
      <c r="BR170" s="149" t="n">
        <f aca="false" ca="false" dt2D="false" dtr="false" t="normal">POWER(10, (BQ170+$D$16)*0.05)*1000</f>
        <v>0.08371643104210336</v>
      </c>
      <c r="BS170" s="172" t="n">
        <f aca="false" ca="false" dt2D="false" dtr="false" t="normal">POWER(10, 0.05*(BO170+BP170))</f>
        <v>8352.228846022674</v>
      </c>
      <c r="BT170" s="149" t="n">
        <f aca="false" ca="false" dt2D="false" dtr="false" t="normal">BR170*BS170</f>
        <v>699.2187902359236</v>
      </c>
      <c r="BW170" s="80" t="n">
        <f aca="false" ca="false" dt2D="false" dtr="false" t="normal">40*LOG10(BM170)</f>
        <v>112.17920756423972</v>
      </c>
      <c r="BY170" s="165" t="n">
        <f aca="false" ca="false" dt2D="false" dtr="false" t="normal">10*LOG10($D$29*($D$23/1000000)/2)+$J$12+10*LOG10(BM170)</f>
        <v>24.744515711315216</v>
      </c>
      <c r="BZ170" s="80" t="n">
        <f aca="false" ca="false" dt2D="false" dtr="false" t="normal">$BN$4-(BW170+BP170)+$BX$4+BY170</f>
        <v>74.1105250682898</v>
      </c>
    </row>
    <row outlineLevel="0" r="171">
      <c r="BL171" s="148" t="n">
        <f aca="false" ca="false" dt2D="false" dtr="false" t="normal">BL170+1</f>
        <v>168</v>
      </c>
      <c r="BM171" s="169" t="n">
        <f aca="false" ca="false" dt2D="false" dtr="false" t="normal">BM170+$J$46</f>
        <v>641.25</v>
      </c>
      <c r="BO171" s="170" t="n">
        <f aca="false" ca="false" dt2D="false" dtr="false" t="normal">20*LOG10(BM171)</f>
        <v>56.14054756239746</v>
      </c>
      <c r="BP171" s="170" t="n">
        <f aca="false" ca="false" dt2D="false" dtr="false" t="normal">2*$J$6*(BM171/1000)</f>
        <v>22.477893592562978</v>
      </c>
      <c r="BQ171" s="171" t="n">
        <f aca="false" ca="false" dt2D="false" dtr="false" t="normal">$BN$4-(BO171+BP171)+$BN$8+$BN$10</f>
        <v>100.21202091838336</v>
      </c>
      <c r="BR171" s="149" t="n">
        <f aca="false" ca="false" dt2D="false" dtr="false" t="normal">POWER(10, (BQ171+$D$16)*0.05)*1000</f>
        <v>0.08197681349123981</v>
      </c>
      <c r="BS171" s="172" t="n">
        <f aca="false" ca="false" dt2D="false" dtr="false" t="normal">POWER(10, 0.05*(BO171+BP171))</f>
        <v>8529.470230147968</v>
      </c>
      <c r="BT171" s="149" t="n">
        <f aca="false" ca="false" dt2D="false" dtr="false" t="normal">BR171*BS171</f>
        <v>699.2187902359223</v>
      </c>
      <c r="BW171" s="80" t="n">
        <f aca="false" ca="false" dt2D="false" dtr="false" t="normal">40*LOG10(BM171)</f>
        <v>112.28109512479492</v>
      </c>
      <c r="BY171" s="165" t="n">
        <f aca="false" ca="false" dt2D="false" dtr="false" t="normal">10*LOG10($D$29*($D$23/1000000)/2)+$J$12+10*LOG10(BM171)</f>
        <v>24.769987601454016</v>
      </c>
      <c r="BZ171" s="80" t="n">
        <f aca="false" ca="false" dt2D="false" dtr="false" t="normal">$BN$4-(BW171+BP171)+$BX$4+BY171</f>
        <v>73.90265972774144</v>
      </c>
    </row>
    <row outlineLevel="0" r="172">
      <c r="BL172" s="148" t="n">
        <f aca="false" ca="false" dt2D="false" dtr="false" t="normal">BL171+1</f>
        <v>169</v>
      </c>
      <c r="BM172" s="169" t="n">
        <f aca="false" ca="false" dt2D="false" dtr="false" t="normal">BM171+$J$46</f>
        <v>645</v>
      </c>
      <c r="BO172" s="170" t="n">
        <f aca="false" ca="false" dt2D="false" dtr="false" t="normal">20*LOG10(BM172)</f>
        <v>56.19119429270535</v>
      </c>
      <c r="BP172" s="170" t="n">
        <f aca="false" ca="false" dt2D="false" dtr="false" t="normal">2*$J$6*(BM172/1000)</f>
        <v>22.609343262694924</v>
      </c>
      <c r="BQ172" s="171" t="n">
        <f aca="false" ca="false" dt2D="false" dtr="false" t="normal">$BN$4-(BO172+BP172)+$BN$8+$BN$10</f>
        <v>100.02992451794353</v>
      </c>
      <c r="BR172" s="149" t="n">
        <f aca="false" ca="false" dt2D="false" dtr="false" t="normal">POWER(10, (BQ172+$D$16)*0.05)*1000</f>
        <v>0.08027609031408571</v>
      </c>
      <c r="BS172" s="172" t="n">
        <f aca="false" ca="false" dt2D="false" dtr="false" t="normal">POWER(10, 0.05*(BO172+BP172))</f>
        <v>8710.17494125811</v>
      </c>
      <c r="BT172" s="149" t="n">
        <f aca="false" ca="false" dt2D="false" dtr="false" t="normal">BR172*BS172</f>
        <v>699.2187902359223</v>
      </c>
      <c r="BW172" s="80" t="n">
        <f aca="false" ca="false" dt2D="false" dtr="false" t="normal">40*LOG10(BM172)</f>
        <v>112.3823885854107</v>
      </c>
      <c r="BY172" s="165" t="n">
        <f aca="false" ca="false" dt2D="false" dtr="false" t="normal">10*LOG10($D$29*($D$23/1000000)/2)+$J$12+10*LOG10(BM172)</f>
        <v>24.79531096660796</v>
      </c>
      <c r="BZ172" s="80" t="n">
        <f aca="false" ca="false" dt2D="false" dtr="false" t="normal">$BN$4-(BW172+BP172)+$BX$4+BY172</f>
        <v>73.69523996214767</v>
      </c>
    </row>
    <row outlineLevel="0" r="173">
      <c r="BL173" s="148" t="n">
        <f aca="false" ca="false" dt2D="false" dtr="false" t="normal">BL172+1</f>
        <v>170</v>
      </c>
      <c r="BM173" s="169" t="n">
        <f aca="false" ca="false" dt2D="false" dtr="false" t="normal">BM172+$J$46</f>
        <v>648.75</v>
      </c>
      <c r="BO173" s="170" t="n">
        <f aca="false" ca="false" dt2D="false" dtr="false" t="normal">20*LOG10(BM173)</f>
        <v>56.241547417130285</v>
      </c>
      <c r="BP173" s="170" t="n">
        <f aca="false" ca="false" dt2D="false" dtr="false" t="normal">2*$J$6*(BM173/1000)</f>
        <v>22.740792932826874</v>
      </c>
      <c r="BQ173" s="171" t="n">
        <f aca="false" ca="false" dt2D="false" dtr="false" t="normal">$BN$4-(BO173+BP173)+$BN$8+$BN$10</f>
        <v>99.84812172338664</v>
      </c>
      <c r="BR173" s="149" t="n">
        <f aca="false" ca="false" dt2D="false" dtr="false" t="normal">POWER(10, (BQ173+$D$16)*0.05)*1000</f>
        <v>0.07861330829947495</v>
      </c>
      <c r="BS173" s="172" t="n">
        <f aca="false" ca="false" dt2D="false" dtr="false" t="normal">POWER(10, 0.05*(BO173+BP173))</f>
        <v>8894.40738929687</v>
      </c>
      <c r="BT173" s="149" t="n">
        <f aca="false" ca="false" dt2D="false" dtr="false" t="normal">BR173*BS173</f>
        <v>699.2187902359229</v>
      </c>
      <c r="BW173" s="80" t="n">
        <f aca="false" ca="false" dt2D="false" dtr="false" t="normal">40*LOG10(BM173)</f>
        <v>112.48309483426057</v>
      </c>
      <c r="BY173" s="165" t="n">
        <f aca="false" ca="false" dt2D="false" dtr="false" t="normal">10*LOG10($D$29*($D$23/1000000)/2)+$J$12+10*LOG10(BM173)</f>
        <v>24.82048752882043</v>
      </c>
      <c r="BZ173" s="80" t="n">
        <f aca="false" ca="false" dt2D="false" dtr="false" t="normal">$BN$4-(BW173+BP173)+$BX$4+BY173</f>
        <v>73.48826060537831</v>
      </c>
    </row>
    <row outlineLevel="0" r="174">
      <c r="BL174" s="148" t="n">
        <f aca="false" ca="false" dt2D="false" dtr="false" t="normal">BL173+1</f>
        <v>171</v>
      </c>
      <c r="BM174" s="169" t="n">
        <f aca="false" ca="false" dt2D="false" dtr="false" t="normal">BM173+$J$46</f>
        <v>652.5</v>
      </c>
      <c r="BO174" s="170" t="n">
        <f aca="false" ca="false" dt2D="false" dtr="false" t="normal">20*LOG10(BM174)</f>
        <v>56.291610320206374</v>
      </c>
      <c r="BP174" s="170" t="n">
        <f aca="false" ca="false" dt2D="false" dtr="false" t="normal">2*$J$6*(BM174/1000)</f>
        <v>22.872242602958817</v>
      </c>
      <c r="BQ174" s="171" t="n">
        <f aca="false" ca="false" dt2D="false" dtr="false" t="normal">$BN$4-(BO174+BP174)+$BN$8+$BN$10</f>
        <v>99.6666091501786</v>
      </c>
      <c r="BR174" s="149" t="n">
        <f aca="false" ca="false" dt2D="false" dtr="false" t="normal">POWER(10, (BQ174+$D$16)*0.05)*1000</f>
        <v>0.07698754031172425</v>
      </c>
      <c r="BS174" s="172" t="n">
        <f aca="false" ca="false" dt2D="false" dtr="false" t="normal">POWER(10, 0.05*(BO174+BP174))</f>
        <v>9082.23314324331</v>
      </c>
      <c r="BT174" s="149" t="n">
        <f aca="false" ca="false" dt2D="false" dtr="false" t="normal">BR174*BS174</f>
        <v>699.2187902359224</v>
      </c>
      <c r="BW174" s="80" t="n">
        <f aca="false" ca="false" dt2D="false" dtr="false" t="normal">40*LOG10(BM174)</f>
        <v>112.58322064041275</v>
      </c>
      <c r="BY174" s="165" t="n">
        <f aca="false" ca="false" dt2D="false" dtr="false" t="normal">10*LOG10($D$29*($D$23/1000000)/2)+$J$12+10*LOG10(BM174)</f>
        <v>24.845518980358474</v>
      </c>
      <c r="BZ174" s="80" t="n">
        <f aca="false" ca="false" dt2D="false" dtr="false" t="normal">$BN$4-(BW174+BP174)+$BX$4+BY174</f>
        <v>73.28171658063225</v>
      </c>
    </row>
    <row outlineLevel="0" r="175">
      <c r="BL175" s="148" t="n">
        <f aca="false" ca="false" dt2D="false" dtr="false" t="normal">BL174+1</f>
        <v>172</v>
      </c>
      <c r="BM175" s="169" t="n">
        <f aca="false" ca="false" dt2D="false" dtr="false" t="normal">BM174+$J$46</f>
        <v>656.25</v>
      </c>
      <c r="BO175" s="170" t="n">
        <f aca="false" ca="false" dt2D="false" dtr="false" t="normal">20*LOG10(BM175)</f>
        <v>56.341386328280265</v>
      </c>
      <c r="BP175" s="170" t="n">
        <f aca="false" ca="false" dt2D="false" dtr="false" t="normal">2*$J$6*(BM175/1000)</f>
        <v>23.003692273090767</v>
      </c>
      <c r="BQ175" s="171" t="n">
        <f aca="false" ca="false" dt2D="false" dtr="false" t="normal">$BN$4-(BO175+BP175)+$BN$8+$BN$10</f>
        <v>99.48538347197277</v>
      </c>
      <c r="BR175" s="149" t="n">
        <f aca="false" ca="false" dt2D="false" dtr="false" t="normal">POWER(10, (BQ175+$D$16)*0.05)*1000</f>
        <v>0.07539788448345483</v>
      </c>
      <c r="BS175" s="172" t="n">
        <f aca="false" ca="false" dt2D="false" dtr="false" t="normal">POWER(10, 0.05*(BO175+BP175))</f>
        <v>9273.718951482751</v>
      </c>
      <c r="BT175" s="149" t="n">
        <f aca="false" ca="false" dt2D="false" dtr="false" t="normal">BR175*BS175</f>
        <v>699.2187902359224</v>
      </c>
      <c r="BW175" s="80" t="n">
        <f aca="false" ca="false" dt2D="false" dtr="false" t="normal">40*LOG10(BM175)</f>
        <v>112.68277265656053</v>
      </c>
      <c r="BY175" s="165" t="n">
        <f aca="false" ca="false" dt2D="false" dtr="false" t="normal">10*LOG10($D$29*($D$23/1000000)/2)+$J$12+10*LOG10(BM175)</f>
        <v>24.87040698439542</v>
      </c>
      <c r="BZ175" s="80" t="n">
        <f aca="false" ca="false" dt2D="false" dtr="false" t="normal">$BN$4-(BW175+BP175)+$BX$4+BY175</f>
        <v>73.07560289838945</v>
      </c>
    </row>
    <row outlineLevel="0" r="176">
      <c r="BL176" s="148" t="n">
        <f aca="false" ca="false" dt2D="false" dtr="false" t="normal">BL175+1</f>
        <v>173</v>
      </c>
      <c r="BM176" s="169" t="n">
        <f aca="false" ca="false" dt2D="false" dtr="false" t="normal">BM175+$J$46</f>
        <v>660</v>
      </c>
      <c r="BO176" s="170" t="n">
        <f aca="false" ca="false" dt2D="false" dtr="false" t="normal">20*LOG10(BM176)</f>
        <v>56.39087871083738</v>
      </c>
      <c r="BP176" s="170" t="n">
        <f aca="false" ca="false" dt2D="false" dtr="false" t="normal">2*$J$6*(BM176/1000)</f>
        <v>23.135141943222717</v>
      </c>
      <c r="BQ176" s="171" t="n">
        <f aca="false" ca="false" dt2D="false" dtr="false" t="normal">$BN$4-(BO176+BP176)+$BN$8+$BN$10</f>
        <v>99.3044414192837</v>
      </c>
      <c r="BR176" s="149" t="n">
        <f aca="false" ca="false" dt2D="false" dtr="false" t="normal">POWER(10, (BQ176+$D$16)*0.05)*1000</f>
        <v>0.0738434634368603</v>
      </c>
      <c r="BS176" s="172" t="n">
        <f aca="false" ca="false" dt2D="false" dtr="false" t="normal">POWER(10, 0.05*(BO176+BP176))</f>
        <v>9468.93276252933</v>
      </c>
      <c r="BT176" s="149" t="n">
        <f aca="false" ca="false" dt2D="false" dtr="false" t="normal">BR176*BS176</f>
        <v>699.2187902359232</v>
      </c>
      <c r="BW176" s="80" t="n">
        <f aca="false" ca="false" dt2D="false" dtr="false" t="normal">40*LOG10(BM176)</f>
        <v>112.78175742167475</v>
      </c>
      <c r="BY176" s="165" t="n">
        <f aca="false" ca="false" dt2D="false" dtr="false" t="normal">10*LOG10($D$29*($D$23/1000000)/2)+$J$12+10*LOG10(BM176)</f>
        <v>24.895153175673975</v>
      </c>
      <c r="BZ176" s="80" t="n">
        <f aca="false" ca="false" dt2D="false" dtr="false" t="normal">$BN$4-(BW176+BP176)+$BX$4+BY176</f>
        <v>72.86991465442185</v>
      </c>
    </row>
    <row outlineLevel="0" r="177">
      <c r="BL177" s="148" t="n">
        <f aca="false" ca="false" dt2D="false" dtr="false" t="normal">BL176+1</f>
        <v>174</v>
      </c>
      <c r="BM177" s="169" t="n">
        <f aca="false" ca="false" dt2D="false" dtr="false" t="normal">BM176+$J$46</f>
        <v>663.75</v>
      </c>
      <c r="BO177" s="170" t="n">
        <f aca="false" ca="false" dt2D="false" dtr="false" t="normal">20*LOG10(BM177)</f>
        <v>56.440090681790515</v>
      </c>
      <c r="BP177" s="170" t="n">
        <f aca="false" ca="false" dt2D="false" dtr="false" t="normal">2*$J$6*(BM177/1000)</f>
        <v>23.26659161335466</v>
      </c>
      <c r="BQ177" s="171" t="n">
        <f aca="false" ca="false" dt2D="false" dtr="false" t="normal">$BN$4-(BO177+BP177)+$BN$8+$BN$10</f>
        <v>99.12377977819864</v>
      </c>
      <c r="BR177" s="149" t="n">
        <f aca="false" ca="false" dt2D="false" dtr="false" t="normal">POWER(10, (BQ177+$D$16)*0.05)*1000</f>
        <v>0.07232342353228262</v>
      </c>
      <c r="BS177" s="172" t="n">
        <f aca="false" ca="false" dt2D="false" dtr="false" t="normal">POWER(10, 0.05*(BO177+BP177))</f>
        <v>9667.943746106228</v>
      </c>
      <c r="BT177" s="149" t="n">
        <f aca="false" ca="false" dt2D="false" dtr="false" t="normal">BR177*BS177</f>
        <v>699.2187902359237</v>
      </c>
      <c r="BW177" s="80" t="n">
        <f aca="false" ca="false" dt2D="false" dtr="false" t="normal">40*LOG10(BM177)</f>
        <v>112.88018136358103</v>
      </c>
      <c r="BY177" s="165" t="n">
        <f aca="false" ca="false" dt2D="false" dtr="false" t="normal">10*LOG10($D$29*($D$23/1000000)/2)+$J$12+10*LOG10(BM177)</f>
        <v>24.919759161150544</v>
      </c>
      <c r="BZ177" s="80" t="n">
        <f aca="false" ca="false" dt2D="false" dtr="false" t="normal">$BN$4-(BW177+BP177)+$BX$4+BY177</f>
        <v>72.66464702786018</v>
      </c>
    </row>
    <row outlineLevel="0" r="178">
      <c r="BL178" s="148" t="n">
        <f aca="false" ca="false" dt2D="false" dtr="false" t="normal">BL177+1</f>
        <v>175</v>
      </c>
      <c r="BM178" s="169" t="n">
        <f aca="false" ca="false" dt2D="false" dtr="false" t="normal">BM177+$J$46</f>
        <v>667.5</v>
      </c>
      <c r="BO178" s="170" t="n">
        <f aca="false" ca="false" dt2D="false" dtr="false" t="normal">20*LOG10(BM178)</f>
        <v>56.48902540073226</v>
      </c>
      <c r="BP178" s="170" t="n">
        <f aca="false" ca="false" dt2D="false" dtr="false" t="normal">2*$J$6*(BM178/1000)</f>
        <v>23.39804128348661</v>
      </c>
      <c r="BQ178" s="171" t="n">
        <f aca="false" ca="false" dt2D="false" dtr="false" t="normal">$BN$4-(BO178+BP178)+$BN$8+$BN$10</f>
        <v>98.94339538912493</v>
      </c>
      <c r="BR178" s="149" t="n">
        <f aca="false" ca="false" dt2D="false" dtr="false" t="normal">POWER(10, (BQ178+$D$16)*0.05)*1000</f>
        <v>0.07083693414300611</v>
      </c>
      <c r="BS178" s="172" t="n">
        <f aca="false" ca="false" dt2D="false" dtr="false" t="normal">POWER(10, 0.05*(BO178+BP178))</f>
        <v>9870.822314589936</v>
      </c>
      <c r="BT178" s="149" t="n">
        <f aca="false" ca="false" dt2D="false" dtr="false" t="normal">BR178*BS178</f>
        <v>699.2187902359224</v>
      </c>
      <c r="BW178" s="80" t="n">
        <f aca="false" ca="false" dt2D="false" dtr="false" t="normal">40*LOG10(BM178)</f>
        <v>112.97805080146452</v>
      </c>
      <c r="BY178" s="165" t="n">
        <f aca="false" ca="false" dt2D="false" dtr="false" t="normal">10*LOG10($D$29*($D$23/1000000)/2)+$J$12+10*LOG10(BM178)</f>
        <v>24.944226520621417</v>
      </c>
      <c r="BZ178" s="80" t="n">
        <f aca="false" ca="false" dt2D="false" dtr="false" t="normal">$BN$4-(BW178+BP178)+$BX$4+BY178</f>
        <v>72.45979527931561</v>
      </c>
    </row>
    <row outlineLevel="0" r="179">
      <c r="BL179" s="148" t="n">
        <f aca="false" ca="false" dt2D="false" dtr="false" t="normal">BL178+1</f>
        <v>176</v>
      </c>
      <c r="BM179" s="169" t="n">
        <f aca="false" ca="false" dt2D="false" dtr="false" t="normal">BM178+$J$46</f>
        <v>671.25</v>
      </c>
      <c r="BO179" s="170" t="n">
        <f aca="false" ca="false" dt2D="false" dtr="false" t="normal">20*LOG10(BM179)</f>
        <v>56.53768597415224</v>
      </c>
      <c r="BP179" s="170" t="n">
        <f aca="false" ca="false" dt2D="false" dtr="false" t="normal">2*$J$6*(BM179/1000)</f>
        <v>23.529490953618556</v>
      </c>
      <c r="BQ179" s="171" t="n">
        <f aca="false" ca="false" dt2D="false" dtr="false" t="normal">$BN$4-(BO179+BP179)+$BN$8+$BN$10</f>
        <v>98.76328514557301</v>
      </c>
      <c r="BR179" s="149" t="n">
        <f aca="false" ca="false" dt2D="false" dtr="false" t="normal">POWER(10, (BQ179+$D$16)*0.05)*1000</f>
        <v>0.06938318695523438</v>
      </c>
      <c r="BS179" s="172" t="n">
        <f aca="false" ca="false" dt2D="false" dtr="false" t="normal">POWER(10, 0.05*(BO179+BP179))</f>
        <v>10077.64014482434</v>
      </c>
      <c r="BT179" s="149" t="n">
        <f aca="false" ca="false" dt2D="false" dtr="false" t="normal">BR179*BS179</f>
        <v>699.2187902359224</v>
      </c>
      <c r="BW179" s="80" t="n">
        <f aca="false" ca="false" dt2D="false" dtr="false" t="normal">40*LOG10(BM179)</f>
        <v>113.07537194830448</v>
      </c>
      <c r="BY179" s="165" t="n">
        <f aca="false" ca="false" dt2D="false" dtr="false" t="normal">10*LOG10($D$29*($D$23/1000000)/2)+$J$12+10*LOG10(BM179)</f>
        <v>24.968556807331407</v>
      </c>
      <c r="BZ179" s="80" t="n">
        <f aca="false" ca="false" dt2D="false" dtr="false" t="normal">$BN$4-(BW179+BP179)+$BX$4+BY179</f>
        <v>72.2553547490537</v>
      </c>
    </row>
    <row outlineLevel="0" r="180">
      <c r="BL180" s="148" t="n">
        <f aca="false" ca="false" dt2D="false" dtr="false" t="normal">BL179+1</f>
        <v>177</v>
      </c>
      <c r="BM180" s="169" t="n">
        <f aca="false" ca="false" dt2D="false" dtr="false" t="normal">BM179+$J$46</f>
        <v>675</v>
      </c>
      <c r="BO180" s="170" t="n">
        <f aca="false" ca="false" dt2D="false" dtr="false" t="normal">20*LOG10(BM180)</f>
        <v>56.5860754566205</v>
      </c>
      <c r="BP180" s="170" t="n">
        <f aca="false" ca="false" dt2D="false" dtr="false" t="normal">2*$J$6*(BM180/1000)</f>
        <v>23.660940623750506</v>
      </c>
      <c r="BQ180" s="171" t="n">
        <f aca="false" ca="false" dt2D="false" dtr="false" t="normal">$BN$4-(BO180+BP180)+$BN$8+$BN$10</f>
        <v>98.5834459929728</v>
      </c>
      <c r="BR180" s="149" t="n">
        <f aca="false" ca="false" dt2D="false" dtr="false" t="normal">POWER(10, (BQ180+$D$16)*0.05)*1000</f>
        <v>0.06796139529225244</v>
      </c>
      <c r="BS180" s="172" t="n">
        <f aca="false" ca="false" dt2D="false" dtr="false" t="normal">POWER(10, 0.05*(BO180+BP180))</f>
        <v>10288.470200311394</v>
      </c>
      <c r="BT180" s="149" t="n">
        <f aca="false" ca="false" dt2D="false" dtr="false" t="normal">BR180*BS180</f>
        <v>699.2187902359223</v>
      </c>
      <c r="BW180" s="80" t="n">
        <f aca="false" ca="false" dt2D="false" dtr="false" t="normal">40*LOG10(BM180)</f>
        <v>113.172150913241</v>
      </c>
      <c r="BY180" s="165" t="n">
        <f aca="false" ca="false" dt2D="false" dtr="false" t="normal">10*LOG10($D$29*($D$23/1000000)/2)+$J$12+10*LOG10(BM180)</f>
        <v>24.992751548565536</v>
      </c>
      <c r="BZ180" s="80" t="n">
        <f aca="false" ca="false" dt2D="false" dtr="false" t="normal">$BN$4-(BW180+BP180)+$BX$4+BY180</f>
        <v>72.05132085521936</v>
      </c>
    </row>
    <row outlineLevel="0" r="181">
      <c r="BL181" s="148" t="n">
        <f aca="false" ca="false" dt2D="false" dtr="false" t="normal">BL180+1</f>
        <v>178</v>
      </c>
      <c r="BM181" s="169" t="n">
        <f aca="false" ca="false" dt2D="false" dtr="false" t="normal">BM180+$J$46</f>
        <v>678.75</v>
      </c>
      <c r="BO181" s="170" t="n">
        <f aca="false" ca="false" dt2D="false" dtr="false" t="normal">20*LOG10(BM181)</f>
        <v>56.63419685193807</v>
      </c>
      <c r="BP181" s="170" t="n">
        <f aca="false" ca="false" dt2D="false" dtr="false" t="normal">2*$J$6*(BM181/1000)</f>
        <v>23.79239029388245</v>
      </c>
      <c r="BQ181" s="171" t="n">
        <f aca="false" ca="false" dt2D="false" dtr="false" t="normal">$BN$4-(BO181+BP181)+$BN$8+$BN$10</f>
        <v>98.40387492752328</v>
      </c>
      <c r="BR181" s="149" t="n">
        <f aca="false" ca="false" dt2D="false" dtr="false" t="normal">POWER(10, (BQ181+$D$16)*0.05)*1000</f>
        <v>0.06657079346183338</v>
      </c>
      <c r="BS181" s="172" t="n">
        <f aca="false" ca="false" dt2D="false" dtr="false" t="normal">POWER(10, 0.05*(BO181+BP181))</f>
        <v>10503.386753784167</v>
      </c>
      <c r="BT181" s="149" t="n">
        <f aca="false" ca="false" dt2D="false" dtr="false" t="normal">BR181*BS181</f>
        <v>699.2187902359224</v>
      </c>
      <c r="BW181" s="80" t="n">
        <f aca="false" ca="false" dt2D="false" dtr="false" t="normal">40*LOG10(BM181)</f>
        <v>113.26839370387614</v>
      </c>
      <c r="BY181" s="165" t="n">
        <f aca="false" ca="false" dt2D="false" dtr="false" t="normal">10*LOG10($D$29*($D$23/1000000)/2)+$J$12+10*LOG10(BM181)</f>
        <v>25.016812246224323</v>
      </c>
      <c r="BZ181" s="80" t="n">
        <f aca="false" ca="false" dt2D="false" dtr="false" t="normal">$BN$4-(BW181+BP181)+$BX$4+BY181</f>
        <v>71.84768909211105</v>
      </c>
    </row>
    <row outlineLevel="0" r="182">
      <c r="BL182" s="148" t="n">
        <f aca="false" ca="false" dt2D="false" dtr="false" t="normal">BL181+1</f>
        <v>179</v>
      </c>
      <c r="BM182" s="169" t="n">
        <f aca="false" ca="false" dt2D="false" dtr="false" t="normal">BM181+$J$46</f>
        <v>682.5</v>
      </c>
      <c r="BO182" s="170" t="n">
        <f aca="false" ca="false" dt2D="false" dtr="false" t="normal">20*LOG10(BM182)</f>
        <v>56.68205311425587</v>
      </c>
      <c r="BP182" s="170" t="n">
        <f aca="false" ca="false" dt2D="false" dtr="false" t="normal">2*$J$6*(BM182/1000)</f>
        <v>23.923839964014398</v>
      </c>
      <c r="BQ182" s="171" t="n">
        <f aca="false" ca="false" dt2D="false" dtr="false" t="normal">$BN$4-(BO182+BP182)+$BN$8+$BN$10</f>
        <v>98.22456899507353</v>
      </c>
      <c r="BR182" s="149" t="n">
        <f aca="false" ca="false" dt2D="false" dtr="false" t="normal">POWER(10, (BQ182+$D$16)*0.05)*1000</f>
        <v>0.06521063612597547</v>
      </c>
      <c r="BS182" s="172" t="n">
        <f aca="false" ca="false" dt2D="false" dtr="false" t="normal">POWER(10, 0.05*(BO182+BP182))</f>
        <v>10722.465410169534</v>
      </c>
      <c r="BT182" s="149" t="n">
        <f aca="false" ca="false" dt2D="false" dtr="false" t="normal">BR182*BS182</f>
        <v>699.2187902359238</v>
      </c>
      <c r="BW182" s="80" t="n">
        <f aca="false" ca="false" dt2D="false" dtr="false" t="normal">40*LOG10(BM182)</f>
        <v>113.36410622851174</v>
      </c>
      <c r="BY182" s="165" t="n">
        <f aca="false" ca="false" dt2D="false" dtr="false" t="normal">10*LOG10($D$29*($D$23/1000000)/2)+$J$12+10*LOG10(BM182)</f>
        <v>25.040740377383223</v>
      </c>
      <c r="BZ182" s="80" t="n">
        <f aca="false" ca="false" dt2D="false" dtr="false" t="normal">$BN$4-(BW182+BP182)+$BX$4+BY182</f>
        <v>71.64445502850242</v>
      </c>
    </row>
    <row outlineLevel="0" r="183">
      <c r="BL183" s="148" t="n">
        <f aca="false" ca="false" dt2D="false" dtr="false" t="normal">BL182+1</f>
        <v>180</v>
      </c>
      <c r="BM183" s="169" t="n">
        <f aca="false" ca="false" dt2D="false" dtr="false" t="normal">BM182+$J$46</f>
        <v>686.25</v>
      </c>
      <c r="BO183" s="170" t="n">
        <f aca="false" ca="false" dt2D="false" dtr="false" t="normal">20*LOG10(BM183)</f>
        <v>56.729647149162965</v>
      </c>
      <c r="BP183" s="170" t="n">
        <f aca="false" ca="false" dt2D="false" dtr="false" t="normal">2*$J$6*(BM183/1000)</f>
        <v>24.055289634146344</v>
      </c>
      <c r="BQ183" s="171" t="n">
        <f aca="false" ca="false" dt2D="false" dtr="false" t="normal">$BN$4-(BO183+BP183)+$BN$8+$BN$10</f>
        <v>98.0455252900345</v>
      </c>
      <c r="BR183" s="149" t="n">
        <f aca="false" ca="false" dt2D="false" dtr="false" t="normal">POWER(10, (BQ183+$D$16)*0.05)*1000</f>
        <v>0.06388019769210862</v>
      </c>
      <c r="BS183" s="172" t="n">
        <f aca="false" ca="false" dt2D="false" dtr="false" t="normal">POWER(10, 0.05*(BO183+BP183))</f>
        <v>10945.783129946405</v>
      </c>
      <c r="BT183" s="149" t="n">
        <f aca="false" ca="false" dt2D="false" dtr="false" t="normal">BR183*BS183</f>
        <v>699.2187902359238</v>
      </c>
      <c r="BW183" s="80" t="n">
        <f aca="false" ca="false" dt2D="false" dtr="false" t="normal">40*LOG10(BM183)</f>
        <v>113.45929429832593</v>
      </c>
      <c r="BY183" s="165" t="n">
        <f aca="false" ca="false" dt2D="false" dtr="false" t="normal">10*LOG10($D$29*($D$23/1000000)/2)+$J$12+10*LOG10(BM183)</f>
        <v>25.06453739483677</v>
      </c>
      <c r="BZ183" s="80" t="n">
        <f aca="false" ca="false" dt2D="false" dtr="false" t="normal">$BN$4-(BW183+BP183)+$BX$4+BY183</f>
        <v>71.44161430600982</v>
      </c>
    </row>
    <row outlineLevel="0" r="184">
      <c r="BL184" s="148" t="n">
        <f aca="false" ca="false" dt2D="false" dtr="false" t="normal">BL183+1</f>
        <v>181</v>
      </c>
      <c r="BM184" s="169" t="n">
        <f aca="false" ca="false" dt2D="false" dtr="false" t="normal">BM183+$J$46</f>
        <v>690</v>
      </c>
      <c r="BO184" s="170" t="n">
        <f aca="false" ca="false" dt2D="false" dtr="false" t="normal">20*LOG10(BM184)</f>
        <v>56.776981814745106</v>
      </c>
      <c r="BP184" s="170" t="n">
        <f aca="false" ca="false" dt2D="false" dtr="false" t="normal">2*$J$6*(BM184/1000)</f>
        <v>24.18673930427829</v>
      </c>
      <c r="BQ184" s="171" t="n">
        <f aca="false" ca="false" dt2D="false" dtr="false" t="normal">$BN$4-(BO184+BP184)+$BN$8+$BN$10</f>
        <v>97.86674095432039</v>
      </c>
      <c r="BR184" s="149" t="n">
        <f aca="false" ca="false" dt2D="false" dtr="false" t="normal">POWER(10, (BQ184+$D$16)*0.05)*1000</f>
        <v>0.06257877172493867</v>
      </c>
      <c r="BS184" s="172" t="n">
        <f aca="false" ca="false" dt2D="false" dtr="false" t="normal">POWER(10, 0.05*(BO184+BP184))</f>
        <v>11173.418252906875</v>
      </c>
      <c r="BT184" s="149" t="n">
        <f aca="false" ca="false" dt2D="false" dtr="false" t="normal">BR184*BS184</f>
        <v>699.2187902359224</v>
      </c>
      <c r="BW184" s="80" t="n">
        <f aca="false" ca="false" dt2D="false" dtr="false" t="normal">40*LOG10(BM184)</f>
        <v>113.55396362949021</v>
      </c>
      <c r="BY184" s="165" t="n">
        <f aca="false" ca="false" dt2D="false" dtr="false" t="normal">10*LOG10($D$29*($D$23/1000000)/2)+$J$12+10*LOG10(BM184)</f>
        <v>25.08820472762784</v>
      </c>
      <c r="BZ184" s="80" t="n">
        <f aca="false" ca="false" dt2D="false" dtr="false" t="normal">$BN$4-(BW184+BP184)+$BX$4+BY184</f>
        <v>71.23916263750468</v>
      </c>
    </row>
    <row outlineLevel="0" r="185">
      <c r="BL185" s="148" t="n">
        <f aca="false" ca="false" dt2D="false" dtr="false" t="normal">BL184+1</f>
        <v>182</v>
      </c>
      <c r="BM185" s="169" t="n">
        <f aca="false" ca="false" dt2D="false" dtr="false" t="normal">BM184+$J$46</f>
        <v>693.75</v>
      </c>
      <c r="BO185" s="170" t="n">
        <f aca="false" ca="false" dt2D="false" dtr="false" t="normal">20*LOG10(BM185)</f>
        <v>56.82405992261465</v>
      </c>
      <c r="BP185" s="170" t="n">
        <f aca="false" ca="false" dt2D="false" dtr="false" t="normal">2*$J$6*(BM185/1000)</f>
        <v>24.318188974410237</v>
      </c>
      <c r="BQ185" s="171" t="n">
        <f aca="false" ca="false" dt2D="false" dtr="false" t="normal">$BN$4-(BO185+BP185)+$BN$8+$BN$10</f>
        <v>97.68821317631892</v>
      </c>
      <c r="BR185" s="149" t="n">
        <f aca="false" ca="false" dt2D="false" dtr="false" t="normal">POWER(10, (BQ185+$D$16)*0.05)*1000</f>
        <v>0.06130567037813936</v>
      </c>
      <c r="BS185" s="172" t="n">
        <f aca="false" ca="false" dt2D="false" dtr="false" t="normal">POWER(10, 0.05*(BO185+BP185))</f>
        <v>11405.450522326468</v>
      </c>
      <c r="BT185" s="149" t="n">
        <f aca="false" ca="false" dt2D="false" dtr="false" t="normal">BR185*BS185</f>
        <v>699.2187902359238</v>
      </c>
      <c r="BW185" s="80" t="n">
        <f aca="false" ca="false" dt2D="false" dtr="false" t="normal">40*LOG10(BM185)</f>
        <v>113.6481198452293</v>
      </c>
      <c r="BY185" s="165" t="n">
        <f aca="false" ca="false" dt2D="false" dtr="false" t="normal">10*LOG10($D$29*($D$23/1000000)/2)+$J$12+10*LOG10(BM185)</f>
        <v>25.111743781562613</v>
      </c>
      <c r="BZ185" s="80" t="n">
        <f aca="false" ca="false" dt2D="false" dtr="false" t="normal">$BN$4-(BW185+BP185)+$BX$4+BY185</f>
        <v>71.03709580556838</v>
      </c>
    </row>
    <row outlineLevel="0" r="186">
      <c r="BL186" s="148" t="n">
        <f aca="false" ca="false" dt2D="false" dtr="false" t="normal">BL185+1</f>
        <v>183</v>
      </c>
      <c r="BM186" s="169" t="n">
        <f aca="false" ca="false" dt2D="false" dtr="false" t="normal">BM185+$J$46</f>
        <v>697.5</v>
      </c>
      <c r="BO186" s="170" t="n">
        <f aca="false" ca="false" dt2D="false" dtr="false" t="normal">20*LOG10(BM186)</f>
        <v>56.87088423891271</v>
      </c>
      <c r="BP186" s="170" t="n">
        <f aca="false" ca="false" dt2D="false" dtr="false" t="normal">2*$J$6*(BM186/1000)</f>
        <v>24.449638644542187</v>
      </c>
      <c r="BQ186" s="171" t="n">
        <f aca="false" ca="false" dt2D="false" dtr="false" t="normal">$BN$4-(BO186+BP186)+$BN$8+$BN$10</f>
        <v>97.50993918988888</v>
      </c>
      <c r="BR186" s="149" t="n">
        <f aca="false" ca="false" dt2D="false" dtr="false" t="normal">POWER(10, (BQ186+$D$16)*0.05)*1000</f>
        <v>0.060060223845128456</v>
      </c>
      <c r="BS186" s="172" t="n">
        <f aca="false" ca="false" dt2D="false" dtr="false" t="normal">POWER(10, 0.05*(BO186+BP186))</f>
        <v>11641.961109551128</v>
      </c>
      <c r="BT186" s="149" t="n">
        <f aca="false" ca="false" dt2D="false" dtr="false" t="normal">BR186*BS186</f>
        <v>699.2187902359208</v>
      </c>
      <c r="BW186" s="80" t="n">
        <f aca="false" ca="false" dt2D="false" dtr="false" t="normal">40*LOG10(BM186)</f>
        <v>113.74176847782542</v>
      </c>
      <c r="BY186" s="165" t="n">
        <f aca="false" ca="false" dt2D="false" dtr="false" t="normal">10*LOG10($D$29*($D$23/1000000)/2)+$J$12+10*LOG10(BM186)</f>
        <v>25.13515593971164</v>
      </c>
      <c r="BZ186" s="80" t="n">
        <f aca="false" ca="false" dt2D="false" dtr="false" t="normal">$BN$4-(BW186+BP186)+$BX$4+BY186</f>
        <v>70.83540966098937</v>
      </c>
    </row>
    <row outlineLevel="0" r="187">
      <c r="BL187" s="148" t="n">
        <f aca="false" ca="false" dt2D="false" dtr="false" t="normal">BL186+1</f>
        <v>184</v>
      </c>
      <c r="BM187" s="169" t="n">
        <f aca="false" ca="false" dt2D="false" dtr="false" t="normal">BM186+$J$46</f>
        <v>701.25</v>
      </c>
      <c r="BO187" s="170" t="n">
        <f aca="false" ca="false" dt2D="false" dtr="false" t="normal">20*LOG10(BM187)</f>
        <v>56.91745748528436</v>
      </c>
      <c r="BP187" s="170" t="n">
        <f aca="false" ca="false" dt2D="false" dtr="false" t="normal">2*$J$6*(BM187/1000)</f>
        <v>24.581088314674133</v>
      </c>
      <c r="BQ187" s="171" t="n">
        <f aca="false" ca="false" dt2D="false" dtr="false" t="normal">$BN$4-(BO187+BP187)+$BN$8+$BN$10</f>
        <v>97.3319162733853</v>
      </c>
      <c r="BR187" s="149" t="n">
        <f aca="false" ca="false" dt2D="false" dtr="false" t="normal">POWER(10, (BQ187+$D$16)*0.05)*1000</f>
        <v>0.058841779828210865</v>
      </c>
      <c r="BS187" s="172" t="n">
        <f aca="false" ca="false" dt2D="false" dtr="false" t="normal">POWER(10, 0.05*(BO187+BP187))</f>
        <v>11883.032639007492</v>
      </c>
      <c r="BT187" s="149" t="n">
        <f aca="false" ca="false" dt2D="false" dtr="false" t="normal">BR187*BS187</f>
        <v>699.2187902359224</v>
      </c>
      <c r="BW187" s="80" t="n">
        <f aca="false" ca="false" dt2D="false" dtr="false" t="normal">40*LOG10(BM187)</f>
        <v>113.83491497056872</v>
      </c>
      <c r="BY187" s="165" t="n">
        <f aca="false" ca="false" dt2D="false" dtr="false" t="normal">10*LOG10($D$29*($D$23/1000000)/2)+$J$12+10*LOG10(BM187)</f>
        <v>25.158442562897466</v>
      </c>
      <c r="BZ187" s="80" t="n">
        <f aca="false" ca="false" dt2D="false" dtr="false" t="normal">$BN$4-(BW187+BP187)+$BX$4+BY187</f>
        <v>70.63410012129994</v>
      </c>
    </row>
    <row outlineLevel="0" r="188">
      <c r="BL188" s="148" t="n">
        <f aca="false" ca="false" dt2D="false" dtr="false" t="normal">BL187+1</f>
        <v>185</v>
      </c>
      <c r="BM188" s="169" t="n">
        <f aca="false" ca="false" dt2D="false" dtr="false" t="normal">BM187+$J$46</f>
        <v>705</v>
      </c>
      <c r="BO188" s="170" t="n">
        <f aca="false" ca="false" dt2D="false" dtr="false" t="normal">20*LOG10(BM188)</f>
        <v>56.96378233982798</v>
      </c>
      <c r="BP188" s="170" t="n">
        <f aca="false" ca="false" dt2D="false" dtr="false" t="normal">2*$J$6*(BM188/1000)</f>
        <v>24.71253798480608</v>
      </c>
      <c r="BQ188" s="171" t="n">
        <f aca="false" ca="false" dt2D="false" dtr="false" t="normal">$BN$4-(BO188+BP188)+$BN$8+$BN$10</f>
        <v>97.15414174870972</v>
      </c>
      <c r="BR188" s="149" t="n">
        <f aca="false" ca="false" dt2D="false" dtr="false" t="normal">POWER(10, (BQ188+$D$16)*0.05)*1000</f>
        <v>0.05764970302538315</v>
      </c>
      <c r="BS188" s="172" t="n">
        <f aca="false" ca="false" dt2D="false" dtr="false" t="normal">POWER(10, 0.05*(BO188+BP188))</f>
        <v>12128.749213643936</v>
      </c>
      <c r="BT188" s="149" t="n">
        <f aca="false" ca="false" dt2D="false" dtr="false" t="normal">BR188*BS188</f>
        <v>699.2187902359224</v>
      </c>
      <c r="BW188" s="80" t="n">
        <f aca="false" ca="false" dt2D="false" dtr="false" t="normal">40*LOG10(BM188)</f>
        <v>113.92756467965596</v>
      </c>
      <c r="BY188" s="165" t="n">
        <f aca="false" ca="false" dt2D="false" dtr="false" t="normal">10*LOG10($D$29*($D$23/1000000)/2)+$J$12+10*LOG10(BM188)</f>
        <v>25.181604990169276</v>
      </c>
      <c r="BZ188" s="80" t="n">
        <f aca="false" ca="false" dt2D="false" dtr="false" t="normal">$BN$4-(BW188+BP188)+$BX$4+BY188</f>
        <v>70.43316316935257</v>
      </c>
    </row>
    <row outlineLevel="0" r="189">
      <c r="BL189" s="148" t="n">
        <f aca="false" ca="false" dt2D="false" dtr="false" t="normal">BL188+1</f>
        <v>186</v>
      </c>
      <c r="BM189" s="169" t="n">
        <f aca="false" ca="false" dt2D="false" dtr="false" t="normal">BM188+$J$46</f>
        <v>708.75</v>
      </c>
      <c r="BO189" s="170" t="n">
        <f aca="false" ca="false" dt2D="false" dtr="false" t="normal">20*LOG10(BM189)</f>
        <v>57.009861438019264</v>
      </c>
      <c r="BP189" s="170" t="n">
        <f aca="false" ca="false" dt2D="false" dtr="false" t="normal">2*$J$6*(BM189/1000)</f>
        <v>24.84398765493803</v>
      </c>
      <c r="BQ189" s="171" t="n">
        <f aca="false" ca="false" dt2D="false" dtr="false" t="normal">$BN$4-(BO189+BP189)+$BN$8+$BN$10</f>
        <v>96.9766129803865</v>
      </c>
      <c r="BR189" s="149" t="n">
        <f aca="false" ca="false" dt2D="false" dtr="false" t="normal">POWER(10, (BQ189+$D$16)*0.05)*1000</f>
        <v>0.056483374634145</v>
      </c>
      <c r="BS189" s="172" t="n">
        <f aca="false" ca="false" dt2D="false" dtr="false" t="normal">POWER(10, 0.05*(BO189+BP189))</f>
        <v>12379.196440809586</v>
      </c>
      <c r="BT189" s="149" t="n">
        <f aca="false" ca="false" dt2D="false" dtr="false" t="normal">BR189*BS189</f>
        <v>699.2187902359223</v>
      </c>
      <c r="BW189" s="80" t="n">
        <f aca="false" ca="false" dt2D="false" dtr="false" t="normal">40*LOG10(BM189)</f>
        <v>114.01972287603853</v>
      </c>
      <c r="BY189" s="165" t="n">
        <f aca="false" ca="false" dt2D="false" dtr="false" t="normal">10*LOG10($D$29*($D$23/1000000)/2)+$J$12+10*LOG10(BM189)</f>
        <v>25.20464453926492</v>
      </c>
      <c r="BZ189" s="80" t="n">
        <f aca="false" ca="false" dt2D="false" dtr="false" t="normal">$BN$4-(BW189+BP189)+$BX$4+BY189</f>
        <v>70.23259485193368</v>
      </c>
    </row>
    <row outlineLevel="0" r="190">
      <c r="BL190" s="148" t="n">
        <f aca="false" ca="false" dt2D="false" dtr="false" t="normal">BL189+1</f>
        <v>187</v>
      </c>
      <c r="BM190" s="169" t="n">
        <f aca="false" ca="false" dt2D="false" dtr="false" t="normal">BM189+$J$46</f>
        <v>712.5</v>
      </c>
      <c r="BO190" s="170" t="n">
        <f aca="false" ca="false" dt2D="false" dtr="false" t="normal">20*LOG10(BM190)</f>
        <v>57.055697373610954</v>
      </c>
      <c r="BP190" s="170" t="n">
        <f aca="false" ca="false" dt2D="false" dtr="false" t="normal">2*$J$6*(BM190/1000)</f>
        <v>24.975437325069976</v>
      </c>
      <c r="BQ190" s="171" t="n">
        <f aca="false" ca="false" dt2D="false" dtr="false" t="normal">$BN$4-(BO190+BP190)+$BN$8+$BN$10</f>
        <v>96.79932737466288</v>
      </c>
      <c r="BR190" s="149" t="n">
        <f aca="false" ca="false" dt2D="false" dtr="false" t="normal">POWER(10, (BQ190+$D$16)*0.05)*1000</f>
        <v>0.05534219187167234</v>
      </c>
      <c r="BS190" s="172" t="n">
        <f aca="false" ca="false" dt2D="false" dtr="false" t="normal">POWER(10, 0.05*(BO190+BP190))</f>
        <v>12634.46145857892</v>
      </c>
      <c r="BT190" s="149" t="n">
        <f aca="false" ca="false" dt2D="false" dtr="false" t="normal">BR190*BS190</f>
        <v>699.2187902359237</v>
      </c>
      <c r="BW190" s="80" t="n">
        <f aca="false" ca="false" dt2D="false" dtr="false" t="normal">40*LOG10(BM190)</f>
        <v>114.11139474722191</v>
      </c>
      <c r="BY190" s="165" t="n">
        <f aca="false" ca="false" dt2D="false" dtr="false" t="normal">10*LOG10($D$29*($D$23/1000000)/2)+$J$12+10*LOG10(BM190)</f>
        <v>25.227562507060764</v>
      </c>
      <c r="BZ190" s="80" t="n">
        <f aca="false" ca="false" dt2D="false" dtr="false" t="normal">$BN$4-(BW190+BP190)+$BX$4+BY190</f>
        <v>70.03239127841421</v>
      </c>
    </row>
    <row outlineLevel="0" r="191">
      <c r="BL191" s="148" t="n">
        <f aca="false" ca="false" dt2D="false" dtr="false" t="normal">BL190+1</f>
        <v>188</v>
      </c>
      <c r="BM191" s="169" t="n">
        <f aca="false" ca="false" dt2D="false" dtr="false" t="normal">BM190+$J$46</f>
        <v>716.25</v>
      </c>
      <c r="BO191" s="170" t="n">
        <f aca="false" ca="false" dt2D="false" dtr="false" t="normal">20*LOG10(BM191)</f>
        <v>57.10129269950893</v>
      </c>
      <c r="BP191" s="170" t="n">
        <f aca="false" ca="false" dt2D="false" dtr="false" t="normal">2*$J$6*(BM191/1000)</f>
        <v>25.106886995201926</v>
      </c>
      <c r="BQ191" s="171" t="n">
        <f aca="false" ca="false" dt2D="false" dtr="false" t="normal">$BN$4-(BO191+BP191)+$BN$8+$BN$10</f>
        <v>96.62228237863295</v>
      </c>
      <c r="BR191" s="149" t="n">
        <f aca="false" ca="false" dt2D="false" dtr="false" t="normal">POWER(10, (BQ191+$D$16)*0.05)*1000</f>
        <v>0.05422556751074639</v>
      </c>
      <c r="BS191" s="172" t="n">
        <f aca="false" ca="false" dt2D="false" dtr="false" t="normal">POWER(10, 0.05*(BO191+BP191))</f>
        <v>12894.63296252919</v>
      </c>
      <c r="BT191" s="149" t="n">
        <f aca="false" ca="false" dt2D="false" dtr="false" t="normal">BR191*BS191</f>
        <v>699.2187902359223</v>
      </c>
      <c r="BW191" s="80" t="n">
        <f aca="false" ca="false" dt2D="false" dtr="false" t="normal">40*LOG10(BM191)</f>
        <v>114.20258539901786</v>
      </c>
      <c r="BY191" s="165" t="n">
        <f aca="false" ca="false" dt2D="false" dtr="false" t="normal">10*LOG10($D$29*($D$23/1000000)/2)+$J$12+10*LOG10(BM191)</f>
        <v>25.250360170009753</v>
      </c>
      <c r="BZ191" s="80" t="n">
        <f aca="false" ca="false" dt2D="false" dtr="false" t="normal">$BN$4-(BW191+BP191)+$BX$4+BY191</f>
        <v>69.83254861943529</v>
      </c>
    </row>
    <row outlineLevel="0" r="192">
      <c r="BL192" s="148" t="n">
        <f aca="false" ca="false" dt2D="false" dtr="false" t="normal">BL191+1</f>
        <v>189</v>
      </c>
      <c r="BM192" s="169" t="n">
        <f aca="false" ca="false" dt2D="false" dtr="false" t="normal">BM191+$J$46</f>
        <v>720</v>
      </c>
      <c r="BO192" s="170" t="n">
        <f aca="false" ca="false" dt2D="false" dtr="false" t="normal">20*LOG10(BM192)</f>
        <v>57.14664992862537</v>
      </c>
      <c r="BP192" s="170" t="n">
        <f aca="false" ca="false" dt2D="false" dtr="false" t="normal">2*$J$6*(BM192/1000)</f>
        <v>25.23833666533387</v>
      </c>
      <c r="BQ192" s="171" t="n">
        <f aca="false" ca="false" dt2D="false" dtr="false" t="normal">$BN$4-(BO192+BP192)+$BN$8+$BN$10</f>
        <v>96.44547547938456</v>
      </c>
      <c r="BR192" s="149" t="n">
        <f aca="false" ca="false" dt2D="false" dtr="false" t="normal">POWER(10, (BQ192+$D$16)*0.05)*1000</f>
        <v>0.0531329294308541</v>
      </c>
      <c r="BS192" s="172" t="n">
        <f aca="false" ca="false" dt2D="false" dtr="false" t="normal">POWER(10, 0.05*(BO192+BP192))</f>
        <v>13159.801232978669</v>
      </c>
      <c r="BT192" s="149" t="n">
        <f aca="false" ca="false" dt2D="false" dtr="false" t="normal">BR192*BS192</f>
        <v>699.2187902359224</v>
      </c>
      <c r="BW192" s="80" t="n">
        <f aca="false" ca="false" dt2D="false" dtr="false" t="normal">40*LOG10(BM192)</f>
        <v>114.29329985725074</v>
      </c>
      <c r="BY192" s="165" t="n">
        <f aca="false" ca="false" dt2D="false" dtr="false" t="normal">10*LOG10($D$29*($D$23/1000000)/2)+$J$12+10*LOG10(BM192)</f>
        <v>25.273038784567973</v>
      </c>
      <c r="BZ192" s="80" t="n">
        <f aca="false" ca="false" dt2D="false" dtr="false" t="normal">$BN$4-(BW192+BP192)+$BX$4+BY192</f>
        <v>69.63306310562868</v>
      </c>
    </row>
    <row outlineLevel="0" r="193">
      <c r="BL193" s="148" t="n">
        <f aca="false" ca="false" dt2D="false" dtr="false" t="normal">BL192+1</f>
        <v>190</v>
      </c>
      <c r="BM193" s="169" t="n">
        <f aca="false" ca="false" dt2D="false" dtr="false" t="normal">BM192+$J$46</f>
        <v>723.75</v>
      </c>
      <c r="BO193" s="170" t="n">
        <f aca="false" ca="false" dt2D="false" dtr="false" t="normal">20*LOG10(BM193)</f>
        <v>57.19177153470986</v>
      </c>
      <c r="BP193" s="170" t="n">
        <f aca="false" ca="false" dt2D="false" dtr="false" t="normal">2*$J$6*(BM193/1000)</f>
        <v>25.369786335465818</v>
      </c>
      <c r="BQ193" s="171" t="n">
        <f aca="false" ca="false" dt2D="false" dtr="false" t="normal">$BN$4-(BO193+BP193)+$BN$8+$BN$10</f>
        <v>96.26890420316812</v>
      </c>
      <c r="BR193" s="149" t="n">
        <f aca="false" ca="false" dt2D="false" dtr="false" t="normal">POWER(10, (BQ193+$D$16)*0.05)*1000</f>
        <v>0.0520637201838962</v>
      </c>
      <c r="BS193" s="172" t="n">
        <f aca="false" ca="false" dt2D="false" dtr="false" t="normal">POWER(10, 0.05*(BO193+BP193))</f>
        <v>13430.058162693442</v>
      </c>
      <c r="BT193" s="149" t="n">
        <f aca="false" ca="false" dt2D="false" dtr="false" t="normal">BR193*BS193</f>
        <v>699.2187902359225</v>
      </c>
      <c r="BW193" s="80" t="n">
        <f aca="false" ca="false" dt2D="false" dtr="false" t="normal">40*LOG10(BM193)</f>
        <v>114.38354306941972</v>
      </c>
      <c r="BY193" s="165" t="n">
        <f aca="false" ca="false" dt2D="false" dtr="false" t="normal">10*LOG10($D$29*($D$23/1000000)/2)+$J$12+10*LOG10(BM193)</f>
        <v>25.295599587610216</v>
      </c>
      <c r="BZ193" s="80" t="n">
        <f aca="false" ca="false" dt2D="false" dtr="false" t="normal">$BN$4-(BW193+BP193)+$BX$4+BY193</f>
        <v>69.43393102637</v>
      </c>
    </row>
    <row outlineLevel="0" r="194">
      <c r="BL194" s="148" t="n">
        <f aca="false" ca="false" dt2D="false" dtr="false" t="normal">BL193+1</f>
        <v>191</v>
      </c>
      <c r="BM194" s="169" t="n">
        <f aca="false" ca="false" dt2D="false" dtr="false" t="normal">BM193+$J$46</f>
        <v>727.5</v>
      </c>
      <c r="BO194" s="170" t="n">
        <f aca="false" ca="false" dt2D="false" dtr="false" t="normal">20*LOG10(BM194)</f>
        <v>57.2366599531589</v>
      </c>
      <c r="BP194" s="170" t="n">
        <f aca="false" ca="false" dt2D="false" dtr="false" t="normal">2*$J$6*(BM194/1000)</f>
        <v>25.501236005597764</v>
      </c>
      <c r="BQ194" s="171" t="n">
        <f aca="false" ca="false" dt2D="false" dtr="false" t="normal">$BN$4-(BO194+BP194)+$BN$8+$BN$10</f>
        <v>96.09256611458713</v>
      </c>
      <c r="BR194" s="149" t="n">
        <f aca="false" ca="false" dt2D="false" dtr="false" t="normal">POWER(10, (BQ194+$D$16)*0.05)*1000</f>
        <v>0.051017396573970086</v>
      </c>
      <c r="BS194" s="172" t="n">
        <f aca="false" ca="false" dt2D="false" dtr="false" t="normal">POWER(10, 0.05*(BO194+BP194))</f>
        <v>13705.49728507073</v>
      </c>
      <c r="BT194" s="149" t="n">
        <f aca="false" ca="false" dt2D="false" dtr="false" t="normal">BR194*BS194</f>
        <v>699.2187902359238</v>
      </c>
      <c r="BW194" s="80" t="n">
        <f aca="false" ca="false" dt2D="false" dtr="false" t="normal">40*LOG10(BM194)</f>
        <v>114.4733199063178</v>
      </c>
      <c r="BY194" s="165" t="n">
        <f aca="false" ca="false" dt2D="false" dtr="false" t="normal">10*LOG10($D$29*($D$23/1000000)/2)+$J$12+10*LOG10(BM194)</f>
        <v>25.318043796834736</v>
      </c>
      <c r="BZ194" s="80" t="n">
        <f aca="false" ca="false" dt2D="false" dtr="false" t="normal">$BN$4-(BW194+BP194)+$BX$4+BY194</f>
        <v>69.2351487285645</v>
      </c>
    </row>
    <row outlineLevel="0" r="195">
      <c r="BL195" s="148" t="n">
        <f aca="false" ca="false" dt2D="false" dtr="false" t="normal">BL194+1</f>
        <v>192</v>
      </c>
      <c r="BM195" s="169" t="n">
        <f aca="false" ca="false" dt2D="false" dtr="false" t="normal">BM194+$J$46</f>
        <v>731.25</v>
      </c>
      <c r="BO195" s="170" t="n">
        <f aca="false" ca="false" dt2D="false" dtr="false" t="normal">20*LOG10(BM195)</f>
        <v>57.281317581804736</v>
      </c>
      <c r="BP195" s="170" t="n">
        <f aca="false" ca="false" dt2D="false" dtr="false" t="normal">2*$J$6*(BM195/1000)</f>
        <v>25.63268567572971</v>
      </c>
      <c r="BQ195" s="171" t="n">
        <f aca="false" ca="false" dt2D="false" dtr="false" t="normal">$BN$4-(BO195+BP195)+$BN$8+$BN$10</f>
        <v>95.91645881580934</v>
      </c>
      <c r="BR195" s="149" t="n">
        <f aca="false" ca="false" dt2D="false" dtr="false" t="normal">POWER(10, (BQ195+$D$16)*0.05)*1000</f>
        <v>0.04999342925071033</v>
      </c>
      <c r="BS195" s="172" t="n">
        <f aca="false" ca="false" dt2D="false" dtr="false" t="normal">POWER(10, 0.05*(BO195+BP195))</f>
        <v>13986.213802806617</v>
      </c>
      <c r="BT195" s="149" t="n">
        <f aca="false" ca="false" dt2D="false" dtr="false" t="normal">BR195*BS195</f>
        <v>699.2187902359209</v>
      </c>
      <c r="BW195" s="80" t="n">
        <f aca="false" ca="false" dt2D="false" dtr="false" t="normal">40*LOG10(BM195)</f>
        <v>114.56263516360947</v>
      </c>
      <c r="BY195" s="165" t="n">
        <f aca="false" ca="false" dt2D="false" dtr="false" t="normal">10*LOG10($D$29*($D$23/1000000)/2)+$J$12+10*LOG10(BM195)</f>
        <v>25.340372611157655</v>
      </c>
      <c r="BZ195" s="80" t="n">
        <f aca="false" ca="false" dt2D="false" dtr="false" t="normal">$BN$4-(BW195+BP195)+$BX$4+BY195</f>
        <v>69.03671261546378</v>
      </c>
    </row>
    <row outlineLevel="0" r="196">
      <c r="BL196" s="148" t="n">
        <f aca="false" ca="false" dt2D="false" dtr="false" t="normal">BL195+1</f>
        <v>193</v>
      </c>
      <c r="BM196" s="169" t="n">
        <f aca="false" ca="false" dt2D="false" dtr="false" t="normal">BM195+$J$46</f>
        <v>735</v>
      </c>
      <c r="BO196" s="170" t="n">
        <f aca="false" ca="false" dt2D="false" dtr="false" t="normal">20*LOG10(BM196)</f>
        <v>57.3257467816839</v>
      </c>
      <c r="BP196" s="170" t="n">
        <f aca="false" ca="false" dt2D="false" dtr="false" t="normal">2*$J$6*(BM196/1000)</f>
        <v>25.764135345861657</v>
      </c>
      <c r="BQ196" s="171" t="n">
        <f aca="false" ca="false" dt2D="false" dtr="false" t="normal">$BN$4-(BO196+BP196)+$BN$8+$BN$10</f>
        <v>95.74057994579823</v>
      </c>
      <c r="BR196" s="149" t="n">
        <f aca="false" ca="false" dt2D="false" dtr="false" t="normal">POWER(10, (BQ196+$D$16)*0.05)*1000</f>
        <v>0.04899130231569473</v>
      </c>
      <c r="BS196" s="172" t="n">
        <f aca="false" ca="false" dt2D="false" dtr="false" t="normal">POWER(10, 0.05*(BO196+BP196))</f>
        <v>14272.304617056912</v>
      </c>
      <c r="BT196" s="149" t="n">
        <f aca="false" ca="false" dt2D="false" dtr="false" t="normal">BR196*BS196</f>
        <v>699.2187902359209</v>
      </c>
      <c r="BW196" s="80" t="n">
        <f aca="false" ca="false" dt2D="false" dtr="false" t="normal">40*LOG10(BM196)</f>
        <v>114.6514935633678</v>
      </c>
      <c r="BY196" s="165" t="n">
        <f aca="false" ca="false" dt2D="false" dtr="false" t="normal">10*LOG10($D$29*($D$23/1000000)/2)+$J$12+10*LOG10(BM196)</f>
        <v>25.362587211097235</v>
      </c>
      <c r="BZ196" s="80" t="n">
        <f aca="false" ca="false" dt2D="false" dtr="false" t="normal">$BN$4-(BW196+BP196)+$BX$4+BY196</f>
        <v>68.83861914551312</v>
      </c>
    </row>
    <row outlineLevel="0" r="197">
      <c r="BL197" s="148" t="n">
        <f aca="false" ca="false" dt2D="false" dtr="false" t="normal">BL196+1</f>
        <v>194</v>
      </c>
      <c r="BM197" s="169" t="n">
        <f aca="false" ca="false" dt2D="false" dtr="false" t="normal">BM196+$J$46</f>
        <v>738.75</v>
      </c>
      <c r="BO197" s="170" t="n">
        <f aca="false" ca="false" dt2D="false" dtr="false" t="normal">20*LOG10(BM197)</f>
        <v>57.36994987778623</v>
      </c>
      <c r="BP197" s="170" t="n">
        <f aca="false" ca="false" dt2D="false" dtr="false" t="normal">2*$J$6*(BM197/1000)</f>
        <v>25.895585015993607</v>
      </c>
      <c r="BQ197" s="171" t="n">
        <f aca="false" ca="false" dt2D="false" dtr="false" t="normal">$BN$4-(BO197+BP197)+$BN$8+$BN$10</f>
        <v>95.56492717956394</v>
      </c>
      <c r="BR197" s="149" t="n">
        <f aca="false" ca="false" dt2D="false" dtr="false" t="normal">POWER(10, (BQ197+$D$16)*0.05)*1000</f>
        <v>0.04801051294143974</v>
      </c>
      <c r="BS197" s="172" t="n">
        <f aca="false" ca="false" dt2D="false" dtr="false" t="normal">POWER(10, 0.05*(BO197+BP197))</f>
        <v>14563.868357098889</v>
      </c>
      <c r="BT197" s="149" t="n">
        <f aca="false" ca="false" dt2D="false" dtr="false" t="normal">BR197*BS197</f>
        <v>699.2187902359209</v>
      </c>
      <c r="BW197" s="80" t="n">
        <f aca="false" ca="false" dt2D="false" dtr="false" t="normal">40*LOG10(BM197)</f>
        <v>114.73989975557247</v>
      </c>
      <c r="BY197" s="165" t="n">
        <f aca="false" ca="false" dt2D="false" dtr="false" t="normal">10*LOG10($D$29*($D$23/1000000)/2)+$J$12+10*LOG10(BM197)</f>
        <v>25.384688759148403</v>
      </c>
      <c r="BZ197" s="80" t="n">
        <f aca="false" ca="false" dt2D="false" dtr="false" t="normal">$BN$4-(BW197+BP197)+$BX$4+BY197</f>
        <v>68.64086483122766</v>
      </c>
    </row>
    <row outlineLevel="0" r="198">
      <c r="BL198" s="148" t="n">
        <f aca="false" ca="false" dt2D="false" dtr="false" t="normal">BL197+1</f>
        <v>195</v>
      </c>
      <c r="BM198" s="169" t="n">
        <f aca="false" ca="false" dt2D="false" dtr="false" t="normal">BM197+$J$46</f>
        <v>742.5</v>
      </c>
      <c r="BO198" s="170" t="n">
        <f aca="false" ca="false" dt2D="false" dtr="false" t="normal">20*LOG10(BM198)</f>
        <v>57.413929159785</v>
      </c>
      <c r="BP198" s="170" t="n">
        <f aca="false" ca="false" dt2D="false" dtr="false" t="normal">2*$J$6*(BM198/1000)</f>
        <v>26.027034686125553</v>
      </c>
      <c r="BQ198" s="171" t="n">
        <f aca="false" ca="false" dt2D="false" dtr="false" t="normal">$BN$4-(BO198+BP198)+$BN$8+$BN$10</f>
        <v>95.38949822743325</v>
      </c>
      <c r="BR198" s="149" t="n">
        <f aca="false" ca="false" dt2D="false" dtr="false" t="normal">POWER(10, (BQ198+$D$16)*0.05)*1000</f>
        <v>0.04705057100253547</v>
      </c>
      <c r="BS198" s="172" t="n">
        <f aca="false" ca="false" dt2D="false" dtr="false" t="normal">POWER(10, 0.05*(BO198+BP198))</f>
        <v>14861.005410502728</v>
      </c>
      <c r="BT198" s="149" t="n">
        <f aca="false" ca="false" dt2D="false" dtr="false" t="normal">BR198*BS198</f>
        <v>699.2187902359224</v>
      </c>
      <c r="BW198" s="80" t="n">
        <f aca="false" ca="false" dt2D="false" dtr="false" t="normal">40*LOG10(BM198)</f>
        <v>114.82785831957</v>
      </c>
      <c r="BY198" s="165" t="n">
        <f aca="false" ca="false" dt2D="false" dtr="false" t="normal">10*LOG10($D$29*($D$23/1000000)/2)+$J$12+10*LOG10(BM198)</f>
        <v>25.406678400147786</v>
      </c>
      <c r="BZ198" s="80" t="n">
        <f aca="false" ca="false" dt2D="false" dtr="false" t="normal">$BN$4-(BW198+BP198)+$BX$4+BY198</f>
        <v>68.44344623809756</v>
      </c>
    </row>
    <row outlineLevel="0" r="199">
      <c r="BL199" s="148" t="n">
        <f aca="false" ca="false" dt2D="false" dtr="false" t="normal">BL198+1</f>
        <v>196</v>
      </c>
      <c r="BM199" s="169" t="n">
        <f aca="false" ca="false" dt2D="false" dtr="false" t="normal">BM198+$J$46</f>
        <v>746.25</v>
      </c>
      <c r="BO199" s="170" t="n">
        <f aca="false" ca="false" dt2D="false" dtr="false" t="normal">20*LOG10(BM199)</f>
        <v>57.45768688274851</v>
      </c>
      <c r="BP199" s="170" t="n">
        <f aca="false" ca="false" dt2D="false" dtr="false" t="normal">2*$J$6*(BM199/1000)</f>
        <v>26.1584843562575</v>
      </c>
      <c r="BQ199" s="171" t="n">
        <f aca="false" ca="false" dt2D="false" dtr="false" t="normal">$BN$4-(BO199+BP199)+$BN$8+$BN$10</f>
        <v>95.21429083433779</v>
      </c>
      <c r="BR199" s="149" t="n">
        <f aca="false" ca="false" dt2D="false" dtr="false" t="normal">POWER(10, (BQ199+$D$16)*0.05)*1000</f>
        <v>0.04611099871847947</v>
      </c>
      <c r="BS199" s="172" t="n">
        <f aca="false" ca="false" dt2D="false" dtr="false" t="normal">POWER(10, 0.05*(BO199+BP199))</f>
        <v>15163.81795382157</v>
      </c>
      <c r="BT199" s="149" t="n">
        <f aca="false" ca="false" dt2D="false" dtr="false" t="normal">BR199*BS199</f>
        <v>699.2187902359224</v>
      </c>
      <c r="BW199" s="80" t="n">
        <f aca="false" ca="false" dt2D="false" dtr="false" t="normal">40*LOG10(BM199)</f>
        <v>114.91537376549702</v>
      </c>
      <c r="BY199" s="165" t="n">
        <f aca="false" ca="false" dt2D="false" dtr="false" t="normal">10*LOG10($D$29*($D$23/1000000)/2)+$J$12+10*LOG10(BM199)</f>
        <v>25.428557261629543</v>
      </c>
      <c r="BZ199" s="80" t="n">
        <f aca="false" ca="false" dt2D="false" dtr="false" t="normal">$BN$4-(BW199+BP199)+$BX$4+BY199</f>
        <v>68.24635998352036</v>
      </c>
    </row>
    <row outlineLevel="0" r="200">
      <c r="BL200" s="148" t="n">
        <f aca="false" ca="false" dt2D="false" dtr="false" t="normal">BL199+1</f>
        <v>197</v>
      </c>
      <c r="BM200" s="169" t="n">
        <f aca="false" ca="false" dt2D="false" dtr="false" t="normal">BM199+$J$46</f>
        <v>750</v>
      </c>
      <c r="BO200" s="170" t="n">
        <f aca="false" ca="false" dt2D="false" dtr="false" t="normal">20*LOG10(BM200)</f>
        <v>57.501225267834</v>
      </c>
      <c r="BP200" s="170" t="n">
        <f aca="false" ca="false" dt2D="false" dtr="false" t="normal">2*$J$6*(BM200/1000)</f>
        <v>26.289934026389446</v>
      </c>
      <c r="BQ200" s="171" t="n">
        <f aca="false" ca="false" dt2D="false" dtr="false" t="normal">$BN$4-(BO200+BP200)+$BN$8+$BN$10</f>
        <v>95.03930277912036</v>
      </c>
      <c r="BR200" s="149" t="n">
        <f aca="false" ca="false" dt2D="false" dtr="false" t="normal">POWER(10, (BQ200+$D$16)*0.05)*1000</f>
        <v>0.045191330307796054</v>
      </c>
      <c r="BS200" s="172" t="n">
        <f aca="false" ca="false" dt2D="false" dtr="false" t="normal">POWER(10, 0.05*(BO200+BP200))</f>
        <v>15472.409983808331</v>
      </c>
      <c r="BT200" s="149" t="n">
        <f aca="false" ca="false" dt2D="false" dtr="false" t="normal">BR200*BS200</f>
        <v>699.2187902359237</v>
      </c>
      <c r="BW200" s="80" t="n">
        <f aca="false" ca="false" dt2D="false" dtr="false" t="normal">40*LOG10(BM200)</f>
        <v>115.002450535668</v>
      </c>
      <c r="BY200" s="165" t="n">
        <f aca="false" ca="false" dt2D="false" dtr="false" t="normal">10*LOG10($D$29*($D$23/1000000)/2)+$J$12+10*LOG10(BM200)</f>
        <v>25.450326454172288</v>
      </c>
      <c r="BZ200" s="80" t="n">
        <f aca="false" ca="false" dt2D="false" dtr="false" t="normal">$BN$4-(BW200+BP200)+$BX$4+BY200</f>
        <v>68.04960273576015</v>
      </c>
    </row>
    <row outlineLevel="0" r="201">
      <c r="BL201" s="148" t="n">
        <f aca="false" ca="false" dt2D="false" dtr="false" t="normal">BL200+1</f>
        <v>198</v>
      </c>
      <c r="BM201" s="169" t="n">
        <f aca="false" ca="false" dt2D="false" dtr="false" t="normal">BM200+$J$46</f>
        <v>753.75</v>
      </c>
      <c r="BO201" s="170" t="n">
        <f aca="false" ca="false" dt2D="false" dtr="false" t="normal">20*LOG10(BM201)</f>
        <v>57.54454650296416</v>
      </c>
      <c r="BP201" s="170" t="n">
        <f aca="false" ca="false" dt2D="false" dtr="false" t="normal">2*$J$6*(BM201/1000)</f>
        <v>26.421383696521396</v>
      </c>
      <c r="BQ201" s="171" t="n">
        <f aca="false" ca="false" dt2D="false" dtr="false" t="normal">$BN$4-(BO201+BP201)+$BN$8+$BN$10</f>
        <v>94.86453187385825</v>
      </c>
      <c r="BR201" s="149" t="n">
        <f aca="false" ca="false" dt2D="false" dtr="false" t="normal">POWER(10, (BQ201+$D$16)*0.05)*1000</f>
        <v>0.044291111653035314</v>
      </c>
      <c r="BS201" s="172" t="n">
        <f aca="false" ca="false" dt2D="false" dtr="false" t="normal">POWER(10, 0.05*(BO201+BP201))</f>
        <v>15786.88734916875</v>
      </c>
      <c r="BT201" s="149" t="n">
        <f aca="false" ca="false" dt2D="false" dtr="false" t="normal">BR201*BS201</f>
        <v>699.2187902359238</v>
      </c>
      <c r="BW201" s="80" t="n">
        <f aca="false" ca="false" dt2D="false" dtr="false" t="normal">40*LOG10(BM201)</f>
        <v>115.08909300592832</v>
      </c>
      <c r="BY201" s="165" t="n">
        <f aca="false" ca="false" dt2D="false" dtr="false" t="normal">10*LOG10($D$29*($D$23/1000000)/2)+$J$12+10*LOG10(BM201)</f>
        <v>25.471987071737367</v>
      </c>
      <c r="BZ201" s="80" t="n">
        <f aca="false" ca="false" dt2D="false" dtr="false" t="normal">$BN$4-(BW201+BP201)+$BX$4+BY201</f>
        <v>67.85317121293298</v>
      </c>
    </row>
    <row outlineLevel="0" r="202">
      <c r="BL202" s="148" t="n">
        <f aca="false" ca="false" dt2D="false" dtr="false" t="normal">BL201+1</f>
        <v>199</v>
      </c>
      <c r="BM202" s="169" t="n">
        <f aca="false" ca="false" dt2D="false" dtr="false" t="normal">BM201+$J$46</f>
        <v>757.5</v>
      </c>
      <c r="BO202" s="170" t="n">
        <f aca="false" ca="false" dt2D="false" dtr="false" t="normal">20*LOG10(BM202)</f>
        <v>57.587652743486856</v>
      </c>
      <c r="BP202" s="170" t="n">
        <f aca="false" ca="false" dt2D="false" dtr="false" t="normal">2*$J$6*(BM202/1000)</f>
        <v>26.552833366653342</v>
      </c>
      <c r="BQ202" s="171" t="n">
        <f aca="false" ca="false" dt2D="false" dtr="false" t="normal">$BN$4-(BO202+BP202)+$BN$8+$BN$10</f>
        <v>94.68997596320361</v>
      </c>
      <c r="BR202" s="149" t="n">
        <f aca="false" ca="false" dt2D="false" dtr="false" t="normal">POWER(10, (BQ202+$D$16)*0.05)*1000</f>
        <v>0.043409899976269484</v>
      </c>
      <c r="BS202" s="172" t="n">
        <f aca="false" ca="false" dt2D="false" dtr="false" t="normal">POWER(10, 0.05*(BO202+BP202))</f>
        <v>16107.357782859663</v>
      </c>
      <c r="BT202" s="149" t="n">
        <f aca="false" ca="false" dt2D="false" dtr="false" t="normal">BR202*BS202</f>
        <v>699.2187902359237</v>
      </c>
      <c r="BW202" s="80" t="n">
        <f aca="false" ca="false" dt2D="false" dtr="false" t="normal">40*LOG10(BM202)</f>
        <v>115.17530548697371</v>
      </c>
      <c r="BY202" s="165" t="n">
        <f aca="false" ca="false" dt2D="false" dtr="false" t="normal">10*LOG10($D$29*($D$23/1000000)/2)+$J$12+10*LOG10(BM202)</f>
        <v>25.493540191998715</v>
      </c>
      <c r="BZ202" s="80" t="n">
        <f aca="false" ca="false" dt2D="false" dtr="false" t="normal">$BN$4-(BW202+BP202)+$BX$4+BY202</f>
        <v>67.65706218201699</v>
      </c>
    </row>
    <row outlineLevel="0" r="203">
      <c r="BL203" s="148" t="n">
        <f aca="false" ca="false" dt2D="false" dtr="false" t="normal">BL202+1</f>
        <v>200</v>
      </c>
      <c r="BM203" s="169" t="n">
        <f aca="false" ca="false" dt2D="false" dtr="false" t="normal">BM202+$J$46</f>
        <v>761.25</v>
      </c>
      <c r="BO203" s="170" t="n">
        <f aca="false" ca="false" dt2D="false" dtr="false" t="normal">20*LOG10(BM203)</f>
        <v>57.630546112818635</v>
      </c>
      <c r="BP203" s="170" t="n">
        <f aca="false" ca="false" dt2D="false" dtr="false" t="normal">2*$J$6*(BM203/1000)</f>
        <v>26.68428303678529</v>
      </c>
      <c r="BQ203" s="171" t="n">
        <f aca="false" ca="false" dt2D="false" dtr="false" t="normal">$BN$4-(BO203+BP203)+$BN$8+$BN$10</f>
        <v>94.51563292373987</v>
      </c>
      <c r="BR203" s="149" t="n">
        <f aca="false" ca="false" dt2D="false" dtr="false" t="normal">POWER(10, (BQ203+$D$16)*0.05)*1000</f>
        <v>0.04254726352471519</v>
      </c>
      <c r="BS203" s="172" t="n">
        <f aca="false" ca="false" dt2D="false" dtr="false" t="normal">POWER(10, 0.05*(BO203+BP203))</f>
        <v>16433.930934941436</v>
      </c>
      <c r="BT203" s="149" t="n">
        <f aca="false" ca="false" dt2D="false" dtr="false" t="normal">BR203*BS203</f>
        <v>699.2187902359224</v>
      </c>
      <c r="BW203" s="80" t="n">
        <f aca="false" ca="false" dt2D="false" dtr="false" t="normal">40*LOG10(BM203)</f>
        <v>115.26109222563727</v>
      </c>
      <c r="BY203" s="165" t="n">
        <f aca="false" ca="false" dt2D="false" dtr="false" t="normal">10*LOG10($D$29*($D$23/1000000)/2)+$J$12+10*LOG10(BM203)</f>
        <v>25.514986876664604</v>
      </c>
      <c r="BZ203" s="80" t="n">
        <f aca="false" ca="false" dt2D="false" dtr="false" t="normal">$BN$4-(BW203+BP203)+$BX$4+BY203</f>
        <v>67.46127245788739</v>
      </c>
    </row>
    <row outlineLevel="0" r="204">
      <c r="BL204" s="148" t="n">
        <f aca="false" ca="false" dt2D="false" dtr="false" t="normal">BL203+1</f>
        <v>201</v>
      </c>
      <c r="BM204" s="169" t="n">
        <f aca="false" ca="false" dt2D="false" dtr="false" t="normal">BM203+$J$46</f>
        <v>765</v>
      </c>
      <c r="BO204" s="170" t="n">
        <f aca="false" ca="false" dt2D="false" dtr="false" t="normal">20*LOG10(BM204)</f>
        <v>57.673228703072354</v>
      </c>
      <c r="BP204" s="170" t="n">
        <f aca="false" ca="false" dt2D="false" dtr="false" t="normal">2*$J$6*(BM204/1000)</f>
        <v>26.815732706917238</v>
      </c>
      <c r="BQ204" s="171" t="n">
        <f aca="false" ca="false" dt2D="false" dtr="false" t="normal">$BN$4-(BO204+BP204)+$BN$8+$BN$10</f>
        <v>94.3415006633542</v>
      </c>
      <c r="BR204" s="149" t="n">
        <f aca="false" ca="false" dt2D="false" dtr="false" t="normal">POWER(10, (BQ204+$D$16)*0.05)*1000</f>
        <v>0.04170278126612632</v>
      </c>
      <c r="BS204" s="172" t="n">
        <f aca="false" ca="false" dt2D="false" dtr="false" t="normal">POWER(10, 0.05*(BO204+BP204))</f>
        <v>16766.718405994492</v>
      </c>
      <c r="BT204" s="149" t="n">
        <f aca="false" ca="false" dt2D="false" dtr="false" t="normal">BR204*BS204</f>
        <v>699.2187902359224</v>
      </c>
      <c r="BW204" s="80" t="n">
        <f aca="false" ca="false" dt2D="false" dtr="false" t="normal">40*LOG10(BM204)</f>
        <v>115.34645740614471</v>
      </c>
      <c r="BY204" s="165" t="n">
        <f aca="false" ca="false" dt2D="false" dtr="false" t="normal">10*LOG10($D$29*($D$23/1000000)/2)+$J$12+10*LOG10(BM204)</f>
        <v>25.536328171791464</v>
      </c>
      <c r="BZ204" s="80" t="n">
        <f aca="false" ca="false" dt2D="false" dtr="false" t="normal">$BN$4-(BW204+BP204)+$BX$4+BY204</f>
        <v>67.26579890237485</v>
      </c>
    </row>
    <row outlineLevel="0" r="205">
      <c r="BL205" s="148" t="n">
        <f aca="false" ca="false" dt2D="false" dtr="false" t="normal">BL204+1</f>
        <v>202</v>
      </c>
      <c r="BM205" s="169" t="n">
        <f aca="false" ca="false" dt2D="false" dtr="false" t="normal">BM204+$J$46</f>
        <v>768.75</v>
      </c>
      <c r="BO205" s="170" t="n">
        <f aca="false" ca="false" dt2D="false" dtr="false" t="normal">20*LOG10(BM205)</f>
        <v>57.71570257566946</v>
      </c>
      <c r="BP205" s="170" t="n">
        <f aca="false" ca="false" dt2D="false" dtr="false" t="normal">2*$J$6*(BM205/1000)</f>
        <v>26.947182377049185</v>
      </c>
      <c r="BQ205" s="171" t="n">
        <f aca="false" ca="false" dt2D="false" dtr="false" t="normal">$BN$4-(BO205+BP205)+$BN$8+$BN$10</f>
        <v>94.16757712062514</v>
      </c>
      <c r="BR205" s="149" t="n">
        <f aca="false" ca="false" dt2D="false" dtr="false" t="normal">POWER(10, (BQ205+$D$16)*0.05)*1000</f>
        <v>0.04087604259361625</v>
      </c>
      <c r="BS205" s="172" t="n">
        <f aca="false" ca="false" dt2D="false" dtr="false" t="normal">POWER(10, 0.05*(BO205+BP205))</f>
        <v>17105.833781108784</v>
      </c>
      <c r="BT205" s="149" t="n">
        <f aca="false" ca="false" dt2D="false" dtr="false" t="normal">BR205*BS205</f>
        <v>699.2187902359224</v>
      </c>
      <c r="BW205" s="80" t="n">
        <f aca="false" ca="false" dt2D="false" dtr="false" t="normal">40*LOG10(BM205)</f>
        <v>115.43140515133892</v>
      </c>
      <c r="BY205" s="165" t="n">
        <f aca="false" ca="false" dt2D="false" dtr="false" t="normal">10*LOG10($D$29*($D$23/1000000)/2)+$J$12+10*LOG10(BM205)</f>
        <v>25.557565108090017</v>
      </c>
      <c r="BZ205" s="80" t="n">
        <f aca="false" ca="false" dt2D="false" dtr="false" t="normal">$BN$4-(BW205+BP205)+$BX$4+BY205</f>
        <v>67.07063842334725</v>
      </c>
    </row>
    <row outlineLevel="0" r="206">
      <c r="BL206" s="148" t="n">
        <f aca="false" ca="false" dt2D="false" dtr="false" t="normal">BL205+1</f>
        <v>203</v>
      </c>
      <c r="BM206" s="169" t="n">
        <f aca="false" ca="false" dt2D="false" dtr="false" t="normal">BM205+$J$46</f>
        <v>772.5</v>
      </c>
      <c r="BO206" s="170" t="n">
        <f aca="false" ca="false" dt2D="false" dtr="false" t="normal">20*LOG10(BM206)</f>
        <v>57.757969761937446</v>
      </c>
      <c r="BP206" s="170" t="n">
        <f aca="false" ca="false" dt2D="false" dtr="false" t="normal">2*$J$6*(BM206/1000)</f>
        <v>27.07863204718113</v>
      </c>
      <c r="BQ206" s="171" t="n">
        <f aca="false" ca="false" dt2D="false" dtr="false" t="normal">$BN$4-(BO206+BP206)+$BN$8+$BN$10</f>
        <v>93.99386026422522</v>
      </c>
      <c r="BR206" s="149" t="n">
        <f aca="false" ca="false" dt2D="false" dtr="false" t="normal">POWER(10, (BQ206+$D$16)*0.05)*1000</f>
        <v>0.040066647039581</v>
      </c>
      <c r="BS206" s="172" t="n">
        <f aca="false" ca="false" dt2D="false" dtr="false" t="normal">POWER(10, 0.05*(BO206+BP206))</f>
        <v>17451.392664456765</v>
      </c>
      <c r="BT206" s="149" t="n">
        <f aca="false" ca="false" dt2D="false" dtr="false" t="normal">BR206*BS206</f>
        <v>699.2187902359223</v>
      </c>
      <c r="BW206" s="80" t="n">
        <f aca="false" ca="false" dt2D="false" dtr="false" t="normal">40*LOG10(BM206)</f>
        <v>115.51593952387489</v>
      </c>
      <c r="BY206" s="165" t="n">
        <f aca="false" ca="false" dt2D="false" dtr="false" t="normal">10*LOG10($D$29*($D$23/1000000)/2)+$J$12+10*LOG10(BM206)</f>
        <v>25.57869870122401</v>
      </c>
      <c r="BZ206" s="80" t="n">
        <f aca="false" ca="false" dt2D="false" dtr="false" t="normal">$BN$4-(BW206+BP206)+$BX$4+BY206</f>
        <v>66.87578797381333</v>
      </c>
    </row>
    <row outlineLevel="0" r="207">
      <c r="BL207" s="148" t="n">
        <f aca="false" ca="false" dt2D="false" dtr="false" t="normal">BL206+1</f>
        <v>204</v>
      </c>
      <c r="BM207" s="169" t="n">
        <f aca="false" ca="false" dt2D="false" dtr="false" t="normal">BM206+$J$46</f>
        <v>776.25</v>
      </c>
      <c r="BO207" s="170" t="n">
        <f aca="false" ca="false" dt2D="false" dtr="false" t="normal">20*LOG10(BM207)</f>
        <v>57.800032263692735</v>
      </c>
      <c r="BP207" s="170" t="n">
        <f aca="false" ca="false" dt2D="false" dtr="false" t="normal">2*$J$6*(BM207/1000)</f>
        <v>27.210081717313077</v>
      </c>
      <c r="BQ207" s="171" t="n">
        <f aca="false" ca="false" dt2D="false" dtr="false" t="normal">$BN$4-(BO207+BP207)+$BN$8+$BN$10</f>
        <v>93.82034809233798</v>
      </c>
      <c r="BR207" s="149" t="n">
        <f aca="false" ca="false" dt2D="false" dtr="false" t="normal">POWER(10, (BQ207+$D$16)*0.05)*1000</f>
        <v>0.0392742039984087</v>
      </c>
      <c r="BS207" s="172" t="n">
        <f aca="false" ca="false" dt2D="false" dtr="false" t="normal">POWER(10, 0.05*(BO207+BP207))</f>
        <v>17803.512714458913</v>
      </c>
      <c r="BT207" s="149" t="n">
        <f aca="false" ca="false" dt2D="false" dtr="false" t="normal">BR207*BS207</f>
        <v>699.2187902359224</v>
      </c>
      <c r="BW207" s="80" t="n">
        <f aca="false" ca="false" dt2D="false" dtr="false" t="normal">40*LOG10(BM207)</f>
        <v>115.60006452738547</v>
      </c>
      <c r="BY207" s="165" t="n">
        <f aca="false" ca="false" dt2D="false" dtr="false" t="normal">10*LOG10($D$29*($D$23/1000000)/2)+$J$12+10*LOG10(BM207)</f>
        <v>25.599729952101654</v>
      </c>
      <c r="BZ207" s="80" t="n">
        <f aca="false" ca="false" dt2D="false" dtr="false" t="normal">$BN$4-(BW207+BP207)+$BX$4+BY207</f>
        <v>66.68124455104842</v>
      </c>
    </row>
    <row outlineLevel="0" r="208">
      <c r="BL208" s="148" t="n">
        <f aca="false" ca="false" dt2D="false" dtr="false" t="normal">BL207+1</f>
        <v>205</v>
      </c>
      <c r="BM208" s="169" t="n">
        <f aca="false" ca="false" dt2D="false" dtr="false" t="normal">BM207+$J$46</f>
        <v>780</v>
      </c>
      <c r="BO208" s="170" t="n">
        <f aca="false" ca="false" dt2D="false" dtr="false" t="normal">20*LOG10(BM208)</f>
        <v>57.84189205380961</v>
      </c>
      <c r="BP208" s="170" t="n">
        <f aca="false" ca="false" dt2D="false" dtr="false" t="normal">2*$J$6*(BM208/1000)</f>
        <v>27.341531387445027</v>
      </c>
      <c r="BQ208" s="171" t="n">
        <f aca="false" ca="false" dt2D="false" dtr="false" t="normal">$BN$4-(BO208+BP208)+$BN$8+$BN$10</f>
        <v>93.64703863208916</v>
      </c>
      <c r="BR208" s="149" t="n">
        <f aca="false" ca="false" dt2D="false" dtr="false" t="normal">POWER(10, (BQ208+$D$16)*0.05)*1000</f>
        <v>0.03849833245767131</v>
      </c>
      <c r="BS208" s="172" t="n">
        <f aca="false" ca="false" dt2D="false" dtr="false" t="normal">POWER(10, 0.05*(BO208+BP208))</f>
        <v>18162.31367955247</v>
      </c>
      <c r="BT208" s="149" t="n">
        <f aca="false" ca="false" dt2D="false" dtr="false" t="normal">BR208*BS208</f>
        <v>699.2187902359224</v>
      </c>
      <c r="BW208" s="80" t="n">
        <f aca="false" ca="false" dt2D="false" dtr="false" t="normal">40*LOG10(BM208)</f>
        <v>115.68378410761922</v>
      </c>
      <c r="BY208" s="165" t="n">
        <f aca="false" ca="false" dt2D="false" dtr="false" t="normal">10*LOG10($D$29*($D$23/1000000)/2)+$J$12+10*LOG10(BM208)</f>
        <v>25.62065984716009</v>
      </c>
      <c r="BZ208" s="80" t="n">
        <f aca="false" ca="false" dt2D="false" dtr="false" t="normal">$BN$4-(BW208+BP208)+$BX$4+BY208</f>
        <v>66.48700519574118</v>
      </c>
    </row>
    <row outlineLevel="0" r="209">
      <c r="BL209" s="148" t="n">
        <f aca="false" ca="false" dt2D="false" dtr="false" t="normal">BL208+1</f>
        <v>206</v>
      </c>
      <c r="BM209" s="169" t="n">
        <f aca="false" ca="false" dt2D="false" dtr="false" t="normal">BM208+$J$46</f>
        <v>783.75</v>
      </c>
      <c r="BO209" s="170" t="n">
        <f aca="false" ca="false" dt2D="false" dtr="false" t="normal">20*LOG10(BM209)</f>
        <v>57.88355107677546</v>
      </c>
      <c r="BP209" s="170" t="n">
        <f aca="false" ca="false" dt2D="false" dtr="false" t="normal">2*$J$6*(BM209/1000)</f>
        <v>27.47298105757697</v>
      </c>
      <c r="BQ209" s="171" t="n">
        <f aca="false" ca="false" dt2D="false" dtr="false" t="normal">$BN$4-(BO209+BP209)+$BN$8+$BN$10</f>
        <v>93.47392993899138</v>
      </c>
      <c r="BR209" s="149" t="n">
        <f aca="false" ca="false" dt2D="false" dtr="false" t="normal">POWER(10, (BQ209+$D$16)*0.05)*1000</f>
        <v>0.03773866073750786</v>
      </c>
      <c r="BS209" s="172" t="n">
        <f aca="false" ca="false" dt2D="false" dtr="false" t="normal">POWER(10, 0.05*(BO209+BP209))</f>
        <v>18527.917434573432</v>
      </c>
      <c r="BT209" s="149" t="n">
        <f aca="false" ca="false" dt2D="false" dtr="false" t="normal">BR209*BS209</f>
        <v>699.2187902359237</v>
      </c>
      <c r="BW209" s="80" t="n">
        <f aca="false" ca="false" dt2D="false" dtr="false" t="normal">40*LOG10(BM209)</f>
        <v>115.76710215355092</v>
      </c>
      <c r="BY209" s="165" t="n">
        <f aca="false" ca="false" dt2D="false" dtr="false" t="normal">10*LOG10($D$29*($D$23/1000000)/2)+$J$12+10*LOG10(BM209)</f>
        <v>25.641489358643017</v>
      </c>
      <c r="BZ209" s="80" t="n">
        <f aca="false" ca="false" dt2D="false" dtr="false" t="normal">$BN$4-(BW209+BP209)+$BX$4+BY209</f>
        <v>66.29306699116046</v>
      </c>
    </row>
    <row outlineLevel="0" r="210">
      <c r="BL210" s="148" t="n">
        <f aca="false" ca="false" dt2D="false" dtr="false" t="normal">BL209+1</f>
        <v>207</v>
      </c>
      <c r="BM210" s="169" t="n">
        <f aca="false" ca="false" dt2D="false" dtr="false" t="normal">BM209+$J$46</f>
        <v>787.5</v>
      </c>
      <c r="BO210" s="170" t="n">
        <f aca="false" ca="false" dt2D="false" dtr="false" t="normal">20*LOG10(BM210)</f>
        <v>57.92501124923276</v>
      </c>
      <c r="BP210" s="170" t="n">
        <f aca="false" ca="false" dt2D="false" dtr="false" t="normal">2*$J$6*(BM210/1000)</f>
        <v>27.60443072770892</v>
      </c>
      <c r="BQ210" s="171" t="n">
        <f aca="false" ca="false" dt2D="false" dtr="false" t="normal">$BN$4-(BO210+BP210)+$BN$8+$BN$10</f>
        <v>93.30102009640211</v>
      </c>
      <c r="BR210" s="149" t="n">
        <f aca="false" ca="false" dt2D="false" dtr="false" t="normal">POWER(10, (BQ210+$D$16)*0.05)*1000</f>
        <v>0.03699482623791955</v>
      </c>
      <c r="BS210" s="172" t="n">
        <f aca="false" ca="false" dt2D="false" dtr="false" t="normal">POWER(10, 0.05*(BO210+BP210))</f>
        <v>18900.448017761628</v>
      </c>
      <c r="BT210" s="149" t="n">
        <f aca="false" ca="false" dt2D="false" dtr="false" t="normal">BR210*BS210</f>
        <v>699.2187902359224</v>
      </c>
      <c r="BW210" s="80" t="n">
        <f aca="false" ca="false" dt2D="false" dtr="false" t="normal">40*LOG10(BM210)</f>
        <v>115.85002249846552</v>
      </c>
      <c r="BY210" s="165" t="n">
        <f aca="false" ca="false" dt2D="false" dtr="false" t="normal">10*LOG10($D$29*($D$23/1000000)/2)+$J$12+10*LOG10(BM210)</f>
        <v>25.662219444871667</v>
      </c>
      <c r="BZ210" s="80" t="n">
        <f aca="false" ca="false" dt2D="false" dtr="false" t="normal">$BN$4-(BW210+BP210)+$BX$4+BY210</f>
        <v>66.09942706234254</v>
      </c>
    </row>
    <row outlineLevel="0" r="211">
      <c r="BL211" s="148" t="n">
        <f aca="false" ca="false" dt2D="false" dtr="false" t="normal">BL210+1</f>
        <v>208</v>
      </c>
      <c r="BM211" s="169" t="n">
        <f aca="false" ca="false" dt2D="false" dtr="false" t="normal">BM210+$J$46</f>
        <v>791.25</v>
      </c>
      <c r="BO211" s="170" t="n">
        <f aca="false" ca="false" dt2D="false" dtr="false" t="normal">20*LOG10(BM211)</f>
        <v>57.96627446050823</v>
      </c>
      <c r="BP211" s="170" t="n">
        <f aca="false" ca="false" dt2D="false" dtr="false" t="normal">2*$J$6*(BM211/1000)</f>
        <v>27.735880397840866</v>
      </c>
      <c r="BQ211" s="171" t="n">
        <f aca="false" ca="false" dt2D="false" dtr="false" t="normal">$BN$4-(BO211+BP211)+$BN$8+$BN$10</f>
        <v>93.12830721499469</v>
      </c>
      <c r="BR211" s="149" t="n">
        <f aca="false" ca="false" dt2D="false" dtr="false" t="normal">POWER(10, (BQ211+$D$16)*0.05)*1000</f>
        <v>0.036266475193705995</v>
      </c>
      <c r="BS211" s="172" t="n">
        <f aca="false" ca="false" dt2D="false" dtr="false" t="normal">POWER(10, 0.05*(BO211+BP211))</f>
        <v>19280.031668400767</v>
      </c>
      <c r="BT211" s="149" t="n">
        <f aca="false" ca="false" dt2D="false" dtr="false" t="normal">BR211*BS211</f>
        <v>699.2187902359224</v>
      </c>
      <c r="BW211" s="80" t="n">
        <f aca="false" ca="false" dt2D="false" dtr="false" t="normal">40*LOG10(BM211)</f>
        <v>115.93254892101646</v>
      </c>
      <c r="BY211" s="165" t="n">
        <f aca="false" ca="false" dt2D="false" dtr="false" t="normal">10*LOG10($D$29*($D$23/1000000)/2)+$J$12+10*LOG10(BM211)</f>
        <v>25.682851050509402</v>
      </c>
      <c r="BZ211" s="80" t="n">
        <f aca="false" ca="false" dt2D="false" dtr="false" t="normal">$BN$4-(BW211+BP211)+$BX$4+BY211</f>
        <v>65.90608257529739</v>
      </c>
    </row>
    <row outlineLevel="0" r="212">
      <c r="BL212" s="148" t="n">
        <f aca="false" ca="false" dt2D="false" dtr="false" t="normal">BL211+1</f>
        <v>209</v>
      </c>
      <c r="BM212" s="169" t="n">
        <f aca="false" ca="false" dt2D="false" dtr="false" t="normal">BM211+$J$46</f>
        <v>795</v>
      </c>
      <c r="BO212" s="170" t="n">
        <f aca="false" ca="false" dt2D="false" dtr="false" t="normal">20*LOG10(BM212)</f>
        <v>58.00734257312941</v>
      </c>
      <c r="BP212" s="170" t="n">
        <f aca="false" ca="false" dt2D="false" dtr="false" t="normal">2*$J$6*(BM212/1000)</f>
        <v>27.867330067972816</v>
      </c>
      <c r="BQ212" s="171" t="n">
        <f aca="false" ca="false" dt2D="false" dtr="false" t="normal">$BN$4-(BO212+BP212)+$BN$8+$BN$10</f>
        <v>92.95578943224157</v>
      </c>
      <c r="BR212" s="149" t="n">
        <f aca="false" ca="false" dt2D="false" dtr="false" t="normal">POWER(10, (BQ212+$D$16)*0.05)*1000</f>
        <v>0.03555326243678473</v>
      </c>
      <c r="BS212" s="172" t="n">
        <f aca="false" ca="false" dt2D="false" dtr="false" t="normal">POWER(10, 0.05*(BO212+BP212))</f>
        <v>19666.796865102442</v>
      </c>
      <c r="BT212" s="149" t="n">
        <f aca="false" ca="false" dt2D="false" dtr="false" t="normal">BR212*BS212</f>
        <v>699.2187902359223</v>
      </c>
      <c r="BW212" s="80" t="n">
        <f aca="false" ca="false" dt2D="false" dtr="false" t="normal">40*LOG10(BM212)</f>
        <v>116.01468514625881</v>
      </c>
      <c r="BY212" s="165" t="n">
        <f aca="false" ca="false" dt2D="false" dtr="false" t="normal">10*LOG10($D$29*($D$23/1000000)/2)+$J$12+10*LOG10(BM212)</f>
        <v>25.70338510681999</v>
      </c>
      <c r="BZ212" s="80" t="n">
        <f aca="false" ca="false" dt2D="false" dtr="false" t="normal">$BN$4-(BW212+BP212)+$BX$4+BY212</f>
        <v>65.7130307362337</v>
      </c>
    </row>
    <row outlineLevel="0" r="213">
      <c r="BL213" s="148" t="n">
        <f aca="false" ca="false" dt2D="false" dtr="false" t="normal">BL212+1</f>
        <v>210</v>
      </c>
      <c r="BM213" s="169" t="n">
        <f aca="false" ca="false" dt2D="false" dtr="false" t="normal">BM212+$J$46</f>
        <v>798.75</v>
      </c>
      <c r="BO213" s="170" t="n">
        <f aca="false" ca="false" dt2D="false" dtr="false" t="normal">20*LOG10(BM213)</f>
        <v>58.04821742332913</v>
      </c>
      <c r="BP213" s="170" t="n">
        <f aca="false" ca="false" dt2D="false" dtr="false" t="normal">2*$J$6*(BM213/1000)</f>
        <v>27.998779738104762</v>
      </c>
      <c r="BQ213" s="171" t="n">
        <f aca="false" ca="false" dt2D="false" dtr="false" t="normal">$BN$4-(BO213+BP213)+$BN$8+$BN$10</f>
        <v>92.7834649119099</v>
      </c>
      <c r="BR213" s="149" t="n">
        <f aca="false" ca="false" dt2D="false" dtr="false" t="normal">POWER(10, (BQ213+$D$16)*0.05)*1000</f>
        <v>0.03485485116564356</v>
      </c>
      <c r="BS213" s="172" t="n">
        <f aca="false" ca="false" dt2D="false" dtr="false" t="normal">POWER(10, 0.05*(BO213+BP213))</f>
        <v>20060.874364746753</v>
      </c>
      <c r="BT213" s="149" t="n">
        <f aca="false" ca="false" dt2D="false" dtr="false" t="normal">BR213*BS213</f>
        <v>699.2187902359224</v>
      </c>
      <c r="BW213" s="80" t="n">
        <f aca="false" ca="false" dt2D="false" dtr="false" t="normal">40*LOG10(BM213)</f>
        <v>116.09643484665825</v>
      </c>
      <c r="BY213" s="165" t="n">
        <f aca="false" ca="false" dt2D="false" dtr="false" t="normal">10*LOG10($D$29*($D$23/1000000)/2)+$J$12+10*LOG10(BM213)</f>
        <v>25.72382253191985</v>
      </c>
      <c r="BZ213" s="80" t="n">
        <f aca="false" ca="false" dt2D="false" dtr="false" t="normal">$BN$4-(BW213+BP213)+$BX$4+BY213</f>
        <v>65.52026879080215</v>
      </c>
    </row>
    <row outlineLevel="0" r="214">
      <c r="BL214" s="148" t="n">
        <f aca="false" ca="false" dt2D="false" dtr="false" t="normal">BL213+1</f>
        <v>211</v>
      </c>
      <c r="BM214" s="169" t="n">
        <f aca="false" ca="false" dt2D="false" dtr="false" t="normal">BM213+$J$46</f>
        <v>802.5</v>
      </c>
      <c r="BO214" s="170" t="n">
        <f aca="false" ca="false" dt2D="false" dtr="false" t="normal">20*LOG10(BM214)</f>
        <v>58.088900821538196</v>
      </c>
      <c r="BP214" s="170" t="n">
        <f aca="false" ca="false" dt2D="false" dtr="false" t="normal">2*$J$6*(BM214/1000)</f>
        <v>28.13022940823671</v>
      </c>
      <c r="BQ214" s="171" t="n">
        <f aca="false" ca="false" dt2D="false" dtr="false" t="normal">$BN$4-(BO214+BP214)+$BN$8+$BN$10</f>
        <v>92.61133184356889</v>
      </c>
      <c r="BR214" s="149" t="n">
        <f aca="false" ca="false" dt2D="false" dtr="false" t="normal">POWER(10, (BQ214+$D$16)*0.05)*1000</f>
        <v>0.034170912721687416</v>
      </c>
      <c r="BS214" s="172" t="n">
        <f aca="false" ca="false" dt2D="false" dtr="false" t="normal">POWER(10, 0.05*(BO214+BP214))</f>
        <v>20462.397242089053</v>
      </c>
      <c r="BT214" s="149" t="n">
        <f aca="false" ca="false" dt2D="false" dtr="false" t="normal">BR214*BS214</f>
        <v>699.2187902359224</v>
      </c>
      <c r="BW214" s="80" t="n">
        <f aca="false" ca="false" dt2D="false" dtr="false" t="normal">40*LOG10(BM214)</f>
        <v>116.17780164307639</v>
      </c>
      <c r="BY214" s="165" t="n">
        <f aca="false" ca="false" dt2D="false" dtr="false" t="normal">10*LOG10($D$29*($D$23/1000000)/2)+$J$12+10*LOG10(BM214)</f>
        <v>25.744164231024385</v>
      </c>
      <c r="BZ214" s="80" t="n">
        <f aca="false" ca="false" dt2D="false" dtr="false" t="normal">$BN$4-(BW214+BP214)+$BX$4+BY214</f>
        <v>65.32779402335662</v>
      </c>
    </row>
    <row outlineLevel="0" r="215">
      <c r="BL215" s="148" t="n">
        <f aca="false" ca="false" dt2D="false" dtr="false" t="normal">BL214+1</f>
        <v>212</v>
      </c>
      <c r="BM215" s="169" t="n">
        <f aca="false" ca="false" dt2D="false" dtr="false" t="normal">BM214+$J$46</f>
        <v>806.25</v>
      </c>
      <c r="BO215" s="170" t="n">
        <f aca="false" ca="false" dt2D="false" dtr="false" t="normal">20*LOG10(BM215)</f>
        <v>58.129394552866486</v>
      </c>
      <c r="BP215" s="170" t="n">
        <f aca="false" ca="false" dt2D="false" dtr="false" t="normal">2*$J$6*(BM215/1000)</f>
        <v>28.26167907836866</v>
      </c>
      <c r="BQ215" s="171" t="n">
        <f aca="false" ca="false" dt2D="false" dtr="false" t="normal">$BN$4-(BO215+BP215)+$BN$8+$BN$10</f>
        <v>92.43938844210865</v>
      </c>
      <c r="BR215" s="149" t="n">
        <f aca="false" ca="false" dt2D="false" dtr="false" t="normal">POWER(10, (BQ215+$D$16)*0.05)*1000</f>
        <v>0.03350112637224695</v>
      </c>
      <c r="BS215" s="172" t="n">
        <f aca="false" ca="false" dt2D="false" dtr="false" t="normal">POWER(10, 0.05*(BO215+BP215))</f>
        <v>20871.50093004545</v>
      </c>
      <c r="BT215" s="149" t="n">
        <f aca="false" ca="false" dt2D="false" dtr="false" t="normal">BR215*BS215</f>
        <v>699.2187902359224</v>
      </c>
      <c r="BW215" s="80" t="n">
        <f aca="false" ca="false" dt2D="false" dtr="false" t="normal">40*LOG10(BM215)</f>
        <v>116.25878910573297</v>
      </c>
      <c r="BY215" s="165" t="n">
        <f aca="false" ca="false" dt2D="false" dtr="false" t="normal">10*LOG10($D$29*($D$23/1000000)/2)+$J$12+10*LOG10(BM215)</f>
        <v>25.76441109668853</v>
      </c>
      <c r="BZ215" s="80" t="n">
        <f aca="false" ca="false" dt2D="false" dtr="false" t="normal">$BN$4-(BW215+BP215)+$BX$4+BY215</f>
        <v>65.13560375623224</v>
      </c>
    </row>
    <row outlineLevel="0" r="216">
      <c r="BL216" s="148" t="n">
        <f aca="false" ca="false" dt2D="false" dtr="false" t="normal">BL215+1</f>
        <v>213</v>
      </c>
      <c r="BM216" s="169" t="n">
        <f aca="false" ca="false" dt2D="false" dtr="false" t="normal">BM215+$J$46</f>
        <v>810</v>
      </c>
      <c r="BO216" s="170" t="n">
        <f aca="false" ca="false" dt2D="false" dtr="false" t="normal">20*LOG10(BM216)</f>
        <v>58.169700377573</v>
      </c>
      <c r="BP216" s="170" t="n">
        <f aca="false" ca="false" dt2D="false" dtr="false" t="normal">2*$J$6*(BM216/1000)</f>
        <v>28.393128748500605</v>
      </c>
      <c r="BQ216" s="171" t="n">
        <f aca="false" ca="false" dt2D="false" dtr="false" t="normal">$BN$4-(BO216+BP216)+$BN$8+$BN$10</f>
        <v>92.26763294727019</v>
      </c>
      <c r="BR216" s="149" t="n">
        <f aca="false" ca="false" dt2D="false" dtr="false" t="normal">POWER(10, (BQ216+$D$16)*0.05)*1000</f>
        <v>0.03284517910002797</v>
      </c>
      <c r="BS216" s="172" t="n">
        <f aca="false" ca="false" dt2D="false" dtr="false" t="normal">POWER(10, 0.05*(BO216+BP216))</f>
        <v>21288.323260667712</v>
      </c>
      <c r="BT216" s="149" t="n">
        <f aca="false" ca="false" dt2D="false" dtr="false" t="normal">BR216*BS216</f>
        <v>699.2187902359224</v>
      </c>
      <c r="BW216" s="80" t="n">
        <f aca="false" ca="false" dt2D="false" dtr="false" t="normal">40*LOG10(BM216)</f>
        <v>116.339400755146</v>
      </c>
      <c r="BY216" s="165" t="n">
        <f aca="false" ca="false" dt2D="false" dtr="false" t="normal">10*LOG10($D$29*($D$23/1000000)/2)+$J$12+10*LOG10(BM216)</f>
        <v>25.784564009041787</v>
      </c>
      <c r="BZ216" s="80" t="n">
        <f aca="false" ca="false" dt2D="false" dtr="false" t="normal">$BN$4-(BW216+BP216)+$BX$4+BY216</f>
        <v>64.9436953490405</v>
      </c>
    </row>
    <row outlineLevel="0" r="217">
      <c r="BL217" s="148" t="n">
        <f aca="false" ca="false" dt2D="false" dtr="false" t="normal">BL216+1</f>
        <v>214</v>
      </c>
      <c r="BM217" s="169" t="n">
        <f aca="false" ca="false" dt2D="false" dtr="false" t="normal">BM216+$J$46</f>
        <v>813.75</v>
      </c>
      <c r="BO217" s="170" t="n">
        <f aca="false" ca="false" dt2D="false" dtr="false" t="normal">20*LOG10(BM217)</f>
        <v>58.20982003152497</v>
      </c>
      <c r="BP217" s="170" t="n">
        <f aca="false" ca="false" dt2D="false" dtr="false" t="normal">2*$J$6*(BM217/1000)</f>
        <v>28.52457841863255</v>
      </c>
      <c r="BQ217" s="171" t="n">
        <f aca="false" ca="false" dt2D="false" dtr="false" t="normal">$BN$4-(BO217+BP217)+$BN$8+$BN$10</f>
        <v>92.09606362318627</v>
      </c>
      <c r="BR217" s="149" t="n">
        <f aca="false" ca="false" dt2D="false" dtr="false" t="normal">POWER(10, (BQ217+$D$16)*0.05)*1000</f>
        <v>0.03220276539878769</v>
      </c>
      <c r="BS217" s="172" t="n">
        <f aca="false" ca="false" dt2D="false" dtr="false" t="normal">POWER(10, 0.05*(BO217+BP217))</f>
        <v>21713.004506819318</v>
      </c>
      <c r="BT217" s="149" t="n">
        <f aca="false" ca="false" dt2D="false" dtr="false" t="normal">BR217*BS217</f>
        <v>699.2187902359224</v>
      </c>
      <c r="BW217" s="80" t="n">
        <f aca="false" ca="false" dt2D="false" dtr="false" t="normal">40*LOG10(BM217)</f>
        <v>116.41964006304994</v>
      </c>
      <c r="BY217" s="165" t="n">
        <f aca="false" ca="false" dt2D="false" dtr="false" t="normal">10*LOG10($D$29*($D$23/1000000)/2)+$J$12+10*LOG10(BM217)</f>
        <v>25.80462383601777</v>
      </c>
      <c r="BZ217" s="80" t="n">
        <f aca="false" ca="false" dt2D="false" dtr="false" t="normal">$BN$4-(BW217+BP217)+$BX$4+BY217</f>
        <v>64.7520661979806</v>
      </c>
    </row>
    <row outlineLevel="0" r="218">
      <c r="BL218" s="148" t="n">
        <f aca="false" ca="false" dt2D="false" dtr="false" t="normal">BL217+1</f>
        <v>215</v>
      </c>
      <c r="BM218" s="169" t="n">
        <f aca="false" ca="false" dt2D="false" dtr="false" t="normal">BM217+$J$46</f>
        <v>817.5</v>
      </c>
      <c r="BO218" s="170" t="n">
        <f aca="false" ca="false" dt2D="false" dtr="false" t="normal">20*LOG10(BM218)</f>
        <v>58.24975522664648</v>
      </c>
      <c r="BP218" s="170" t="n">
        <f aca="false" ca="false" dt2D="false" dtr="false" t="normal">2*$J$6*(BM218/1000)</f>
        <v>28.656028088764497</v>
      </c>
      <c r="BQ218" s="171" t="n">
        <f aca="false" ca="false" dt2D="false" dtr="false" t="normal">$BN$4-(BO218+BP218)+$BN$8+$BN$10</f>
        <v>91.92467875793282</v>
      </c>
      <c r="BR218" s="149" t="n">
        <f aca="false" ca="false" dt2D="false" dtr="false" t="normal">POWER(10, (BQ218+$D$16)*0.05)*1000</f>
        <v>0.03157358707503105</v>
      </c>
      <c r="BS218" s="172" t="n">
        <f aca="false" ca="false" dt2D="false" dtr="false" t="normal">POWER(10, 0.05*(BO218+BP218))</f>
        <v>22145.687424564974</v>
      </c>
      <c r="BT218" s="149" t="n">
        <f aca="false" ca="false" dt2D="false" dtr="false" t="normal">BR218*BS218</f>
        <v>699.2187902359224</v>
      </c>
      <c r="BW218" s="80" t="n">
        <f aca="false" ca="false" dt2D="false" dtr="false" t="normal">40*LOG10(BM218)</f>
        <v>116.49951045329296</v>
      </c>
      <c r="BY218" s="165" t="n">
        <f aca="false" ca="false" dt2D="false" dtr="false" t="normal">10*LOG10($D$29*($D$23/1000000)/2)+$J$12+10*LOG10(BM218)</f>
        <v>25.824591433578526</v>
      </c>
      <c r="BZ218" s="80" t="n">
        <f aca="false" ca="false" dt2D="false" dtr="false" t="normal">$BN$4-(BW218+BP218)+$BX$4+BY218</f>
        <v>64.56071373516639</v>
      </c>
    </row>
    <row outlineLevel="0" r="219">
      <c r="BL219" s="148" t="n">
        <f aca="false" ca="false" dt2D="false" dtr="false" t="normal">BL218+1</f>
        <v>216</v>
      </c>
      <c r="BM219" s="169" t="n">
        <f aca="false" ca="false" dt2D="false" dtr="false" t="normal">BM218+$J$46</f>
        <v>821.25</v>
      </c>
      <c r="BO219" s="170" t="n">
        <f aca="false" ca="false" dt2D="false" dtr="false" t="normal">20*LOG10(BM219)</f>
        <v>58.28950765135674</v>
      </c>
      <c r="BP219" s="170" t="n">
        <f aca="false" ca="false" dt2D="false" dtr="false" t="normal">2*$J$6*(BM219/1000)</f>
        <v>28.787477758896447</v>
      </c>
      <c r="BQ219" s="171" t="n">
        <f aca="false" ca="false" dt2D="false" dtr="false" t="normal">$BN$4-(BO219+BP219)+$BN$8+$BN$10</f>
        <v>91.75347666309061</v>
      </c>
      <c r="BR219" s="149" t="n">
        <f aca="false" ca="false" dt2D="false" dtr="false" t="normal">POWER(10, (BQ219+$D$16)*0.05)*1000</f>
        <v>0.030957353055529244</v>
      </c>
      <c r="BS219" s="172" t="n">
        <f aca="false" ca="false" dt2D="false" dtr="false" t="normal">POWER(10, 0.05*(BO219+BP219))</f>
        <v>22586.517296285314</v>
      </c>
      <c r="BT219" s="149" t="n">
        <f aca="false" ca="false" dt2D="false" dtr="false" t="normal">BR219*BS219</f>
        <v>699.2187902359223</v>
      </c>
      <c r="BW219" s="80" t="n">
        <f aca="false" ca="false" dt2D="false" dtr="false" t="normal">40*LOG10(BM219)</f>
        <v>116.57901530271349</v>
      </c>
      <c r="BY219" s="165" t="n">
        <f aca="false" ca="false" dt2D="false" dtr="false" t="normal">10*LOG10($D$29*($D$23/1000000)/2)+$J$12+10*LOG10(BM219)</f>
        <v>25.84446764593366</v>
      </c>
      <c r="BZ219" s="80" t="n">
        <f aca="false" ca="false" dt2D="false" dtr="false" t="normal">$BN$4-(BW219+BP219)+$BX$4+BY219</f>
        <v>64.36963542796906</v>
      </c>
    </row>
    <row outlineLevel="0" r="220">
      <c r="BL220" s="148" t="n">
        <f aca="false" ca="false" dt2D="false" dtr="false" t="normal">BL219+1</f>
        <v>217</v>
      </c>
      <c r="BM220" s="169" t="n">
        <f aca="false" ca="false" dt2D="false" dtr="false" t="normal">BM219+$J$46</f>
        <v>825</v>
      </c>
      <c r="BO220" s="170" t="n">
        <f aca="false" ca="false" dt2D="false" dtr="false" t="normal">20*LOG10(BM220)</f>
        <v>58.3290789709985</v>
      </c>
      <c r="BP220" s="170" t="n">
        <f aca="false" ca="false" dt2D="false" dtr="false" t="normal">2*$J$6*(BM220/1000)</f>
        <v>28.91892742902839</v>
      </c>
      <c r="BQ220" s="171" t="n">
        <f aca="false" ca="false" dt2D="false" dtr="false" t="normal">$BN$4-(BO220+BP220)+$BN$8+$BN$10</f>
        <v>91.5824556733169</v>
      </c>
      <c r="BR220" s="149" t="n">
        <f aca="false" ca="false" dt2D="false" dtr="false" t="normal">POWER(10, (BQ220+$D$16)*0.05)*1000</f>
        <v>0.030353779200470006</v>
      </c>
      <c r="BS220" s="172" t="n">
        <f aca="false" ca="false" dt2D="false" dtr="false" t="normal">POWER(10, 0.05*(BO220+BP220))</f>
        <v>23035.641974528677</v>
      </c>
      <c r="BT220" s="149" t="n">
        <f aca="false" ca="false" dt2D="false" dtr="false" t="normal">BR220*BS220</f>
        <v>699.2187902359224</v>
      </c>
      <c r="BW220" s="80" t="n">
        <f aca="false" ca="false" dt2D="false" dtr="false" t="normal">40*LOG10(BM220)</f>
        <v>116.658157941997</v>
      </c>
      <c r="BY220" s="165" t="n">
        <f aca="false" ca="false" dt2D="false" dtr="false" t="normal">10*LOG10($D$29*($D$23/1000000)/2)+$J$12+10*LOG10(BM220)</f>
        <v>25.864253305754538</v>
      </c>
      <c r="BZ220" s="80" t="n">
        <f aca="false" ca="false" dt2D="false" dtr="false" t="normal">$BN$4-(BW220+BP220)+$BX$4+BY220</f>
        <v>64.17882877837448</v>
      </c>
    </row>
    <row outlineLevel="0" r="221">
      <c r="BL221" s="148" t="n">
        <f aca="false" ca="false" dt2D="false" dtr="false" t="normal">BL220+1</f>
        <v>218</v>
      </c>
      <c r="BM221" s="169" t="n">
        <f aca="false" ca="false" dt2D="false" dtr="false" t="normal">BM220+$J$46</f>
        <v>828.75</v>
      </c>
      <c r="BO221" s="170" t="n">
        <f aca="false" ca="false" dt2D="false" dtr="false" t="normal">20*LOG10(BM221)</f>
        <v>58.36847082825659</v>
      </c>
      <c r="BP221" s="170" t="n">
        <f aca="false" ca="false" dt2D="false" dtr="false" t="normal">2*$J$6*(BM221/1000)</f>
        <v>29.05037709916034</v>
      </c>
      <c r="BQ221" s="171" t="n">
        <f aca="false" ca="false" dt2D="false" dtr="false" t="normal">$BN$4-(BO221+BP221)+$BN$8+$BN$10</f>
        <v>91.41161414592686</v>
      </c>
      <c r="BR221" s="149" t="n">
        <f aca="false" ca="false" dt2D="false" dtr="false" t="normal">POWER(10, (BQ221+$D$16)*0.05)*1000</f>
        <v>0.02976258812205397</v>
      </c>
      <c r="BS221" s="172" t="n">
        <f aca="false" ca="false" dt2D="false" dtr="false" t="normal">POWER(10, 0.05*(BO221+BP221))</f>
        <v>23493.211926613458</v>
      </c>
      <c r="BT221" s="149" t="n">
        <f aca="false" ca="false" dt2D="false" dtr="false" t="normal">BR221*BS221</f>
        <v>699.2187902359224</v>
      </c>
      <c r="BW221" s="80" t="n">
        <f aca="false" ca="false" dt2D="false" dtr="false" t="normal">40*LOG10(BM221)</f>
        <v>116.73694165651318</v>
      </c>
      <c r="BY221" s="165" t="n">
        <f aca="false" ca="false" dt2D="false" dtr="false" t="normal">10*LOG10($D$29*($D$23/1000000)/2)+$J$12+10*LOG10(BM221)</f>
        <v>25.883949234383582</v>
      </c>
      <c r="BZ221" s="80" t="n">
        <f aca="false" ca="false" dt2D="false" dtr="false" t="normal">$BN$4-(BW221+BP221)+$BX$4+BY221</f>
        <v>63.988291322355394</v>
      </c>
    </row>
    <row outlineLevel="0" r="222">
      <c r="BL222" s="148" t="n">
        <f aca="false" ca="false" dt2D="false" dtr="false" t="normal">BL221+1</f>
        <v>219</v>
      </c>
      <c r="BM222" s="169" t="n">
        <f aca="false" ca="false" dt2D="false" dtr="false" t="normal">BM221+$J$46</f>
        <v>832.5</v>
      </c>
      <c r="BO222" s="170" t="n">
        <f aca="false" ca="false" dt2D="false" dtr="false" t="normal">20*LOG10(BM222)</f>
        <v>58.407684843567154</v>
      </c>
      <c r="BP222" s="170" t="n">
        <f aca="false" ca="false" dt2D="false" dtr="false" t="normal">2*$J$6*(BM222/1000)</f>
        <v>29.181826769292286</v>
      </c>
      <c r="BQ222" s="171" t="n">
        <f aca="false" ca="false" dt2D="false" dtr="false" t="normal">$BN$4-(BO222+BP222)+$BN$8+$BN$10</f>
        <v>91.24095046048436</v>
      </c>
      <c r="BR222" s="149" t="n">
        <f aca="false" ca="false" dt2D="false" dtr="false" t="normal">POWER(10, (BQ222+$D$16)*0.05)*1000</f>
        <v>0.029183509008361568</v>
      </c>
      <c r="BS222" s="172" t="n">
        <f aca="false" ca="false" dt2D="false" dtr="false" t="normal">POWER(10, 0.05*(BO222+BP222))</f>
        <v>23959.380279992525</v>
      </c>
      <c r="BT222" s="149" t="n">
        <f aca="false" ca="false" dt2D="false" dtr="false" t="normal">BR222*BS222</f>
        <v>699.2187902359224</v>
      </c>
      <c r="BW222" s="80" t="n">
        <f aca="false" ca="false" dt2D="false" dtr="false" t="normal">40*LOG10(BM222)</f>
        <v>116.81536968713431</v>
      </c>
      <c r="BY222" s="165" t="n">
        <f aca="false" ca="false" dt2D="false" dtr="false" t="normal">10*LOG10($D$29*($D$23/1000000)/2)+$J$12+10*LOG10(BM222)</f>
        <v>25.903556242038864</v>
      </c>
      <c r="BZ222" s="80" t="n">
        <f aca="false" ca="false" dt2D="false" dtr="false" t="normal">$BN$4-(BW222+BP222)+$BX$4+BY222</f>
        <v>63.79802062925759</v>
      </c>
    </row>
    <row outlineLevel="0" r="223">
      <c r="BL223" s="148" t="n">
        <f aca="false" ca="false" dt2D="false" dtr="false" t="normal">BL222+1</f>
        <v>220</v>
      </c>
      <c r="BM223" s="169" t="n">
        <f aca="false" ca="false" dt2D="false" dtr="false" t="normal">BM222+$J$46</f>
        <v>836.25</v>
      </c>
      <c r="BO223" s="170" t="n">
        <f aca="false" ca="false" dt2D="false" dtr="false" t="normal">20*LOG10(BM223)</f>
        <v>58.44672261551759</v>
      </c>
      <c r="BP223" s="170" t="n">
        <f aca="false" ca="false" dt2D="false" dtr="false" t="normal">2*$J$6*(BM223/1000)</f>
        <v>29.313276439424236</v>
      </c>
      <c r="BQ223" s="171" t="n">
        <f aca="false" ca="false" dt2D="false" dtr="false" t="normal">$BN$4-(BO223+BP223)+$BN$8+$BN$10</f>
        <v>91.07046301840197</v>
      </c>
      <c r="BR223" s="149" t="n">
        <f aca="false" ca="false" dt2D="false" dtr="false" t="normal">POWER(10, (BQ223+$D$16)*0.05)*1000</f>
        <v>0.028616277452318137</v>
      </c>
      <c r="BS223" s="172" t="n">
        <f aca="false" ca="false" dt2D="false" dtr="false" t="normal">POWER(10, 0.05*(BO223+BP223))</f>
        <v>24434.302868393537</v>
      </c>
      <c r="BT223" s="149" t="n">
        <f aca="false" ca="false" dt2D="false" dtr="false" t="normal">BR223*BS223</f>
        <v>699.2187902359224</v>
      </c>
      <c r="BW223" s="80" t="n">
        <f aca="false" ca="false" dt2D="false" dtr="false" t="normal">40*LOG10(BM223)</f>
        <v>116.89344523103517</v>
      </c>
      <c r="BY223" s="165" t="n">
        <f aca="false" ca="false" dt2D="false" dtr="false" t="normal">10*LOG10($D$29*($D$23/1000000)/2)+$J$12+10*LOG10(BM223)</f>
        <v>25.92307512801408</v>
      </c>
      <c r="BZ223" s="80" t="n">
        <f aca="false" ca="false" dt2D="false" dtr="false" t="normal">$BN$4-(BW223+BP223)+$BX$4+BY223</f>
        <v>63.60801430119999</v>
      </c>
    </row>
    <row outlineLevel="0" r="224">
      <c r="BL224" s="148" t="n">
        <f aca="false" ca="false" dt2D="false" dtr="false" t="normal">BL223+1</f>
        <v>221</v>
      </c>
      <c r="BM224" s="169" t="n">
        <f aca="false" ca="false" dt2D="false" dtr="false" t="normal">BM223+$J$46</f>
        <v>840</v>
      </c>
      <c r="BO224" s="170" t="n">
        <f aca="false" ca="false" dt2D="false" dtr="false" t="normal">20*LOG10(BM224)</f>
        <v>58.48558572123763</v>
      </c>
      <c r="BP224" s="170" t="n">
        <f aca="false" ca="false" dt2D="false" dtr="false" t="normal">2*$J$6*(BM224/1000)</f>
        <v>29.44472610955618</v>
      </c>
      <c r="BQ224" s="171" t="n">
        <f aca="false" ca="false" dt2D="false" dtr="false" t="normal">$BN$4-(BO224+BP224)+$BN$8+$BN$10</f>
        <v>90.90015024254998</v>
      </c>
      <c r="BR224" s="149" t="n">
        <f aca="false" ca="false" dt2D="false" dtr="false" t="normal">POWER(10, (BQ224+$D$16)*0.05)*1000</f>
        <v>0.02806063528559341</v>
      </c>
      <c r="BS224" s="172" t="n">
        <f aca="false" ca="false" dt2D="false" dtr="false" t="normal">POWER(10, 0.05*(BO224+BP224))</f>
        <v>24918.138278747658</v>
      </c>
      <c r="BT224" s="149" t="n">
        <f aca="false" ca="false" dt2D="false" dtr="false" t="normal">BR224*BS224</f>
        <v>699.2187902359224</v>
      </c>
      <c r="BW224" s="80" t="n">
        <f aca="false" ca="false" dt2D="false" dtr="false" t="normal">40*LOG10(BM224)</f>
        <v>116.97117144247527</v>
      </c>
      <c r="BY224" s="165" t="n">
        <f aca="false" ca="false" dt2D="false" dtr="false" t="normal">10*LOG10($D$29*($D$23/1000000)/2)+$J$12+10*LOG10(BM224)</f>
        <v>25.942506680874104</v>
      </c>
      <c r="BZ224" s="80" t="n">
        <f aca="false" ca="false" dt2D="false" dtr="false" t="normal">$BN$4-(BW224+BP224)+$BX$4+BY224</f>
        <v>63.41826997248798</v>
      </c>
    </row>
    <row outlineLevel="0" r="225">
      <c r="BL225" s="148" t="n">
        <f aca="false" ca="false" dt2D="false" dtr="false" t="normal">BL224+1</f>
        <v>222</v>
      </c>
      <c r="BM225" s="169" t="n">
        <f aca="false" ca="false" dt2D="false" dtr="false" t="normal">BM224+$J$46</f>
        <v>843.75</v>
      </c>
      <c r="BO225" s="170" t="n">
        <f aca="false" ca="false" dt2D="false" dtr="false" t="normal">20*LOG10(BM225)</f>
        <v>58.52427571678163</v>
      </c>
      <c r="BP225" s="170" t="n">
        <f aca="false" ca="false" dt2D="false" dtr="false" t="normal">2*$J$6*(BM225/1000)</f>
        <v>29.57617577968813</v>
      </c>
      <c r="BQ225" s="171" t="n">
        <f aca="false" ca="false" dt2D="false" dtr="false" t="normal">$BN$4-(BO225+BP225)+$BN$8+$BN$10</f>
        <v>90.73001057687404</v>
      </c>
      <c r="BR225" s="149" t="n">
        <f aca="false" ca="false" dt2D="false" dtr="false" t="normal">POWER(10, (BQ225+$D$16)*0.05)*1000</f>
        <v>0.027516330417276115</v>
      </c>
      <c r="BS225" s="172" t="n">
        <f aca="false" ca="false" dt2D="false" dtr="false" t="normal">POWER(10, 0.05*(BO225+BP225))</f>
        <v>25411.047898920348</v>
      </c>
      <c r="BT225" s="149" t="n">
        <f aca="false" ca="false" dt2D="false" dtr="false" t="normal">BR225*BS225</f>
        <v>699.2187902359223</v>
      </c>
      <c r="BW225" s="80" t="n">
        <f aca="false" ca="false" dt2D="false" dtr="false" t="normal">40*LOG10(BM225)</f>
        <v>117.04855143356326</v>
      </c>
      <c r="BY225" s="165" t="n">
        <f aca="false" ca="false" dt2D="false" dtr="false" t="normal">10*LOG10($D$29*($D$23/1000000)/2)+$J$12+10*LOG10(BM225)</f>
        <v>25.961851678646102</v>
      </c>
      <c r="BZ225" s="80" t="n">
        <f aca="false" ca="false" dt2D="false" dtr="false" t="normal">$BN$4-(BW225+BP225)+$BX$4+BY225</f>
        <v>63.228785309040035</v>
      </c>
    </row>
    <row outlineLevel="0" r="226">
      <c r="BL226" s="148" t="n">
        <f aca="false" ca="false" dt2D="false" dtr="false" t="normal">BL225+1</f>
        <v>223</v>
      </c>
      <c r="BM226" s="169" t="n">
        <f aca="false" ca="false" dt2D="false" dtr="false" t="normal">BM225+$J$46</f>
        <v>847.5</v>
      </c>
      <c r="BO226" s="170" t="n">
        <f aca="false" ca="false" dt2D="false" dtr="false" t="normal">20*LOG10(BM226)</f>
        <v>58.562794137502394</v>
      </c>
      <c r="BP226" s="170" t="n">
        <f aca="false" ca="false" dt2D="false" dtr="false" t="normal">2*$J$6*(BM226/1000)</f>
        <v>29.70762544982008</v>
      </c>
      <c r="BQ226" s="171" t="n">
        <f aca="false" ca="false" dt2D="false" dtr="false" t="normal">$BN$4-(BO226+BP226)+$BN$8+$BN$10</f>
        <v>90.56004248602133</v>
      </c>
      <c r="BR226" s="149" t="n">
        <f aca="false" ca="false" dt2D="false" dtr="false" t="normal">POWER(10, (BQ226+$D$16)*0.05)*1000</f>
        <v>0.02698311667717105</v>
      </c>
      <c r="BS226" s="172" t="n">
        <f aca="false" ca="false" dt2D="false" dtr="false" t="normal">POWER(10, 0.05*(BO226+BP226))</f>
        <v>25913.195966257426</v>
      </c>
      <c r="BT226" s="149" t="n">
        <f aca="false" ca="false" dt2D="false" dtr="false" t="normal">BR226*BS226</f>
        <v>699.2187902359224</v>
      </c>
      <c r="BW226" s="80" t="n">
        <f aca="false" ca="false" dt2D="false" dtr="false" t="normal">40*LOG10(BM226)</f>
        <v>117.12558827500479</v>
      </c>
      <c r="BY226" s="165" t="n">
        <f aca="false" ca="false" dt2D="false" dtr="false" t="normal">10*LOG10($D$29*($D$23/1000000)/2)+$J$12+10*LOG10(BM226)</f>
        <v>25.981110889006484</v>
      </c>
      <c r="BZ226" s="80" t="n">
        <f aca="false" ca="false" dt2D="false" dtr="false" t="normal">$BN$4-(BW226+BP226)+$BX$4+BY226</f>
        <v>63.03955800782694</v>
      </c>
    </row>
    <row outlineLevel="0" r="227">
      <c r="BL227" s="148" t="n">
        <f aca="false" ca="false" dt2D="false" dtr="false" t="normal">BL226+1</f>
        <v>224</v>
      </c>
      <c r="BM227" s="169" t="n">
        <f aca="false" ca="false" dt2D="false" dtr="false" t="normal">BM226+$J$46</f>
        <v>851.25</v>
      </c>
      <c r="BO227" s="170" t="n">
        <f aca="false" ca="false" dt2D="false" dtr="false" t="normal">20*LOG10(BM227)</f>
        <v>58.60114249841683</v>
      </c>
      <c r="BP227" s="170" t="n">
        <f aca="false" ca="false" dt2D="false" dtr="false" t="normal">2*$J$6*(BM227/1000)</f>
        <v>29.83907511995202</v>
      </c>
      <c r="BQ227" s="171" t="n">
        <f aca="false" ca="false" dt2D="false" dtr="false" t="normal">$BN$4-(BO227+BP227)+$BN$8+$BN$10</f>
        <v>90.39024445497495</v>
      </c>
      <c r="BR227" s="149" t="n">
        <f aca="false" ca="false" dt2D="false" dtr="false" t="normal">POWER(10, (BQ227+$D$16)*0.05)*1000</f>
        <v>0.026460753663570338</v>
      </c>
      <c r="BS227" s="172" t="n">
        <f aca="false" ca="false" dt2D="false" dtr="false" t="normal">POWER(10, 0.05*(BO227+BP227))</f>
        <v>26424.749616960722</v>
      </c>
      <c r="BT227" s="149" t="n">
        <f aca="false" ca="false" dt2D="false" dtr="false" t="normal">BR227*BS227</f>
        <v>699.2187902359223</v>
      </c>
      <c r="BW227" s="80" t="n">
        <f aca="false" ca="false" dt2D="false" dtr="false" t="normal">40*LOG10(BM227)</f>
        <v>117.20228499683365</v>
      </c>
      <c r="BY227" s="165" t="n">
        <f aca="false" ca="false" dt2D="false" dtr="false" t="normal">10*LOG10($D$29*($D$23/1000000)/2)+$J$12+10*LOG10(BM227)</f>
        <v>26.0002850694637</v>
      </c>
      <c r="BZ227" s="80" t="n">
        <f aca="false" ca="false" dt2D="false" dtr="false" t="normal">$BN$4-(BW227+BP227)+$BX$4+BY227</f>
        <v>62.850585796323344</v>
      </c>
    </row>
    <row outlineLevel="0" r="228">
      <c r="BL228" s="148" t="n">
        <f aca="false" ca="false" dt2D="false" dtr="false" t="normal">BL227+1</f>
        <v>225</v>
      </c>
      <c r="BM228" s="169" t="n">
        <f aca="false" ca="false" dt2D="false" dtr="false" t="normal">BM227+$J$46</f>
        <v>855</v>
      </c>
      <c r="BO228" s="170" t="n">
        <f aca="false" ca="false" dt2D="false" dtr="false" t="normal">20*LOG10(BM228)</f>
        <v>58.639322294563456</v>
      </c>
      <c r="BP228" s="170" t="n">
        <f aca="false" ca="false" dt2D="false" dtr="false" t="normal">2*$J$6*(BM228/1000)</f>
        <v>29.97052479008397</v>
      </c>
      <c r="BQ228" s="171" t="n">
        <f aca="false" ca="false" dt2D="false" dtr="false" t="normal">$BN$4-(BO228+BP228)+$BN$8+$BN$10</f>
        <v>90.22061498869637</v>
      </c>
      <c r="BR228" s="149" t="n">
        <f aca="false" ca="false" dt2D="false" dtr="false" t="normal">POWER(10, (BQ228+$D$16)*0.05)*1000</f>
        <v>0.025949006595357364</v>
      </c>
      <c r="BS228" s="172" t="n">
        <f aca="false" ca="false" dt2D="false" dtr="false" t="normal">POWER(10, 0.05*(BO228+BP228))</f>
        <v>26945.87893630665</v>
      </c>
      <c r="BT228" s="149" t="n">
        <f aca="false" ca="false" dt2D="false" dtr="false" t="normal">BR228*BS228</f>
        <v>699.2187902359224</v>
      </c>
      <c r="BW228" s="80" t="n">
        <f aca="false" ca="false" dt2D="false" dtr="false" t="normal">40*LOG10(BM228)</f>
        <v>117.27864458912691</v>
      </c>
      <c r="BY228" s="165" t="n">
        <f aca="false" ca="false" dt2D="false" dtr="false" t="normal">10*LOG10($D$29*($D$23/1000000)/2)+$J$12+10*LOG10(BM228)</f>
        <v>26.019374967537015</v>
      </c>
      <c r="BZ228" s="80" t="n">
        <f aca="false" ca="false" dt2D="false" dtr="false" t="normal">$BN$4-(BW228+BP228)+$BX$4+BY228</f>
        <v>62.66186643197146</v>
      </c>
    </row>
    <row outlineLevel="0" r="229">
      <c r="BL229" s="148" t="n">
        <f aca="false" ca="false" dt2D="false" dtr="false" t="normal">BL228+1</f>
        <v>226</v>
      </c>
      <c r="BM229" s="169" t="n">
        <f aca="false" ca="false" dt2D="false" dtr="false" t="normal">BM228+$J$46</f>
        <v>858.75</v>
      </c>
      <c r="BO229" s="170" t="n">
        <f aca="false" ca="false" dt2D="false" dtr="false" t="normal">20*LOG10(BM229)</f>
        <v>58.677335001352134</v>
      </c>
      <c r="BP229" s="170" t="n">
        <f aca="false" ca="false" dt2D="false" dtr="false" t="normal">2*$J$6*(BM229/1000)</f>
        <v>30.101974460215917</v>
      </c>
      <c r="BQ229" s="171" t="n">
        <f aca="false" ca="false" dt2D="false" dtr="false" t="normal">$BN$4-(BO229+BP229)+$BN$8+$BN$10</f>
        <v>90.05115261177575</v>
      </c>
      <c r="BR229" s="149" t="n">
        <f aca="false" ca="false" dt2D="false" dtr="false" t="normal">POWER(10, (BQ229+$D$16)*0.05)*1000</f>
        <v>0.02544764616830556</v>
      </c>
      <c r="BS229" s="172" t="n">
        <f aca="false" ca="false" dt2D="false" dtr="false" t="normal">POWER(10, 0.05*(BO229+BP229))</f>
        <v>27476.75700972229</v>
      </c>
      <c r="BT229" s="149" t="n">
        <f aca="false" ca="false" dt2D="false" dtr="false" t="normal">BR229*BS229</f>
        <v>699.2187902359224</v>
      </c>
      <c r="BW229" s="80" t="n">
        <f aca="false" ca="false" dt2D="false" dtr="false" t="normal">40*LOG10(BM229)</f>
        <v>117.35467000270427</v>
      </c>
      <c r="BY229" s="165" t="n">
        <f aca="false" ca="false" dt2D="false" dtr="false" t="normal">10*LOG10($D$29*($D$23/1000000)/2)+$J$12+10*LOG10(BM229)</f>
        <v>26.038381320931354</v>
      </c>
      <c r="BZ229" s="80" t="n">
        <f aca="false" ca="false" dt2D="false" dtr="false" t="normal">$BN$4-(BW229+BP229)+$BX$4+BY229</f>
        <v>62.47339770165648</v>
      </c>
    </row>
    <row outlineLevel="0" r="230">
      <c r="BL230" s="148" t="n">
        <f aca="false" ca="false" dt2D="false" dtr="false" t="normal">BL229+1</f>
        <v>227</v>
      </c>
      <c r="BM230" s="169" t="n">
        <f aca="false" ca="false" dt2D="false" dtr="false" t="normal">BM229+$J$46</f>
        <v>862.5</v>
      </c>
      <c r="BO230" s="170" t="n">
        <f aca="false" ca="false" dt2D="false" dtr="false" t="normal">20*LOG10(BM230)</f>
        <v>58.71518207490624</v>
      </c>
      <c r="BP230" s="170" t="n">
        <f aca="false" ca="false" dt2D="false" dtr="false" t="normal">2*$J$6*(BM230/1000)</f>
        <v>30.233424130347867</v>
      </c>
      <c r="BQ230" s="171" t="n">
        <f aca="false" ca="false" dt2D="false" dtr="false" t="normal">$BN$4-(BO230+BP230)+$BN$8+$BN$10</f>
        <v>89.88185586808969</v>
      </c>
      <c r="BR230" s="149" t="n">
        <f aca="false" ca="false" dt2D="false" dtr="false" t="normal">POWER(10, (BQ230+$D$16)*0.05)*1000</f>
        <v>0.024956448415439272</v>
      </c>
      <c r="BS230" s="172" t="n">
        <f aca="false" ca="false" dt2D="false" dtr="false" t="normal">POWER(10, 0.05*(BO230+BP230))</f>
        <v>28017.559974733947</v>
      </c>
      <c r="BT230" s="149" t="n">
        <f aca="false" ca="false" dt2D="false" dtr="false" t="normal">BR230*BS230</f>
        <v>699.2187902359238</v>
      </c>
      <c r="BW230" s="80" t="n">
        <f aca="false" ca="false" dt2D="false" dtr="false" t="normal">40*LOG10(BM230)</f>
        <v>117.43036414981248</v>
      </c>
      <c r="BY230" s="165" t="n">
        <f aca="false" ca="false" dt2D="false" dtr="false" t="normal">10*LOG10($D$29*($D$23/1000000)/2)+$J$12+10*LOG10(BM230)</f>
        <v>26.057304857708406</v>
      </c>
      <c r="BZ230" s="80" t="n">
        <f aca="false" ca="false" dt2D="false" dtr="false" t="normal">$BN$4-(BW230+BP230)+$BX$4+BY230</f>
        <v>62.285177421193396</v>
      </c>
    </row>
    <row outlineLevel="0" r="231">
      <c r="BL231" s="148" t="n">
        <f aca="false" ca="false" dt2D="false" dtr="false" t="normal">BL230+1</f>
        <v>228</v>
      </c>
      <c r="BM231" s="169" t="n">
        <f aca="false" ca="false" dt2D="false" dtr="false" t="normal">BM230+$J$46</f>
        <v>866.25</v>
      </c>
      <c r="BO231" s="170" t="n">
        <f aca="false" ca="false" dt2D="false" dtr="false" t="normal">20*LOG10(BM231)</f>
        <v>58.75286495239727</v>
      </c>
      <c r="BP231" s="170" t="n">
        <f aca="false" ca="false" dt2D="false" dtr="false" t="normal">2*$J$6*(BM231/1000)</f>
        <v>30.36487380047981</v>
      </c>
      <c r="BQ231" s="171" t="n">
        <f aca="false" ca="false" dt2D="false" dtr="false" t="normal">$BN$4-(BO231+BP231)+$BN$8+$BN$10</f>
        <v>89.71272332046672</v>
      </c>
      <c r="BR231" s="149" t="n">
        <f aca="false" ca="false" dt2D="false" dtr="false" t="normal">POWER(10, (BQ231+$D$16)*0.05)*1000</f>
        <v>0.02447519457132995</v>
      </c>
      <c r="BS231" s="172" t="n">
        <f aca="false" ca="false" dt2D="false" dtr="false" t="normal">POWER(10, 0.05*(BO231+BP231))</f>
        <v>28568.467073801396</v>
      </c>
      <c r="BT231" s="149" t="n">
        <f aca="false" ca="false" dt2D="false" dtr="false" t="normal">BR231*BS231</f>
        <v>699.2187902359224</v>
      </c>
      <c r="BW231" s="80" t="n">
        <f aca="false" ca="false" dt2D="false" dtr="false" t="normal">40*LOG10(BM231)</f>
        <v>117.50572990479453</v>
      </c>
      <c r="BY231" s="165" t="n">
        <f aca="false" ca="false" dt2D="false" dtr="false" t="normal">10*LOG10($D$29*($D$23/1000000)/2)+$J$12+10*LOG10(BM231)</f>
        <v>26.07614629645392</v>
      </c>
      <c r="BZ231" s="80" t="n">
        <f aca="false" ca="false" dt2D="false" dtr="false" t="normal">$BN$4-(BW231+BP231)+$BX$4+BY231</f>
        <v>62.09720343482491</v>
      </c>
    </row>
    <row outlineLevel="0" r="232">
      <c r="BL232" s="148" t="n">
        <f aca="false" ca="false" dt2D="false" dtr="false" t="normal">BL231+1</f>
        <v>229</v>
      </c>
      <c r="BM232" s="169" t="n">
        <f aca="false" ca="false" dt2D="false" dtr="false" t="normal">BM231+$J$46</f>
        <v>870</v>
      </c>
      <c r="BO232" s="170" t="n">
        <f aca="false" ca="false" dt2D="false" dtr="false" t="normal">20*LOG10(BM232)</f>
        <v>58.79038505237237</v>
      </c>
      <c r="BP232" s="170" t="n">
        <f aca="false" ca="false" dt2D="false" dtr="false" t="normal">2*$J$6*(BM232/1000)</f>
        <v>30.49632347061176</v>
      </c>
      <c r="BQ232" s="171" t="n">
        <f aca="false" ca="false" dt2D="false" dtr="false" t="normal">$BN$4-(BO232+BP232)+$BN$8+$BN$10</f>
        <v>89.54375355035967</v>
      </c>
      <c r="BR232" s="149" t="n">
        <f aca="false" ca="false" dt2D="false" dtr="false" t="normal">POWER(10, (BQ232+$D$16)*0.05)*1000</f>
        <v>0.0240036709402032</v>
      </c>
      <c r="BS232" s="172" t="n">
        <f aca="false" ca="false" dt2D="false" dtr="false" t="normal">POWER(10, 0.05*(BO232+BP232))</f>
        <v>29129.660708055148</v>
      </c>
      <c r="BT232" s="149" t="n">
        <f aca="false" ca="false" dt2D="false" dtr="false" t="normal">BR232*BS232</f>
        <v>699.2187902359224</v>
      </c>
      <c r="BW232" s="80" t="n">
        <f aca="false" ca="false" dt2D="false" dtr="false" t="normal">40*LOG10(BM232)</f>
        <v>117.58077010474474</v>
      </c>
      <c r="BY232" s="165" t="n">
        <f aca="false" ca="false" dt2D="false" dtr="false" t="normal">10*LOG10($D$29*($D$23/1000000)/2)+$J$12+10*LOG10(BM232)</f>
        <v>26.094906346441473</v>
      </c>
      <c r="BZ232" s="80" t="n">
        <f aca="false" ca="false" dt2D="false" dtr="false" t="normal">$BN$4-(BW232+BP232)+$BX$4+BY232</f>
        <v>61.90947361473029</v>
      </c>
    </row>
    <row outlineLevel="0" r="233">
      <c r="BL233" s="148" t="n">
        <f aca="false" ca="false" dt2D="false" dtr="false" t="normal">BL232+1</f>
        <v>230</v>
      </c>
      <c r="BM233" s="169" t="n">
        <f aca="false" ca="false" dt2D="false" dtr="false" t="normal">BM232+$J$46</f>
        <v>873.75</v>
      </c>
      <c r="BO233" s="170" t="n">
        <f aca="false" ca="false" dt2D="false" dtr="false" t="normal">20*LOG10(BM233)</f>
        <v>58.82774377507475</v>
      </c>
      <c r="BP233" s="170" t="n">
        <f aca="false" ca="false" dt2D="false" dtr="false" t="normal">2*$J$6*(BM233/1000)</f>
        <v>30.627773140743706</v>
      </c>
      <c r="BQ233" s="171" t="n">
        <f aca="false" ca="false" dt2D="false" dtr="false" t="normal">$BN$4-(BO233+BP233)+$BN$8+$BN$10</f>
        <v>89.37494515752533</v>
      </c>
      <c r="BR233" s="149" t="n">
        <f aca="false" ca="false" dt2D="false" dtr="false" t="normal">POWER(10, (BQ233+$D$16)*0.05)*1000</f>
        <v>0.023541668767738576</v>
      </c>
      <c r="BS233" s="172" t="n">
        <f aca="false" ca="false" dt2D="false" dtr="false" t="normal">POWER(10, 0.05*(BO233+BP233))</f>
        <v>29701.32649194901</v>
      </c>
      <c r="BT233" s="149" t="n">
        <f aca="false" ca="false" dt2D="false" dtr="false" t="normal">BR233*BS233</f>
        <v>699.2187902359224</v>
      </c>
      <c r="BW233" s="80" t="n">
        <f aca="false" ca="false" dt2D="false" dtr="false" t="normal">40*LOG10(BM233)</f>
        <v>117.6554875501495</v>
      </c>
      <c r="BY233" s="165" t="n">
        <f aca="false" ca="false" dt2D="false" dtr="false" t="normal">10*LOG10($D$29*($D$23/1000000)/2)+$J$12+10*LOG10(BM233)</f>
        <v>26.113585707792662</v>
      </c>
      <c r="BZ233" s="80" t="n">
        <f aca="false" ca="false" dt2D="false" dtr="false" t="normal">$BN$4-(BW233+BP233)+$BX$4+BY233</f>
        <v>61.72198586054479</v>
      </c>
    </row>
    <row outlineLevel="0" r="234">
      <c r="BL234" s="148" t="n">
        <f aca="false" ca="false" dt2D="false" dtr="false" t="normal">BL233+1</f>
        <v>231</v>
      </c>
      <c r="BM234" s="169" t="n">
        <f aca="false" ca="false" dt2D="false" dtr="false" t="normal">BM233+$J$46</f>
        <v>877.5</v>
      </c>
      <c r="BO234" s="170" t="n">
        <f aca="false" ca="false" dt2D="false" dtr="false" t="normal">20*LOG10(BM234)</f>
        <v>58.86494250275724</v>
      </c>
      <c r="BP234" s="170" t="n">
        <f aca="false" ca="false" dt2D="false" dtr="false" t="normal">2*$J$6*(BM234/1000)</f>
        <v>30.759222810875652</v>
      </c>
      <c r="BQ234" s="171" t="n">
        <f aca="false" ca="false" dt2D="false" dtr="false" t="normal">$BN$4-(BO234+BP234)+$BN$8+$BN$10</f>
        <v>89.20629675971091</v>
      </c>
      <c r="BR234" s="149" t="n">
        <f aca="false" ca="false" dt2D="false" dtr="false" t="normal">POWER(10, (BQ234+$D$16)*0.05)*1000</f>
        <v>0.023088984116446394</v>
      </c>
      <c r="BS234" s="172" t="n">
        <f aca="false" ca="false" dt2D="false" dtr="false" t="normal">POWER(10, 0.05*(BO234+BP234))</f>
        <v>30283.653308846337</v>
      </c>
      <c r="BT234" s="149" t="n">
        <f aca="false" ca="false" dt2D="false" dtr="false" t="normal">BR234*BS234</f>
        <v>699.2187902359224</v>
      </c>
      <c r="BW234" s="80" t="n">
        <f aca="false" ca="false" dt2D="false" dtr="false" t="normal">40*LOG10(BM234)</f>
        <v>117.72988500551448</v>
      </c>
      <c r="BY234" s="165" t="n">
        <f aca="false" ca="false" dt2D="false" dtr="false" t="normal">10*LOG10($D$29*($D$23/1000000)/2)+$J$12+10*LOG10(BM234)</f>
        <v>26.132185071633906</v>
      </c>
      <c r="BZ234" s="80" t="n">
        <f aca="false" ca="false" dt2D="false" dtr="false" t="normal">$BN$4-(BW234+BP234)+$BX$4+BY234</f>
        <v>61.534738098889115</v>
      </c>
    </row>
    <row outlineLevel="0" r="235">
      <c r="BL235" s="148" t="n">
        <f aca="false" ca="false" dt2D="false" dtr="false" t="normal">BL234+1</f>
        <v>232</v>
      </c>
      <c r="BM235" s="169" t="n">
        <f aca="false" ca="false" dt2D="false" dtr="false" t="normal">BM234+$J$46</f>
        <v>881.25</v>
      </c>
      <c r="BO235" s="170" t="n">
        <f aca="false" ca="false" dt2D="false" dtr="false" t="normal">20*LOG10(BM235)</f>
        <v>58.901982599989104</v>
      </c>
      <c r="BP235" s="170" t="n">
        <f aca="false" ca="false" dt2D="false" dtr="false" t="normal">2*$J$6*(BM235/1000)</f>
        <v>30.8906724810076</v>
      </c>
      <c r="BQ235" s="171" t="n">
        <f aca="false" ca="false" dt2D="false" dtr="false" t="normal">$BN$4-(BO235+BP235)+$BN$8+$BN$10</f>
        <v>89.0378069923471</v>
      </c>
      <c r="BR235" s="149" t="n">
        <f aca="false" ca="false" dt2D="false" dtr="false" t="normal">POWER(10, (BQ235+$D$16)*0.05)*1000</f>
        <v>0.022645417744511655</v>
      </c>
      <c r="BS235" s="172" t="n">
        <f aca="false" ca="false" dt2D="false" dtr="false" t="normal">POWER(10, 0.05*(BO235+BP235))</f>
        <v>30876.833367553423</v>
      </c>
      <c r="BT235" s="149" t="n">
        <f aca="false" ca="false" dt2D="false" dtr="false" t="normal">BR235*BS235</f>
        <v>699.2187902359238</v>
      </c>
      <c r="BW235" s="80" t="n">
        <f aca="false" ca="false" dt2D="false" dtr="false" t="normal">40*LOG10(BM235)</f>
        <v>117.80396519997821</v>
      </c>
      <c r="BY235" s="165" t="n">
        <f aca="false" ca="false" dt2D="false" dtr="false" t="normal">10*LOG10($D$29*($D$23/1000000)/2)+$J$12+10*LOG10(BM235)</f>
        <v>26.15070512024984</v>
      </c>
      <c r="BZ235" s="80" t="n">
        <f aca="false" ca="false" dt2D="false" dtr="false" t="normal">$BN$4-(BW235+BP235)+$BX$4+BY235</f>
        <v>61.34772828290936</v>
      </c>
    </row>
    <row outlineLevel="0" r="236">
      <c r="BL236" s="148" t="n">
        <f aca="false" ca="false" dt2D="false" dtr="false" t="normal">BL235+1</f>
        <v>233</v>
      </c>
      <c r="BM236" s="169" t="n">
        <f aca="false" ca="false" dt2D="false" dtr="false" t="normal">BM235+$J$46</f>
        <v>885</v>
      </c>
      <c r="BO236" s="170" t="n">
        <f aca="false" ca="false" dt2D="false" dtr="false" t="normal">20*LOG10(BM236)</f>
        <v>58.93886541395651</v>
      </c>
      <c r="BP236" s="170" t="n">
        <f aca="false" ca="false" dt2D="false" dtr="false" t="normal">2*$J$6*(BM236/1000)</f>
        <v>31.02212215113955</v>
      </c>
      <c r="BQ236" s="171" t="n">
        <f aca="false" ca="false" dt2D="false" dtr="false" t="normal">$BN$4-(BO236+BP236)+$BN$8+$BN$10</f>
        <v>88.86947450824773</v>
      </c>
      <c r="BR236" s="149" t="n">
        <f aca="false" ca="false" dt2D="false" dtr="false" t="normal">POWER(10, (BQ236+$D$16)*0.05)*1000</f>
        <v>0.02221077498799681</v>
      </c>
      <c r="BS236" s="172" t="n">
        <f aca="false" ca="false" dt2D="false" dtr="false" t="normal">POWER(10, 0.05*(BO236+BP236))</f>
        <v>31481.06225981739</v>
      </c>
      <c r="BT236" s="149" t="n">
        <f aca="false" ca="false" dt2D="false" dtr="false" t="normal">BR236*BS236</f>
        <v>699.2187902359224</v>
      </c>
      <c r="BW236" s="80" t="n">
        <f aca="false" ca="false" dt2D="false" dtr="false" t="normal">40*LOG10(BM236)</f>
        <v>117.87773082791303</v>
      </c>
      <c r="BY236" s="165" t="n">
        <f aca="false" ca="false" dt2D="false" dtr="false" t="normal">10*LOG10($D$29*($D$23/1000000)/2)+$J$12+10*LOG10(BM236)</f>
        <v>26.169146527233544</v>
      </c>
      <c r="BZ236" s="80" t="n">
        <f aca="false" ca="false" dt2D="false" dtr="false" t="normal">$BN$4-(BW236+BP236)+$BX$4+BY236</f>
        <v>61.16095439182629</v>
      </c>
    </row>
    <row outlineLevel="0" r="237">
      <c r="BL237" s="148" t="n">
        <f aca="false" ca="false" dt2D="false" dtr="false" t="normal">BL236+1</f>
        <v>234</v>
      </c>
      <c r="BM237" s="169" t="n">
        <f aca="false" ca="false" dt2D="false" dtr="false" t="normal">BM236+$J$46</f>
        <v>888.75</v>
      </c>
      <c r="BO237" s="170" t="n">
        <f aca="false" ca="false" dt2D="false" dtr="false" t="normal">20*LOG10(BM237)</f>
        <v>58.97559227475646</v>
      </c>
      <c r="BP237" s="170" t="n">
        <f aca="false" ca="false" dt2D="false" dtr="false" t="normal">2*$J$6*(BM237/1000)</f>
        <v>31.1535718212715</v>
      </c>
      <c r="BQ237" s="171" t="n">
        <f aca="false" ca="false" dt2D="false" dtr="false" t="normal">$BN$4-(BO237+BP237)+$BN$8+$BN$10</f>
        <v>88.70129797731585</v>
      </c>
      <c r="BR237" s="149" t="n">
        <f aca="false" ca="false" dt2D="false" dtr="false" t="normal">POWER(10, (BQ237+$D$16)*0.05)*1000</f>
        <v>0.02178486564630154</v>
      </c>
      <c r="BS237" s="172" t="n">
        <f aca="false" ca="false" dt2D="false" dtr="false" t="normal">POWER(10, 0.05*(BO237+BP237))</f>
        <v>32096.5390188041</v>
      </c>
      <c r="BT237" s="149" t="n">
        <f aca="false" ca="false" dt2D="false" dtr="false" t="normal">BR237*BS237</f>
        <v>699.2187902359224</v>
      </c>
      <c r="BW237" s="80" t="n">
        <f aca="false" ca="false" dt2D="false" dtr="false" t="normal">40*LOG10(BM237)</f>
        <v>117.95118454951292</v>
      </c>
      <c r="BY237" s="165" t="n">
        <f aca="false" ca="false" dt2D="false" dtr="false" t="normal">10*LOG10($D$29*($D$23/1000000)/2)+$J$12+10*LOG10(BM237)</f>
        <v>26.187509957633516</v>
      </c>
      <c r="BZ237" s="80" t="n">
        <f aca="false" ca="false" dt2D="false" dtr="false" t="normal">$BN$4-(BW237+BP237)+$BX$4+BY237</f>
        <v>60.97441443049444</v>
      </c>
    </row>
    <row outlineLevel="0" r="238">
      <c r="BL238" s="148" t="n">
        <f aca="false" ca="false" dt2D="false" dtr="false" t="normal">BL237+1</f>
        <v>235</v>
      </c>
      <c r="BM238" s="169" t="n">
        <f aca="false" ca="false" dt2D="false" dtr="false" t="normal">BM237+$J$46</f>
        <v>892.5</v>
      </c>
      <c r="BO238" s="170" t="n">
        <f aca="false" ca="false" dt2D="false" dtr="false" t="normal">20*LOG10(BM238)</f>
        <v>59.012164495684615</v>
      </c>
      <c r="BP238" s="170" t="n">
        <f aca="false" ca="false" dt2D="false" dtr="false" t="normal">2*$J$6*(BM238/1000)</f>
        <v>31.28502149140344</v>
      </c>
      <c r="BQ238" s="171" t="n">
        <f aca="false" ca="false" dt2D="false" dtr="false" t="normal">$BN$4-(BO238+BP238)+$BN$8+$BN$10</f>
        <v>88.53327608625574</v>
      </c>
      <c r="BR238" s="149" t="n">
        <f aca="false" ca="false" dt2D="false" dtr="false" t="normal">POWER(10, (BQ238+$D$16)*0.05)*1000</f>
        <v>0.021367503870777495</v>
      </c>
      <c r="BS238" s="172" t="n">
        <f aca="false" ca="false" dt2D="false" dtr="false" t="normal">POWER(10, 0.05*(BO238+BP238))</f>
        <v>32723.466178573348</v>
      </c>
      <c r="BT238" s="149" t="n">
        <f aca="false" ca="false" dt2D="false" dtr="false" t="normal">BR238*BS238</f>
        <v>699.2187902359225</v>
      </c>
      <c r="BW238" s="80" t="n">
        <f aca="false" ca="false" dt2D="false" dtr="false" t="normal">40*LOG10(BM238)</f>
        <v>118.02432899136923</v>
      </c>
      <c r="BY238" s="165" t="n">
        <f aca="false" ca="false" dt2D="false" dtr="false" t="normal">10*LOG10($D$29*($D$23/1000000)/2)+$J$12+10*LOG10(BM238)</f>
        <v>26.205796068097595</v>
      </c>
      <c r="BZ238" s="80" t="n">
        <f aca="false" ca="false" dt2D="false" dtr="false" t="normal">$BN$4-(BW238+BP238)+$BX$4+BY238</f>
        <v>60.78810642897024</v>
      </c>
    </row>
    <row outlineLevel="0" r="239">
      <c r="BL239" s="148" t="n">
        <f aca="false" ca="false" dt2D="false" dtr="false" t="normal">BL238+1</f>
        <v>236</v>
      </c>
      <c r="BM239" s="169" t="n">
        <f aca="false" ca="false" dt2D="false" dtr="false" t="normal">BM238+$J$46</f>
        <v>896.25</v>
      </c>
      <c r="BO239" s="170" t="n">
        <f aca="false" ca="false" dt2D="false" dtr="false" t="normal">20*LOG10(BM239)</f>
        <v>59.048583373517125</v>
      </c>
      <c r="BP239" s="170" t="n">
        <f aca="false" ca="false" dt2D="false" dtr="false" t="normal">2*$J$6*(BM239/1000)</f>
        <v>31.41647116153539</v>
      </c>
      <c r="BQ239" s="171" t="n">
        <f aca="false" ca="false" dt2D="false" dtr="false" t="normal">$BN$4-(BO239+BP239)+$BN$8+$BN$10</f>
        <v>88.36540753829128</v>
      </c>
      <c r="BR239" s="149" t="n">
        <f aca="false" ca="false" dt2D="false" dtr="false" t="normal">POWER(10, (BQ239+$D$16)*0.05)*1000</f>
        <v>0.020958508056404014</v>
      </c>
      <c r="BS239" s="172" t="n">
        <f aca="false" ca="false" dt2D="false" dtr="false" t="normal">POWER(10, 0.05*(BO239+BP239))</f>
        <v>33362.04983456696</v>
      </c>
      <c r="BT239" s="149" t="n">
        <f aca="false" ca="false" dt2D="false" dtr="false" t="normal">BR239*BS239</f>
        <v>699.2187902359238</v>
      </c>
      <c r="BW239" s="80" t="n">
        <f aca="false" ca="false" dt2D="false" dtr="false" t="normal">40*LOG10(BM239)</f>
        <v>118.09716674703425</v>
      </c>
      <c r="BY239" s="165" t="n">
        <f aca="false" ca="false" dt2D="false" dtr="false" t="normal">10*LOG10($D$29*($D$23/1000000)/2)+$J$12+10*LOG10(BM239)</f>
        <v>26.22400550701385</v>
      </c>
      <c r="BZ239" s="80" t="n">
        <f aca="false" ca="false" dt2D="false" dtr="false" t="normal">$BN$4-(BW239+BP239)+$BX$4+BY239</f>
        <v>60.60202844208953</v>
      </c>
    </row>
    <row outlineLevel="0" r="240">
      <c r="BL240" s="148" t="n">
        <f aca="false" ca="false" dt2D="false" dtr="false" t="normal">BL239+1</f>
        <v>237</v>
      </c>
      <c r="BM240" s="169" t="n">
        <f aca="false" ca="false" dt2D="false" dtr="false" t="normal">BM239+$J$46</f>
        <v>900</v>
      </c>
      <c r="BO240" s="170" t="n">
        <f aca="false" ca="false" dt2D="false" dtr="false" t="normal">20*LOG10(BM240)</f>
        <v>59.0848501887865</v>
      </c>
      <c r="BP240" s="170" t="n">
        <f aca="false" ca="false" dt2D="false" dtr="false" t="normal">2*$J$6*(BM240/1000)</f>
        <v>31.547920831667337</v>
      </c>
      <c r="BQ240" s="171" t="n">
        <f aca="false" ca="false" dt2D="false" dtr="false" t="normal">$BN$4-(BO240+BP240)+$BN$8+$BN$10</f>
        <v>88.19769105288997</v>
      </c>
      <c r="BR240" s="149" t="n">
        <f aca="false" ca="false" dt2D="false" dtr="false" t="normal">POWER(10, (BQ240+$D$16)*0.05)*1000</f>
        <v>0.020557700736429554</v>
      </c>
      <c r="BS240" s="172" t="n">
        <f aca="false" ca="false" dt2D="false" dtr="false" t="normal">POWER(10, 0.05*(BO240+BP240))</f>
        <v>34012.49970512812</v>
      </c>
      <c r="BT240" s="149" t="n">
        <f aca="false" ca="false" dt2D="false" dtr="false" t="normal">BR240*BS240</f>
        <v>699.2187902359223</v>
      </c>
      <c r="BW240" s="80" t="n">
        <f aca="false" ca="false" dt2D="false" dtr="false" t="normal">40*LOG10(BM240)</f>
        <v>118.169700377573</v>
      </c>
      <c r="BY240" s="165" t="n">
        <f aca="false" ca="false" dt2D="false" dtr="false" t="normal">10*LOG10($D$29*($D$23/1000000)/2)+$J$12+10*LOG10(BM240)</f>
        <v>26.242138914648535</v>
      </c>
      <c r="BZ240" s="80" t="n">
        <f aca="false" ca="false" dt2D="false" dtr="false" t="normal">$BN$4-(BW240+BP240)+$BX$4+BY240</f>
        <v>60.41617854905354</v>
      </c>
    </row>
    <row outlineLevel="0" r="241">
      <c r="BL241" s="148" t="n">
        <f aca="false" ca="false" dt2D="false" dtr="false" t="normal">BL240+1</f>
        <v>238</v>
      </c>
      <c r="BM241" s="169" t="n">
        <f aca="false" ca="false" dt2D="false" dtr="false" t="normal">BM240+$J$46</f>
        <v>903.75</v>
      </c>
      <c r="BO241" s="170" t="n">
        <f aca="false" ca="false" dt2D="false" dtr="false" t="normal">20*LOG10(BM241)</f>
        <v>59.12096620605175</v>
      </c>
      <c r="BP241" s="170" t="n">
        <f aca="false" ca="false" dt2D="false" dtr="false" t="normal">2*$J$6*(BM241/1000)</f>
        <v>31.679370501799287</v>
      </c>
      <c r="BQ241" s="171" t="n">
        <f aca="false" ca="false" dt2D="false" dtr="false" t="normal">$BN$4-(BO241+BP241)+$BN$8+$BN$10</f>
        <v>88.03012536549276</v>
      </c>
      <c r="BR241" s="149" t="n">
        <f aca="false" ca="false" dt2D="false" dtr="false" t="normal">POWER(10, (BQ241+$D$16)*0.05)*1000</f>
        <v>0.020164908479890307</v>
      </c>
      <c r="BS241" s="172" t="n">
        <f aca="false" ca="false" dt2D="false" dtr="false" t="normal">POWER(10, 0.05*(BO241+BP241))</f>
        <v>34675.02919406889</v>
      </c>
      <c r="BT241" s="149" t="n">
        <f aca="false" ca="false" dt2D="false" dtr="false" t="normal">BR241*BS241</f>
        <v>699.2187902359237</v>
      </c>
      <c r="BW241" s="80" t="n">
        <f aca="false" ca="false" dt2D="false" dtr="false" t="normal">40*LOG10(BM241)</f>
        <v>118.2419324121035</v>
      </c>
      <c r="BY241" s="165" t="n">
        <f aca="false" ca="false" dt2D="false" dtr="false" t="normal">10*LOG10($D$29*($D$23/1000000)/2)+$J$12+10*LOG10(BM241)</f>
        <v>26.26019692328116</v>
      </c>
      <c r="BZ241" s="80" t="n">
        <f aca="false" ca="false" dt2D="false" dtr="false" t="normal">$BN$4-(BW241+BP241)+$BX$4+BY241</f>
        <v>60.23055485302369</v>
      </c>
    </row>
    <row outlineLevel="0" r="242">
      <c r="BL242" s="148" t="n">
        <f aca="false" ca="false" dt2D="false" dtr="false" t="normal">BL241+1</f>
        <v>239</v>
      </c>
      <c r="BM242" s="169" t="n">
        <f aca="false" ca="false" dt2D="false" dtr="false" t="normal">BM241+$J$46</f>
        <v>907.5</v>
      </c>
      <c r="BO242" s="170" t="n">
        <f aca="false" ca="false" dt2D="false" dtr="false" t="normal">20*LOG10(BM242)</f>
        <v>59.156932674163</v>
      </c>
      <c r="BP242" s="170" t="n">
        <f aca="false" ca="false" dt2D="false" dtr="false" t="normal">2*$J$6*(BM242/1000)</f>
        <v>31.81082017193123</v>
      </c>
      <c r="BQ242" s="171" t="n">
        <f aca="false" ca="false" dt2D="false" dtr="false" t="normal">$BN$4-(BO242+BP242)+$BN$8+$BN$10</f>
        <v>87.86270922724957</v>
      </c>
      <c r="BR242" s="149" t="n">
        <f aca="false" ca="false" dt2D="false" dtr="false" t="normal">POWER(10, (BQ242+$D$16)*0.05)*1000</f>
        <v>0.01977996179191779</v>
      </c>
      <c r="BS242" s="172" t="n">
        <f aca="false" ca="false" dt2D="false" dtr="false" t="normal">POWER(10, 0.05*(BO242+BP242))</f>
        <v>35349.85545430261</v>
      </c>
      <c r="BT242" s="149" t="n">
        <f aca="false" ca="false" dt2D="false" dtr="false" t="normal">BR242*BS242</f>
        <v>699.2187902359224</v>
      </c>
      <c r="BW242" s="80" t="n">
        <f aca="false" ca="false" dt2D="false" dtr="false" t="normal">40*LOG10(BM242)</f>
        <v>118.313865348326</v>
      </c>
      <c r="BY242" s="165" t="n">
        <f aca="false" ca="false" dt2D="false" dtr="false" t="normal">10*LOG10($D$29*($D$23/1000000)/2)+$J$12+10*LOG10(BM242)</f>
        <v>26.278180157336788</v>
      </c>
      <c r="BZ242" s="80" t="n">
        <f aca="false" ca="false" dt2D="false" dtr="false" t="normal">$BN$4-(BW242+BP242)+$BX$4+BY242</f>
        <v>60.04515548072489</v>
      </c>
    </row>
    <row outlineLevel="0" r="243">
      <c r="BL243" s="148" t="n">
        <f aca="false" ca="false" dt2D="false" dtr="false" t="normal">BL242+1</f>
        <v>240</v>
      </c>
      <c r="BM243" s="169" t="n">
        <f aca="false" ca="false" dt2D="false" dtr="false" t="normal">BM242+$J$46</f>
        <v>911.25</v>
      </c>
      <c r="BO243" s="170" t="n">
        <f aca="false" ca="false" dt2D="false" dtr="false" t="normal">20*LOG10(BM243)</f>
        <v>59.19275082652062</v>
      </c>
      <c r="BP243" s="170" t="n">
        <f aca="false" ca="false" dt2D="false" dtr="false" t="normal">2*$J$6*(BM243/1000)</f>
        <v>31.94226984206318</v>
      </c>
      <c r="BQ243" s="171" t="n">
        <f aca="false" ca="false" dt2D="false" dtr="false" t="normal">$BN$4-(BO243+BP243)+$BN$8+$BN$10</f>
        <v>87.69544140475999</v>
      </c>
      <c r="BR243" s="149" t="n">
        <f aca="false" ca="false" dt2D="false" dtr="false" t="normal">POWER(10, (BQ243+$D$16)*0.05)*1000</f>
        <v>0.019402695016752323</v>
      </c>
      <c r="BS243" s="172" t="n">
        <f aca="false" ca="false" dt2D="false" dtr="false" t="normal">POWER(10, 0.05*(BO243+BP243))</f>
        <v>36037.19945256139</v>
      </c>
      <c r="BT243" s="149" t="n">
        <f aca="false" ca="false" dt2D="false" dtr="false" t="normal">BR243*BS243</f>
        <v>699.2187902359225</v>
      </c>
      <c r="BW243" s="80" t="n">
        <f aca="false" ca="false" dt2D="false" dtr="false" t="normal">40*LOG10(BM243)</f>
        <v>118.38550165304125</v>
      </c>
      <c r="BY243" s="165" t="n">
        <f aca="false" ca="false" dt2D="false" dtr="false" t="normal">10*LOG10($D$29*($D$23/1000000)/2)+$J$12+10*LOG10(BM243)</f>
        <v>26.2960892335156</v>
      </c>
      <c r="BZ243" s="80" t="n">
        <f aca="false" ca="false" dt2D="false" dtr="false" t="normal">$BN$4-(BW243+BP243)+$BX$4+BY243</f>
        <v>59.8599785820565</v>
      </c>
    </row>
    <row outlineLevel="0" r="244">
      <c r="BL244" s="148" t="n">
        <f aca="false" ca="false" dt2D="false" dtr="false" t="normal">BL243+1</f>
        <v>241</v>
      </c>
      <c r="BM244" s="169" t="n">
        <f aca="false" ca="false" dt2D="false" dtr="false" t="normal">BM243+$J$46</f>
        <v>915</v>
      </c>
      <c r="BO244" s="170" t="n">
        <f aca="false" ca="false" dt2D="false" dtr="false" t="normal">20*LOG10(BM244)</f>
        <v>59.22842188132897</v>
      </c>
      <c r="BP244" s="170" t="n">
        <f aca="false" ca="false" dt2D="false" dtr="false" t="normal">2*$J$6*(BM244/1000)</f>
        <v>32.073719512195126</v>
      </c>
      <c r="BQ244" s="171" t="n">
        <f aca="false" ca="false" dt2D="false" dtr="false" t="normal">$BN$4-(BO244+BP244)+$BN$8+$BN$10</f>
        <v>87.5283206798197</v>
      </c>
      <c r="BR244" s="149" t="n">
        <f aca="false" ca="false" dt2D="false" dtr="false" t="normal">POWER(10, (BQ244+$D$16)*0.05)*1000</f>
        <v>0.019032946243380564</v>
      </c>
      <c r="BS244" s="172" t="n">
        <f aca="false" ca="false" dt2D="false" dtr="false" t="normal">POWER(10, 0.05*(BO244+BP244))</f>
        <v>36737.28603521394</v>
      </c>
      <c r="BT244" s="149" t="n">
        <f aca="false" ca="false" dt2D="false" dtr="false" t="normal">BR244*BS244</f>
        <v>699.2187902359224</v>
      </c>
      <c r="BW244" s="80" t="n">
        <f aca="false" ca="false" dt2D="false" dtr="false" t="normal">40*LOG10(BM244)</f>
        <v>118.45684376265794</v>
      </c>
      <c r="BY244" s="165" t="n">
        <f aca="false" ca="false" dt2D="false" dtr="false" t="normal">10*LOG10($D$29*($D$23/1000000)/2)+$J$12+10*LOG10(BM244)</f>
        <v>26.31392476091977</v>
      </c>
      <c r="BZ244" s="80" t="n">
        <f aca="false" ca="false" dt2D="false" dtr="false" t="normal">$BN$4-(BW244+BP244)+$BX$4+BY244</f>
        <v>59.67502232971202</v>
      </c>
    </row>
    <row outlineLevel="0" r="245">
      <c r="BL245" s="148" t="n">
        <f aca="false" ca="false" dt2D="false" dtr="false" t="normal">BL244+1</f>
        <v>242</v>
      </c>
      <c r="BM245" s="169" t="n">
        <f aca="false" ca="false" dt2D="false" dtr="false" t="normal">BM244+$J$46</f>
        <v>918.75</v>
      </c>
      <c r="BO245" s="170" t="n">
        <f aca="false" ca="false" dt2D="false" dtr="false" t="normal">20*LOG10(BM245)</f>
        <v>59.26394704184503</v>
      </c>
      <c r="BP245" s="170" t="n">
        <f aca="false" ca="false" dt2D="false" dtr="false" t="normal">2*$J$6*(BM245/1000)</f>
        <v>32.20516918232707</v>
      </c>
      <c r="BQ245" s="171" t="n">
        <f aca="false" ca="false" dt2D="false" dtr="false" t="normal">$BN$4-(BO245+BP245)+$BN$8+$BN$10</f>
        <v>87.3613458491717</v>
      </c>
      <c r="BR245" s="149" t="n">
        <f aca="false" ca="false" dt2D="false" dtr="false" t="normal">POWER(10, (BQ245+$D$16)*0.05)*1000</f>
        <v>0.018670557213718564</v>
      </c>
      <c r="BS245" s="172" t="n">
        <f aca="false" ca="false" dt2D="false" dtr="false" t="normal">POWER(10, 0.05*(BO245+BP245))</f>
        <v>37450.343995205316</v>
      </c>
      <c r="BT245" s="149" t="n">
        <f aca="false" ca="false" dt2D="false" dtr="false" t="normal">BR245*BS245</f>
        <v>699.2187902359224</v>
      </c>
      <c r="BW245" s="80" t="n">
        <f aca="false" ca="false" dt2D="false" dtr="false" t="normal">40*LOG10(BM245)</f>
        <v>118.52789408369006</v>
      </c>
      <c r="BY245" s="165" t="n">
        <f aca="false" ca="false" dt2D="false" dtr="false" t="normal">10*LOG10($D$29*($D$23/1000000)/2)+$J$12+10*LOG10(BM245)</f>
        <v>26.3316873411778</v>
      </c>
      <c r="BZ245" s="80" t="n">
        <f aca="false" ca="false" dt2D="false" dtr="false" t="normal">$BN$4-(BW245+BP245)+$BX$4+BY245</f>
        <v>59.490284918806</v>
      </c>
    </row>
    <row outlineLevel="0" r="246">
      <c r="BL246" s="148" t="n">
        <f aca="false" ca="false" dt2D="false" dtr="false" t="normal">BL245+1</f>
        <v>243</v>
      </c>
      <c r="BM246" s="169" t="n">
        <f aca="false" ca="false" dt2D="false" dtr="false" t="normal">BM245+$J$46</f>
        <v>922.5</v>
      </c>
      <c r="BO246" s="170" t="n">
        <f aca="false" ca="false" dt2D="false" dtr="false" t="normal">20*LOG10(BM246)</f>
        <v>59.29932749662196</v>
      </c>
      <c r="BP246" s="170" t="n">
        <f aca="false" ca="false" dt2D="false" dtr="false" t="normal">2*$J$6*(BM246/1000)</f>
        <v>32.33661885245902</v>
      </c>
      <c r="BQ246" s="171" t="n">
        <f aca="false" ca="false" dt2D="false" dtr="false" t="normal">$BN$4-(BO246+BP246)+$BN$8+$BN$10</f>
        <v>87.19451572426281</v>
      </c>
      <c r="BR246" s="149" t="n">
        <f aca="false" ca="false" dt2D="false" dtr="false" t="normal">POWER(10, (BQ246+$D$16)*0.05)*1000</f>
        <v>0.018315373233264858</v>
      </c>
      <c r="BS246" s="172" t="n">
        <f aca="false" ca="false" dt2D="false" dtr="false" t="normal">POWER(10, 0.05*(BO246+BP246))</f>
        <v>38176.60614013502</v>
      </c>
      <c r="BT246" s="149" t="n">
        <f aca="false" ca="false" dt2D="false" dtr="false" t="normal">BR246*BS246</f>
        <v>699.2187902359238</v>
      </c>
      <c r="BW246" s="80" t="n">
        <f aca="false" ca="false" dt2D="false" dtr="false" t="normal">40*LOG10(BM246)</f>
        <v>118.59865499324393</v>
      </c>
      <c r="BY246" s="165" t="n">
        <f aca="false" ca="false" dt2D="false" dtr="false" t="normal">10*LOG10($D$29*($D$23/1000000)/2)+$J$12+10*LOG10(BM246)</f>
        <v>26.34937756856627</v>
      </c>
      <c r="BZ246" s="80" t="n">
        <f aca="false" ca="false" dt2D="false" dtr="false" t="normal">$BN$4-(BW246+BP246)+$BX$4+BY246</f>
        <v>59.30576456650866</v>
      </c>
    </row>
    <row outlineLevel="0" r="247">
      <c r="BL247" s="148" t="n">
        <f aca="false" ca="false" dt2D="false" dtr="false" t="normal">BL246+1</f>
        <v>244</v>
      </c>
      <c r="BM247" s="169" t="n">
        <f aca="false" ca="false" dt2D="false" dtr="false" t="normal">BM246+$J$46</f>
        <v>926.25</v>
      </c>
      <c r="BO247" s="170" t="n">
        <f aca="false" ca="false" dt2D="false" dtr="false" t="normal">20*LOG10(BM247)</f>
        <v>59.33456441974769</v>
      </c>
      <c r="BP247" s="170" t="n">
        <f aca="false" ca="false" dt2D="false" dtr="false" t="normal">2*$J$6*(BM247/1000)</f>
        <v>32.46806852259097</v>
      </c>
      <c r="BQ247" s="171" t="n">
        <f aca="false" ca="false" dt2D="false" dtr="false" t="normal">$BN$4-(BO247+BP247)+$BN$8+$BN$10</f>
        <v>87.02782913100513</v>
      </c>
      <c r="BR247" s="149" t="n">
        <f aca="false" ca="false" dt2D="false" dtr="false" t="normal">POWER(10, (BQ247+$D$16)*0.05)*1000</f>
        <v>0.01796724308414937</v>
      </c>
      <c r="BS247" s="172" t="n">
        <f aca="false" ca="false" dt2D="false" dtr="false" t="normal">POWER(10, 0.05*(BO247+BP247))</f>
        <v>38916.3093614941</v>
      </c>
      <c r="BT247" s="149" t="n">
        <f aca="false" ca="false" dt2D="false" dtr="false" t="normal">BR247*BS247</f>
        <v>699.2187902359223</v>
      </c>
      <c r="BW247" s="80" t="n">
        <f aca="false" ca="false" dt2D="false" dtr="false" t="normal">40*LOG10(BM247)</f>
        <v>118.66912883949539</v>
      </c>
      <c r="BY247" s="165" t="n">
        <f aca="false" ca="false" dt2D="false" dtr="false" t="normal">10*LOG10($D$29*($D$23/1000000)/2)+$J$12+10*LOG10(BM247)</f>
        <v>26.366996030129133</v>
      </c>
      <c r="BZ247" s="80" t="n">
        <f aca="false" ca="false" dt2D="false" dtr="false" t="normal">$BN$4-(BW247+BP247)+$BX$4+BY247</f>
        <v>59.121459511688116</v>
      </c>
    </row>
    <row outlineLevel="0" r="248">
      <c r="BL248" s="148" t="n">
        <f aca="false" ca="false" dt2D="false" dtr="false" t="normal">BL247+1</f>
        <v>245</v>
      </c>
      <c r="BM248" s="169" t="n">
        <f aca="false" ca="false" dt2D="false" dtr="false" t="normal">BM247+$J$46</f>
        <v>930</v>
      </c>
      <c r="BO248" s="170" t="n">
        <f aca="false" ca="false" dt2D="false" dtr="false" t="normal">20*LOG10(BM248)</f>
        <v>59.36965897107871</v>
      </c>
      <c r="BP248" s="170" t="n">
        <f aca="false" ca="false" dt2D="false" dtr="false" t="normal">2*$J$6*(BM248/1000)</f>
        <v>32.59951819272292</v>
      </c>
      <c r="BQ248" s="171" t="n">
        <f aca="false" ca="false" dt2D="false" dtr="false" t="normal">$BN$4-(BO248+BP248)+$BN$8+$BN$10</f>
        <v>86.86128490954218</v>
      </c>
      <c r="BR248" s="149" t="n">
        <f aca="false" ca="false" dt2D="false" dtr="false" t="normal">POWER(10, (BQ248+$D$16)*0.05)*1000</f>
        <v>0.017626018940508054</v>
      </c>
      <c r="BS248" s="172" t="n">
        <f aca="false" ca="false" dt2D="false" dtr="false" t="normal">POWER(10, 0.05*(BO248+BP248))</f>
        <v>39669.69470508058</v>
      </c>
      <c r="BT248" s="149" t="n">
        <f aca="false" ca="false" dt2D="false" dtr="false" t="normal">BR248*BS248</f>
        <v>699.2187902359224</v>
      </c>
      <c r="BW248" s="80" t="n">
        <f aca="false" ca="false" dt2D="false" dtr="false" t="normal">40*LOG10(BM248)</f>
        <v>118.73931794215741</v>
      </c>
      <c r="BY248" s="165" t="n">
        <f aca="false" ca="false" dt2D="false" dtr="false" t="normal">10*LOG10($D$29*($D$23/1000000)/2)+$J$12+10*LOG10(BM248)</f>
        <v>26.38454330579464</v>
      </c>
      <c r="BZ248" s="80" t="n">
        <f aca="false" ca="false" dt2D="false" dtr="false" t="normal">$BN$4-(BW248+BP248)+$BX$4+BY248</f>
        <v>58.93736801455964</v>
      </c>
    </row>
    <row outlineLevel="0" r="249">
      <c r="BL249" s="148" t="n">
        <f aca="false" ca="false" dt2D="false" dtr="false" t="normal">BL248+1</f>
        <v>246</v>
      </c>
      <c r="BM249" s="169" t="n">
        <f aca="false" ca="false" dt2D="false" dtr="false" t="normal">BM248+$J$46</f>
        <v>933.75</v>
      </c>
      <c r="BO249" s="170" t="n">
        <f aca="false" ca="false" dt2D="false" dtr="false" t="normal">20*LOG10(BM249)</f>
        <v>59.404612296469104</v>
      </c>
      <c r="BP249" s="170" t="n">
        <f aca="false" ca="false" dt2D="false" dtr="false" t="normal">2*$J$6*(BM249/1000)</f>
        <v>32.73096786285486</v>
      </c>
      <c r="BQ249" s="171" t="n">
        <f aca="false" ca="false" dt2D="false" dtr="false" t="normal">$BN$4-(BO249+BP249)+$BN$8+$BN$10</f>
        <v>86.69488191401983</v>
      </c>
      <c r="BR249" s="149" t="n">
        <f aca="false" ca="false" dt2D="false" dtr="false" t="normal">POWER(10, (BQ249+$D$16)*0.05)*1000</f>
        <v>0.017291556286113688</v>
      </c>
      <c r="BS249" s="172" t="n">
        <f aca="false" ca="false" dt2D="false" dtr="false" t="normal">POWER(10, 0.05*(BO249+BP249))</f>
        <v>40437.00744261202</v>
      </c>
      <c r="BT249" s="149" t="n">
        <f aca="false" ca="false" dt2D="false" dtr="false" t="normal">BR249*BS249</f>
        <v>699.2187902359238</v>
      </c>
      <c r="BW249" s="80" t="n">
        <f aca="false" ca="false" dt2D="false" dtr="false" t="normal">40*LOG10(BM249)</f>
        <v>118.80922459293821</v>
      </c>
      <c r="BY249" s="165" t="n">
        <f aca="false" ca="false" dt2D="false" dtr="false" t="normal">10*LOG10($D$29*($D$23/1000000)/2)+$J$12+10*LOG10(BM249)</f>
        <v>26.40201996848984</v>
      </c>
      <c r="BZ249" s="80" t="n">
        <f aca="false" ca="false" dt2D="false" dtr="false" t="normal">$BN$4-(BW249+BP249)+$BX$4+BY249</f>
        <v>58.7534883563421</v>
      </c>
    </row>
    <row outlineLevel="0" r="250">
      <c r="BL250" s="148" t="n">
        <f aca="false" ca="false" dt2D="false" dtr="false" t="normal">BL249+1</f>
        <v>247</v>
      </c>
      <c r="BM250" s="169" t="n">
        <f aca="false" ca="false" dt2D="false" dtr="false" t="normal">BM249+$J$46</f>
        <v>937.5</v>
      </c>
      <c r="BO250" s="170" t="n">
        <f aca="false" ca="false" dt2D="false" dtr="false" t="normal">20*LOG10(BM250)</f>
        <v>59.43942552799513</v>
      </c>
      <c r="BP250" s="170" t="n">
        <f aca="false" ca="false" dt2D="false" dtr="false" t="normal">2*$J$6*(BM250/1000)</f>
        <v>32.86241753298681</v>
      </c>
      <c r="BQ250" s="171" t="n">
        <f aca="false" ca="false" dt2D="false" dtr="false" t="normal">$BN$4-(BO250+BP250)+$BN$8+$BN$10</f>
        <v>86.52861901236186</v>
      </c>
      <c r="BR250" s="149" t="n">
        <f aca="false" ca="false" dt2D="false" dtr="false" t="normal">POWER(10, (BQ250+$D$16)*0.05)*1000</f>
        <v>0.016963713834197</v>
      </c>
      <c r="BS250" s="172" t="n">
        <f aca="false" ca="false" dt2D="false" dtr="false" t="normal">POWER(10, 0.05*(BO250+BP250))</f>
        <v>41218.49714455648</v>
      </c>
      <c r="BT250" s="149" t="n">
        <f aca="false" ca="false" dt2D="false" dtr="false" t="normal">BR250*BS250</f>
        <v>699.2187902359224</v>
      </c>
      <c r="BW250" s="80" t="n">
        <f aca="false" ca="false" dt2D="false" dtr="false" t="normal">40*LOG10(BM250)</f>
        <v>118.87885105599025</v>
      </c>
      <c r="BY250" s="165" t="n">
        <f aca="false" ca="false" dt2D="false" dtr="false" t="normal">10*LOG10($D$29*($D$23/1000000)/2)+$J$12+10*LOG10(BM250)</f>
        <v>26.41942658425285</v>
      </c>
      <c r="BZ250" s="80" t="n">
        <f aca="false" ca="false" dt2D="false" dtr="false" t="normal">$BN$4-(BW250+BP250)+$BX$4+BY250</f>
        <v>58.56981883892112</v>
      </c>
    </row>
    <row outlineLevel="0" r="251">
      <c r="BL251" s="148" t="n">
        <f aca="false" ca="false" dt2D="false" dtr="false" t="normal">BL250+1</f>
        <v>248</v>
      </c>
      <c r="BM251" s="169" t="n">
        <f aca="false" ca="false" dt2D="false" dtr="false" t="normal">BM250+$J$46</f>
        <v>941.25</v>
      </c>
      <c r="BO251" s="170" t="n">
        <f aca="false" ca="false" dt2D="false" dtr="false" t="normal">20*LOG10(BM251)</f>
        <v>59.47409978417514</v>
      </c>
      <c r="BP251" s="170" t="n">
        <f aca="false" ca="false" dt2D="false" dtr="false" t="normal">2*$J$6*(BM251/1000)</f>
        <v>32.99386720311876</v>
      </c>
      <c r="BQ251" s="171" t="n">
        <f aca="false" ca="false" dt2D="false" dtr="false" t="normal">$BN$4-(BO251+BP251)+$BN$8+$BN$10</f>
        <v>86.3624950860499</v>
      </c>
      <c r="BR251" s="149" t="n">
        <f aca="false" ca="false" dt2D="false" dtr="false" t="normal">POWER(10, (BQ251+$D$16)*0.05)*1000</f>
        <v>0.016642353449393694</v>
      </c>
      <c r="BS251" s="172" t="n">
        <f aca="false" ca="false" dt2D="false" dtr="false" t="normal">POWER(10, 0.05*(BO251+BP251))</f>
        <v>42014.41775420265</v>
      </c>
      <c r="BT251" s="149" t="n">
        <f aca="false" ca="false" dt2D="false" dtr="false" t="normal">BR251*BS251</f>
        <v>699.2187902359221</v>
      </c>
      <c r="BW251" s="80" t="n">
        <f aca="false" ca="false" dt2D="false" dtr="false" t="normal">40*LOG10(BM251)</f>
        <v>118.94819956835028</v>
      </c>
      <c r="BY251" s="165" t="n">
        <f aca="false" ca="false" dt2D="false" dtr="false" t="normal">10*LOG10($D$29*($D$23/1000000)/2)+$J$12+10*LOG10(BM251)</f>
        <v>26.436763712342856</v>
      </c>
      <c r="BZ251" s="80" t="n">
        <f aca="false" ca="false" dt2D="false" dtr="false" t="normal">$BN$4-(BW251+BP251)+$BX$4+BY251</f>
        <v>58.38635778451915</v>
      </c>
    </row>
    <row outlineLevel="0" r="252">
      <c r="BL252" s="148" t="n">
        <f aca="false" ca="false" dt2D="false" dtr="false" t="normal">BL251+1</f>
        <v>249</v>
      </c>
      <c r="BM252" s="169" t="n">
        <f aca="false" ca="false" dt2D="false" dtr="false" t="normal">BM251+$J$46</f>
        <v>945</v>
      </c>
      <c r="BO252" s="170" t="n">
        <f aca="false" ca="false" dt2D="false" dtr="false" t="normal">20*LOG10(BM252)</f>
        <v>59.50863617018526</v>
      </c>
      <c r="BP252" s="170" t="n">
        <f aca="false" ca="false" dt2D="false" dtr="false" t="normal">2*$J$6*(BM252/1000)</f>
        <v>33.1253168732507</v>
      </c>
      <c r="BQ252" s="171" t="n">
        <f aca="false" ca="false" dt2D="false" dtr="false" t="normal">$BN$4-(BO252+BP252)+$BN$8+$BN$10</f>
        <v>86.19650902990783</v>
      </c>
      <c r="BR252" s="149" t="n">
        <f aca="false" ca="false" dt2D="false" dtr="false" t="normal">POWER(10, (BQ252+$D$16)*0.05)*1000</f>
        <v>0.016327340071754955</v>
      </c>
      <c r="BS252" s="172" t="n">
        <f aca="false" ca="false" dt2D="false" dtr="false" t="normal">POWER(10, 0.05*(BO252+BP252))</f>
        <v>42825.027662988236</v>
      </c>
      <c r="BT252" s="149" t="n">
        <f aca="false" ca="false" dt2D="false" dtr="false" t="normal">BR252*BS252</f>
        <v>699.2187902359223</v>
      </c>
      <c r="BW252" s="80" t="n">
        <f aca="false" ca="false" dt2D="false" dtr="false" t="normal">40*LOG10(BM252)</f>
        <v>119.01727234037052</v>
      </c>
      <c r="BY252" s="165" t="n">
        <f aca="false" ca="false" dt2D="false" dtr="false" t="normal">10*LOG10($D$29*($D$23/1000000)/2)+$J$12+10*LOG10(BM252)</f>
        <v>26.454031905347918</v>
      </c>
      <c r="BZ252" s="80" t="n">
        <f aca="false" ca="false" dt2D="false" dtr="false" t="normal">$BN$4-(BW252+BP252)+$BX$4+BY252</f>
        <v>58.20310353537202</v>
      </c>
    </row>
    <row outlineLevel="0" r="253">
      <c r="BL253" s="148" t="n">
        <f aca="false" ca="false" dt2D="false" dtr="false" t="normal">BL252+1</f>
        <v>250</v>
      </c>
      <c r="BM253" s="169" t="n">
        <f aca="false" ca="false" dt2D="false" dtr="false" t="normal">BM252+$J$46</f>
        <v>948.75</v>
      </c>
      <c r="BO253" s="170" t="n">
        <f aca="false" ca="false" dt2D="false" dtr="false" t="normal">20*LOG10(BM253)</f>
        <v>59.54303577807074</v>
      </c>
      <c r="BP253" s="170" t="n">
        <f aca="false" ca="false" dt2D="false" dtr="false" t="normal">2*$J$6*(BM253/1000)</f>
        <v>33.25676654338265</v>
      </c>
      <c r="BQ253" s="171" t="n">
        <f aca="false" ca="false" dt2D="false" dtr="false" t="normal">$BN$4-(BO253+BP253)+$BN$8+$BN$10</f>
        <v>86.0306597518904</v>
      </c>
      <c r="BR253" s="149" t="n">
        <f aca="false" ca="false" dt2D="false" dtr="false" t="normal">POWER(10, (BQ253+$D$16)*0.05)*1000</f>
        <v>0.01601854164276172</v>
      </c>
      <c r="BS253" s="172" t="n">
        <f aca="false" ca="false" dt2D="false" dtr="false" t="normal">POWER(10, 0.05*(BO253+BP253))</f>
        <v>43650.58978710946</v>
      </c>
      <c r="BT253" s="149" t="n">
        <f aca="false" ca="false" dt2D="false" dtr="false" t="normal">BR253*BS253</f>
        <v>699.2187902359223</v>
      </c>
      <c r="BW253" s="80" t="n">
        <f aca="false" ca="false" dt2D="false" dtr="false" t="normal">40*LOG10(BM253)</f>
        <v>119.08607155614148</v>
      </c>
      <c r="BY253" s="165" t="n">
        <f aca="false" ca="false" dt2D="false" dtr="false" t="normal">10*LOG10($D$29*($D$23/1000000)/2)+$J$12+10*LOG10(BM253)</f>
        <v>26.471231709290656</v>
      </c>
      <c r="BZ253" s="80" t="n">
        <f aca="false" ca="false" dt2D="false" dtr="false" t="normal">$BN$4-(BW253+BP253)+$BX$4+BY253</f>
        <v>58.02005445341185</v>
      </c>
    </row>
    <row outlineLevel="0" r="254">
      <c r="BL254" s="148" t="n">
        <f aca="false" ca="false" dt2D="false" dtr="false" t="normal">BL253+1</f>
        <v>251</v>
      </c>
      <c r="BM254" s="169" t="n">
        <f aca="false" ca="false" dt2D="false" dtr="false" t="normal">BM253+$J$46</f>
        <v>952.5</v>
      </c>
      <c r="BO254" s="170" t="n">
        <f aca="false" ca="false" dt2D="false" dtr="false" t="normal">20*LOG10(BM254)</f>
        <v>59.57729968695314</v>
      </c>
      <c r="BP254" s="170" t="n">
        <f aca="false" ca="false" dt2D="false" dtr="false" t="normal">2*$J$6*(BM254/1000)</f>
        <v>33.388216213514596</v>
      </c>
      <c r="BQ254" s="171" t="n">
        <f aca="false" ca="false" dt2D="false" dtr="false" t="normal">$BN$4-(BO254+BP254)+$BN$8+$BN$10</f>
        <v>85.86494617287606</v>
      </c>
      <c r="BR254" s="149" t="n">
        <f aca="false" ca="false" dt2D="false" dtr="false" t="normal">POWER(10, (BQ254+$D$16)*0.05)*1000</f>
        <v>0.015715829033284022</v>
      </c>
      <c r="BS254" s="172" t="n">
        <f aca="false" ca="false" dt2D="false" dtr="false" t="normal">POWER(10, 0.05*(BO254+BP254))</f>
        <v>44491.3716454328</v>
      </c>
      <c r="BT254" s="149" t="n">
        <f aca="false" ca="false" dt2D="false" dtr="false" t="normal">BR254*BS254</f>
        <v>699.2187902359224</v>
      </c>
      <c r="BW254" s="80" t="n">
        <f aca="false" ca="false" dt2D="false" dtr="false" t="normal">40*LOG10(BM254)</f>
        <v>119.15459937390628</v>
      </c>
      <c r="BY254" s="165" t="n">
        <f aca="false" ca="false" dt2D="false" dtr="false" t="normal">10*LOG10($D$29*($D$23/1000000)/2)+$J$12+10*LOG10(BM254)</f>
        <v>26.488363663731857</v>
      </c>
      <c r="BZ254" s="80" t="n">
        <f aca="false" ca="false" dt2D="false" dtr="false" t="normal">$BN$4-(BW254+BP254)+$BX$4+BY254</f>
        <v>57.83720891995631</v>
      </c>
    </row>
    <row outlineLevel="0" r="255">
      <c r="BL255" s="148" t="n">
        <f aca="false" ca="false" dt2D="false" dtr="false" t="normal">BL254+1</f>
        <v>252</v>
      </c>
      <c r="BM255" s="169" t="n">
        <f aca="false" ca="false" dt2D="false" dtr="false" t="normal">BM254+$J$46</f>
        <v>956.25</v>
      </c>
      <c r="BO255" s="170" t="n">
        <f aca="false" ca="false" dt2D="false" dtr="false" t="normal">20*LOG10(BM255)</f>
        <v>59.61142896323348</v>
      </c>
      <c r="BP255" s="170" t="n">
        <f aca="false" ca="false" dt2D="false" dtr="false" t="normal">2*$J$6*(BM255/1000)</f>
        <v>33.519665883646546</v>
      </c>
      <c r="BQ255" s="171" t="n">
        <f aca="false" ca="false" dt2D="false" dtr="false" t="normal">$BN$4-(BO255+BP255)+$BN$8+$BN$10</f>
        <v>85.69936722646378</v>
      </c>
      <c r="BR255" s="149" t="n">
        <f aca="false" ca="false" dt2D="false" dtr="false" t="normal">POWER(10, (BQ255+$D$16)*0.05)*1000</f>
        <v>0.015419075973429251</v>
      </c>
      <c r="BS255" s="172" t="n">
        <f aca="false" ca="false" dt2D="false" dtr="false" t="normal">POWER(10, 0.05*(BO255+BP255))</f>
        <v>45347.64543873078</v>
      </c>
      <c r="BT255" s="149" t="n">
        <f aca="false" ca="false" dt2D="false" dtr="false" t="normal">BR255*BS255</f>
        <v>699.2187902359224</v>
      </c>
      <c r="BW255" s="80" t="n">
        <f aca="false" ca="false" dt2D="false" dtr="false" t="normal">40*LOG10(BM255)</f>
        <v>119.22285792646696</v>
      </c>
      <c r="BY255" s="165" t="n">
        <f aca="false" ca="false" dt2D="false" dtr="false" t="normal">10*LOG10($D$29*($D$23/1000000)/2)+$J$12+10*LOG10(BM255)</f>
        <v>26.505428301872026</v>
      </c>
      <c r="BZ255" s="80" t="n">
        <f aca="false" ca="false" dt2D="false" dtr="false" t="normal">$BN$4-(BW255+BP255)+$BX$4+BY255</f>
        <v>57.654565335403845</v>
      </c>
    </row>
    <row outlineLevel="0" r="256">
      <c r="BL256" s="148" t="n">
        <f aca="false" ca="false" dt2D="false" dtr="false" t="normal">BL255+1</f>
        <v>253</v>
      </c>
      <c r="BM256" s="169" t="n">
        <f aca="false" ca="false" dt2D="false" dtr="false" t="normal">BM255+$J$46</f>
        <v>960</v>
      </c>
      <c r="BO256" s="170" t="n">
        <f aca="false" ca="false" dt2D="false" dtr="false" t="normal">20*LOG10(BM256)</f>
        <v>59.64542466079137</v>
      </c>
      <c r="BP256" s="170" t="n">
        <f aca="false" ca="false" dt2D="false" dtr="false" t="normal">2*$J$6*(BM256/1000)</f>
        <v>33.65111555377849</v>
      </c>
      <c r="BQ256" s="171" t="n">
        <f aca="false" ca="false" dt2D="false" dtr="false" t="normal">$BN$4-(BO256+BP256)+$BN$8+$BN$10</f>
        <v>85.53392185877394</v>
      </c>
      <c r="BR256" s="149" t="n">
        <f aca="false" ca="false" dt2D="false" dtr="false" t="normal">POWER(10, (BQ256+$D$16)*0.05)*1000</f>
        <v>0.015128158984225043</v>
      </c>
      <c r="BS256" s="172" t="n">
        <f aca="false" ca="false" dt2D="false" dtr="false" t="normal">POWER(10, 0.05*(BO256+BP256))</f>
        <v>46219.688130263305</v>
      </c>
      <c r="BT256" s="149" t="n">
        <f aca="false" ca="false" dt2D="false" dtr="false" t="normal">BR256*BS256</f>
        <v>699.2187902359224</v>
      </c>
      <c r="BW256" s="80" t="n">
        <f aca="false" ca="false" dt2D="false" dtr="false" t="normal">40*LOG10(BM256)</f>
        <v>119.29084932158274</v>
      </c>
      <c r="BY256" s="165" t="n">
        <f aca="false" ca="false" dt2D="false" dtr="false" t="normal">10*LOG10($D$29*($D$23/1000000)/2)+$J$12+10*LOG10(BM256)</f>
        <v>26.522426150650972</v>
      </c>
      <c r="BZ256" s="80" t="n">
        <f aca="false" ca="false" dt2D="false" dtr="false" t="normal">$BN$4-(BW256+BP256)+$BX$4+BY256</f>
        <v>57.47212211893506</v>
      </c>
    </row>
    <row outlineLevel="0" r="257">
      <c r="BL257" s="148" t="n">
        <f aca="false" ca="false" dt2D="false" dtr="false" t="normal">BL256+1</f>
        <v>254</v>
      </c>
      <c r="BM257" s="169" t="n">
        <f aca="false" ca="false" dt2D="false" dtr="false" t="normal">BM256+$J$46</f>
        <v>963.75</v>
      </c>
      <c r="BO257" s="170" t="n">
        <f aca="false" ca="false" dt2D="false" dtr="false" t="normal">20*LOG10(BM257)</f>
        <v>59.67928782118027</v>
      </c>
      <c r="BP257" s="170" t="n">
        <f aca="false" ca="false" dt2D="false" dtr="false" t="normal">2*$J$6*(BM257/1000)</f>
        <v>33.78256522391044</v>
      </c>
      <c r="BQ257" s="171" t="n">
        <f aca="false" ca="false" dt2D="false" dtr="false" t="normal">$BN$4-(BO257+BP257)+$BN$8+$BN$10</f>
        <v>85.36860902825309</v>
      </c>
      <c r="BR257" s="149" t="n">
        <f aca="false" ca="false" dt2D="false" dtr="false" t="normal">POWER(10, (BQ257+$D$16)*0.05)*1000</f>
        <v>0.014842957311083512</v>
      </c>
      <c r="BS257" s="172" t="n">
        <f aca="false" ca="false" dt2D="false" dtr="false" t="normal">POWER(10, 0.05*(BO257+BP257))</f>
        <v>47107.78152772849</v>
      </c>
      <c r="BT257" s="149" t="n">
        <f aca="false" ca="false" dt2D="false" dtr="false" t="normal">BR257*BS257</f>
        <v>699.2187902359224</v>
      </c>
      <c r="BW257" s="80" t="n">
        <f aca="false" ca="false" dt2D="false" dtr="false" t="normal">40*LOG10(BM257)</f>
        <v>119.35857564236053</v>
      </c>
      <c r="BY257" s="165" t="n">
        <f aca="false" ca="false" dt2D="false" dtr="false" t="normal">10*LOG10($D$29*($D$23/1000000)/2)+$J$12+10*LOG10(BM257)</f>
        <v>26.53935773084542</v>
      </c>
      <c r="BZ257" s="80" t="n">
        <f aca="false" ca="false" dt2D="false" dtr="false" t="normal">$BN$4-(BW257+BP257)+$BX$4+BY257</f>
        <v>57.28987770821978</v>
      </c>
    </row>
    <row outlineLevel="0" r="258">
      <c r="BL258" s="148" t="n">
        <f aca="false" ca="false" dt2D="false" dtr="false" t="normal">BL257+1</f>
        <v>255</v>
      </c>
      <c r="BM258" s="169" t="n">
        <f aca="false" ca="false" dt2D="false" dtr="false" t="normal">BM257+$J$46</f>
        <v>967.5</v>
      </c>
      <c r="BO258" s="170" t="n">
        <f aca="false" ca="false" dt2D="false" dtr="false" t="normal">20*LOG10(BM258)</f>
        <v>59.713019473818974</v>
      </c>
      <c r="BP258" s="170" t="n">
        <f aca="false" ca="false" dt2D="false" dtr="false" t="normal">2*$J$6*(BM258/1000)</f>
        <v>33.91401489404239</v>
      </c>
      <c r="BQ258" s="171" t="n">
        <f aca="false" ca="false" dt2D="false" dtr="false" t="normal">$BN$4-(BO258+BP258)+$BN$8+$BN$10</f>
        <v>85.20342770548243</v>
      </c>
      <c r="BR258" s="149" t="n">
        <f aca="false" ca="false" dt2D="false" dtr="false" t="normal">POWER(10, (BQ258+$D$16)*0.05)*1000</f>
        <v>0.014563352858995817</v>
      </c>
      <c r="BS258" s="172" t="n">
        <f aca="false" ca="false" dt2D="false" dtr="false" t="normal">POWER(10, 0.05*(BO258+BP258))</f>
        <v>48012.21236660576</v>
      </c>
      <c r="BT258" s="149" t="n">
        <f aca="false" ca="false" dt2D="false" dtr="false" t="normal">BR258*BS258</f>
        <v>699.2187902359224</v>
      </c>
      <c r="BW258" s="80" t="n">
        <f aca="false" ca="false" dt2D="false" dtr="false" t="normal">40*LOG10(BM258)</f>
        <v>119.42603894763795</v>
      </c>
      <c r="BY258" s="165" t="n">
        <f aca="false" ca="false" dt2D="false" dtr="false" t="normal">10*LOG10($D$29*($D$23/1000000)/2)+$J$12+10*LOG10(BM258)</f>
        <v>26.556223557164774</v>
      </c>
      <c r="BZ258" s="80" t="n">
        <f aca="false" ca="false" dt2D="false" dtr="false" t="normal">$BN$4-(BW258+BP258)+$BX$4+BY258</f>
        <v>57.10783055912975</v>
      </c>
    </row>
    <row outlineLevel="0" r="259">
      <c r="BL259" s="148" t="n">
        <f aca="false" ca="false" dt2D="false" dtr="false" t="normal">BL258+1</f>
        <v>256</v>
      </c>
      <c r="BM259" s="169" t="n">
        <f aca="false" ca="false" dt2D="false" dtr="false" t="normal">BM258+$J$46</f>
        <v>971.25</v>
      </c>
      <c r="BO259" s="170" t="n">
        <f aca="false" ca="false" dt2D="false" dtr="false" t="normal">20*LOG10(BM259)</f>
        <v>59.746620636179415</v>
      </c>
      <c r="BP259" s="170" t="n">
        <f aca="false" ca="false" dt2D="false" dtr="false" t="normal">2*$J$6*(BM259/1000)</f>
        <v>34.04546456417433</v>
      </c>
      <c r="BQ259" s="171" t="n">
        <f aca="false" ca="false" dt2D="false" dtr="false" t="normal">$BN$4-(BO259+BP259)+$BN$8+$BN$10</f>
        <v>85.03837687299006</v>
      </c>
      <c r="BR259" s="149" t="n">
        <f aca="false" ca="false" dt2D="false" dtr="false" t="normal">POWER(10, (BQ259+$D$16)*0.05)*1000</f>
        <v>0.014289230129408085</v>
      </c>
      <c r="BS259" s="172" t="n">
        <f aca="false" ca="false" dt2D="false" dtr="false" t="normal">POWER(10, 0.05*(BO259+BP259))</f>
        <v>48933.2723949129</v>
      </c>
      <c r="BT259" s="149" t="n">
        <f aca="false" ca="false" dt2D="false" dtr="false" t="normal">BR259*BS259</f>
        <v>699.2187902359224</v>
      </c>
      <c r="BW259" s="80" t="n">
        <f aca="false" ca="false" dt2D="false" dtr="false" t="normal">40*LOG10(BM259)</f>
        <v>119.49324127235883</v>
      </c>
      <c r="BY259" s="165" t="n">
        <f aca="false" ca="false" dt2D="false" dtr="false" t="normal">10*LOG10($D$29*($D$23/1000000)/2)+$J$12+10*LOG10(BM259)</f>
        <v>26.573024138344994</v>
      </c>
      <c r="BZ259" s="80" t="n">
        <f aca="false" ca="false" dt2D="false" dtr="false" t="normal">$BN$4-(BW259+BP259)+$BX$4+BY259</f>
        <v>56.92597914545716</v>
      </c>
    </row>
    <row outlineLevel="0" r="260">
      <c r="BL260" s="148" t="n">
        <f aca="false" ca="false" dt2D="false" dtr="false" t="normal">BL259+1</f>
        <v>257</v>
      </c>
      <c r="BM260" s="169" t="n">
        <f aca="false" ca="false" dt2D="false" dtr="false" t="normal">BM259+$J$46</f>
        <v>975</v>
      </c>
      <c r="BO260" s="170" t="n">
        <f aca="false" ca="false" dt2D="false" dtr="false" t="normal">20*LOG10(BM260)</f>
        <v>59.78009231397074</v>
      </c>
      <c r="BP260" s="170" t="n">
        <f aca="false" ca="false" dt2D="false" dtr="false" t="normal">2*$J$6*(BM260/1000)</f>
        <v>34.17691423430628</v>
      </c>
      <c r="BQ260" s="171" t="n">
        <f aca="false" ca="false" dt2D="false" dtr="false" t="normal">$BN$4-(BO260+BP260)+$BN$8+$BN$10</f>
        <v>84.87345552506677</v>
      </c>
      <c r="BR260" s="149" t="n">
        <f aca="false" ca="false" dt2D="false" dtr="false" t="normal">POWER(10, (BQ260+$D$16)*0.05)*1000</f>
        <v>0.01402047615872975</v>
      </c>
      <c r="BS260" s="172" t="n">
        <f aca="false" ca="false" dt2D="false" dtr="false" t="normal">POWER(10, 0.05*(BO260+BP260))</f>
        <v>49871.258459403936</v>
      </c>
      <c r="BT260" s="149" t="n">
        <f aca="false" ca="false" dt2D="false" dtr="false" t="normal">BR260*BS260</f>
        <v>699.2187902359223</v>
      </c>
      <c r="BW260" s="80" t="n">
        <f aca="false" ca="false" dt2D="false" dtr="false" t="normal">40*LOG10(BM260)</f>
        <v>119.56018462794148</v>
      </c>
      <c r="BY260" s="165" t="n">
        <f aca="false" ca="false" dt2D="false" dtr="false" t="normal">10*LOG10($D$29*($D$23/1000000)/2)+$J$12+10*LOG10(BM260)</f>
        <v>26.589759977240657</v>
      </c>
      <c r="BZ260" s="80" t="n">
        <f aca="false" ca="false" dt2D="false" dtr="false" t="normal">$BN$4-(BW260+BP260)+$BX$4+BY260</f>
        <v>56.744321958638224</v>
      </c>
    </row>
    <row outlineLevel="0" r="261">
      <c r="BL261" s="148" t="n">
        <f aca="false" ca="false" dt2D="false" dtr="false" t="normal">BL260+1</f>
        <v>258</v>
      </c>
      <c r="BM261" s="169" t="n">
        <f aca="false" ca="false" dt2D="false" dtr="false" t="normal">BM260+$J$46</f>
        <v>978.75</v>
      </c>
      <c r="BO261" s="170" t="n">
        <f aca="false" ca="false" dt2D="false" dtr="false" t="normal">20*LOG10(BM261)</f>
        <v>59.813435501319994</v>
      </c>
      <c r="BP261" s="170" t="n">
        <f aca="false" ca="false" dt2D="false" dtr="false" t="normal">2*$J$6*(BM261/1000)</f>
        <v>34.30836390443823</v>
      </c>
      <c r="BQ261" s="171" t="n">
        <f aca="false" ca="false" dt2D="false" dtr="false" t="normal">$BN$4-(BO261+BP261)+$BN$8+$BN$10</f>
        <v>84.70866266758557</v>
      </c>
      <c r="BR261" s="149" t="n">
        <f aca="false" ca="false" dt2D="false" dtr="false" t="normal">POWER(10, (BQ261+$D$16)*0.05)*1000</f>
        <v>0.013756980458429</v>
      </c>
      <c r="BS261" s="172" t="n">
        <f aca="false" ca="false" dt2D="false" dtr="false" t="normal">POWER(10, 0.05*(BO261+BP261))</f>
        <v>50826.47259322856</v>
      </c>
      <c r="BT261" s="149" t="n">
        <f aca="false" ca="false" dt2D="false" dtr="false" t="normal">BR261*BS261</f>
        <v>699.2187902359224</v>
      </c>
      <c r="BW261" s="80" t="n">
        <f aca="false" ca="false" dt2D="false" dtr="false" t="normal">40*LOG10(BM261)</f>
        <v>119.62687100263999</v>
      </c>
      <c r="BY261" s="165" t="n">
        <f aca="false" ca="false" dt2D="false" dtr="false" t="normal">10*LOG10($D$29*($D$23/1000000)/2)+$J$12+10*LOG10(BM261)</f>
        <v>26.606431570915284</v>
      </c>
      <c r="BZ261" s="80" t="n">
        <f aca="false" ca="false" dt2D="false" dtr="false" t="normal">$BN$4-(BW261+BP261)+$BX$4+BY261</f>
        <v>56.5628575074824</v>
      </c>
    </row>
    <row outlineLevel="0" r="262">
      <c r="BL262" s="148" t="n">
        <f aca="false" ca="false" dt2D="false" dtr="false" t="normal">BL261+1</f>
        <v>259</v>
      </c>
      <c r="BM262" s="169" t="n">
        <f aca="false" ca="false" dt2D="false" dtr="false" t="normal">BM261+$J$46</f>
        <v>982.5</v>
      </c>
      <c r="BO262" s="170" t="n">
        <f aca="false" ca="false" dt2D="false" dtr="false" t="normal">20*LOG10(BM262)</f>
        <v>59.84665118094928</v>
      </c>
      <c r="BP262" s="170" t="n">
        <f aca="false" ca="false" dt2D="false" dtr="false" t="normal">2*$J$6*(BM262/1000)</f>
        <v>34.43981357457018</v>
      </c>
      <c r="BQ262" s="171" t="n">
        <f aca="false" ca="false" dt2D="false" dtr="false" t="normal">$BN$4-(BO262+BP262)+$BN$8+$BN$10</f>
        <v>84.54399731782433</v>
      </c>
      <c r="BR262" s="149" t="n">
        <f aca="false" ca="false" dt2D="false" dtr="false" t="normal">POWER(10, (BQ262+$D$16)*0.05)*1000</f>
        <v>0.013498634956669347</v>
      </c>
      <c r="BS262" s="172" t="n">
        <f aca="false" ca="false" dt2D="false" dtr="false" t="normal">POWER(10, 0.05*(BO262+BP262))</f>
        <v>51799.222105080735</v>
      </c>
      <c r="BT262" s="149" t="n">
        <f aca="false" ca="false" dt2D="false" dtr="false" t="normal">BR262*BS262</f>
        <v>699.2187902359224</v>
      </c>
      <c r="BW262" s="80" t="n">
        <f aca="false" ca="false" dt2D="false" dtr="false" t="normal">40*LOG10(BM262)</f>
        <v>119.69330236189856</v>
      </c>
      <c r="BY262" s="165" t="n">
        <f aca="false" ca="false" dt2D="false" dtr="false" t="normal">10*LOG10($D$29*($D$23/1000000)/2)+$J$12+10*LOG10(BM262)</f>
        <v>26.623039410729927</v>
      </c>
      <c r="BZ262" s="80" t="n">
        <f aca="false" ca="false" dt2D="false" dtr="false" t="normal">$BN$4-(BW262+BP262)+$BX$4+BY262</f>
        <v>56.3815843179065</v>
      </c>
    </row>
    <row outlineLevel="0" r="263">
      <c r="BL263" s="148" t="n">
        <f aca="false" ca="false" dt2D="false" dtr="false" t="normal">BL262+1</f>
        <v>260</v>
      </c>
      <c r="BM263" s="169" t="n">
        <f aca="false" ca="false" dt2D="false" dtr="false" t="normal">BM262+$J$46</f>
        <v>986.25</v>
      </c>
      <c r="BO263" s="170" t="n">
        <f aca="false" ca="false" dt2D="false" dtr="false" t="normal">20*LOG10(BM263)</f>
        <v>59.87974032434954</v>
      </c>
      <c r="BP263" s="170" t="n">
        <f aca="false" ca="false" dt2D="false" dtr="false" t="normal">2*$J$6*(BM263/1000)</f>
        <v>34.57126324470212</v>
      </c>
      <c r="BQ263" s="171" t="n">
        <f aca="false" ca="false" dt2D="false" dtr="false" t="normal">$BN$4-(BO263+BP263)+$BN$8+$BN$10</f>
        <v>84.37945850429213</v>
      </c>
      <c r="BR263" s="149" t="n">
        <f aca="false" ca="false" dt2D="false" dtr="false" t="normal">POWER(10, (BQ263+$D$16)*0.05)*1000</f>
        <v>0.013245333941444466</v>
      </c>
      <c r="BS263" s="172" t="n">
        <f aca="false" ca="false" dt2D="false" dtr="false" t="normal">POWER(10, 0.05*(BO263+BP263))</f>
        <v>52789.81966985947</v>
      </c>
      <c r="BT263" s="149" t="n">
        <f aca="false" ca="false" dt2D="false" dtr="false" t="normal">BR263*BS263</f>
        <v>699.2187902359223</v>
      </c>
      <c r="BW263" s="80" t="n">
        <f aca="false" ca="false" dt2D="false" dtr="false" t="normal">40*LOG10(BM263)</f>
        <v>119.75948064869908</v>
      </c>
      <c r="BY263" s="165" t="n">
        <f aca="false" ca="false" dt2D="false" dtr="false" t="normal">10*LOG10($D$29*($D$23/1000000)/2)+$J$12+10*LOG10(BM263)</f>
        <v>26.639583982430057</v>
      </c>
      <c r="BZ263" s="80" t="n">
        <f aca="false" ca="false" dt2D="false" dtr="false" t="normal">$BN$4-(BW263+BP263)+$BX$4+BY263</f>
        <v>56.200500932674174</v>
      </c>
    </row>
    <row outlineLevel="0" r="264">
      <c r="BL264" s="148" t="n">
        <f aca="false" ca="false" dt2D="false" dtr="false" t="normal">BL263+1</f>
        <v>261</v>
      </c>
      <c r="BM264" s="169" t="n">
        <f aca="false" ca="false" dt2D="false" dtr="false" t="normal">BM263+$J$46</f>
        <v>990</v>
      </c>
      <c r="BO264" s="170" t="n">
        <f aca="false" ca="false" dt2D="false" dtr="false" t="normal">20*LOG10(BM264)</f>
        <v>59.912703891951004</v>
      </c>
      <c r="BP264" s="170" t="n">
        <f aca="false" ca="false" dt2D="false" dtr="false" t="normal">2*$J$6*(BM264/1000)</f>
        <v>34.70271291483407</v>
      </c>
      <c r="BQ264" s="171" t="n">
        <f aca="false" ca="false" dt2D="false" dtr="false" t="normal">$BN$4-(BO264+BP264)+$BN$8+$BN$10</f>
        <v>84.21504526655872</v>
      </c>
      <c r="BR264" s="149" t="n">
        <f aca="false" ca="false" dt2D="false" dtr="false" t="normal">POWER(10, (BQ264+$D$16)*0.05)*1000</f>
        <v>0.012996974005168785</v>
      </c>
      <c r="BS264" s="172" t="n">
        <f aca="false" ca="false" dt2D="false" dtr="false" t="normal">POWER(10, 0.05*(BO264+BP264))</f>
        <v>53798.58342086774</v>
      </c>
      <c r="BT264" s="149" t="n">
        <f aca="false" ca="false" dt2D="false" dtr="false" t="normal">BR264*BS264</f>
        <v>699.2187902359224</v>
      </c>
      <c r="BW264" s="80" t="n">
        <f aca="false" ca="false" dt2D="false" dtr="false" t="normal">40*LOG10(BM264)</f>
        <v>119.82540778390201</v>
      </c>
      <c r="BY264" s="165" t="n">
        <f aca="false" ca="false" dt2D="false" dtr="false" t="normal">10*LOG10($D$29*($D$23/1000000)/2)+$J$12+10*LOG10(BM264)</f>
        <v>26.65606576623079</v>
      </c>
      <c r="BZ264" s="80" t="n">
        <f aca="false" ca="false" dt2D="false" dtr="false" t="normal">$BN$4-(BW264+BP264)+$BX$4+BY264</f>
        <v>56.01960591114004</v>
      </c>
    </row>
    <row outlineLevel="0" r="265">
      <c r="BL265" s="148" t="n">
        <f aca="false" ca="false" dt2D="false" dtr="false" t="normal">BL264+1</f>
        <v>262</v>
      </c>
      <c r="BM265" s="169" t="n">
        <f aca="false" ca="false" dt2D="false" dtr="false" t="normal">BM264+$J$46</f>
        <v>993.75</v>
      </c>
      <c r="BO265" s="170" t="n">
        <f aca="false" ca="false" dt2D="false" dtr="false" t="normal">20*LOG10(BM265)</f>
        <v>59.94554283329053</v>
      </c>
      <c r="BP265" s="170" t="n">
        <f aca="false" ca="false" dt2D="false" dtr="false" t="normal">2*$J$6*(BM265/1000)</f>
        <v>34.834162584966016</v>
      </c>
      <c r="BQ265" s="171" t="n">
        <f aca="false" ca="false" dt2D="false" dtr="false" t="normal">$BN$4-(BO265+BP265)+$BN$8+$BN$10</f>
        <v>84.05075665508724</v>
      </c>
      <c r="BR265" s="149" t="n">
        <f aca="false" ca="false" dt2D="false" dtr="false" t="normal">POWER(10, (BQ265+$D$16)*0.05)*1000</f>
        <v>0.012753453990682865</v>
      </c>
      <c r="BS265" s="172" t="n">
        <f aca="false" ca="false" dt2D="false" dtr="false" t="normal">POWER(10, 0.05*(BO265+BP265))</f>
        <v>54825.837043575964</v>
      </c>
      <c r="BT265" s="149" t="n">
        <f aca="false" ca="false" dt2D="false" dtr="false" t="normal">BR265*BS265</f>
        <v>699.2187902359224</v>
      </c>
      <c r="BW265" s="80" t="n">
        <f aca="false" ca="false" dt2D="false" dtr="false" t="normal">40*LOG10(BM265)</f>
        <v>119.89108566658106</v>
      </c>
      <c r="BY265" s="165" t="n">
        <f aca="false" ca="false" dt2D="false" dtr="false" t="normal">10*LOG10($D$29*($D$23/1000000)/2)+$J$12+10*LOG10(BM265)</f>
        <v>26.672485236900553</v>
      </c>
      <c r="BZ265" s="80" t="n">
        <f aca="false" ca="false" dt2D="false" dtr="false" t="normal">$BN$4-(BW265+BP265)+$BX$4+BY265</f>
        <v>55.83889782899881</v>
      </c>
    </row>
    <row outlineLevel="0" r="266">
      <c r="BL266" s="148" t="n">
        <f aca="false" ca="false" dt2D="false" dtr="false" t="normal">BL265+1</f>
        <v>263</v>
      </c>
      <c r="BM266" s="169" t="n">
        <f aca="false" ca="false" dt2D="false" dtr="false" t="normal">BM265+$J$46</f>
        <v>997.5</v>
      </c>
      <c r="BO266" s="170" t="n">
        <f aca="false" ca="false" dt2D="false" dtr="false" t="normal">20*LOG10(BM266)</f>
        <v>59.97825808717572</v>
      </c>
      <c r="BP266" s="170" t="n">
        <f aca="false" ca="false" dt2D="false" dtr="false" t="normal">2*$J$6*(BM266/1000)</f>
        <v>34.965612255097966</v>
      </c>
      <c r="BQ266" s="171" t="n">
        <f aca="false" ca="false" dt2D="false" dtr="false" t="normal">$BN$4-(BO266+BP266)+$BN$8+$BN$10</f>
        <v>83.88659173107011</v>
      </c>
      <c r="BR266" s="149" t="n">
        <f aca="false" ca="false" dt2D="false" dtr="false" t="normal">POWER(10, (BQ266+$D$16)*0.05)*1000</f>
        <v>0.012514674938634127</v>
      </c>
      <c r="BS266" s="172" t="n">
        <f aca="false" ca="false" dt2D="false" dtr="false" t="normal">POWER(10, 0.05*(BO266+BP266))</f>
        <v>55871.90987097554</v>
      </c>
      <c r="BT266" s="149" t="n">
        <f aca="false" ca="false" dt2D="false" dtr="false" t="normal">BR266*BS266</f>
        <v>699.2187902359223</v>
      </c>
      <c r="BW266" s="80" t="n">
        <f aca="false" ca="false" dt2D="false" dtr="false" t="normal">40*LOG10(BM266)</f>
        <v>119.95651617435144</v>
      </c>
      <c r="BY266" s="165" t="n">
        <f aca="false" ca="false" dt2D="false" dtr="false" t="normal">10*LOG10($D$29*($D$23/1000000)/2)+$J$12+10*LOG10(BM266)</f>
        <v>26.688842863843146</v>
      </c>
      <c r="BZ266" s="80" t="n">
        <f aca="false" ca="false" dt2D="false" dtr="false" t="normal">$BN$4-(BW266+BP266)+$BX$4+BY266</f>
        <v>55.658375278039074</v>
      </c>
    </row>
    <row outlineLevel="0" r="267">
      <c r="BL267" s="148" t="n">
        <f aca="false" ca="false" dt2D="false" dtr="false" t="normal">BL266+1</f>
        <v>264</v>
      </c>
      <c r="BM267" s="169" t="n">
        <f aca="false" ca="false" dt2D="false" dtr="false" t="normal">BM266+$J$46</f>
        <v>1001.25</v>
      </c>
      <c r="BO267" s="170" t="n">
        <f aca="false" ca="false" dt2D="false" dtr="false" t="normal">20*LOG10(BM267)</f>
        <v>60.01085058184589</v>
      </c>
      <c r="BP267" s="170" t="n">
        <f aca="false" ca="false" dt2D="false" dtr="false" t="normal">2*$J$6*(BM267/1000)</f>
        <v>35.09706192522991</v>
      </c>
      <c r="BQ267" s="171" t="n">
        <f aca="false" ca="false" dt2D="false" dtr="false" t="normal">$BN$4-(BO267+BP267)+$BN$8+$BN$10</f>
        <v>83.722549566268</v>
      </c>
      <c r="BR267" s="149" t="n">
        <f aca="false" ca="false" dt2D="false" dtr="false" t="normal">POWER(10, (BQ267+$D$16)*0.05)*1000</f>
        <v>0.012280540036194477</v>
      </c>
      <c r="BS267" s="172" t="n">
        <f aca="false" ca="false" dt2D="false" dtr="false" t="normal">POWER(10, 0.05*(BO267+BP267))</f>
        <v>56937.1369805491</v>
      </c>
      <c r="BT267" s="149" t="n">
        <f aca="false" ca="false" dt2D="false" dtr="false" t="normal">BR267*BS267</f>
        <v>699.2187902359224</v>
      </c>
      <c r="BW267" s="80" t="n">
        <f aca="false" ca="false" dt2D="false" dtr="false" t="normal">40*LOG10(BM267)</f>
        <v>120.02170116369177</v>
      </c>
      <c r="BY267" s="165" t="n">
        <f aca="false" ca="false" dt2D="false" dtr="false" t="normal">10*LOG10($D$29*($D$23/1000000)/2)+$J$12+10*LOG10(BM267)</f>
        <v>26.70513911117823</v>
      </c>
      <c r="BZ267" s="80" t="n">
        <f aca="false" ca="false" dt2D="false" dtr="false" t="normal">$BN$4-(BW267+BP267)+$BX$4+BY267</f>
        <v>55.478036865901856</v>
      </c>
    </row>
    <row outlineLevel="0" r="268">
      <c r="BL268" s="148" t="n">
        <f aca="false" ca="false" dt2D="false" dtr="false" t="normal">BL267+1</f>
        <v>265</v>
      </c>
      <c r="BM268" s="169" t="n">
        <f aca="false" ca="false" dt2D="false" dtr="false" t="normal">BM267+$J$46</f>
        <v>1005</v>
      </c>
      <c r="BO268" s="170" t="n">
        <f aca="false" ca="false" dt2D="false" dtr="false" t="normal">20*LOG10(BM268)</f>
        <v>60.04332123513016</v>
      </c>
      <c r="BP268" s="170" t="n">
        <f aca="false" ca="false" dt2D="false" dtr="false" t="normal">2*$J$6*(BM268/1000)</f>
        <v>35.22851159536186</v>
      </c>
      <c r="BQ268" s="171" t="n">
        <f aca="false" ca="false" dt2D="false" dtr="false" t="normal">$BN$4-(BO268+BP268)+$BN$8+$BN$10</f>
        <v>83.55862924285178</v>
      </c>
      <c r="BR268" s="149" t="n">
        <f aca="false" ca="false" dt2D="false" dtr="false" t="normal">POWER(10, (BQ268+$D$16)*0.05)*1000</f>
        <v>0.012050954567077395</v>
      </c>
      <c r="BS268" s="172" t="n">
        <f aca="false" ca="false" dt2D="false" dtr="false" t="normal">POWER(10, 0.05*(BO268+BP268))</f>
        <v>58021.85929288566</v>
      </c>
      <c r="BT268" s="149" t="n">
        <f aca="false" ca="false" dt2D="false" dtr="false" t="normal">BR268*BS268</f>
        <v>699.2187902359224</v>
      </c>
      <c r="BW268" s="80" t="n">
        <f aca="false" ca="false" dt2D="false" dtr="false" t="normal">40*LOG10(BM268)</f>
        <v>120.08664247026032</v>
      </c>
      <c r="BY268" s="165" t="n">
        <f aca="false" ca="false" dt2D="false" dtr="false" t="normal">10*LOG10($D$29*($D$23/1000000)/2)+$J$12+10*LOG10(BM268)</f>
        <v>26.721374437820366</v>
      </c>
      <c r="BZ268" s="80" t="n">
        <f aca="false" ca="false" dt2D="false" dtr="false" t="normal">$BN$4-(BW268+BP268)+$BX$4+BY268</f>
        <v>55.29788121584351</v>
      </c>
    </row>
    <row outlineLevel="0" r="269">
      <c r="BL269" s="148" t="n">
        <f aca="false" ca="false" dt2D="false" dtr="false" t="normal">BL268+1</f>
        <v>266</v>
      </c>
      <c r="BM269" s="169" t="n">
        <f aca="false" ca="false" dt2D="false" dtr="false" t="normal">BM268+$J$46</f>
        <v>1008.75</v>
      </c>
      <c r="BO269" s="170" t="n">
        <f aca="false" ca="false" dt2D="false" dtr="false" t="normal">20*LOG10(BM269)</f>
        <v>60.075670954602536</v>
      </c>
      <c r="BP269" s="170" t="n">
        <f aca="false" ca="false" dt2D="false" dtr="false" t="normal">2*$J$6*(BM269/1000)</f>
        <v>35.35996126549381</v>
      </c>
      <c r="BQ269" s="171" t="n">
        <f aca="false" ca="false" dt2D="false" dtr="false" t="normal">$BN$4-(BO269+BP269)+$BN$8+$BN$10</f>
        <v>83.39482985324744</v>
      </c>
      <c r="BR269" s="149" t="n">
        <f aca="false" ca="false" dt2D="false" dtr="false" t="normal">POWER(10, (BQ269+$D$16)*0.05)*1000</f>
        <v>0.011825825862818714</v>
      </c>
      <c r="BS269" s="172" t="n">
        <f aca="false" ca="false" dt2D="false" dtr="false" t="normal">POWER(10, 0.05*(BO269+BP269))</f>
        <v>59126.42367196687</v>
      </c>
      <c r="BT269" s="149" t="n">
        <f aca="false" ca="false" dt2D="false" dtr="false" t="normal">BR269*BS269</f>
        <v>699.2187902359225</v>
      </c>
      <c r="BW269" s="80" t="n">
        <f aca="false" ca="false" dt2D="false" dtr="false" t="normal">40*LOG10(BM269)</f>
        <v>120.15134190920507</v>
      </c>
      <c r="BY269" s="165" t="n">
        <f aca="false" ca="false" dt2D="false" dtr="false" t="normal">10*LOG10($D$29*($D$23/1000000)/2)+$J$12+10*LOG10(BM269)</f>
        <v>26.737549297556555</v>
      </c>
      <c r="BZ269" s="80" t="n">
        <f aca="false" ca="false" dt2D="false" dtr="false" t="normal">$BN$4-(BW269+BP269)+$BX$4+BY269</f>
        <v>55.117906966503014</v>
      </c>
    </row>
    <row outlineLevel="0" r="270">
      <c r="BL270" s="148" t="n">
        <f aca="false" ca="false" dt2D="false" dtr="false" t="normal">BL269+1</f>
        <v>267</v>
      </c>
      <c r="BM270" s="169" t="n">
        <f aca="false" ca="false" dt2D="false" dtr="false" t="normal">BM269+$J$46</f>
        <v>1012.5</v>
      </c>
      <c r="BO270" s="170" t="n">
        <f aca="false" ca="false" dt2D="false" dtr="false" t="normal">20*LOG10(BM270)</f>
        <v>60.107900637734126</v>
      </c>
      <c r="BP270" s="170" t="n">
        <f aca="false" ca="false" dt2D="false" dtr="false" t="normal">2*$J$6*(BM270/1000)</f>
        <v>35.49141093562575</v>
      </c>
      <c r="BQ270" s="171" t="n">
        <f aca="false" ca="false" dt2D="false" dtr="false" t="normal">$BN$4-(BO270+BP270)+$BN$8+$BN$10</f>
        <v>83.23115049998393</v>
      </c>
      <c r="BR270" s="149" t="n">
        <f aca="false" ca="false" dt2D="false" dtr="false" t="normal">POWER(10, (BQ270+$D$16)*0.05)*1000</f>
        <v>0.01160506325528592</v>
      </c>
      <c r="BS270" s="172" t="n">
        <f aca="false" ca="false" dt2D="false" dtr="false" t="normal">POWER(10, 0.05*(BO270+BP270))</f>
        <v>60251.18302715321</v>
      </c>
      <c r="BT270" s="149" t="n">
        <f aca="false" ca="false" dt2D="false" dtr="false" t="normal">BR270*BS270</f>
        <v>699.2187902359224</v>
      </c>
      <c r="BW270" s="80" t="n">
        <f aca="false" ca="false" dt2D="false" dtr="false" t="normal">40*LOG10(BM270)</f>
        <v>120.21580127546825</v>
      </c>
      <c r="BY270" s="165" t="n">
        <f aca="false" ca="false" dt2D="false" dtr="false" t="normal">10*LOG10($D$29*($D$23/1000000)/2)+$J$12+10*LOG10(BM270)</f>
        <v>26.75366413912235</v>
      </c>
      <c r="BZ270" s="80" t="n">
        <f aca="false" ca="false" dt2D="false" dtr="false" t="normal">$BN$4-(BW270+BP270)+$BX$4+BY270</f>
        <v>54.93811277167367</v>
      </c>
    </row>
    <row outlineLevel="0" r="271">
      <c r="BL271" s="148" t="n">
        <f aca="false" ca="false" dt2D="false" dtr="false" t="normal">BL270+1</f>
        <v>268</v>
      </c>
      <c r="BM271" s="169" t="n">
        <f aca="false" ca="false" dt2D="false" dtr="false" t="normal">BM270+$J$46</f>
        <v>1016.25</v>
      </c>
      <c r="BO271" s="170" t="n">
        <f aca="false" ca="false" dt2D="false" dtr="false" t="normal">20*LOG10(BM271)</f>
        <v>60.14001117204249</v>
      </c>
      <c r="BP271" s="170" t="n">
        <f aca="false" ca="false" dt2D="false" dtr="false" t="normal">2*$J$6*(BM271/1000)</f>
        <v>35.62286060575771</v>
      </c>
      <c r="BQ271" s="171" t="n">
        <f aca="false" ca="false" dt2D="false" dtr="false" t="normal">$BN$4-(BO271+BP271)+$BN$8+$BN$10</f>
        <v>83.0675902955436</v>
      </c>
      <c r="BR271" s="149" t="n">
        <f aca="false" ca="false" dt2D="false" dtr="false" t="normal">POWER(10, (BQ271+$D$16)*0.05)*1000</f>
        <v>0.01138857803038184</v>
      </c>
      <c r="BS271" s="172" t="n">
        <f aca="false" ca="false" dt2D="false" dtr="false" t="normal">POWER(10, 0.05*(BO271+BP271))</f>
        <v>61396.49641689979</v>
      </c>
      <c r="BT271" s="149" t="n">
        <f aca="false" ca="false" dt2D="false" dtr="false" t="normal">BR271*BS271</f>
        <v>699.2187902359223</v>
      </c>
      <c r="BW271" s="80" t="n">
        <f aca="false" ca="false" dt2D="false" dtr="false" t="normal">40*LOG10(BM271)</f>
        <v>120.28002234408498</v>
      </c>
      <c r="BY271" s="165" t="n">
        <f aca="false" ca="false" dt2D="false" dtr="false" t="normal">10*LOG10($D$29*($D$23/1000000)/2)+$J$12+10*LOG10(BM271)</f>
        <v>26.769719406276533</v>
      </c>
      <c r="BZ271" s="80" t="n">
        <f aca="false" ca="false" dt2D="false" dtr="false" t="normal">$BN$4-(BW271+BP271)+$BX$4+BY271</f>
        <v>54.758497300079156</v>
      </c>
    </row>
    <row outlineLevel="0" r="272">
      <c r="BL272" s="148" t="n">
        <f aca="false" ca="false" dt2D="false" dtr="false" t="normal">BL271+1</f>
        <v>269</v>
      </c>
      <c r="BM272" s="169" t="n">
        <f aca="false" ca="false" dt2D="false" dtr="false" t="normal">BM271+$J$46</f>
        <v>1020</v>
      </c>
      <c r="BO272" s="170" t="n">
        <f aca="false" ca="false" dt2D="false" dtr="false" t="normal">20*LOG10(BM272)</f>
        <v>60.17200343523835</v>
      </c>
      <c r="BP272" s="170" t="n">
        <f aca="false" ca="false" dt2D="false" dtr="false" t="normal">2*$J$6*(BM272/1000)</f>
        <v>35.75431027588965</v>
      </c>
      <c r="BQ272" s="171" t="n">
        <f aca="false" ca="false" dt2D="false" dtr="false" t="normal">$BN$4-(BO272+BP272)+$BN$8+$BN$10</f>
        <v>82.90414836221579</v>
      </c>
      <c r="BR272" s="149" t="n">
        <f aca="false" ca="false" dt2D="false" dtr="false" t="normal">POWER(10, (BQ272+$D$16)*0.05)*1000</f>
        <v>0.011176283382910716</v>
      </c>
      <c r="BS272" s="172" t="n">
        <f aca="false" ca="false" dt2D="false" dtr="false" t="normal">POWER(10, 0.05*(BO272+BP272))</f>
        <v>62562.72915422623</v>
      </c>
      <c r="BT272" s="149" t="n">
        <f aca="false" ca="false" dt2D="false" dtr="false" t="normal">BR272*BS272</f>
        <v>699.2187902359224</v>
      </c>
      <c r="BW272" s="80" t="n">
        <f aca="false" ca="false" dt2D="false" dtr="false" t="normal">40*LOG10(BM272)</f>
        <v>120.3440068704767</v>
      </c>
      <c r="BY272" s="165" t="n">
        <f aca="false" ca="false" dt2D="false" dtr="false" t="normal">10*LOG10($D$29*($D$23/1000000)/2)+$J$12+10*LOG10(BM272)</f>
        <v>26.785715537874463</v>
      </c>
      <c r="BZ272" s="80" t="n">
        <f aca="false" ca="false" dt2D="false" dtr="false" t="normal">$BN$4-(BW272+BP272)+$BX$4+BY272</f>
        <v>54.57905923515344</v>
      </c>
    </row>
    <row outlineLevel="0" r="273">
      <c r="BL273" s="148" t="n">
        <f aca="false" ca="false" dt2D="false" dtr="false" t="normal">BL272+1</f>
        <v>270</v>
      </c>
      <c r="BM273" s="169" t="n">
        <f aca="false" ca="false" dt2D="false" dtr="false" t="normal">BM272+$J$46</f>
        <v>1023.75</v>
      </c>
      <c r="BO273" s="170" t="n">
        <f aca="false" ca="false" dt2D="false" dtr="false" t="normal">20*LOG10(BM273)</f>
        <v>60.2038782953695</v>
      </c>
      <c r="BP273" s="170" t="n">
        <f aca="false" ca="false" dt2D="false" dtr="false" t="normal">2*$J$6*(BM273/1000)</f>
        <v>35.885759946021594</v>
      </c>
      <c r="BQ273" s="171" t="n">
        <f aca="false" ca="false" dt2D="false" dtr="false" t="normal">$BN$4-(BO273+BP273)+$BN$8+$BN$10</f>
        <v>82.7408238319527</v>
      </c>
      <c r="BR273" s="149" t="n">
        <f aca="false" ca="false" dt2D="false" dtr="false" t="normal">POWER(10, (BQ273+$D$16)*0.05)*1000</f>
        <v>0.010968094372573258</v>
      </c>
      <c r="BS273" s="172" t="n">
        <f aca="false" ca="false" dt2D="false" dtr="false" t="normal">POWER(10, 0.05*(BO273+BP273))</f>
        <v>63750.25291397784</v>
      </c>
      <c r="BT273" s="149" t="n">
        <f aca="false" ca="false" dt2D="false" dtr="false" t="normal">BR273*BS273</f>
        <v>699.2187902359224</v>
      </c>
      <c r="BW273" s="80" t="n">
        <f aca="false" ca="false" dt2D="false" dtr="false" t="normal">40*LOG10(BM273)</f>
        <v>120.407756590739</v>
      </c>
      <c r="BY273" s="165" t="n">
        <f aca="false" ca="false" dt2D="false" dtr="false" t="normal">10*LOG10($D$29*($D$23/1000000)/2)+$J$12+10*LOG10(BM273)</f>
        <v>26.801652967940036</v>
      </c>
      <c r="BZ273" s="80" t="n">
        <f aca="false" ca="false" dt2D="false" dtr="false" t="normal">$BN$4-(BW273+BP273)+$BX$4+BY273</f>
        <v>54.39979727482477</v>
      </c>
    </row>
    <row outlineLevel="0" r="274">
      <c r="BL274" s="148" t="n">
        <f aca="false" ca="false" dt2D="false" dtr="false" t="normal">BL273+1</f>
        <v>271</v>
      </c>
      <c r="BM274" s="169" t="n">
        <f aca="false" ca="false" dt2D="false" dtr="false" t="normal">BM273+$J$46</f>
        <v>1027.5</v>
      </c>
      <c r="BO274" s="170" t="n">
        <f aca="false" ca="false" dt2D="false" dtr="false" t="normal">20*LOG10(BM274)</f>
        <v>60.23563661096213</v>
      </c>
      <c r="BP274" s="170" t="n">
        <f aca="false" ca="false" dt2D="false" dtr="false" t="normal">2*$J$6*(BM274/1000)</f>
        <v>36.01720961615354</v>
      </c>
      <c r="BQ274" s="171" t="n">
        <f aca="false" ca="false" dt2D="false" dtr="false" t="normal">$BN$4-(BO274+BP274)+$BN$8+$BN$10</f>
        <v>82.57761584622813</v>
      </c>
      <c r="BR274" s="149" t="n">
        <f aca="false" ca="false" dt2D="false" dtr="false" t="normal">POWER(10, (BQ274+$D$16)*0.05)*1000</f>
        <v>0.010763927881061447</v>
      </c>
      <c r="BS274" s="172" t="n">
        <f aca="false" ca="false" dt2D="false" dtr="false" t="normal">POWER(10, 0.05*(BO274+BP274))</f>
        <v>64959.445841899564</v>
      </c>
      <c r="BT274" s="149" t="n">
        <f aca="false" ca="false" dt2D="false" dtr="false" t="normal">BR274*BS274</f>
        <v>699.2187902359238</v>
      </c>
      <c r="BW274" s="80" t="n">
        <f aca="false" ca="false" dt2D="false" dtr="false" t="normal">40*LOG10(BM274)</f>
        <v>120.47127322192426</v>
      </c>
      <c r="BY274" s="165" t="n">
        <f aca="false" ca="false" dt2D="false" dtr="false" t="normal">10*LOG10($D$29*($D$23/1000000)/2)+$J$12+10*LOG10(BM274)</f>
        <v>26.817532125736353</v>
      </c>
      <c r="BZ274" s="80" t="n">
        <f aca="false" ca="false" dt2D="false" dtr="false" t="normal">$BN$4-(BW274+BP274)+$BX$4+BY274</f>
        <v>54.220710131303875</v>
      </c>
    </row>
    <row outlineLevel="0" r="275">
      <c r="BL275" s="148" t="n">
        <f aca="false" ca="false" dt2D="false" dtr="false" t="normal">BL274+1</f>
        <v>272</v>
      </c>
      <c r="BM275" s="169" t="n">
        <f aca="false" ca="false" dt2D="false" dtr="false" t="normal">BM274+$J$46</f>
        <v>1031.25</v>
      </c>
      <c r="BO275" s="170" t="n">
        <f aca="false" ca="false" dt2D="false" dtr="false" t="normal">20*LOG10(BM275)</f>
        <v>60.267279231159634</v>
      </c>
      <c r="BP275" s="170" t="n">
        <f aca="false" ca="false" dt2D="false" dtr="false" t="normal">2*$J$6*(BM275/1000)</f>
        <v>36.14865928628549</v>
      </c>
      <c r="BQ275" s="171" t="n">
        <f aca="false" ca="false" dt2D="false" dtr="false" t="normal">$BN$4-(BO275+BP275)+$BN$8+$BN$10</f>
        <v>82.41452355589867</v>
      </c>
      <c r="BR275" s="149" t="n">
        <f aca="false" ca="false" dt2D="false" dtr="false" t="normal">POWER(10, (BQ275+$D$16)*0.05)*1000</f>
        <v>0.010563702570221586</v>
      </c>
      <c r="BS275" s="172" t="n">
        <f aca="false" ca="false" dt2D="false" dtr="false" t="normal">POWER(10, 0.05*(BO275+BP275))</f>
        <v>66190.69266555991</v>
      </c>
      <c r="BT275" s="149" t="n">
        <f aca="false" ca="false" dt2D="false" dtr="false" t="normal">BR275*BS275</f>
        <v>699.2187902359224</v>
      </c>
      <c r="BW275" s="80" t="n">
        <f aca="false" ca="false" dt2D="false" dtr="false" t="normal">40*LOG10(BM275)</f>
        <v>120.53455846231927</v>
      </c>
      <c r="BY275" s="165" t="n">
        <f aca="false" ca="false" dt2D="false" dtr="false" t="normal">10*LOG10($D$29*($D$23/1000000)/2)+$J$12+10*LOG10(BM275)</f>
        <v>26.833353435835104</v>
      </c>
      <c r="BZ275" s="80" t="n">
        <f aca="false" ca="false" dt2D="false" dtr="false" t="normal">$BN$4-(BW275+BP275)+$BX$4+BY275</f>
        <v>54.04179653087567</v>
      </c>
    </row>
    <row outlineLevel="0" r="276">
      <c r="BL276" s="148" t="n">
        <f aca="false" ca="false" dt2D="false" dtr="false" t="normal">BL275+1</f>
        <v>273</v>
      </c>
      <c r="BM276" s="169" t="n">
        <f aca="false" ca="false" dt2D="false" dtr="false" t="normal">BM275+$J$46</f>
        <v>1035</v>
      </c>
      <c r="BO276" s="170" t="n">
        <f aca="false" ca="false" dt2D="false" dtr="false" t="normal">20*LOG10(BM276)</f>
        <v>60.29880699585873</v>
      </c>
      <c r="BP276" s="170" t="n">
        <f aca="false" ca="false" dt2D="false" dtr="false" t="normal">2*$J$6*(BM276/1000)</f>
        <v>36.280108956417436</v>
      </c>
      <c r="BQ276" s="171" t="n">
        <f aca="false" ca="false" dt2D="false" dtr="false" t="normal">$BN$4-(BO276+BP276)+$BN$8+$BN$10</f>
        <v>82.25154612106763</v>
      </c>
      <c r="BR276" s="149" t="n">
        <f aca="false" ca="false" dt2D="false" dtr="false" t="normal">POWER(10, (BQ276+$D$16)*0.05)*1000</f>
        <v>0.010367338841257906</v>
      </c>
      <c r="BS276" s="172" t="n">
        <f aca="false" ca="false" dt2D="false" dtr="false" t="normal">POWER(10, 0.05*(BO276+BP276))</f>
        <v>67444.38480715125</v>
      </c>
      <c r="BT276" s="149" t="n">
        <f aca="false" ca="false" dt2D="false" dtr="false" t="normal">BR276*BS276</f>
        <v>699.2187902359237</v>
      </c>
      <c r="BW276" s="80" t="n">
        <f aca="false" ca="false" dt2D="false" dtr="false" t="normal">40*LOG10(BM276)</f>
        <v>120.59761399171747</v>
      </c>
      <c r="BY276" s="165" t="n">
        <f aca="false" ca="false" dt2D="false" dtr="false" t="normal">10*LOG10($D$29*($D$23/1000000)/2)+$J$12+10*LOG10(BM276)</f>
        <v>26.849117318184653</v>
      </c>
      <c r="BZ276" s="80" t="n">
        <f aca="false" ca="false" dt2D="false" dtr="false" t="normal">$BN$4-(BW276+BP276)+$BX$4+BY276</f>
        <v>53.86305521369508</v>
      </c>
    </row>
    <row outlineLevel="0" r="277">
      <c r="BL277" s="148" t="n">
        <f aca="false" ca="false" dt2D="false" dtr="false" t="normal">BL276+1</f>
        <v>274</v>
      </c>
      <c r="BM277" s="169" t="n">
        <f aca="false" ca="false" dt2D="false" dtr="false" t="normal">BM276+$J$46</f>
        <v>1038.75</v>
      </c>
      <c r="BO277" s="170" t="n">
        <f aca="false" ca="false" dt2D="false" dtr="false" t="normal">20*LOG10(BM277)</f>
        <v>60.33022073584335</v>
      </c>
      <c r="BP277" s="170" t="n">
        <f aca="false" ca="false" dt2D="false" dtr="false" t="normal">2*$J$6*(BM277/1000)</f>
        <v>36.411558626549386</v>
      </c>
      <c r="BQ277" s="171" t="n">
        <f aca="false" ca="false" dt2D="false" dtr="false" t="normal">$BN$4-(BO277+BP277)+$BN$8+$BN$10</f>
        <v>82.08868271095106</v>
      </c>
      <c r="BR277" s="149" t="n">
        <f aca="false" ca="false" dt2D="false" dtr="false" t="normal">POWER(10, (BQ277+$D$16)*0.05)*1000</f>
        <v>0.01017475879494691</v>
      </c>
      <c r="BS277" s="172" t="n">
        <f aca="false" ca="false" dt2D="false" dtr="false" t="normal">POWER(10, 0.05*(BO277+BP277))</f>
        <v>68720.92049820158</v>
      </c>
      <c r="BT277" s="149" t="n">
        <f aca="false" ca="false" dt2D="false" dtr="false" t="normal">BR277*BS277</f>
        <v>699.2187902359238</v>
      </c>
      <c r="BW277" s="80" t="n">
        <f aca="false" ca="false" dt2D="false" dtr="false" t="normal">40*LOG10(BM277)</f>
        <v>120.6604414716867</v>
      </c>
      <c r="BY277" s="165" t="n">
        <f aca="false" ca="false" dt2D="false" dtr="false" t="normal">10*LOG10($D$29*($D$23/1000000)/2)+$J$12+10*LOG10(BM277)</f>
        <v>26.86482418817696</v>
      </c>
      <c r="BZ277" s="80" t="n">
        <f aca="false" ca="false" dt2D="false" dtr="false" t="normal">$BN$4-(BW277+BP277)+$BX$4+BY277</f>
        <v>53.6844849335862</v>
      </c>
    </row>
    <row outlineLevel="0" r="278">
      <c r="BL278" s="148" t="n">
        <f aca="false" ca="false" dt2D="false" dtr="false" t="normal">BL277+1</f>
        <v>275</v>
      </c>
      <c r="BM278" s="169" t="n">
        <f aca="false" ca="false" dt2D="false" dtr="false" t="normal">BM277+$J$46</f>
        <v>1042.5</v>
      </c>
      <c r="BO278" s="170" t="n">
        <f aca="false" ca="false" dt2D="false" dtr="false" t="normal">20*LOG10(BM278)</f>
        <v>60.3615212729159</v>
      </c>
      <c r="BP278" s="170" t="n">
        <f aca="false" ca="false" dt2D="false" dtr="false" t="normal">2*$J$6*(BM278/1000)</f>
        <v>36.54300829668133</v>
      </c>
      <c r="BQ278" s="171" t="n">
        <f aca="false" ca="false" dt2D="false" dtr="false" t="normal">$BN$4-(BO278+BP278)+$BN$8+$BN$10</f>
        <v>81.92593250374657</v>
      </c>
      <c r="BR278" s="149" t="n">
        <f aca="false" ca="false" dt2D="false" dtr="false" t="normal">POWER(10, (BQ278+$D$16)*0.05)*1000</f>
        <v>0.009985886192836786</v>
      </c>
      <c r="BS278" s="172" t="n">
        <f aca="false" ca="false" dt2D="false" dtr="false" t="normal">POWER(10, 0.05*(BO278+BP278))</f>
        <v>70020.70489622613</v>
      </c>
      <c r="BT278" s="149" t="n">
        <f aca="false" ca="false" dt2D="false" dtr="false" t="normal">BR278*BS278</f>
        <v>699.2187902359236</v>
      </c>
      <c r="BW278" s="80" t="n">
        <f aca="false" ca="false" dt2D="false" dtr="false" t="normal">40*LOG10(BM278)</f>
        <v>120.7230425458318</v>
      </c>
      <c r="BY278" s="165" t="n">
        <f aca="false" ca="false" dt2D="false" dtr="false" t="normal">10*LOG10($D$29*($D$23/1000000)/2)+$J$12+10*LOG10(BM278)</f>
        <v>26.880474456713237</v>
      </c>
      <c r="BZ278" s="80" t="n">
        <f aca="false" ca="false" dt2D="false" dtr="false" t="normal">$BN$4-(BW278+BP278)+$BX$4+BY278</f>
        <v>53.50608445784544</v>
      </c>
    </row>
    <row outlineLevel="0" r="279">
      <c r="BL279" s="148" t="n">
        <f aca="false" ca="false" dt2D="false" dtr="false" t="normal">BL278+1</f>
        <v>276</v>
      </c>
      <c r="BM279" s="169" t="n">
        <f aca="false" ca="false" dt2D="false" dtr="false" t="normal">BM278+$J$46</f>
        <v>1046.25</v>
      </c>
      <c r="BO279" s="170" t="n">
        <f aca="false" ca="false" dt2D="false" dtr="false" t="normal">20*LOG10(BM279)</f>
        <v>60.39270942002632</v>
      </c>
      <c r="BP279" s="170" t="n">
        <f aca="false" ca="false" dt2D="false" dtr="false" t="normal">2*$J$6*(BM279/1000)</f>
        <v>36.67445796681328</v>
      </c>
      <c r="BQ279" s="171" t="n">
        <f aca="false" ca="false" dt2D="false" dtr="false" t="normal">$BN$4-(BO279+BP279)+$BN$8+$BN$10</f>
        <v>81.7632946865042</v>
      </c>
      <c r="BR279" s="149" t="n">
        <f aca="false" ca="false" dt2D="false" dtr="false" t="normal">POWER(10, (BQ279+$D$16)*0.05)*1000</f>
        <v>0.009800646419403864</v>
      </c>
      <c r="BS279" s="172" t="n">
        <f aca="false" ca="false" dt2D="false" dtr="false" t="normal">POWER(10, 0.05*(BO279+BP279))</f>
        <v>71344.15020335496</v>
      </c>
      <c r="BT279" s="149" t="n">
        <f aca="false" ca="false" dt2D="false" dtr="false" t="normal">BR279*BS279</f>
        <v>699.2187902359223</v>
      </c>
      <c r="BW279" s="80" t="n">
        <f aca="false" ca="false" dt2D="false" dtr="false" t="normal">40*LOG10(BM279)</f>
        <v>120.78541884005264</v>
      </c>
      <c r="BY279" s="165" t="n">
        <f aca="false" ca="false" dt2D="false" dtr="false" t="normal">10*LOG10($D$29*($D$23/1000000)/2)+$J$12+10*LOG10(BM279)</f>
        <v>26.896068530268447</v>
      </c>
      <c r="BZ279" s="80" t="n">
        <f aca="false" ca="false" dt2D="false" dtr="false" t="normal">$BN$4-(BW279+BP279)+$BX$4+BY279</f>
        <v>53.32785256704787</v>
      </c>
    </row>
    <row outlineLevel="0" r="280">
      <c r="BL280" s="148" t="n">
        <f aca="false" ca="false" dt2D="false" dtr="false" t="normal">BL279+1</f>
        <v>277</v>
      </c>
      <c r="BM280" s="169" t="n">
        <f aca="false" ca="false" dt2D="false" dtr="false" t="normal">BM279+$J$46</f>
        <v>1050</v>
      </c>
      <c r="BO280" s="170" t="n">
        <f aca="false" ca="false" dt2D="false" dtr="false" t="normal">20*LOG10(BM280)</f>
        <v>60.423785981398765</v>
      </c>
      <c r="BP280" s="170" t="n">
        <f aca="false" ca="false" dt2D="false" dtr="false" t="normal">2*$J$6*(BM280/1000)</f>
        <v>36.80590763694523</v>
      </c>
      <c r="BQ280" s="171" t="n">
        <f aca="false" ca="false" dt2D="false" dtr="false" t="normal">$BN$4-(BO280+BP280)+$BN$8+$BN$10</f>
        <v>81.60076845499981</v>
      </c>
      <c r="BR280" s="149" t="n">
        <f aca="false" ca="false" dt2D="false" dtr="false" t="normal">POWER(10, (BQ280+$D$16)*0.05)*1000</f>
        <v>0.009618966445141233</v>
      </c>
      <c r="BS280" s="172" t="n">
        <f aca="false" ca="false" dt2D="false" dtr="false" t="normal">POWER(10, 0.05*(BO280+BP280))</f>
        <v>72691.67578696714</v>
      </c>
      <c r="BT280" s="149" t="n">
        <f aca="false" ca="false" dt2D="false" dtr="false" t="normal">BR280*BS280</f>
        <v>699.2187902359224</v>
      </c>
      <c r="BW280" s="80" t="n">
        <f aca="false" ca="false" dt2D="false" dtr="false" t="normal">40*LOG10(BM280)</f>
        <v>120.84757196279753</v>
      </c>
      <c r="BY280" s="165" t="n">
        <f aca="false" ca="false" dt2D="false" dtr="false" t="normal">10*LOG10($D$29*($D$23/1000000)/2)+$J$12+10*LOG10(BM280)</f>
        <v>26.91160681095467</v>
      </c>
      <c r="BZ280" s="80" t="n">
        <f aca="false" ca="false" dt2D="false" dtr="false" t="normal">$BN$4-(BW280+BP280)+$BX$4+BY280</f>
        <v>53.14978805485724</v>
      </c>
    </row>
    <row outlineLevel="0" r="281">
      <c r="BL281" s="148" t="n">
        <f aca="false" ca="false" dt2D="false" dtr="false" t="normal">BL280+1</f>
        <v>278</v>
      </c>
      <c r="BM281" s="169" t="n">
        <f aca="false" ca="false" dt2D="false" dtr="false" t="normal">BM280+$J$46</f>
        <v>1053.75</v>
      </c>
      <c r="BO281" s="170" t="n">
        <f aca="false" ca="false" dt2D="false" dtr="false" t="normal">20*LOG10(BM281)</f>
        <v>60.45475175265597</v>
      </c>
      <c r="BP281" s="170" t="n">
        <f aca="false" ca="false" dt2D="false" dtr="false" t="normal">2*$J$6*(BM281/1000)</f>
        <v>36.93735730707717</v>
      </c>
      <c r="BQ281" s="171" t="n">
        <f aca="false" ca="false" dt2D="false" dtr="false" t="normal">$BN$4-(BO281+BP281)+$BN$8+$BN$10</f>
        <v>81.43835301361065</v>
      </c>
      <c r="BR281" s="149" t="n">
        <f aca="false" ca="false" dt2D="false" dtr="false" t="normal">POWER(10, (BQ281+$D$16)*0.05)*1000</f>
        <v>0.009440774790554135</v>
      </c>
      <c r="BS281" s="172" t="n">
        <f aca="false" ca="false" dt2D="false" dtr="false" t="normal">POWER(10, 0.05*(BO281+BP281))</f>
        <v>74063.70830236514</v>
      </c>
      <c r="BT281" s="149" t="n">
        <f aca="false" ca="false" dt2D="false" dtr="false" t="normal">BR281*BS281</f>
        <v>699.2187902359237</v>
      </c>
      <c r="BW281" s="80" t="n">
        <f aca="false" ca="false" dt2D="false" dtr="false" t="normal">40*LOG10(BM281)</f>
        <v>120.90950350531195</v>
      </c>
      <c r="BY281" s="165" t="n">
        <f aca="false" ca="false" dt2D="false" dtr="false" t="normal">10*LOG10($D$29*($D$23/1000000)/2)+$J$12+10*LOG10(BM281)</f>
        <v>26.927089696583273</v>
      </c>
      <c r="BZ281" s="80" t="n">
        <f aca="false" ca="false" dt2D="false" dtr="false" t="normal">$BN$4-(BW281+BP281)+$BX$4+BY281</f>
        <v>52.97188972783949</v>
      </c>
    </row>
    <row outlineLevel="0" r="282">
      <c r="BL282" s="148" t="n">
        <f aca="false" ca="false" dt2D="false" dtr="false" t="normal">BL281+1</f>
        <v>279</v>
      </c>
      <c r="BM282" s="169" t="n">
        <f aca="false" ca="false" dt2D="false" dtr="false" t="normal">BM281+$J$46</f>
        <v>1057.5</v>
      </c>
      <c r="BO282" s="170" t="n">
        <f aca="false" ca="false" dt2D="false" dtr="false" t="normal">20*LOG10(BM282)</f>
        <v>60.4856075209416</v>
      </c>
      <c r="BP282" s="170" t="n">
        <f aca="false" ca="false" dt2D="false" dtr="false" t="normal">2*$J$6*(BM282/1000)</f>
        <v>37.06880697720913</v>
      </c>
      <c r="BQ282" s="171" t="n">
        <f aca="false" ca="false" dt2D="false" dtr="false" t="normal">$BN$4-(BO282+BP282)+$BN$8+$BN$10</f>
        <v>81.27604757519308</v>
      </c>
      <c r="BR282" s="149" t="n">
        <f aca="false" ca="false" dt2D="false" dtr="false" t="normal">POWER(10, (BQ282+$D$16)*0.05)*1000</f>
        <v>0.009266001491037755</v>
      </c>
      <c r="BS282" s="172" t="n">
        <f aca="false" ca="false" dt2D="false" dtr="false" t="normal">POWER(10, 0.05*(BO282+BP282))</f>
        <v>75460.68181752625</v>
      </c>
      <c r="BT282" s="149" t="n">
        <f aca="false" ca="false" dt2D="false" dtr="false" t="normal">BR282*BS282</f>
        <v>699.2187902359238</v>
      </c>
      <c r="BW282" s="80" t="n">
        <f aca="false" ca="false" dt2D="false" dtr="false" t="normal">40*LOG10(BM282)</f>
        <v>120.9712150418832</v>
      </c>
      <c r="BY282" s="165" t="n">
        <f aca="false" ca="false" dt2D="false" dtr="false" t="normal">10*LOG10($D$29*($D$23/1000000)/2)+$J$12+10*LOG10(BM282)</f>
        <v>26.942517580726086</v>
      </c>
      <c r="BZ282" s="80" t="n">
        <f aca="false" ca="false" dt2D="false" dtr="false" t="normal">$BN$4-(BW282+BP282)+$BX$4+BY282</f>
        <v>52.79415640527908</v>
      </c>
    </row>
    <row outlineLevel="0" r="283">
      <c r="BL283" s="148" t="n">
        <f aca="false" ca="false" dt2D="false" dtr="false" t="normal">BL282+1</f>
        <v>280</v>
      </c>
      <c r="BM283" s="169" t="n">
        <f aca="false" ca="false" dt2D="false" dtr="false" t="normal">BM282+$J$46</f>
        <v>1061.25</v>
      </c>
      <c r="BO283" s="170" t="n">
        <f aca="false" ca="false" dt2D="false" dtr="false" t="normal">20*LOG10(BM283)</f>
        <v>60.51635406504018</v>
      </c>
      <c r="BP283" s="170" t="n">
        <f aca="false" ca="false" dt2D="false" dtr="false" t="normal">2*$J$6*(BM283/1000)</f>
        <v>37.20025664734107</v>
      </c>
      <c r="BQ283" s="171" t="n">
        <f aca="false" ca="false" dt2D="false" dtr="false" t="normal">$BN$4-(BO283+BP283)+$BN$8+$BN$10</f>
        <v>81.11385136096254</v>
      </c>
      <c r="BR283" s="149" t="n">
        <f aca="false" ca="false" dt2D="false" dtr="false" t="normal">POWER(10, (BQ283+$D$16)*0.05)*1000</f>
        <v>0.009094578062614272</v>
      </c>
      <c r="BS283" s="172" t="n">
        <f aca="false" ca="false" dt2D="false" dtr="false" t="normal">POWER(10, 0.05*(BO283+BP283))</f>
        <v>76883.03793996235</v>
      </c>
      <c r="BT283" s="149" t="n">
        <f aca="false" ca="false" dt2D="false" dtr="false" t="normal">BR283*BS283</f>
        <v>699.2187902359224</v>
      </c>
      <c r="BW283" s="80" t="n">
        <f aca="false" ca="false" dt2D="false" dtr="false" t="normal">40*LOG10(BM283)</f>
        <v>121.03270813008037</v>
      </c>
      <c r="BY283" s="165" t="n">
        <f aca="false" ca="false" dt2D="false" dtr="false" t="normal">10*LOG10($D$29*($D$23/1000000)/2)+$J$12+10*LOG10(BM283)</f>
        <v>26.957890852775378</v>
      </c>
      <c r="BZ283" s="80" t="n">
        <f aca="false" ca="false" dt2D="false" dtr="false" t="normal">$BN$4-(BW283+BP283)+$BX$4+BY283</f>
        <v>52.61658691899926</v>
      </c>
    </row>
    <row outlineLevel="0" r="284">
      <c r="BL284" s="148" t="n">
        <f aca="false" ca="false" dt2D="false" dtr="false" t="normal">BL283+1</f>
        <v>281</v>
      </c>
      <c r="BM284" s="169" t="n">
        <f aca="false" ca="false" dt2D="false" dtr="false" t="normal">BM283+$J$46</f>
        <v>1065</v>
      </c>
      <c r="BO284" s="170" t="n">
        <f aca="false" ca="false" dt2D="false" dtr="false" t="normal">20*LOG10(BM284)</f>
        <v>60.546992155495126</v>
      </c>
      <c r="BP284" s="170" t="n">
        <f aca="false" ca="false" dt2D="false" dtr="false" t="normal">2*$J$6*(BM284/1000)</f>
        <v>37.331706317473014</v>
      </c>
      <c r="BQ284" s="171" t="n">
        <f aca="false" ca="false" dt2D="false" dtr="false" t="normal">$BN$4-(BO284+BP284)+$BN$8+$BN$10</f>
        <v>80.95176360037566</v>
      </c>
      <c r="BR284" s="149" t="n">
        <f aca="false" ca="false" dt2D="false" dtr="false" t="normal">POWER(10, (BQ284+$D$16)*0.05)*1000</f>
        <v>0.008926437468505837</v>
      </c>
      <c r="BS284" s="172" t="n">
        <f aca="false" ca="false" dt2D="false" dtr="false" t="normal">POWER(10, 0.05*(BO284+BP284))</f>
        <v>78331.22594572569</v>
      </c>
      <c r="BT284" s="149" t="n">
        <f aca="false" ca="false" dt2D="false" dtr="false" t="normal">BR284*BS284</f>
        <v>699.2187902359224</v>
      </c>
      <c r="BW284" s="80" t="n">
        <f aca="false" ca="false" dt2D="false" dtr="false" t="normal">40*LOG10(BM284)</f>
        <v>121.09398431099025</v>
      </c>
      <c r="BY284" s="165" t="n">
        <f aca="false" ca="false" dt2D="false" dtr="false" t="normal">10*LOG10($D$29*($D$23/1000000)/2)+$J$12+10*LOG10(BM284)</f>
        <v>26.97320989800285</v>
      </c>
      <c r="BZ284" s="80" t="n">
        <f aca="false" ca="false" dt2D="false" dtr="false" t="normal">$BN$4-(BW284+BP284)+$BX$4+BY284</f>
        <v>52.43918011318492</v>
      </c>
    </row>
    <row outlineLevel="0" r="285">
      <c r="BL285" s="148" t="n">
        <f aca="false" ca="false" dt2D="false" dtr="false" t="normal">BL284+1</f>
        <v>282</v>
      </c>
      <c r="BM285" s="169" t="n">
        <f aca="false" ca="false" dt2D="false" dtr="false" t="normal">BM284+$J$46</f>
        <v>1068.75</v>
      </c>
      <c r="BO285" s="170" t="n">
        <f aca="false" ca="false" dt2D="false" dtr="false" t="normal">20*LOG10(BM285)</f>
        <v>60.57752255472458</v>
      </c>
      <c r="BP285" s="170" t="n">
        <f aca="false" ca="false" dt2D="false" dtr="false" t="normal">2*$J$6*(BM285/1000)</f>
        <v>37.463155987604964</v>
      </c>
      <c r="BQ285" s="171" t="n">
        <f aca="false" ca="false" dt2D="false" dtr="false" t="normal">$BN$4-(BO285+BP285)+$BN$8+$BN$10</f>
        <v>80.78978353101425</v>
      </c>
      <c r="BR285" s="149" t="n">
        <f aca="false" ca="false" dt2D="false" dtr="false" t="normal">POWER(10, (BQ285+$D$16)*0.05)*1000</f>
        <v>0.008761514086521297</v>
      </c>
      <c r="BS285" s="172" t="n">
        <f aca="false" ca="false" dt2D="false" dtr="false" t="normal">POWER(10, 0.05*(BO285+BP285))</f>
        <v>79805.7029105962</v>
      </c>
      <c r="BT285" s="149" t="n">
        <f aca="false" ca="false" dt2D="false" dtr="false" t="normal">BR285*BS285</f>
        <v>699.2187902359223</v>
      </c>
      <c r="BW285" s="80" t="n">
        <f aca="false" ca="false" dt2D="false" dtr="false" t="normal">40*LOG10(BM285)</f>
        <v>121.15504510944916</v>
      </c>
      <c r="BY285" s="165" t="n">
        <f aca="false" ca="false" dt2D="false" dtr="false" t="normal">10*LOG10($D$29*($D$23/1000000)/2)+$J$12+10*LOG10(BM285)</f>
        <v>26.988475097617577</v>
      </c>
      <c r="BZ285" s="80" t="n">
        <f aca="false" ca="false" dt2D="false" dtr="false" t="normal">$BN$4-(BW285+BP285)+$BX$4+BY285</f>
        <v>52.261934844208795</v>
      </c>
    </row>
    <row outlineLevel="0" r="286">
      <c r="BL286" s="148" t="n">
        <f aca="false" ca="false" dt2D="false" dtr="false" t="normal">BL285+1</f>
        <v>283</v>
      </c>
      <c r="BM286" s="169" t="n">
        <f aca="false" ca="false" dt2D="false" dtr="false" t="normal">BM285+$J$46</f>
        <v>1072.5</v>
      </c>
      <c r="BO286" s="170" t="n">
        <f aca="false" ca="false" dt2D="false" dtr="false" t="normal">20*LOG10(BM286)</f>
        <v>60.60794601713524</v>
      </c>
      <c r="BP286" s="170" t="n">
        <f aca="false" ca="false" dt2D="false" dtr="false" t="normal">2*$J$6*(BM286/1000)</f>
        <v>37.59460565773691</v>
      </c>
      <c r="BQ286" s="171" t="n">
        <f aca="false" ca="false" dt2D="false" dtr="false" t="normal">$BN$4-(BO286+BP286)+$BN$8+$BN$10</f>
        <v>80.62791039847164</v>
      </c>
      <c r="BR286" s="149" t="n">
        <f aca="false" ca="false" dt2D="false" dtr="false" t="normal">POWER(10, (BQ286+$D$16)*0.05)*1000</f>
        <v>0.008599743677235532</v>
      </c>
      <c r="BS286" s="172" t="n">
        <f aca="false" ca="false" dt2D="false" dtr="false" t="normal">POWER(10, 0.05*(BO286+BP286))</f>
        <v>81306.93384348553</v>
      </c>
      <c r="BT286" s="149" t="n">
        <f aca="false" ca="false" dt2D="false" dtr="false" t="normal">BR286*BS286</f>
        <v>699.2187902359224</v>
      </c>
      <c r="BW286" s="80" t="n">
        <f aca="false" ca="false" dt2D="false" dtr="false" t="normal">40*LOG10(BM286)</f>
        <v>121.21589203427048</v>
      </c>
      <c r="BY286" s="165" t="n">
        <f aca="false" ca="false" dt2D="false" dtr="false" t="normal">10*LOG10($D$29*($D$23/1000000)/2)+$J$12+10*LOG10(BM286)</f>
        <v>27.003686828822907</v>
      </c>
      <c r="BZ286" s="80" t="n">
        <f aca="false" ca="false" dt2D="false" dtr="false" t="normal">$BN$4-(BW286+BP286)+$BX$4+BY286</f>
        <v>52.08484998046083</v>
      </c>
    </row>
    <row outlineLevel="0" r="287">
      <c r="BL287" s="148" t="n">
        <f aca="false" ca="false" dt2D="false" dtr="false" t="normal">BL286+1</f>
        <v>284</v>
      </c>
      <c r="BM287" s="169" t="n">
        <f aca="false" ca="false" dt2D="false" dtr="false" t="normal">BM286+$J$46</f>
        <v>1076.25</v>
      </c>
      <c r="BO287" s="170" t="n">
        <f aca="false" ca="false" dt2D="false" dtr="false" t="normal">20*LOG10(BM287)</f>
        <v>60.638263289234224</v>
      </c>
      <c r="BP287" s="170" t="n">
        <f aca="false" ca="false" dt2D="false" dtr="false" t="normal">2*$J$6*(BM287/1000)</f>
        <v>37.726055327868856</v>
      </c>
      <c r="BQ287" s="171" t="n">
        <f aca="false" ca="false" dt2D="false" dtr="false" t="normal">$BN$4-(BO287+BP287)+$BN$8+$BN$10</f>
        <v>80.46614345624072</v>
      </c>
      <c r="BR287" s="149" t="n">
        <f aca="false" ca="false" dt2D="false" dtr="false" t="normal">POWER(10, (BQ287+$D$16)*0.05)*1000</f>
        <v>0.008441063352939999</v>
      </c>
      <c r="BS287" s="172" t="n">
        <f aca="false" ca="false" dt2D="false" dtr="false" t="normal">POWER(10, 0.05*(BO287+BP287))</f>
        <v>82835.39182209641</v>
      </c>
      <c r="BT287" s="149" t="n">
        <f aca="false" ca="false" dt2D="false" dtr="false" t="normal">BR287*BS287</f>
        <v>699.2187902359237</v>
      </c>
      <c r="BW287" s="80" t="n">
        <f aca="false" ca="false" dt2D="false" dtr="false" t="normal">40*LOG10(BM287)</f>
        <v>121.27652657846845</v>
      </c>
      <c r="BY287" s="165" t="n">
        <f aca="false" ca="false" dt2D="false" dtr="false" t="normal">10*LOG10($D$29*($D$23/1000000)/2)+$J$12+10*LOG10(BM287)</f>
        <v>27.0188454648724</v>
      </c>
      <c r="BZ287" s="80" t="n">
        <f aca="false" ca="false" dt2D="false" dtr="false" t="normal">$BN$4-(BW287+BP287)+$BX$4+BY287</f>
        <v>51.90792440218043</v>
      </c>
    </row>
    <row outlineLevel="0" r="288">
      <c r="BL288" s="148" t="n">
        <f aca="false" ca="false" dt2D="false" dtr="false" t="normal">BL287+1</f>
        <v>285</v>
      </c>
      <c r="BM288" s="169" t="n">
        <f aca="false" ca="false" dt2D="false" dtr="false" t="normal">BM287+$J$46</f>
        <v>1080</v>
      </c>
      <c r="BO288" s="170" t="n">
        <f aca="false" ca="false" dt2D="false" dtr="false" t="normal">20*LOG10(BM288)</f>
        <v>60.668475109739</v>
      </c>
      <c r="BP288" s="170" t="n">
        <f aca="false" ca="false" dt2D="false" dtr="false" t="normal">2*$J$6*(BM288/1000)</f>
        <v>37.857504998000806</v>
      </c>
      <c r="BQ288" s="171" t="n">
        <f aca="false" ca="false" dt2D="false" dtr="false" t="normal">$BN$4-(BO288+BP288)+$BN$8+$BN$10</f>
        <v>80.304481965604</v>
      </c>
      <c r="BR288" s="149" t="n">
        <f aca="false" ca="false" dt2D="false" dtr="false" t="normal">POWER(10, (BQ288+$D$16)*0.05)*1000</f>
        <v>0.008285411547344156</v>
      </c>
      <c r="BS288" s="172" t="n">
        <f aca="false" ca="false" dt2D="false" dtr="false" t="normal">POWER(10, 0.05*(BO288+BP288))</f>
        <v>84391.55813087578</v>
      </c>
      <c r="BT288" s="149" t="n">
        <f aca="false" ca="false" dt2D="false" dtr="false" t="normal">BR288*BS288</f>
        <v>699.2187902359237</v>
      </c>
      <c r="BW288" s="80" t="n">
        <f aca="false" ca="false" dt2D="false" dtr="false" t="normal">40*LOG10(BM288)</f>
        <v>121.336950219478</v>
      </c>
      <c r="BY288" s="165" t="n">
        <f aca="false" ca="false" dt2D="false" dtr="false" t="normal">10*LOG10($D$29*($D$23/1000000)/2)+$J$12+10*LOG10(BM288)</f>
        <v>27.033951375124786</v>
      </c>
      <c r="BZ288" s="80" t="n">
        <f aca="false" ca="false" dt2D="false" dtr="false" t="normal">$BN$4-(BW288+BP288)+$BX$4+BY288</f>
        <v>51.73115700129131</v>
      </c>
    </row>
    <row outlineLevel="0" r="289">
      <c r="BL289" s="148" t="n">
        <f aca="false" ca="false" dt2D="false" dtr="false" t="normal">BL288+1</f>
        <v>286</v>
      </c>
      <c r="BM289" s="169" t="n">
        <f aca="false" ca="false" dt2D="false" dtr="false" t="normal">BM288+$J$46</f>
        <v>1083.75</v>
      </c>
      <c r="BO289" s="170" t="n">
        <f aca="false" ca="false" dt2D="false" dtr="false" t="normal">20*LOG10(BM289)</f>
        <v>60.698582209685334</v>
      </c>
      <c r="BP289" s="170" t="n">
        <f aca="false" ca="false" dt2D="false" dtr="false" t="normal">2*$J$6*(BM289/1000)</f>
        <v>37.98895466813275</v>
      </c>
      <c r="BQ289" s="171" t="n">
        <f aca="false" ca="false" dt2D="false" dtr="false" t="normal">$BN$4-(BO289+BP289)+$BN$8+$BN$10</f>
        <v>80.14292519552572</v>
      </c>
      <c r="BR289" s="149" t="n">
        <f aca="false" ca="false" dt2D="false" dtr="false" t="normal">POWER(10, (BQ289+$D$16)*0.05)*1000</f>
        <v>0.008132727986008496</v>
      </c>
      <c r="BS289" s="172" t="n">
        <f aca="false" ca="false" dt2D="false" dtr="false" t="normal">POWER(10, 0.05*(BO289+BP289))</f>
        <v>85975.92240129692</v>
      </c>
      <c r="BT289" s="149" t="n">
        <f aca="false" ca="false" dt2D="false" dtr="false" t="normal">BR289*BS289</f>
        <v>699.2187902359223</v>
      </c>
      <c r="BW289" s="80" t="n">
        <f aca="false" ca="false" dt2D="false" dtr="false" t="normal">40*LOG10(BM289)</f>
        <v>121.39716441937067</v>
      </c>
      <c r="BY289" s="165" t="n">
        <f aca="false" ca="false" dt2D="false" dtr="false" t="normal">10*LOG10($D$29*($D$23/1000000)/2)+$J$12+10*LOG10(BM289)</f>
        <v>27.049004925097954</v>
      </c>
      <c r="BZ289" s="80" t="n">
        <f aca="false" ca="false" dt2D="false" dtr="false" t="normal">$BN$4-(BW289+BP289)+$BX$4+BY289</f>
        <v>51.55454668123988</v>
      </c>
    </row>
    <row outlineLevel="0" r="290">
      <c r="BL290" s="148" t="n">
        <f aca="false" ca="false" dt2D="false" dtr="false" t="normal">BL289+1</f>
        <v>287</v>
      </c>
      <c r="BM290" s="169" t="n">
        <f aca="false" ca="false" dt2D="false" dtr="false" t="normal">BM289+$J$46</f>
        <v>1087.5</v>
      </c>
      <c r="BO290" s="170" t="n">
        <f aca="false" ca="false" dt2D="false" dtr="false" t="normal">20*LOG10(BM290)</f>
        <v>60.7285853125335</v>
      </c>
      <c r="BP290" s="170" t="n">
        <f aca="false" ca="false" dt2D="false" dtr="false" t="normal">2*$J$6*(BM290/1000)</f>
        <v>38.1204043382647</v>
      </c>
      <c r="BQ290" s="171" t="n">
        <f aca="false" ca="false" dt2D="false" dtr="false" t="normal">$BN$4-(BO290+BP290)+$BN$8+$BN$10</f>
        <v>79.98147242254561</v>
      </c>
      <c r="BR290" s="149" t="n">
        <f aca="false" ca="false" dt2D="false" dtr="false" t="normal">POWER(10, (BQ290+$D$16)*0.05)*1000</f>
        <v>0.007982953657489432</v>
      </c>
      <c r="BS290" s="172" t="n">
        <f aca="false" ca="false" dt2D="false" dtr="false" t="normal">POWER(10, 0.05*(BO290+BP290))</f>
        <v>87588.9827545137</v>
      </c>
      <c r="BT290" s="149" t="n">
        <f aca="false" ca="false" dt2D="false" dtr="false" t="normal">BR290*BS290</f>
        <v>699.2187902359238</v>
      </c>
      <c r="BW290" s="80" t="n">
        <f aca="false" ca="false" dt2D="false" dtr="false" t="normal">40*LOG10(BM290)</f>
        <v>121.457170625067</v>
      </c>
      <c r="BY290" s="165" t="n">
        <f aca="false" ca="false" dt2D="false" dtr="false" t="normal">10*LOG10($D$29*($D$23/1000000)/2)+$J$12+10*LOG10(BM290)</f>
        <v>27.064006476522035</v>
      </c>
      <c r="BZ290" s="80" t="n">
        <f aca="false" ca="false" dt2D="false" dtr="false" t="normal">$BN$4-(BW290+BP290)+$BX$4+BY290</f>
        <v>51.378092356835666</v>
      </c>
    </row>
    <row outlineLevel="0" r="291">
      <c r="BL291" s="148" t="n">
        <f aca="false" ca="false" dt2D="false" dtr="false" t="normal">BL290+1</f>
        <v>288</v>
      </c>
      <c r="BM291" s="169" t="n">
        <f aca="false" ca="false" dt2D="false" dtr="false" t="normal">BM290+$J$46</f>
        <v>1091.25</v>
      </c>
      <c r="BO291" s="170" t="n">
        <f aca="false" ca="false" dt2D="false" dtr="false" t="normal">20*LOG10(BM291)</f>
        <v>60.758485134272526</v>
      </c>
      <c r="BP291" s="170" t="n">
        <f aca="false" ca="false" dt2D="false" dtr="false" t="normal">2*$J$6*(BM291/1000)</f>
        <v>38.25185400839665</v>
      </c>
      <c r="BQ291" s="171" t="n">
        <f aca="false" ca="false" dt2D="false" dtr="false" t="normal">$BN$4-(BO291+BP291)+$BN$8+$BN$10</f>
        <v>79.82012293067461</v>
      </c>
      <c r="BR291" s="149" t="n">
        <f aca="false" ca="false" dt2D="false" dtr="false" t="normal">POWER(10, (BQ291+$D$16)*0.05)*1000</f>
        <v>0.007836030785177653</v>
      </c>
      <c r="BS291" s="172" t="n">
        <f aca="false" ca="false" dt2D="false" dtr="false" t="normal">POWER(10, 0.05*(BO291+BP291))</f>
        <v>89231.2459464221</v>
      </c>
      <c r="BT291" s="149" t="n">
        <f aca="false" ca="false" dt2D="false" dtr="false" t="normal">BR291*BS291</f>
        <v>699.2187902359223</v>
      </c>
      <c r="BW291" s="80" t="n">
        <f aca="false" ca="false" dt2D="false" dtr="false" t="normal">40*LOG10(BM291)</f>
        <v>121.51697026854505</v>
      </c>
      <c r="BY291" s="165" t="n">
        <f aca="false" ca="false" dt2D="false" dtr="false" t="normal">10*LOG10($D$29*($D$23/1000000)/2)+$J$12+10*LOG10(BM291)</f>
        <v>27.07895638739155</v>
      </c>
      <c r="BZ291" s="80" t="n">
        <f aca="false" ca="false" dt2D="false" dtr="false" t="normal">$BN$4-(BW291+BP291)+$BX$4+BY291</f>
        <v>51.201792954095176</v>
      </c>
    </row>
    <row outlineLevel="0" r="292">
      <c r="BL292" s="148" t="n">
        <f aca="false" ca="false" dt2D="false" dtr="false" t="normal">BL291+1</f>
        <v>289</v>
      </c>
      <c r="BM292" s="169" t="n">
        <f aca="false" ca="false" dt2D="false" dtr="false" t="normal">BM291+$J$46</f>
        <v>1095</v>
      </c>
      <c r="BO292" s="170" t="n">
        <f aca="false" ca="false" dt2D="false" dtr="false" t="normal">20*LOG10(BM292)</f>
        <v>60.78828238352274</v>
      </c>
      <c r="BP292" s="170" t="n">
        <f aca="false" ca="false" dt2D="false" dtr="false" t="normal">2*$J$6*(BM292/1000)</f>
        <v>38.38330367852859</v>
      </c>
      <c r="BQ292" s="171" t="n">
        <f aca="false" ca="false" dt2D="false" dtr="false" t="normal">$BN$4-(BO292+BP292)+$BN$8+$BN$10</f>
        <v>79.65887601129246</v>
      </c>
      <c r="BR292" s="149" t="n">
        <f aca="false" ca="false" dt2D="false" dtr="false" t="normal">POWER(10, (BQ292+$D$16)*0.05)*1000</f>
        <v>0.007691902799812104</v>
      </c>
      <c r="BS292" s="172" t="n">
        <f aca="false" ca="false" dt2D="false" dtr="false" t="normal">POWER(10, 0.05*(BO292+BP292))</f>
        <v>90903.22751517402</v>
      </c>
      <c r="BT292" s="149" t="n">
        <f aca="false" ca="false" dt2D="false" dtr="false" t="normal">BR292*BS292</f>
        <v>699.2187902359237</v>
      </c>
      <c r="BW292" s="80" t="n">
        <f aca="false" ca="false" dt2D="false" dtr="false" t="normal">40*LOG10(BM292)</f>
        <v>121.57656476704548</v>
      </c>
      <c r="BY292" s="165" t="n">
        <f aca="false" ca="false" dt2D="false" dtr="false" t="normal">10*LOG10($D$29*($D$23/1000000)/2)+$J$12+10*LOG10(BM292)</f>
        <v>27.093855012016657</v>
      </c>
      <c r="BZ292" s="80" t="n">
        <f aca="false" ca="false" dt2D="false" dtr="false" t="normal">$BN$4-(BW292+BP292)+$BX$4+BY292</f>
        <v>51.02564741008791</v>
      </c>
    </row>
    <row outlineLevel="0" r="293">
      <c r="BL293" s="148" t="n">
        <f aca="false" ca="false" dt2D="false" dtr="false" t="normal">BL292+1</f>
        <v>290</v>
      </c>
      <c r="BM293" s="169" t="n">
        <f aca="false" ca="false" dt2D="false" dtr="false" t="normal">BM292+$J$46</f>
        <v>1098.75</v>
      </c>
      <c r="BO293" s="170" t="n">
        <f aca="false" ca="false" dt2D="false" dtr="false" t="normal">20*LOG10(BM293)</f>
        <v>60.81797776163657</v>
      </c>
      <c r="BP293" s="170" t="n">
        <f aca="false" ca="false" dt2D="false" dtr="false" t="normal">2*$J$6*(BM293/1000)</f>
        <v>38.514753348660534</v>
      </c>
      <c r="BQ293" s="171" t="n">
        <f aca="false" ca="false" dt2D="false" dtr="false" t="normal">$BN$4-(BO293+BP293)+$BN$8+$BN$10</f>
        <v>79.49773096304669</v>
      </c>
      <c r="BR293" s="149" t="n">
        <f aca="false" ca="false" dt2D="false" dtr="false" t="normal">POWER(10, (BQ293+$D$16)*0.05)*1000</f>
        <v>0.007550514312651286</v>
      </c>
      <c r="BS293" s="172" t="n">
        <f aca="false" ca="false" dt2D="false" dtr="false" t="normal">POWER(10, 0.05*(BO293+BP293))</f>
        <v>92605.45193118093</v>
      </c>
      <c r="BT293" s="149" t="n">
        <f aca="false" ca="false" dt2D="false" dtr="false" t="normal">BR293*BS293</f>
        <v>699.2187902359223</v>
      </c>
      <c r="BW293" s="80" t="n">
        <f aca="false" ca="false" dt2D="false" dtr="false" t="normal">40*LOG10(BM293)</f>
        <v>121.63595552327314</v>
      </c>
      <c r="BY293" s="165" t="n">
        <f aca="false" ca="false" dt2D="false" dtr="false" t="normal">10*LOG10($D$29*($D$23/1000000)/2)+$J$12+10*LOG10(BM293)</f>
        <v>27.10870270107357</v>
      </c>
      <c r="BZ293" s="80" t="n">
        <f aca="false" ca="false" dt2D="false" dtr="false" t="normal">$BN$4-(BW293+BP293)+$BX$4+BY293</f>
        <v>50.849654672785235</v>
      </c>
    </row>
    <row outlineLevel="0" r="294">
      <c r="BL294" s="148" t="n">
        <f aca="false" ca="false" dt2D="false" dtr="false" t="normal">BL293+1</f>
        <v>291</v>
      </c>
      <c r="BM294" s="169" t="n">
        <f aca="false" ca="false" dt2D="false" dtr="false" t="normal">BM293+$J$46</f>
        <v>1102.5</v>
      </c>
      <c r="BO294" s="170" t="n">
        <f aca="false" ca="false" dt2D="false" dtr="false" t="normal">20*LOG10(BM294)</f>
        <v>60.847571962797524</v>
      </c>
      <c r="BP294" s="170" t="n">
        <f aca="false" ca="false" dt2D="false" dtr="false" t="normal">2*$J$6*(BM294/1000)</f>
        <v>38.64620301879249</v>
      </c>
      <c r="BQ294" s="171" t="n">
        <f aca="false" ca="false" dt2D="false" dtr="false" t="normal">$BN$4-(BO294+BP294)+$BN$8+$BN$10</f>
        <v>79.33668709175379</v>
      </c>
      <c r="BR294" s="149" t="n">
        <f aca="false" ca="false" dt2D="false" dtr="false" t="normal">POWER(10, (BQ294+$D$16)*0.05)*1000</f>
        <v>0.007411811089285804</v>
      </c>
      <c r="BS294" s="172" t="n">
        <f aca="false" ca="false" dt2D="false" dtr="false" t="normal">POWER(10, 0.05*(BO294+BP294))</f>
        <v>94338.45274965042</v>
      </c>
      <c r="BT294" s="149" t="n">
        <f aca="false" ca="false" dt2D="false" dtr="false" t="normal">BR294*BS294</f>
        <v>699.2187902359238</v>
      </c>
      <c r="BW294" s="80" t="n">
        <f aca="false" ca="false" dt2D="false" dtr="false" t="normal">40*LOG10(BM294)</f>
        <v>121.69514392559505</v>
      </c>
      <c r="BY294" s="165" t="n">
        <f aca="false" ca="false" dt2D="false" dtr="false" t="normal">10*LOG10($D$29*($D$23/1000000)/2)+$J$12+10*LOG10(BM294)</f>
        <v>27.12349980165405</v>
      </c>
      <c r="BZ294" s="80" t="n">
        <f aca="false" ca="false" dt2D="false" dtr="false" t="normal">$BN$4-(BW294+BP294)+$BX$4+BY294</f>
        <v>50.673813700911836</v>
      </c>
    </row>
    <row outlineLevel="0" r="295">
      <c r="BL295" s="148" t="n">
        <f aca="false" ca="false" dt2D="false" dtr="false" t="normal">BL294+1</f>
        <v>292</v>
      </c>
      <c r="BM295" s="169" t="n">
        <f aca="false" ca="false" dt2D="false" dtr="false" t="normal">BM294+$J$46</f>
        <v>1106.25</v>
      </c>
      <c r="BO295" s="170" t="n">
        <f aca="false" ca="false" dt2D="false" dtr="false" t="normal">20*LOG10(BM295)</f>
        <v>60.87706567411764</v>
      </c>
      <c r="BP295" s="170" t="n">
        <f aca="false" ca="false" dt2D="false" dtr="false" t="normal">2*$J$6*(BM295/1000)</f>
        <v>38.777652688924434</v>
      </c>
      <c r="BQ295" s="171" t="n">
        <f aca="false" ca="false" dt2D="false" dtr="false" t="normal">$BN$4-(BO295+BP295)+$BN$8+$BN$10</f>
        <v>79.17574371030173</v>
      </c>
      <c r="BR295" s="149" t="n">
        <f aca="false" ca="false" dt2D="false" dtr="false" t="normal">POWER(10, (BQ295+$D$16)*0.05)*1000</f>
        <v>0.007275740024074524</v>
      </c>
      <c r="BS295" s="172" t="n">
        <f aca="false" ca="false" dt2D="false" dtr="false" t="normal">POWER(10, 0.05*(BO295+BP295))</f>
        <v>96102.77276569721</v>
      </c>
      <c r="BT295" s="149" t="n">
        <f aca="false" ca="false" dt2D="false" dtr="false" t="normal">BR295*BS295</f>
        <v>699.2187902359224</v>
      </c>
      <c r="BW295" s="80" t="n">
        <f aca="false" ca="false" dt2D="false" dtr="false" t="normal">40*LOG10(BM295)</f>
        <v>121.75413134823528</v>
      </c>
      <c r="BY295" s="165" t="n">
        <f aca="false" ca="false" dt2D="false" dtr="false" t="normal">10*LOG10($D$29*($D$23/1000000)/2)+$J$12+10*LOG10(BM295)</f>
        <v>27.138246657314106</v>
      </c>
      <c r="BZ295" s="80" t="n">
        <f aca="false" ca="false" dt2D="false" dtr="false" t="normal">$BN$4-(BW295+BP295)+$BX$4+BY295</f>
        <v>50.498123463799736</v>
      </c>
    </row>
    <row outlineLevel="0" r="296">
      <c r="BL296" s="148" t="n">
        <f aca="false" ca="false" dt2D="false" dtr="false" t="normal">BL295+1</f>
        <v>293</v>
      </c>
      <c r="BM296" s="169" t="n">
        <f aca="false" ca="false" dt2D="false" dtr="false" t="normal">BM295+$J$46</f>
        <v>1110</v>
      </c>
      <c r="BO296" s="170" t="n">
        <f aca="false" ca="false" dt2D="false" dtr="false" t="normal">20*LOG10(BM296)</f>
        <v>60.90645957573315</v>
      </c>
      <c r="BP296" s="170" t="n">
        <f aca="false" ca="false" dt2D="false" dtr="false" t="normal">2*$J$6*(BM296/1000)</f>
        <v>38.909102359056384</v>
      </c>
      <c r="BQ296" s="171" t="n">
        <f aca="false" ca="false" dt2D="false" dtr="false" t="normal">$BN$4-(BO296+BP296)+$BN$8+$BN$10</f>
        <v>79.01490013855425</v>
      </c>
      <c r="BR296" s="149" t="n">
        <f aca="false" ca="false" dt2D="false" dtr="false" t="normal">POWER(10, (BQ296+$D$16)*0.05)*1000</f>
        <v>0.0071422491151890794</v>
      </c>
      <c r="BS296" s="172" t="n">
        <f aca="false" ca="false" dt2D="false" dtr="false" t="normal">POWER(10, 0.05*(BO296+BP296))</f>
        <v>97898.96417207392</v>
      </c>
      <c r="BT296" s="149" t="n">
        <f aca="false" ca="false" dt2D="false" dtr="false" t="normal">BR296*BS296</f>
        <v>699.2187902359224</v>
      </c>
      <c r="BW296" s="80" t="n">
        <f aca="false" ca="false" dt2D="false" dtr="false" t="normal">40*LOG10(BM296)</f>
        <v>121.8129191514663</v>
      </c>
      <c r="BY296" s="165" t="n">
        <f aca="false" ca="false" dt2D="false" dtr="false" t="normal">10*LOG10($D$29*($D$23/1000000)/2)+$J$12+10*LOG10(BM296)</f>
        <v>27.152943608121863</v>
      </c>
      <c r="BZ296" s="80" t="n">
        <f aca="false" ca="false" dt2D="false" dtr="false" t="normal">$BN$4-(BW296+BP296)+$BX$4+BY296</f>
        <v>50.32258294124449</v>
      </c>
    </row>
    <row outlineLevel="0" r="297">
      <c r="BL297" s="148" t="n">
        <f aca="false" ca="false" dt2D="false" dtr="false" t="normal">BL296+1</f>
        <v>294</v>
      </c>
      <c r="BM297" s="169" t="n">
        <f aca="false" ca="false" dt2D="false" dtr="false" t="normal">BM296+$J$46</f>
        <v>1113.75</v>
      </c>
      <c r="BO297" s="170" t="n">
        <f aca="false" ca="false" dt2D="false" dtr="false" t="normal">20*LOG10(BM297)</f>
        <v>60.935754340898626</v>
      </c>
      <c r="BP297" s="170" t="n">
        <f aca="false" ca="false" dt2D="false" dtr="false" t="normal">2*$J$6*(BM297/1000)</f>
        <v>39.04055202918833</v>
      </c>
      <c r="BQ297" s="171" t="n">
        <f aca="false" ca="false" dt2D="false" dtr="false" t="normal">$BN$4-(BO297+BP297)+$BN$8+$BN$10</f>
        <v>78.85415570325684</v>
      </c>
      <c r="BR297" s="149" t="n">
        <f aca="false" ca="false" dt2D="false" dtr="false" t="normal">POWER(10, (BQ297+$D$16)*0.05)*1000</f>
        <v>0.007011287440250504</v>
      </c>
      <c r="BS297" s="172" t="n">
        <f aca="false" ca="false" dt2D="false" dtr="false" t="normal">POWER(10, 0.05*(BO297+BP297))</f>
        <v>99727.58871956069</v>
      </c>
      <c r="BT297" s="149" t="n">
        <f aca="false" ca="false" dt2D="false" dtr="false" t="normal">BR297*BS297</f>
        <v>699.2187902359237</v>
      </c>
      <c r="BW297" s="80" t="n">
        <f aca="false" ca="false" dt2D="false" dtr="false" t="normal">40*LOG10(BM297)</f>
        <v>121.87150868179725</v>
      </c>
      <c r="BY297" s="165" t="n">
        <f aca="false" ca="false" dt2D="false" dtr="false" t="normal">10*LOG10($D$29*($D$23/1000000)/2)+$J$12+10*LOG10(BM297)</f>
        <v>27.1675909907046</v>
      </c>
      <c r="BZ297" s="80" t="n">
        <f aca="false" ca="false" dt2D="false" dtr="false" t="normal">$BN$4-(BW297+BP297)+$BX$4+BY297</f>
        <v>50.14719112336432</v>
      </c>
    </row>
    <row outlineLevel="0" r="298">
      <c r="BL298" s="148" t="n">
        <f aca="false" ca="false" dt2D="false" dtr="false" t="normal">BL297+1</f>
        <v>295</v>
      </c>
      <c r="BM298" s="169" t="n">
        <f aca="false" ca="false" dt2D="false" dtr="false" t="normal">BM297+$J$46</f>
        <v>1117.5</v>
      </c>
      <c r="BO298" s="170" t="n">
        <f aca="false" ca="false" dt2D="false" dtr="false" t="normal">20*LOG10(BM298)</f>
        <v>60.96495063607948</v>
      </c>
      <c r="BP298" s="170" t="n">
        <f aca="false" ca="false" dt2D="false" dtr="false" t="normal">2*$J$6*(BM298/1000)</f>
        <v>39.172001699320276</v>
      </c>
      <c r="BQ298" s="171" t="n">
        <f aca="false" ca="false" dt2D="false" dtr="false" t="normal">$BN$4-(BO298+BP298)+$BN$8+$BN$10</f>
        <v>78.69350973794404</v>
      </c>
      <c r="BR298" s="149" t="n">
        <f aca="false" ca="false" dt2D="false" dtr="false" t="normal">POWER(10, (BQ298+$D$16)*0.05)*1000</f>
        <v>0.006882805132542862</v>
      </c>
      <c r="BS298" s="172" t="n">
        <f aca="false" ca="false" dt2D="false" dtr="false" t="normal">POWER(10, 0.05*(BO298+BP298))</f>
        <v>101589.2178800646</v>
      </c>
      <c r="BT298" s="149" t="n">
        <f aca="false" ca="false" dt2D="false" dtr="false" t="normal">BR298*BS298</f>
        <v>699.2187902359237</v>
      </c>
      <c r="BW298" s="80" t="n">
        <f aca="false" ca="false" dt2D="false" dtr="false" t="normal">40*LOG10(BM298)</f>
        <v>121.92990127215896</v>
      </c>
      <c r="BY298" s="165" t="n">
        <f aca="false" ca="false" dt2D="false" dtr="false" t="normal">10*LOG10($D$29*($D$23/1000000)/2)+$J$12+10*LOG10(BM298)</f>
        <v>27.182189138295026</v>
      </c>
      <c r="BZ298" s="80" t="n">
        <f aca="false" ca="false" dt2D="false" dtr="false" t="normal">$BN$4-(BW298+BP298)+$BX$4+BY298</f>
        <v>49.97194701046112</v>
      </c>
    </row>
    <row outlineLevel="0" r="299">
      <c r="BL299" s="148" t="n">
        <f aca="false" ca="false" dt2D="false" dtr="false" t="normal">BL298+1</f>
        <v>296</v>
      </c>
      <c r="BM299" s="169" t="n">
        <f aca="false" ca="false" dt2D="false" dtr="false" t="normal">BM298+$J$46</f>
        <v>1121.25</v>
      </c>
      <c r="BO299" s="170" t="n">
        <f aca="false" ca="false" dt2D="false" dtr="false" t="normal">20*LOG10(BM299)</f>
        <v>60.99404912104297</v>
      </c>
      <c r="BP299" s="170" t="n">
        <f aca="false" ca="false" dt2D="false" dtr="false" t="normal">2*$J$6*(BM299/1000)</f>
        <v>39.303451369452226</v>
      </c>
      <c r="BQ299" s="171" t="n">
        <f aca="false" ca="false" dt2D="false" dtr="false" t="normal">$BN$4-(BO299+BP299)+$BN$8+$BN$10</f>
        <v>78.5329615828486</v>
      </c>
      <c r="BR299" s="149" t="n">
        <f aca="false" ca="false" dt2D="false" dtr="false" t="normal">POWER(10, (BQ299+$D$16)*0.05)*1000</f>
        <v>0.006756753357789327</v>
      </c>
      <c r="BS299" s="172" t="n">
        <f aca="false" ca="false" dt2D="false" dtr="false" t="normal">POWER(10, 0.05*(BO299+BP299))</f>
        <v>103484.43301246867</v>
      </c>
      <c r="BT299" s="149" t="n">
        <f aca="false" ca="false" dt2D="false" dtr="false" t="normal">BR299*BS299</f>
        <v>699.2187902359224</v>
      </c>
      <c r="BW299" s="80" t="n">
        <f aca="false" ca="false" dt2D="false" dtr="false" t="normal">40*LOG10(BM299)</f>
        <v>121.98809824208594</v>
      </c>
      <c r="BY299" s="165" t="n">
        <f aca="false" ca="false" dt2D="false" dtr="false" t="normal">10*LOG10($D$29*($D$23/1000000)/2)+$J$12+10*LOG10(BM299)</f>
        <v>27.19673838077677</v>
      </c>
      <c r="BZ299" s="80" t="n">
        <f aca="false" ca="false" dt2D="false" dtr="false" t="normal">$BN$4-(BW299+BP299)+$BX$4+BY299</f>
        <v>49.79684961288394</v>
      </c>
    </row>
    <row outlineLevel="0" r="300">
      <c r="BL300" s="148" t="n">
        <f aca="false" ca="false" dt2D="false" dtr="false" t="normal">BL299+1</f>
        <v>297</v>
      </c>
      <c r="BM300" s="169" t="n">
        <f aca="false" ca="false" dt2D="false" dtr="false" t="normal">BM299+$J$46</f>
        <v>1125</v>
      </c>
      <c r="BO300" s="170" t="n">
        <f aca="false" ca="false" dt2D="false" dtr="false" t="normal">20*LOG10(BM300)</f>
        <v>61.02305044894763</v>
      </c>
      <c r="BP300" s="170" t="n">
        <f aca="false" ca="false" dt2D="false" dtr="false" t="normal">2*$J$6*(BM300/1000)</f>
        <v>39.43490103958417</v>
      </c>
      <c r="BQ300" s="171" t="n">
        <f aca="false" ca="false" dt2D="false" dtr="false" t="normal">$BN$4-(BO300+BP300)+$BN$8+$BN$10</f>
        <v>78.372510584812</v>
      </c>
      <c r="BR300" s="149" t="n">
        <f aca="false" ca="false" dt2D="false" dtr="false" t="normal">POWER(10, (BQ300+$D$16)*0.05)*1000</f>
        <v>0.006633084291476081</v>
      </c>
      <c r="BS300" s="172" t="n">
        <f aca="false" ca="false" dt2D="false" dtr="false" t="normal">POWER(10, 0.05*(BO300+BP300))</f>
        <v>105413.82553127852</v>
      </c>
      <c r="BT300" s="149" t="n">
        <f aca="false" ca="false" dt2D="false" dtr="false" t="normal">BR300*BS300</f>
        <v>699.2187902359238</v>
      </c>
      <c r="BW300" s="80" t="n">
        <f aca="false" ca="false" dt2D="false" dtr="false" t="normal">40*LOG10(BM300)</f>
        <v>122.04610089789526</v>
      </c>
      <c r="BY300" s="165" t="n">
        <f aca="false" ca="false" dt2D="false" dtr="false" t="normal">10*LOG10($D$29*($D$23/1000000)/2)+$J$12+10*LOG10(BM300)</f>
        <v>27.2112390447291</v>
      </c>
      <c r="BZ300" s="80" t="n">
        <f aca="false" ca="false" dt2D="false" dtr="false" t="normal">$BN$4-(BW300+BP300)+$BX$4+BY300</f>
        <v>49.621897950895004</v>
      </c>
    </row>
    <row outlineLevel="0" r="301">
      <c r="BL301" s="148" t="n">
        <f aca="false" ca="false" dt2D="false" dtr="false" t="normal">BL300+1</f>
        <v>298</v>
      </c>
      <c r="BM301" s="169" t="n">
        <f aca="false" ca="false" dt2D="false" dtr="false" t="normal">BM300+$J$46</f>
        <v>1128.75</v>
      </c>
      <c r="BO301" s="170" t="n">
        <f aca="false" ca="false" dt2D="false" dtr="false" t="normal">20*LOG10(BM301)</f>
        <v>61.05195526643125</v>
      </c>
      <c r="BP301" s="170" t="n">
        <f aca="false" ca="false" dt2D="false" dtr="false" t="normal">2*$J$6*(BM301/1000)</f>
        <v>39.56635070971612</v>
      </c>
      <c r="BQ301" s="171" t="n">
        <f aca="false" ca="false" dt2D="false" dtr="false" t="normal">$BN$4-(BO301+BP301)+$BN$8+$BN$10</f>
        <v>78.21215609719643</v>
      </c>
      <c r="BR301" s="149" t="n">
        <f aca="false" ca="false" dt2D="false" dtr="false" t="normal">POWER(10, (BQ301+$D$16)*0.05)*1000</f>
        <v>0.006511751096709924</v>
      </c>
      <c r="BS301" s="172" t="n">
        <f aca="false" ca="false" dt2D="false" dtr="false" t="normal">POWER(10, 0.05*(BO301+BP301))</f>
        <v>107377.99707811377</v>
      </c>
      <c r="BT301" s="149" t="n">
        <f aca="false" ca="false" dt2D="false" dtr="false" t="normal">BR301*BS301</f>
        <v>699.2187902359223</v>
      </c>
      <c r="BW301" s="80" t="n">
        <f aca="false" ca="false" dt2D="false" dtr="false" t="normal">40*LOG10(BM301)</f>
        <v>122.1039105328625</v>
      </c>
      <c r="BY301" s="165" t="n">
        <f aca="false" ca="false" dt2D="false" dtr="false" t="normal">10*LOG10($D$29*($D$23/1000000)/2)+$J$12+10*LOG10(BM301)</f>
        <v>27.225691453470912</v>
      </c>
      <c r="BZ301" s="80" t="n">
        <f aca="false" ca="false" dt2D="false" dtr="false" t="normal">$BN$4-(BW301+BP301)+$BX$4+BY301</f>
        <v>49.44709105453762</v>
      </c>
    </row>
    <row outlineLevel="0" r="302">
      <c r="BL302" s="148" t="n">
        <f aca="false" ca="false" dt2D="false" dtr="false" t="normal">BL301+1</f>
        <v>299</v>
      </c>
      <c r="BM302" s="169" t="n">
        <f aca="false" ca="false" dt2D="false" dtr="false" t="normal">BM301+$J$46</f>
        <v>1132.5</v>
      </c>
      <c r="BO302" s="170" t="n">
        <f aca="false" ca="false" dt2D="false" dtr="false" t="normal">20*LOG10(BM302)</f>
        <v>61.080764213697385</v>
      </c>
      <c r="BP302" s="170" t="n">
        <f aca="false" ca="false" dt2D="false" dtr="false" t="normal">2*$J$6*(BM302/1000)</f>
        <v>39.69780037984807</v>
      </c>
      <c r="BQ302" s="171" t="n">
        <f aca="false" ca="false" dt2D="false" dtr="false" t="normal">$BN$4-(BO302+BP302)+$BN$8+$BN$10</f>
        <v>78.05189747979834</v>
      </c>
      <c r="BR302" s="149" t="n">
        <f aca="false" ca="false" dt2D="false" dtr="false" t="normal">POWER(10, (BQ302+$D$16)*0.05)*1000</f>
        <v>0.006392707902596473</v>
      </c>
      <c r="BS302" s="172" t="n">
        <f aca="false" ca="false" dt2D="false" dtr="false" t="normal">POWER(10, 0.05*(BO302+BP302))</f>
        <v>109377.5596960916</v>
      </c>
      <c r="BT302" s="149" t="n">
        <f aca="false" ca="false" dt2D="false" dtr="false" t="normal">BR302*BS302</f>
        <v>699.2187902359223</v>
      </c>
      <c r="BW302" s="80" t="n">
        <f aca="false" ca="false" dt2D="false" dtr="false" t="normal">40*LOG10(BM302)</f>
        <v>122.16152842739477</v>
      </c>
      <c r="BY302" s="165" t="n">
        <f aca="false" ca="false" dt2D="false" dtr="false" t="normal">10*LOG10($D$29*($D$23/1000000)/2)+$J$12+10*LOG10(BM302)</f>
        <v>27.24009592710398</v>
      </c>
      <c r="BZ302" s="80" t="n">
        <f aca="false" ca="false" dt2D="false" dtr="false" t="normal">$BN$4-(BW302+BP302)+$BX$4+BY302</f>
        <v>49.27242796350647</v>
      </c>
    </row>
    <row outlineLevel="0" r="303">
      <c r="BL303" s="148" t="n">
        <f aca="false" ca="false" dt2D="false" dtr="false" t="normal">BL302+1</f>
        <v>300</v>
      </c>
      <c r="BM303" s="169" t="n">
        <f aca="false" ca="false" dt2D="false" dtr="false" t="normal">BM302+$J$46</f>
        <v>1136.25</v>
      </c>
      <c r="BO303" s="170" t="n">
        <f aca="false" ca="false" dt2D="false" dtr="false" t="normal">20*LOG10(BM303)</f>
        <v>61.10947792460048</v>
      </c>
      <c r="BP303" s="170" t="n">
        <f aca="false" ca="false" dt2D="false" dtr="false" t="normal">2*$J$6*(BM303/1000)</f>
        <v>39.82925004998001</v>
      </c>
      <c r="BQ303" s="171" t="n">
        <f aca="false" ca="false" dt2D="false" dtr="false" t="normal">$BN$4-(BO303+BP303)+$BN$8+$BN$10</f>
        <v>77.8917340987633</v>
      </c>
      <c r="BR303" s="149" t="n">
        <f aca="false" ca="false" dt2D="false" dtr="false" t="normal">POWER(10, (BQ303+$D$16)*0.05)*1000</f>
        <v>0.006275909783125115</v>
      </c>
      <c r="BS303" s="172" t="n">
        <f aca="false" ca="false" dt2D="false" dtr="false" t="normal">POWER(10, 0.05*(BO303+BP303))</f>
        <v>111413.13600715011</v>
      </c>
      <c r="BT303" s="149" t="n">
        <f aca="false" ca="false" dt2D="false" dtr="false" t="normal">BR303*BS303</f>
        <v>699.2187902359224</v>
      </c>
      <c r="BW303" s="80" t="n">
        <f aca="false" ca="false" dt2D="false" dtr="false" t="normal">40*LOG10(BM303)</f>
        <v>122.21895584920097</v>
      </c>
      <c r="BY303" s="165" t="n">
        <f aca="false" ca="false" dt2D="false" dtr="false" t="normal">10*LOG10($D$29*($D$23/1000000)/2)+$J$12+10*LOG10(BM303)</f>
        <v>27.25445278255553</v>
      </c>
      <c r="BZ303" s="80" t="n">
        <f aca="false" ca="false" dt2D="false" dtr="false" t="normal">$BN$4-(BW303+BP303)+$BX$4+BY303</f>
        <v>49.09790772701989</v>
      </c>
    </row>
    <row outlineLevel="0" r="304">
      <c r="BL304" s="148" t="n">
        <f aca="false" ca="false" dt2D="false" dtr="false" t="normal">BL303+1</f>
        <v>301</v>
      </c>
      <c r="BM304" s="169" t="n">
        <f aca="false" ca="false" dt2D="false" dtr="false" t="normal">BM303+$J$46</f>
        <v>1140</v>
      </c>
      <c r="BO304" s="170" t="n">
        <f aca="false" ca="false" dt2D="false" dtr="false" t="normal">20*LOG10(BM304)</f>
        <v>61.138097026729454</v>
      </c>
      <c r="BP304" s="170" t="n">
        <f aca="false" ca="false" dt2D="false" dtr="false" t="normal">2*$J$6*(BM304/1000)</f>
        <v>39.960699720111954</v>
      </c>
      <c r="BQ304" s="171" t="n">
        <f aca="false" ca="false" dt2D="false" dtr="false" t="normal">$BN$4-(BO304+BP304)+$BN$8+$BN$10</f>
        <v>77.7316653265024</v>
      </c>
      <c r="BR304" s="149" t="n">
        <f aca="false" ca="false" dt2D="false" dtr="false" t="normal">POWER(10, (BQ304+$D$16)*0.05)*1000</f>
        <v>0.006161312736548409</v>
      </c>
      <c r="BS304" s="172" t="n">
        <f aca="false" ca="false" dt2D="false" dtr="false" t="normal">POWER(10, 0.05*(BO304+BP304))</f>
        <v>113485.35939236019</v>
      </c>
      <c r="BT304" s="149" t="n">
        <f aca="false" ca="false" dt2D="false" dtr="false" t="normal">BR304*BS304</f>
        <v>699.2187902359224</v>
      </c>
      <c r="BW304" s="80" t="n">
        <f aca="false" ca="false" dt2D="false" dtr="false" t="normal">40*LOG10(BM304)</f>
        <v>122.27619405345891</v>
      </c>
      <c r="BY304" s="165" t="n">
        <f aca="false" ca="false" dt2D="false" dtr="false" t="normal">10*LOG10($D$29*($D$23/1000000)/2)+$J$12+10*LOG10(BM304)</f>
        <v>27.268762333620014</v>
      </c>
      <c r="BZ304" s="80" t="n">
        <f aca="false" ca="false" dt2D="false" dtr="false" t="normal">$BN$4-(BW304+BP304)+$BX$4+BY304</f>
        <v>48.923529403694474</v>
      </c>
    </row>
    <row outlineLevel="0" r="305">
      <c r="BL305" s="148" t="n">
        <f aca="false" ca="false" dt2D="false" dtr="false" t="normal">BL304+1</f>
        <v>302</v>
      </c>
      <c r="BM305" s="169" t="n">
        <f aca="false" ca="false" dt2D="false" dtr="false" t="normal">BM304+$J$46</f>
        <v>1143.75</v>
      </c>
      <c r="BO305" s="170" t="n">
        <f aca="false" ca="false" dt2D="false" dtr="false" t="normal">20*LOG10(BM305)</f>
        <v>61.166622141490095</v>
      </c>
      <c r="BP305" s="170" t="n">
        <f aca="false" ca="false" dt2D="false" dtr="false" t="normal">2*$J$6*(BM305/1000)</f>
        <v>40.09214939024391</v>
      </c>
      <c r="BQ305" s="171" t="n">
        <f aca="false" ca="false" dt2D="false" dtr="false" t="normal">$BN$4-(BO305+BP305)+$BN$8+$BN$10</f>
        <v>77.5716905416098</v>
      </c>
      <c r="BR305" s="149" t="n">
        <f aca="false" ca="false" dt2D="false" dtr="false" t="normal">POWER(10, (BQ305+$D$16)*0.05)*1000</f>
        <v>0.006048873665242953</v>
      </c>
      <c r="BS305" s="172" t="n">
        <f aca="false" ca="false" dt2D="false" dtr="false" t="normal">POWER(10, 0.05*(BO305+BP305))</f>
        <v>115594.87417527975</v>
      </c>
      <c r="BT305" s="149" t="n">
        <f aca="false" ca="false" dt2D="false" dtr="false" t="normal">BR305*BS305</f>
        <v>699.2187902359225</v>
      </c>
      <c r="BW305" s="80" t="n">
        <f aca="false" ca="false" dt2D="false" dtr="false" t="normal">40*LOG10(BM305)</f>
        <v>122.33324428298019</v>
      </c>
      <c r="BY305" s="165" t="n">
        <f aca="false" ca="false" dt2D="false" dtr="false" t="normal">10*LOG10($D$29*($D$23/1000000)/2)+$J$12+10*LOG10(BM305)</f>
        <v>27.283024891000334</v>
      </c>
      <c r="BZ305" s="80" t="n">
        <f aca="false" ca="false" dt2D="false" dtr="false" t="normal">$BN$4-(BW305+BP305)+$BX$4+BY305</f>
        <v>48.749292061421556</v>
      </c>
    </row>
    <row outlineLevel="0" r="306">
      <c r="BL306" s="148" t="n">
        <f aca="false" ca="false" dt2D="false" dtr="false" t="normal">BL305+1</f>
        <v>303</v>
      </c>
      <c r="BM306" s="169" t="n">
        <f aca="false" ca="false" dt2D="false" dtr="false" t="normal">BM305+$J$46</f>
        <v>1147.5</v>
      </c>
      <c r="BO306" s="170" t="n">
        <f aca="false" ca="false" dt2D="false" dtr="false" t="normal">20*LOG10(BM306)</f>
        <v>61.19505388418598</v>
      </c>
      <c r="BP306" s="170" t="n">
        <f aca="false" ca="false" dt2D="false" dtr="false" t="normal">2*$J$6*(BM306/1000)</f>
        <v>40.223599060375854</v>
      </c>
      <c r="BQ306" s="171" t="n">
        <f aca="false" ca="false" dt2D="false" dtr="false" t="normal">$BN$4-(BO306+BP306)+$BN$8+$BN$10</f>
        <v>77.41180912878195</v>
      </c>
      <c r="BR306" s="149" t="n">
        <f aca="false" ca="false" dt2D="false" dtr="false" t="normal">POWER(10, (BQ306+$D$16)*0.05)*1000</f>
        <v>0.005938550356040057</v>
      </c>
      <c r="BS306" s="172" t="n">
        <f aca="false" ca="false" dt2D="false" dtr="false" t="normal">POWER(10, 0.05*(BO306+BP306))</f>
        <v>117742.33580839336</v>
      </c>
      <c r="BT306" s="149" t="n">
        <f aca="false" ca="false" dt2D="false" dtr="false" t="normal">BR306*BS306</f>
        <v>699.2187902359223</v>
      </c>
      <c r="BW306" s="80" t="n">
        <f aca="false" ca="false" dt2D="false" dtr="false" t="normal">40*LOG10(BM306)</f>
        <v>122.39010776837196</v>
      </c>
      <c r="BY306" s="165" t="n">
        <f aca="false" ca="false" dt2D="false" dtr="false" t="normal">10*LOG10($D$29*($D$23/1000000)/2)+$J$12+10*LOG10(BM306)</f>
        <v>27.297240762348277</v>
      </c>
      <c r="BZ306" s="80" t="n">
        <f aca="false" ca="false" dt2D="false" dtr="false" t="normal">$BN$4-(BW306+BP306)+$BX$4+BY306</f>
        <v>48.5751947772458</v>
      </c>
    </row>
    <row outlineLevel="0" r="307">
      <c r="BL307" s="148" t="n">
        <f aca="false" ca="false" dt2D="false" dtr="false" t="normal">BL306+1</f>
        <v>304</v>
      </c>
      <c r="BM307" s="169" t="n">
        <f aca="false" ca="false" dt2D="false" dtr="false" t="normal">BM306+$J$46</f>
        <v>1151.25</v>
      </c>
      <c r="BO307" s="170" t="n">
        <f aca="false" ca="false" dt2D="false" dtr="false" t="normal">20*LOG10(BM307)</f>
        <v>61.22339286409811</v>
      </c>
      <c r="BP307" s="170" t="n">
        <f aca="false" ca="false" dt2D="false" dtr="false" t="normal">2*$J$6*(BM307/1000)</f>
        <v>40.355048730507804</v>
      </c>
      <c r="BQ307" s="171" t="n">
        <f aca="false" ca="false" dt2D="false" dtr="false" t="normal">$BN$4-(BO307+BP307)+$BN$8+$BN$10</f>
        <v>77.25202047873788</v>
      </c>
      <c r="BR307" s="149" t="n">
        <f aca="false" ca="false" dt2D="false" dtr="false" t="normal">POWER(10, (BQ307+$D$16)*0.05)*1000</f>
        <v>0.00583030146101395</v>
      </c>
      <c r="BS307" s="172" t="n">
        <f aca="false" ca="false" dt2D="false" dtr="false" t="normal">POWER(10, 0.05*(BO307+BP307))</f>
        <v>119928.41106269674</v>
      </c>
      <c r="BT307" s="149" t="n">
        <f aca="false" ca="false" dt2D="false" dtr="false" t="normal">BR307*BS307</f>
        <v>699.2187902359224</v>
      </c>
      <c r="BW307" s="80" t="n">
        <f aca="false" ca="false" dt2D="false" dtr="false" t="normal">40*LOG10(BM307)</f>
        <v>122.44678572819622</v>
      </c>
      <c r="BY307" s="165" t="n">
        <f aca="false" ca="false" dt2D="false" dtr="false" t="normal">10*LOG10($D$29*($D$23/1000000)/2)+$J$12+10*LOG10(BM307)</f>
        <v>27.31141025230434</v>
      </c>
      <c r="BZ307" s="80" t="n">
        <f aca="false" ca="false" dt2D="false" dtr="false" t="normal">$BN$4-(BW307+BP307)+$BX$4+BY307</f>
        <v>48.40123663724563</v>
      </c>
    </row>
    <row outlineLevel="0" r="308">
      <c r="BL308" s="148" t="n">
        <f aca="false" ca="false" dt2D="false" dtr="false" t="normal">BL307+1</f>
        <v>305</v>
      </c>
      <c r="BM308" s="169" t="n">
        <f aca="false" ca="false" dt2D="false" dtr="false" t="normal">BM307+$J$46</f>
        <v>1155</v>
      </c>
      <c r="BO308" s="170" t="n">
        <f aca="false" ca="false" dt2D="false" dtr="false" t="normal">20*LOG10(BM308)</f>
        <v>61.251639684563266</v>
      </c>
      <c r="BP308" s="170" t="n">
        <f aca="false" ca="false" dt2D="false" dtr="false" t="normal">2*$J$6*(BM308/1000)</f>
        <v>40.48649840063975</v>
      </c>
      <c r="BQ308" s="171" t="n">
        <f aca="false" ca="false" dt2D="false" dtr="false" t="normal">$BN$4-(BO308+BP308)+$BN$8+$BN$10</f>
        <v>77.09232398814078</v>
      </c>
      <c r="BR308" s="149" t="n">
        <f aca="false" ca="false" dt2D="false" dtr="false" t="normal">POWER(10, (BQ308+$D$16)*0.05)*1000</f>
        <v>0.0057240864787162365</v>
      </c>
      <c r="BS308" s="172" t="n">
        <f aca="false" ca="false" dt2D="false" dtr="false" t="normal">POWER(10, 0.05*(BO308+BP308))</f>
        <v>122153.7782204749</v>
      </c>
      <c r="BT308" s="149" t="n">
        <f aca="false" ca="false" dt2D="false" dtr="false" t="normal">BR308*BS308</f>
        <v>699.2187902359223</v>
      </c>
      <c r="BW308" s="80" t="n">
        <f aca="false" ca="false" dt2D="false" dtr="false" t="normal">40*LOG10(BM308)</f>
        <v>122.50327936912653</v>
      </c>
      <c r="BY308" s="165" t="n">
        <f aca="false" ca="false" dt2D="false" dtr="false" t="normal">10*LOG10($D$29*($D$23/1000000)/2)+$J$12+10*LOG10(BM308)</f>
        <v>27.32553366253692</v>
      </c>
      <c r="BZ308" s="80" t="n">
        <f aca="false" ca="false" dt2D="false" dtr="false" t="normal">$BN$4-(BW308+BP308)+$BX$4+BY308</f>
        <v>48.22741673641597</v>
      </c>
    </row>
    <row outlineLevel="0" r="309">
      <c r="BL309" s="148" t="n">
        <f aca="false" ca="false" dt2D="false" dtr="false" t="normal">BL308+1</f>
        <v>306</v>
      </c>
      <c r="BM309" s="169" t="n">
        <f aca="false" ca="false" dt2D="false" dtr="false" t="normal">BM308+$J$46</f>
        <v>1158.75</v>
      </c>
      <c r="BO309" s="170" t="n">
        <f aca="false" ca="false" dt2D="false" dtr="false" t="normal">20*LOG10(BM309)</f>
        <v>61.27979494305107</v>
      </c>
      <c r="BP309" s="170" t="n">
        <f aca="false" ca="false" dt2D="false" dtr="false" t="normal">2*$J$6*(BM309/1000)</f>
        <v>40.617948070771696</v>
      </c>
      <c r="BQ309" s="171" t="n">
        <f aca="false" ca="false" dt2D="false" dtr="false" t="normal">$BN$4-(BO309+BP309)+$BN$8+$BN$10</f>
        <v>76.93271905952102</v>
      </c>
      <c r="BR309" s="149" t="n">
        <f aca="false" ca="false" dt2D="false" dtr="false" t="normal">POWER(10, (BQ309+$D$16)*0.05)*1000</f>
        <v>0.005619865735845413</v>
      </c>
      <c r="BS309" s="172" t="n">
        <f aca="false" ca="false" dt2D="false" dtr="false" t="normal">POWER(10, 0.05*(BO309+BP309))</f>
        <v>124419.12727132763</v>
      </c>
      <c r="BT309" s="149" t="n">
        <f aca="false" ca="false" dt2D="false" dtr="false" t="normal">BR309*BS309</f>
        <v>699.2187902359237</v>
      </c>
      <c r="BW309" s="80" t="n">
        <f aca="false" ca="false" dt2D="false" dtr="false" t="normal">40*LOG10(BM309)</f>
        <v>122.55958988610215</v>
      </c>
      <c r="BY309" s="165" t="n">
        <f aca="false" ca="false" dt2D="false" dtr="false" t="normal">10*LOG10($D$29*($D$23/1000000)/2)+$J$12+10*LOG10(BM309)</f>
        <v>27.339611291780823</v>
      </c>
      <c r="BZ309" s="80" t="n">
        <f aca="false" ca="false" dt2D="false" dtr="false" t="normal">$BN$4-(BW309+BP309)+$BX$4+BY309</f>
        <v>48.05373417855232</v>
      </c>
    </row>
    <row outlineLevel="0" r="310">
      <c r="BL310" s="148" t="n">
        <f aca="false" ca="false" dt2D="false" dtr="false" t="normal">BL309+1</f>
        <v>307</v>
      </c>
      <c r="BM310" s="169" t="n">
        <f aca="false" ca="false" dt2D="false" dtr="false" t="normal">BM309+$J$46</f>
        <v>1162.5</v>
      </c>
      <c r="BO310" s="170" t="n">
        <f aca="false" ca="false" dt2D="false" dtr="false" t="normal">20*LOG10(BM310)</f>
        <v>61.30785923123983</v>
      </c>
      <c r="BP310" s="170" t="n">
        <f aca="false" ca="false" dt2D="false" dtr="false" t="normal">2*$J$6*(BM310/1000)</f>
        <v>40.749397740903646</v>
      </c>
      <c r="BQ310" s="171" t="n">
        <f aca="false" ca="false" dt2D="false" dtr="false" t="normal">$BN$4-(BO310+BP310)+$BN$8+$BN$10</f>
        <v>76.77320510120032</v>
      </c>
      <c r="BR310" s="149" t="n">
        <f aca="false" ca="false" dt2D="false" dtr="false" t="normal">POWER(10, (BQ310+$D$16)*0.05)*1000</f>
        <v>0.0055176003693405565</v>
      </c>
      <c r="BS310" s="172" t="n">
        <f aca="false" ca="false" dt2D="false" dtr="false" t="normal">POWER(10, 0.05*(BO310+BP310))</f>
        <v>126725.16011149435</v>
      </c>
      <c r="BT310" s="149" t="n">
        <f aca="false" ca="false" dt2D="false" dtr="false" t="normal">BR310*BS310</f>
        <v>699.2187902359224</v>
      </c>
      <c r="BW310" s="80" t="n">
        <f aca="false" ca="false" dt2D="false" dtr="false" t="normal">40*LOG10(BM310)</f>
        <v>122.61571846247966</v>
      </c>
      <c r="BY310" s="165" t="n">
        <f aca="false" ca="false" dt2D="false" dtr="false" t="normal">10*LOG10($D$29*($D$23/1000000)/2)+$J$12+10*LOG10(BM310)</f>
        <v>27.353643435875203</v>
      </c>
      <c r="BZ310" s="80" t="n">
        <f aca="false" ca="false" dt2D="false" dtr="false" t="normal">$BN$4-(BW310+BP310)+$BX$4+BY310</f>
        <v>47.880188076137216</v>
      </c>
    </row>
    <row outlineLevel="0" r="311">
      <c r="BL311" s="148" t="n">
        <f aca="false" ca="false" dt2D="false" dtr="false" t="normal">BL310+1</f>
        <v>308</v>
      </c>
      <c r="BM311" s="169" t="n">
        <f aca="false" ca="false" dt2D="false" dtr="false" t="normal">BM310+$J$46</f>
        <v>1166.25</v>
      </c>
      <c r="BO311" s="170" t="n">
        <f aca="false" ca="false" dt2D="false" dtr="false" t="normal">20*LOG10(BM311)</f>
        <v>61.33583313509113</v>
      </c>
      <c r="BP311" s="170" t="n">
        <f aca="false" ca="false" dt2D="false" dtr="false" t="normal">2*$J$6*(BM311/1000)</f>
        <v>40.88084741103559</v>
      </c>
      <c r="BQ311" s="171" t="n">
        <f aca="false" ca="false" dt2D="false" dtr="false" t="normal">$BN$4-(BO311+BP311)+$BN$8+$BN$10</f>
        <v>76.61378152721707</v>
      </c>
      <c r="BR311" s="149" t="n">
        <f aca="false" ca="false" dt2D="false" dtr="false" t="normal">POWER(10, (BQ311+$D$16)*0.05)*1000</f>
        <v>0.005417252308888537</v>
      </c>
      <c r="BS311" s="172" t="n">
        <f aca="false" ca="false" dt2D="false" dtr="false" t="normal">POWER(10, 0.05*(BO311+BP311))</f>
        <v>129072.5907465406</v>
      </c>
      <c r="BT311" s="149" t="n">
        <f aca="false" ca="false" dt2D="false" dtr="false" t="normal">BR311*BS311</f>
        <v>699.2187902359224</v>
      </c>
      <c r="BW311" s="80" t="n">
        <f aca="false" ca="false" dt2D="false" dtr="false" t="normal">40*LOG10(BM311)</f>
        <v>122.67166627018226</v>
      </c>
      <c r="BY311" s="165" t="n">
        <f aca="false" ca="false" dt2D="false" dtr="false" t="normal">10*LOG10($D$29*($D$23/1000000)/2)+$J$12+10*LOG10(BM311)</f>
        <v>27.36763038780085</v>
      </c>
      <c r="BZ311" s="80" t="n">
        <f aca="false" ca="false" dt2D="false" dtr="false" t="normal">$BN$4-(BW311+BP311)+$BX$4+BY311</f>
        <v>47.70677755022833</v>
      </c>
    </row>
    <row outlineLevel="0" r="312">
      <c r="BL312" s="148" t="n">
        <f aca="false" ca="false" dt2D="false" dtr="false" t="normal">BL311+1</f>
        <v>309</v>
      </c>
      <c r="BM312" s="169" t="n">
        <f aca="false" ca="false" dt2D="false" dtr="false" t="normal">BM311+$J$46</f>
        <v>1170</v>
      </c>
      <c r="BO312" s="170" t="n">
        <f aca="false" ca="false" dt2D="false" dtr="false" t="normal">20*LOG10(BM312)</f>
        <v>61.363717234923236</v>
      </c>
      <c r="BP312" s="170" t="n">
        <f aca="false" ca="false" dt2D="false" dtr="false" t="normal">2*$J$6*(BM312/1000)</f>
        <v>41.01229708116754</v>
      </c>
      <c r="BQ312" s="171" t="n">
        <f aca="false" ca="false" dt2D="false" dtr="false" t="normal">$BN$4-(BO312+BP312)+$BN$8+$BN$10</f>
        <v>76.45444775725302</v>
      </c>
      <c r="BR312" s="149" t="n">
        <f aca="false" ca="false" dt2D="false" dtr="false" t="normal">POWER(10, (BQ312+$D$16)*0.05)*1000</f>
        <v>0.005318784259834545</v>
      </c>
      <c r="BS312" s="172" t="n">
        <f aca="false" ca="false" dt2D="false" dtr="false" t="normal">POWER(10, 0.05*(BO312+BP312))</f>
        <v>131462.14549745148</v>
      </c>
      <c r="BT312" s="149" t="n">
        <f aca="false" ca="false" dt2D="false" dtr="false" t="normal">BR312*BS312</f>
        <v>699.2187902359237</v>
      </c>
      <c r="BW312" s="80" t="n">
        <f aca="false" ca="false" dt2D="false" dtr="false" t="normal">40*LOG10(BM312)</f>
        <v>122.72743446984647</v>
      </c>
      <c r="BY312" s="165" t="n">
        <f aca="false" ca="false" dt2D="false" dtr="false" t="normal">10*LOG10($D$29*($D$23/1000000)/2)+$J$12+10*LOG10(BM312)</f>
        <v>27.381572437716905</v>
      </c>
      <c r="BZ312" s="80" t="n">
        <f aca="false" ca="false" dt2D="false" dtr="false" t="normal">$BN$4-(BW312+BP312)+$BX$4+BY312</f>
        <v>47.53350173034821</v>
      </c>
    </row>
    <row outlineLevel="0" r="313">
      <c r="BL313" s="148" t="n">
        <f aca="false" ca="false" dt2D="false" dtr="false" t="normal">BL312+1</f>
        <v>310</v>
      </c>
      <c r="BM313" s="169" t="n">
        <f aca="false" ca="false" dt2D="false" dtr="false" t="normal">BM312+$J$46</f>
        <v>1173.75</v>
      </c>
      <c r="BO313" s="170" t="n">
        <f aca="false" ca="false" dt2D="false" dtr="false" t="normal">20*LOG10(BM313)</f>
        <v>61.39151210548334</v>
      </c>
      <c r="BP313" s="170" t="n">
        <f aca="false" ca="false" dt2D="false" dtr="false" t="normal">2*$J$6*(BM313/1000)</f>
        <v>41.14374675129949</v>
      </c>
      <c r="BQ313" s="171" t="n">
        <f aca="false" ca="false" dt2D="false" dtr="false" t="normal">$BN$4-(BO313+BP313)+$BN$8+$BN$10</f>
        <v>76.29520321656096</v>
      </c>
      <c r="BR313" s="149" t="n">
        <f aca="false" ca="false" dt2D="false" dtr="false" t="normal">POWER(10, (BQ313+$D$16)*0.05)*1000</f>
        <v>0.0052221596864857785</v>
      </c>
      <c r="BS313" s="172" t="n">
        <f aca="false" ca="false" dt2D="false" dtr="false" t="normal">POWER(10, 0.05*(BO313+BP313))</f>
        <v>133894.56321019886</v>
      </c>
      <c r="BT313" s="149" t="n">
        <f aca="false" ca="false" dt2D="false" dtr="false" t="normal">BR313*BS313</f>
        <v>699.2187902359224</v>
      </c>
      <c r="BW313" s="80" t="n">
        <f aca="false" ca="false" dt2D="false" dtr="false" t="normal">40*LOG10(BM313)</f>
        <v>122.78302421096669</v>
      </c>
      <c r="BY313" s="165" t="n">
        <f aca="false" ca="false" dt2D="false" dtr="false" t="normal">10*LOG10($D$29*($D$23/1000000)/2)+$J$12+10*LOG10(BM313)</f>
        <v>27.39546987299696</v>
      </c>
      <c r="BZ313" s="80" t="n">
        <f aca="false" ca="false" dt2D="false" dtr="false" t="normal">$BN$4-(BW313+BP313)+$BX$4+BY313</f>
        <v>47.360359754376105</v>
      </c>
    </row>
    <row outlineLevel="0" r="314">
      <c r="BL314" s="148" t="n">
        <f aca="false" ca="false" dt2D="false" dtr="false" t="normal">BL313+1</f>
        <v>311</v>
      </c>
      <c r="BM314" s="169" t="n">
        <f aca="false" ca="false" dt2D="false" dtr="false" t="normal">BM313+$J$46</f>
        <v>1177.5</v>
      </c>
      <c r="BO314" s="170" t="n">
        <f aca="false" ca="false" dt2D="false" dtr="false" t="normal">20*LOG10(BM314)</f>
        <v>61.41921831601867</v>
      </c>
      <c r="BP314" s="170" t="n">
        <f aca="false" ca="false" dt2D="false" dtr="false" t="normal">2*$J$6*(BM314/1000)</f>
        <v>41.27519642143143</v>
      </c>
      <c r="BQ314" s="171" t="n">
        <f aca="false" ca="false" dt2D="false" dtr="false" t="normal">$BN$4-(BO314+BP314)+$BN$8+$BN$10</f>
        <v>76.13604733589369</v>
      </c>
      <c r="BR314" s="149" t="n">
        <f aca="false" ca="false" dt2D="false" dtr="false" t="normal">POWER(10, (BQ314+$D$16)*0.05)*1000</f>
        <v>0.00512734279579878</v>
      </c>
      <c r="BS314" s="172" t="n">
        <f aca="false" ca="false" dt2D="false" dtr="false" t="normal">POWER(10, 0.05*(BO314+BP314))</f>
        <v>136370.59546883556</v>
      </c>
      <c r="BT314" s="149" t="n">
        <f aca="false" ca="false" dt2D="false" dtr="false" t="normal">BR314*BS314</f>
        <v>699.2187902359237</v>
      </c>
      <c r="BW314" s="80" t="n">
        <f aca="false" ca="false" dt2D="false" dtr="false" t="normal">40*LOG10(BM314)</f>
        <v>122.83843663203734</v>
      </c>
      <c r="BY314" s="165" t="n">
        <f aca="false" ca="false" dt2D="false" dtr="false" t="normal">10*LOG10($D$29*($D$23/1000000)/2)+$J$12+10*LOG10(BM314)</f>
        <v>27.409322978264623</v>
      </c>
      <c r="BZ314" s="80" t="n">
        <f aca="false" ca="false" dt2D="false" dtr="false" t="normal">$BN$4-(BW314+BP314)+$BX$4+BY314</f>
        <v>47.18735076844116</v>
      </c>
    </row>
    <row outlineLevel="0" r="315">
      <c r="BL315" s="148" t="n">
        <f aca="false" ca="false" dt2D="false" dtr="false" t="normal">BL314+1</f>
        <v>312</v>
      </c>
      <c r="BM315" s="169" t="n">
        <f aca="false" ca="false" dt2D="false" dtr="false" t="normal">BM314+$J$46</f>
        <v>1181.25</v>
      </c>
      <c r="BO315" s="170" t="n">
        <f aca="false" ca="false" dt2D="false" dtr="false" t="normal">20*LOG10(BM315)</f>
        <v>61.44683643034639</v>
      </c>
      <c r="BP315" s="170" t="n">
        <f aca="false" ca="false" dt2D="false" dtr="false" t="normal">2*$J$6*(BM315/1000)</f>
        <v>41.406646091563374</v>
      </c>
      <c r="BQ315" s="171" t="n">
        <f aca="false" ca="false" dt2D="false" dtr="false" t="normal">$BN$4-(BO315+BP315)+$BN$8+$BN$10</f>
        <v>75.97697955143403</v>
      </c>
      <c r="BR315" s="149" t="n">
        <f aca="false" ca="false" dt2D="false" dtr="false" t="normal">POWER(10, (BQ315+$D$16)*0.05)*1000</f>
        <v>0.005034298521440586</v>
      </c>
      <c r="BS315" s="172" t="n">
        <f aca="false" ca="false" dt2D="false" dtr="false" t="normal">POWER(10, 0.05*(BO315+BP315))</f>
        <v>138891.00681217437</v>
      </c>
      <c r="BT315" s="149" t="n">
        <f aca="false" ca="false" dt2D="false" dtr="false" t="normal">BR315*BS315</f>
        <v>699.2187902359237</v>
      </c>
      <c r="BW315" s="80" t="n">
        <f aca="false" ca="false" dt2D="false" dtr="false" t="normal">40*LOG10(BM315)</f>
        <v>122.89367286069277</v>
      </c>
      <c r="BY315" s="165" t="n">
        <f aca="false" ca="false" dt2D="false" dtr="false" t="normal">10*LOG10($D$29*($D$23/1000000)/2)+$J$12+10*LOG10(BM315)</f>
        <v>27.42313203542848</v>
      </c>
      <c r="BZ315" s="80" t="n">
        <f aca="false" ca="false" dt2D="false" dtr="false" t="normal">$BN$4-(BW315+BP315)+$BX$4+BY315</f>
        <v>47.01447392681767</v>
      </c>
    </row>
    <row outlineLevel="0" r="316">
      <c r="BL316" s="148" t="n">
        <f aca="false" ca="false" dt2D="false" dtr="false" t="normal">BL315+1</f>
        <v>313</v>
      </c>
      <c r="BM316" s="169" t="n">
        <f aca="false" ca="false" dt2D="false" dtr="false" t="normal">BM315+$J$46</f>
        <v>1185</v>
      </c>
      <c r="BO316" s="170" t="n">
        <f aca="false" ca="false" dt2D="false" dtr="false" t="normal">20*LOG10(BM316)</f>
        <v>61.474367006922456</v>
      </c>
      <c r="BP316" s="170" t="n">
        <f aca="false" ca="false" dt2D="false" dtr="false" t="normal">2*$J$6*(BM316/1000)</f>
        <v>41.53809576169533</v>
      </c>
      <c r="BQ316" s="171" t="n">
        <f aca="false" ca="false" dt2D="false" dtr="false" t="normal">$BN$4-(BO316+BP316)+$BN$8+$BN$10</f>
        <v>75.81799930472602</v>
      </c>
      <c r="BR316" s="149" t="n">
        <f aca="false" ca="false" dt2D="false" dtr="false" t="normal">POWER(10, (BQ316+$D$16)*0.05)*1000</f>
        <v>0.0049429925082148645</v>
      </c>
      <c r="BS316" s="172" t="n">
        <f aca="false" ca="false" dt2D="false" dtr="false" t="normal">POWER(10, 0.05*(BO316+BP316))</f>
        <v>141456.57495411448</v>
      </c>
      <c r="BT316" s="149" t="n">
        <f aca="false" ca="false" dt2D="false" dtr="false" t="normal">BR316*BS316</f>
        <v>699.2187902359223</v>
      </c>
      <c r="BW316" s="80" t="n">
        <f aca="false" ca="false" dt2D="false" dtr="false" t="normal">40*LOG10(BM316)</f>
        <v>122.94873401384491</v>
      </c>
      <c r="BY316" s="165" t="n">
        <f aca="false" ca="false" dt2D="false" dtr="false" t="normal">10*LOG10($D$29*($D$23/1000000)/2)+$J$12+10*LOG10(BM316)</f>
        <v>27.436897323716515</v>
      </c>
      <c r="BZ316" s="80" t="n">
        <f aca="false" ca="false" dt2D="false" dtr="false" t="normal">$BN$4-(BW316+BP316)+$BX$4+BY316</f>
        <v>46.84172839182161</v>
      </c>
    </row>
    <row outlineLevel="0" r="317">
      <c r="BL317" s="148" t="n">
        <f aca="false" ca="false" dt2D="false" dtr="false" t="normal">BL316+1</f>
        <v>314</v>
      </c>
      <c r="BM317" s="169" t="n">
        <f aca="false" ca="false" dt2D="false" dtr="false" t="normal">BM316+$J$46</f>
        <v>1188.75</v>
      </c>
      <c r="BO317" s="170" t="n">
        <f aca="false" ca="false" dt2D="false" dtr="false" t="normal">20*LOG10(BM317)</f>
        <v>61.50181059890941</v>
      </c>
      <c r="BP317" s="170" t="n">
        <f aca="false" ca="false" dt2D="false" dtr="false" t="normal">2*$J$6*(BM317/1000)</f>
        <v>41.669545431827274</v>
      </c>
      <c r="BQ317" s="171" t="n">
        <f aca="false" ca="false" dt2D="false" dtr="false" t="normal">$BN$4-(BO317+BP317)+$BN$8+$BN$10</f>
        <v>75.6591060426071</v>
      </c>
      <c r="BR317" s="149" t="n">
        <f aca="false" ca="false" dt2D="false" dtr="false" t="normal">POWER(10, (BQ317+$D$16)*0.05)*1000</f>
        <v>0.004853391096843699</v>
      </c>
      <c r="BS317" s="172" t="n">
        <f aca="false" ca="false" dt2D="false" dtr="false" t="normal">POWER(10, 0.05*(BO317+BP317))</f>
        <v>144068.09100767598</v>
      </c>
      <c r="BT317" s="149" t="n">
        <f aca="false" ca="false" dt2D="false" dtr="false" t="normal">BR317*BS317</f>
        <v>699.2187902359224</v>
      </c>
      <c r="BW317" s="80" t="n">
        <f aca="false" ca="false" dt2D="false" dtr="false" t="normal">40*LOG10(BM317)</f>
        <v>123.00362119781882</v>
      </c>
      <c r="BY317" s="165" t="n">
        <f aca="false" ca="false" dt2D="false" dtr="false" t="normal">10*LOG10($D$29*($D$23/1000000)/2)+$J$12+10*LOG10(BM317)</f>
        <v>27.45061911970999</v>
      </c>
      <c r="BZ317" s="80" t="n">
        <f aca="false" ca="false" dt2D="false" dtr="false" t="normal">$BN$4-(BW317+BP317)+$BX$4+BY317</f>
        <v>46.66911333370923</v>
      </c>
    </row>
    <row outlineLevel="0" r="318">
      <c r="BL318" s="148" t="n">
        <f aca="false" ca="false" dt2D="false" dtr="false" t="normal">BL317+1</f>
        <v>315</v>
      </c>
      <c r="BM318" s="169" t="n">
        <f aca="false" ca="false" dt2D="false" dtr="false" t="normal">BM317+$J$46</f>
        <v>1192.5</v>
      </c>
      <c r="BO318" s="170" t="n">
        <f aca="false" ca="false" dt2D="false" dtr="false" t="normal">20*LOG10(BM318)</f>
        <v>61.529167754243026</v>
      </c>
      <c r="BP318" s="170" t="n">
        <f aca="false" ca="false" dt2D="false" dtr="false" t="normal">2*$J$6*(BM318/1000)</f>
        <v>41.80099510195922</v>
      </c>
      <c r="BQ318" s="171" t="n">
        <f aca="false" ca="false" dt2D="false" dtr="false" t="normal">$BN$4-(BO318+BP318)+$BN$8+$BN$10</f>
        <v>75.50029921714156</v>
      </c>
      <c r="BR318" s="149" t="n">
        <f aca="false" ca="false" dt2D="false" dtr="false" t="normal">POWER(10, (BQ318+$D$16)*0.05)*1000</f>
        <v>0.00476546130909649</v>
      </c>
      <c r="BS318" s="172" t="n">
        <f aca="false" ca="false" dt2D="false" dtr="false" t="normal">POWER(10, 0.05*(BO318+BP318))</f>
        <v>146726.35971280027</v>
      </c>
      <c r="BT318" s="149" t="n">
        <f aca="false" ca="false" dt2D="false" dtr="false" t="normal">BR318*BS318</f>
        <v>699.2187902359237</v>
      </c>
      <c r="BW318" s="80" t="n">
        <f aca="false" ca="false" dt2D="false" dtr="false" t="normal">40*LOG10(BM318)</f>
        <v>123.05833550848605</v>
      </c>
      <c r="BY318" s="165" t="n">
        <f aca="false" ca="false" dt2D="false" dtr="false" t="normal">10*LOG10($D$29*($D$23/1000000)/2)+$J$12+10*LOG10(BM318)</f>
        <v>27.4642976973768</v>
      </c>
      <c r="BZ318" s="80" t="n">
        <f aca="false" ca="false" dt2D="false" dtr="false" t="normal">$BN$4-(BW318+BP318)+$BX$4+BY318</f>
        <v>46.49662793057684</v>
      </c>
    </row>
    <row outlineLevel="0" r="319">
      <c r="BL319" s="148" t="n">
        <f aca="false" ca="false" dt2D="false" dtr="false" t="normal">BL318+1</f>
        <v>316</v>
      </c>
      <c r="BM319" s="169" t="n">
        <f aca="false" ca="false" dt2D="false" dtr="false" t="normal">BM318+$J$46</f>
        <v>1196.25</v>
      </c>
      <c r="BO319" s="170" t="n">
        <f aca="false" ca="false" dt2D="false" dtr="false" t="normal">20*LOG10(BM319)</f>
        <v>61.556439015698</v>
      </c>
      <c r="BP319" s="170" t="n">
        <f aca="false" ca="false" dt2D="false" dtr="false" t="normal">2*$J$6*(BM319/1000)</f>
        <v>41.93244477209117</v>
      </c>
      <c r="BQ319" s="171" t="n">
        <f aca="false" ca="false" dt2D="false" dtr="false" t="normal">$BN$4-(BO319+BP319)+$BN$8+$BN$10</f>
        <v>75.34157828555462</v>
      </c>
      <c r="BR319" s="149" t="n">
        <f aca="false" ca="false" dt2D="false" dtr="false" t="normal">POWER(10, (BQ319+$D$16)*0.05)*1000</f>
        <v>0.004679170833257273</v>
      </c>
      <c r="BS319" s="172" t="n">
        <f aca="false" ca="false" dt2D="false" dtr="false" t="normal">POWER(10, 0.05*(BO319+BP319))</f>
        <v>149432.1996679871</v>
      </c>
      <c r="BT319" s="149" t="n">
        <f aca="false" ca="false" dt2D="false" dtr="false" t="normal">BR319*BS319</f>
        <v>699.2187902359224</v>
      </c>
      <c r="BW319" s="80" t="n">
        <f aca="false" ca="false" dt2D="false" dtr="false" t="normal">40*LOG10(BM319)</f>
        <v>123.112878031396</v>
      </c>
      <c r="BY319" s="165" t="n">
        <f aca="false" ca="false" dt2D="false" dtr="false" t="normal">10*LOG10($D$29*($D$23/1000000)/2)+$J$12+10*LOG10(BM319)</f>
        <v>27.477933328104285</v>
      </c>
      <c r="BZ319" s="80" t="n">
        <f aca="false" ca="false" dt2D="false" dtr="false" t="normal">$BN$4-(BW319+BP319)+$BX$4+BY319</f>
        <v>46.32427136826243</v>
      </c>
    </row>
    <row outlineLevel="0" r="320">
      <c r="BL320" s="148" t="n">
        <f aca="false" ca="false" dt2D="false" dtr="false" t="normal">BL319+1</f>
        <v>317</v>
      </c>
      <c r="BM320" s="169" t="n">
        <f aca="false" ca="false" dt2D="false" dtr="false" t="normal">BM319+$J$46</f>
        <v>1200</v>
      </c>
      <c r="BO320" s="170" t="n">
        <f aca="false" ca="false" dt2D="false" dtr="false" t="normal">20*LOG10(BM320)</f>
        <v>61.583624920952495</v>
      </c>
      <c r="BP320" s="170" t="n">
        <f aca="false" ca="false" dt2D="false" dtr="false" t="normal">2*$J$6*(BM320/1000)</f>
        <v>42.063894442223116</v>
      </c>
      <c r="BQ320" s="171" t="n">
        <f aca="false" ca="false" dt2D="false" dtr="false" t="normal">$BN$4-(BO320+BP320)+$BN$8+$BN$10</f>
        <v>75.18294271016819</v>
      </c>
      <c r="BR320" s="149" t="n">
        <f aca="false" ca="false" dt2D="false" dtr="false" t="normal">POWER(10, (BQ320+$D$16)*0.05)*1000</f>
        <v>0.004594488009922585</v>
      </c>
      <c r="BS320" s="172" t="n">
        <f aca="false" ca="false" dt2D="false" dtr="false" t="normal">POWER(10, 0.05*(BO320+BP320))</f>
        <v>152186.44356582046</v>
      </c>
      <c r="BT320" s="149" t="n">
        <f aca="false" ca="false" dt2D="false" dtr="false" t="normal">BR320*BS320</f>
        <v>699.2187902359223</v>
      </c>
      <c r="BW320" s="80" t="n">
        <f aca="false" ca="false" dt2D="false" dtr="false" t="normal">40*LOG10(BM320)</f>
        <v>123.16724984190499</v>
      </c>
      <c r="BY320" s="165" t="n">
        <f aca="false" ca="false" dt2D="false" dtr="false" t="normal">10*LOG10($D$29*($D$23/1000000)/2)+$J$12+10*LOG10(BM320)</f>
        <v>27.491526280731534</v>
      </c>
      <c r="BZ320" s="80" t="n">
        <f aca="false" ca="false" dt2D="false" dtr="false" t="normal">$BN$4-(BW320+BP320)+$BX$4+BY320</f>
        <v>46.152042840248754</v>
      </c>
    </row>
    <row outlineLevel="0" r="321">
      <c r="BL321" s="148" t="n">
        <f aca="false" ca="false" dt2D="false" dtr="false" t="normal">BL320+1</f>
        <v>318</v>
      </c>
      <c r="BM321" s="169" t="n">
        <f aca="false" ca="false" dt2D="false" dtr="false" t="normal">BM320+$J$46</f>
        <v>1203.75</v>
      </c>
      <c r="BO321" s="170" t="n">
        <f aca="false" ca="false" dt2D="false" dtr="false" t="normal">20*LOG10(BM321)</f>
        <v>61.610726002651816</v>
      </c>
      <c r="BP321" s="170" t="n">
        <f aca="false" ca="false" dt2D="false" dtr="false" t="normal">2*$J$6*(BM321/1000)</f>
        <v>42.195344112355066</v>
      </c>
      <c r="BQ321" s="171" t="n">
        <f aca="false" ca="false" dt2D="false" dtr="false" t="normal">$BN$4-(BO321+BP321)+$BN$8+$BN$10</f>
        <v>75.0243919583369</v>
      </c>
      <c r="BR321" s="149" t="n">
        <f aca="false" ca="false" dt2D="false" dtr="false" t="normal">POWER(10, (BQ321+$D$16)*0.05)*1000</f>
        <v>0.004511381818121074</v>
      </c>
      <c r="BS321" s="172" t="n">
        <f aca="false" ca="false" dt2D="false" dtr="false" t="normal">POWER(10, 0.05*(BO321+BP321))</f>
        <v>154989.93843246388</v>
      </c>
      <c r="BT321" s="149" t="n">
        <f aca="false" ca="false" dt2D="false" dtr="false" t="normal">BR321*BS321</f>
        <v>699.2187902359223</v>
      </c>
      <c r="BW321" s="80" t="n">
        <f aca="false" ca="false" dt2D="false" dtr="false" t="normal">40*LOG10(BM321)</f>
        <v>123.22145200530363</v>
      </c>
      <c r="BY321" s="165" t="n">
        <f aca="false" ca="false" dt2D="false" dtr="false" t="normal">10*LOG10($D$29*($D$23/1000000)/2)+$J$12+10*LOG10(BM321)</f>
        <v>27.505076821581195</v>
      </c>
      <c r="BZ321" s="80" t="n">
        <f aca="false" ca="false" dt2D="false" dtr="false" t="normal">$BN$4-(BW321+BP321)+$BX$4+BY321</f>
        <v>45.97994154756783</v>
      </c>
    </row>
    <row outlineLevel="0" r="322">
      <c r="BL322" s="148" t="n">
        <f aca="false" ca="false" dt2D="false" dtr="false" t="normal">BL321+1</f>
        <v>319</v>
      </c>
      <c r="BM322" s="169" t="n">
        <f aca="false" ca="false" dt2D="false" dtr="false" t="normal">BM321+$J$46</f>
        <v>1207.5</v>
      </c>
      <c r="BO322" s="170" t="n">
        <f aca="false" ca="false" dt2D="false" dtr="false" t="normal">20*LOG10(BM322)</f>
        <v>61.637742788470995</v>
      </c>
      <c r="BP322" s="170" t="n">
        <f aca="false" ca="false" dt2D="false" dtr="false" t="normal">2*$J$6*(BM322/1000)</f>
        <v>42.32679378248701</v>
      </c>
      <c r="BQ322" s="171" t="n">
        <f aca="false" ca="false" dt2D="false" dtr="false" t="normal">$BN$4-(BO322+BP322)+$BN$8+$BN$10</f>
        <v>74.86592550238579</v>
      </c>
      <c r="BR322" s="149" t="n">
        <f aca="false" ca="false" dt2D="false" dtr="false" t="normal">POWER(10, (BQ322+$D$16)*0.05)*1000</f>
        <v>0.004429821861747877</v>
      </c>
      <c r="BS322" s="172" t="n">
        <f aca="false" ca="false" dt2D="false" dtr="false" t="normal">POWER(10, 0.05*(BO322+BP322))</f>
        <v>157843.5458711722</v>
      </c>
      <c r="BT322" s="149" t="n">
        <f aca="false" ca="false" dt2D="false" dtr="false" t="normal">BR322*BS322</f>
        <v>699.2187902359224</v>
      </c>
      <c r="BW322" s="80" t="n">
        <f aca="false" ca="false" dt2D="false" dtr="false" t="normal">40*LOG10(BM322)</f>
        <v>123.27548557694199</v>
      </c>
      <c r="BY322" s="165" t="n">
        <f aca="false" ca="false" dt2D="false" dtr="false" t="normal">10*LOG10($D$29*($D$23/1000000)/2)+$J$12+10*LOG10(BM322)</f>
        <v>27.518585214490784</v>
      </c>
      <c r="BZ322" s="80" t="n">
        <f aca="false" ca="false" dt2D="false" dtr="false" t="normal">$BN$4-(BW322+BP322)+$BX$4+BY322</f>
        <v>45.80796669870712</v>
      </c>
    </row>
    <row outlineLevel="0" r="323">
      <c r="BL323" s="148" t="n">
        <f aca="false" ca="false" dt2D="false" dtr="false" t="normal">BL322+1</f>
        <v>320</v>
      </c>
      <c r="BM323" s="169" t="n">
        <f aca="false" ca="false" dt2D="false" dtr="false" t="normal">BM322+$J$46</f>
        <v>1211.25</v>
      </c>
      <c r="BO323" s="170" t="n">
        <f aca="false" ca="false" dt2D="false" dtr="false" t="normal">20*LOG10(BM323)</f>
        <v>61.664675801176436</v>
      </c>
      <c r="BP323" s="170" t="n">
        <f aca="false" ca="false" dt2D="false" dtr="false" t="normal">2*$J$6*(BM323/1000)</f>
        <v>42.45824345261896</v>
      </c>
      <c r="BQ323" s="171" t="n">
        <f aca="false" ca="false" dt2D="false" dtr="false" t="normal">$BN$4-(BO323+BP323)+$BN$8+$BN$10</f>
        <v>74.7075428195484</v>
      </c>
      <c r="BR323" s="149" t="n">
        <f aca="false" ca="false" dt2D="false" dtr="false" t="normal">POWER(10, (BQ323+$D$16)*0.05)*1000</f>
        <v>0.004349778356305326</v>
      </c>
      <c r="BS323" s="172" t="n">
        <f aca="false" ca="false" dt2D="false" dtr="false" t="normal">POWER(10, 0.05*(BO323+BP323))</f>
        <v>160748.14230990742</v>
      </c>
      <c r="BT323" s="149" t="n">
        <f aca="false" ca="false" dt2D="false" dtr="false" t="normal">BR323*BS323</f>
        <v>699.2187902359237</v>
      </c>
      <c r="BW323" s="80" t="n">
        <f aca="false" ca="false" dt2D="false" dtr="false" t="normal">40*LOG10(BM323)</f>
        <v>123.32935160235287</v>
      </c>
      <c r="BY323" s="165" t="n">
        <f aca="false" ca="false" dt2D="false" dtr="false" t="normal">10*LOG10($D$29*($D$23/1000000)/2)+$J$12+10*LOG10(BM323)</f>
        <v>27.532051720843505</v>
      </c>
      <c r="BZ323" s="80" t="n">
        <f aca="false" ca="false" dt2D="false" dtr="false" t="normal">$BN$4-(BW323+BP323)+$BX$4+BY323</f>
        <v>45.636117509517</v>
      </c>
    </row>
    <row outlineLevel="0" r="324">
      <c r="BL324" s="148" t="n">
        <f aca="false" ca="false" dt2D="false" dtr="false" t="normal">BL323+1</f>
        <v>321</v>
      </c>
      <c r="BM324" s="169" t="n">
        <f aca="false" ca="false" dt2D="false" dtr="false" t="normal">BM323+$J$46</f>
        <v>1215</v>
      </c>
      <c r="BO324" s="170" t="n">
        <f aca="false" ca="false" dt2D="false" dtr="false" t="normal">20*LOG10(BM324)</f>
        <v>61.69152555868662</v>
      </c>
      <c r="BP324" s="170" t="n">
        <f aca="false" ca="false" dt2D="false" dtr="false" t="normal">2*$J$6*(BM324/1000)</f>
        <v>42.58969312275091</v>
      </c>
      <c r="BQ324" s="171" t="n">
        <f aca="false" ca="false" dt2D="false" dtr="false" t="normal">$BN$4-(BO324+BP324)+$BN$8+$BN$10</f>
        <v>74.54924339190626</v>
      </c>
      <c r="BR324" s="149" t="n">
        <f aca="false" ca="false" dt2D="false" dtr="false" t="normal">POWER(10, (BQ324+$D$16)*0.05)*1000</f>
        <v>0.0042712221159431395</v>
      </c>
      <c r="BS324" s="172" t="n">
        <f aca="false" ca="false" dt2D="false" dtr="false" t="normal">POWER(10, 0.05*(BO324+BP324))</f>
        <v>163704.6192531075</v>
      </c>
      <c r="BT324" s="149" t="n">
        <f aca="false" ca="false" dt2D="false" dtr="false" t="normal">BR324*BS324</f>
        <v>699.2187902359238</v>
      </c>
      <c r="BW324" s="80" t="n">
        <f aca="false" ca="false" dt2D="false" dtr="false" t="normal">40*LOG10(BM324)</f>
        <v>123.38305111737324</v>
      </c>
      <c r="BY324" s="165" t="n">
        <f aca="false" ca="false" dt2D="false" dtr="false" t="normal">10*LOG10($D$29*($D$23/1000000)/2)+$J$12+10*LOG10(BM324)</f>
        <v>27.545476599598597</v>
      </c>
      <c r="BZ324" s="80" t="n">
        <f aca="false" ca="false" dt2D="false" dtr="false" t="normal">$BN$4-(BW324+BP324)+$BX$4+BY324</f>
        <v>45.46439320311978</v>
      </c>
    </row>
    <row outlineLevel="0" r="325">
      <c r="BL325" s="148" t="n">
        <f aca="false" ca="false" dt2D="false" dtr="false" t="normal">BL324+1</f>
        <v>322</v>
      </c>
      <c r="BM325" s="169" t="n">
        <f aca="false" ca="false" dt2D="false" dtr="false" t="normal">BM324+$J$46</f>
        <v>1218.75</v>
      </c>
      <c r="BO325" s="170" t="n">
        <f aca="false" ca="false" dt2D="false" dtr="false" t="normal">20*LOG10(BM325)</f>
        <v>61.718292574131866</v>
      </c>
      <c r="BP325" s="170" t="n">
        <f aca="false" ca="false" dt2D="false" dtr="false" t="normal">2*$J$6*(BM325/1000)</f>
        <v>42.72114279288285</v>
      </c>
      <c r="BQ325" s="171" t="n">
        <f aca="false" ca="false" dt2D="false" dtr="false" t="normal">$BN$4-(BO325+BP325)+$BN$8+$BN$10</f>
        <v>74.39102670632909</v>
      </c>
      <c r="BR325" s="149" t="n">
        <f aca="false" ca="false" dt2D="false" dtr="false" t="normal">POWER(10, (BQ325+$D$16)*0.05)*1000</f>
        <v>0.004194124540790477</v>
      </c>
      <c r="BS325" s="172" t="n">
        <f aca="false" ca="false" dt2D="false" dtr="false" t="normal">POWER(10, 0.05*(BO325+BP325))</f>
        <v>166713.88353769266</v>
      </c>
      <c r="BT325" s="149" t="n">
        <f aca="false" ca="false" dt2D="false" dtr="false" t="normal">BR325*BS325</f>
        <v>699.2187902359223</v>
      </c>
      <c r="BW325" s="80" t="n">
        <f aca="false" ca="false" dt2D="false" dtr="false" t="normal">40*LOG10(BM325)</f>
        <v>123.43658514826373</v>
      </c>
      <c r="BY325" s="165" t="n">
        <f aca="false" ca="false" dt2D="false" dtr="false" t="normal">10*LOG10($D$29*($D$23/1000000)/2)+$J$12+10*LOG10(BM325)</f>
        <v>27.55886010732122</v>
      </c>
      <c r="BZ325" s="80" t="n">
        <f aca="false" ca="false" dt2D="false" dtr="false" t="normal">$BN$4-(BW325+BP325)+$BX$4+BY325</f>
        <v>45.29279300981996</v>
      </c>
    </row>
    <row outlineLevel="0" r="326">
      <c r="BL326" s="148" t="n">
        <f aca="false" ca="false" dt2D="false" dtr="false" t="normal">BL325+1</f>
        <v>323</v>
      </c>
      <c r="BM326" s="169" t="n">
        <f aca="false" ca="false" dt2D="false" dtr="false" t="normal">BM325+$J$46</f>
        <v>1222.5</v>
      </c>
      <c r="BO326" s="170" t="n">
        <f aca="false" ca="false" dt2D="false" dtr="false" t="normal">20*LOG10(BM326)</f>
        <v>61.74497735591316</v>
      </c>
      <c r="BP326" s="170" t="n">
        <f aca="false" ca="false" dt2D="false" dtr="false" t="normal">2*$J$6*(BM326/1000)</f>
        <v>42.852592463014794</v>
      </c>
      <c r="BQ326" s="171" t="n">
        <f aca="false" ca="false" dt2D="false" dtr="false" t="normal">$BN$4-(BO326+BP326)+$BN$8+$BN$10</f>
        <v>74.23289225441584</v>
      </c>
      <c r="BR326" s="149" t="n">
        <f aca="false" ca="false" dt2D="false" dtr="false" t="normal">POWER(10, (BQ326+$D$16)*0.05)*1000</f>
        <v>0.004118457604572946</v>
      </c>
      <c r="BS326" s="172" t="n">
        <f aca="false" ca="false" dt2D="false" dtr="false" t="normal">POWER(10, 0.05*(BO326+BP326))</f>
        <v>169776.85759337232</v>
      </c>
      <c r="BT326" s="149" t="n">
        <f aca="false" ca="false" dt2D="false" dtr="false" t="normal">BR326*BS326</f>
        <v>699.2187902359224</v>
      </c>
      <c r="BW326" s="80" t="n">
        <f aca="false" ca="false" dt2D="false" dtr="false" t="normal">40*LOG10(BM326)</f>
        <v>123.48995471182631</v>
      </c>
      <c r="BY326" s="165" t="n">
        <f aca="false" ca="false" dt2D="false" dtr="false" t="normal">10*LOG10($D$29*($D$23/1000000)/2)+$J$12+10*LOG10(BM326)</f>
        <v>27.572202498211865</v>
      </c>
      <c r="BZ326" s="80" t="n">
        <f aca="false" ca="false" dt2D="false" dtr="false" t="normal">$BN$4-(BW326+BP326)+$BX$4+BY326</f>
        <v>45.121316167016076</v>
      </c>
    </row>
    <row outlineLevel="0" r="327">
      <c r="BL327" s="148" t="n">
        <f aca="false" ca="false" dt2D="false" dtr="false" t="normal">BL326+1</f>
        <v>324</v>
      </c>
      <c r="BM327" s="169" t="n">
        <f aca="false" ca="false" dt2D="false" dtr="false" t="normal">BM326+$J$46</f>
        <v>1226.25</v>
      </c>
      <c r="BO327" s="170" t="n">
        <f aca="false" ca="false" dt2D="false" dtr="false" t="normal">20*LOG10(BM327)</f>
        <v>61.7715804077601</v>
      </c>
      <c r="BP327" s="170" t="n">
        <f aca="false" ca="false" dt2D="false" dtr="false" t="normal">2*$J$6*(BM327/1000)</f>
        <v>42.98404213314675</v>
      </c>
      <c r="BQ327" s="171" t="n">
        <f aca="false" ca="false" dt2D="false" dtr="false" t="normal">$BN$4-(BO327+BP327)+$BN$8+$BN$10</f>
        <v>74.07483953243695</v>
      </c>
      <c r="BR327" s="149" t="n">
        <f aca="false" ca="false" dt2D="false" dtr="false" t="normal">POWER(10, (BQ327+$D$16)*0.05)*1000</f>
        <v>0.0040441938425076875</v>
      </c>
      <c r="BS327" s="172" t="n">
        <f aca="false" ca="false" dt2D="false" dtr="false" t="normal">POWER(10, 0.05*(BO327+BP327))</f>
        <v>172894.47970732208</v>
      </c>
      <c r="BT327" s="149" t="n">
        <f aca="false" ca="false" dt2D="false" dtr="false" t="normal">BR327*BS327</f>
        <v>699.2187902359223</v>
      </c>
      <c r="BW327" s="80" t="n">
        <f aca="false" ca="false" dt2D="false" dtr="false" t="normal">40*LOG10(BM327)</f>
        <v>123.5431608155202</v>
      </c>
      <c r="BY327" s="165" t="n">
        <f aca="false" ca="false" dt2D="false" dtr="false" t="normal">10*LOG10($D$29*($D$23/1000000)/2)+$J$12+10*LOG10(BM327)</f>
        <v>27.585504024135336</v>
      </c>
      <c r="BZ327" s="80" t="n">
        <f aca="false" ca="false" dt2D="false" dtr="false" t="normal">$BN$4-(BW327+BP327)+$BX$4+BY327</f>
        <v>44.94996191911372</v>
      </c>
    </row>
    <row outlineLevel="0" r="328">
      <c r="BL328" s="148" t="n">
        <f aca="false" ca="false" dt2D="false" dtr="false" t="normal">BL327+1</f>
        <v>325</v>
      </c>
      <c r="BM328" s="169" t="n">
        <f aca="false" ca="false" dt2D="false" dtr="false" t="normal">BM327+$J$46</f>
        <v>1230</v>
      </c>
      <c r="BO328" s="170" t="n">
        <f aca="false" ca="false" dt2D="false" dtr="false" t="normal">20*LOG10(BM328)</f>
        <v>61.79810222878796</v>
      </c>
      <c r="BP328" s="170" t="n">
        <f aca="false" ca="false" dt2D="false" dtr="false" t="normal">2*$J$6*(BM328/1000)</f>
        <v>43.115491803278694</v>
      </c>
      <c r="BQ328" s="171" t="n">
        <f aca="false" ca="false" dt2D="false" dtr="false" t="normal">$BN$4-(BO328+BP328)+$BN$8+$BN$10</f>
        <v>73.91686804127714</v>
      </c>
      <c r="BR328" s="149" t="n">
        <f aca="false" ca="false" dt2D="false" dtr="false" t="normal">POWER(10, (BQ328+$D$16)*0.05)*1000</f>
        <v>0.003971306339469816</v>
      </c>
      <c r="BS328" s="172" t="n">
        <f aca="false" ca="false" dt2D="false" dtr="false" t="normal">POWER(10, 0.05*(BO328+BP328))</f>
        <v>176067.70429331085</v>
      </c>
      <c r="BT328" s="149" t="n">
        <f aca="false" ca="false" dt2D="false" dtr="false" t="normal">BR328*BS328</f>
        <v>699.2187902359223</v>
      </c>
      <c r="BW328" s="80" t="n">
        <f aca="false" ca="false" dt2D="false" dtr="false" t="normal">40*LOG10(BM328)</f>
        <v>123.59620445757592</v>
      </c>
      <c r="BY328" s="165" t="n">
        <f aca="false" ca="false" dt2D="false" dtr="false" t="normal">10*LOG10($D$29*($D$23/1000000)/2)+$J$12+10*LOG10(BM328)</f>
        <v>27.598764934649267</v>
      </c>
      <c r="BZ328" s="80" t="n">
        <f aca="false" ca="false" dt2D="false" dtr="false" t="normal">$BN$4-(BW328+BP328)+$BX$4+BY328</f>
        <v>44.778729517439984</v>
      </c>
    </row>
    <row outlineLevel="0" r="329">
      <c r="BL329" s="148" t="n">
        <f aca="false" ca="false" dt2D="false" dtr="false" t="normal">BL328+1</f>
        <v>326</v>
      </c>
      <c r="BM329" s="169" t="n">
        <f aca="false" ca="false" dt2D="false" dtr="false" t="normal">BM328+$J$46</f>
        <v>1233.75</v>
      </c>
      <c r="BO329" s="170" t="n">
        <f aca="false" ca="false" dt2D="false" dtr="false" t="normal">20*LOG10(BM329)</f>
        <v>61.82454331355387</v>
      </c>
      <c r="BP329" s="170" t="n">
        <f aca="false" ca="false" dt2D="false" dtr="false" t="normal">2*$J$6*(BM329/1000)</f>
        <v>43.24694147341064</v>
      </c>
      <c r="BQ329" s="171" t="n">
        <f aca="false" ca="false" dt2D="false" dtr="false" t="normal">$BN$4-(BO329+BP329)+$BN$8+$BN$10</f>
        <v>73.75897728637929</v>
      </c>
      <c r="BR329" s="149" t="n">
        <f aca="false" ca="false" dt2D="false" dtr="false" t="normal">POWER(10, (BQ329+$D$16)*0.05)*1000</f>
        <v>0.003899768718423674</v>
      </c>
      <c r="BS329" s="172" t="n">
        <f aca="false" ca="false" dt2D="false" dtr="false" t="normal">POWER(10, 0.05*(BO329+BP329))</f>
        <v>179297.5021653473</v>
      </c>
      <c r="BT329" s="149" t="n">
        <f aca="false" ca="false" dt2D="false" dtr="false" t="normal">BR329*BS329</f>
        <v>699.2187902359224</v>
      </c>
      <c r="BW329" s="80" t="n">
        <f aca="false" ca="false" dt2D="false" dtr="false" t="normal">40*LOG10(BM329)</f>
        <v>123.64908662710774</v>
      </c>
      <c r="BY329" s="165" t="n">
        <f aca="false" ca="false" dt2D="false" dtr="false" t="normal">10*LOG10($D$29*($D$23/1000000)/2)+$J$12+10*LOG10(BM329)</f>
        <v>27.61198547703222</v>
      </c>
      <c r="BZ329" s="80" t="n">
        <f aca="false" ca="false" dt2D="false" dtr="false" t="normal">$BN$4-(BW329+BP329)+$BX$4+BY329</f>
        <v>44.60761822015917</v>
      </c>
    </row>
    <row outlineLevel="0" r="330">
      <c r="BL330" s="148" t="n">
        <f aca="false" ca="false" dt2D="false" dtr="false" t="normal">BL329+1</f>
        <v>327</v>
      </c>
      <c r="BM330" s="169" t="n">
        <f aca="false" ca="false" dt2D="false" dtr="false" t="normal">BM329+$J$46</f>
        <v>1237.5</v>
      </c>
      <c r="BO330" s="170" t="n">
        <f aca="false" ca="false" dt2D="false" dtr="false" t="normal">20*LOG10(BM330)</f>
        <v>61.85090415211213</v>
      </c>
      <c r="BP330" s="170" t="n">
        <f aca="false" ca="false" dt2D="false" dtr="false" t="normal">2*$J$6*(BM330/1000)</f>
        <v>43.37839114354259</v>
      </c>
      <c r="BQ330" s="171" t="n">
        <f aca="false" ca="false" dt2D="false" dtr="false" t="normal">$BN$4-(BO330+BP330)+$BN$8+$BN$10</f>
        <v>73.60116677768907</v>
      </c>
      <c r="BR330" s="149" t="n">
        <f aca="false" ca="false" dt2D="false" dtr="false" t="normal">POWER(10, (BQ330+$D$16)*0.05)*1000</f>
        <v>0.0038295551291125892</v>
      </c>
      <c r="BS330" s="172" t="n">
        <f aca="false" ca="false" dt2D="false" dtr="false" t="normal">POWER(10, 0.05*(BO330+BP330))</f>
        <v>182584.86081592238</v>
      </c>
      <c r="BT330" s="149" t="n">
        <f aca="false" ca="false" dt2D="false" dtr="false" t="normal">BR330*BS330</f>
        <v>699.2187902359237</v>
      </c>
      <c r="BW330" s="80" t="n">
        <f aca="false" ca="false" dt2D="false" dtr="false" t="normal">40*LOG10(BM330)</f>
        <v>123.70180830422426</v>
      </c>
      <c r="BY330" s="165" t="n">
        <f aca="false" ca="false" dt2D="false" dtr="false" t="normal">10*LOG10($D$29*($D$23/1000000)/2)+$J$12+10*LOG10(BM330)</f>
        <v>27.62516589631135</v>
      </c>
      <c r="BZ330" s="80" t="n">
        <f aca="false" ca="false" dt2D="false" dtr="false" t="normal">$BN$4-(BW330+BP330)+$BX$4+BY330</f>
        <v>44.43662729218982</v>
      </c>
    </row>
    <row outlineLevel="0" r="331">
      <c r="BL331" s="148" t="n">
        <f aca="false" ca="false" dt2D="false" dtr="false" t="normal">BL330+1</f>
        <v>328</v>
      </c>
      <c r="BM331" s="169" t="n">
        <f aca="false" ca="false" dt2D="false" dtr="false" t="normal">BM330+$J$46</f>
        <v>1241.25</v>
      </c>
      <c r="BO331" s="170" t="n">
        <f aca="false" ca="false" dt2D="false" dtr="false" t="normal">20*LOG10(BM331)</f>
        <v>61.877185230068754</v>
      </c>
      <c r="BP331" s="170" t="n">
        <f aca="false" ca="false" dt2D="false" dtr="false" t="normal">2*$J$6*(BM331/1000)</f>
        <v>43.509840813674536</v>
      </c>
      <c r="BQ331" s="171" t="n">
        <f aca="false" ca="false" dt2D="false" dtr="false" t="normal">$BN$4-(BO331+BP331)+$BN$8+$BN$10</f>
        <v>73.4434360296005</v>
      </c>
      <c r="BR331" s="149" t="n">
        <f aca="false" ca="false" dt2D="false" dtr="false" t="normal">POWER(10, (BQ331+$D$16)*0.05)*1000</f>
        <v>0.0037606402370009484</v>
      </c>
      <c r="BS331" s="172" t="n">
        <f aca="false" ca="false" dt2D="false" dtr="false" t="normal">POWER(10, 0.05*(BO331+BP331))</f>
        <v>185930.78469892094</v>
      </c>
      <c r="BT331" s="149" t="n">
        <f aca="false" ca="false" dt2D="false" dtr="false" t="normal">BR331*BS331</f>
        <v>699.2187902359224</v>
      </c>
      <c r="BW331" s="80" t="n">
        <f aca="false" ca="false" dt2D="false" dtr="false" t="normal">40*LOG10(BM331)</f>
        <v>123.75437046013751</v>
      </c>
      <c r="BY331" s="165" t="n">
        <f aca="false" ca="false" dt2D="false" dtr="false" t="normal">10*LOG10($D$29*($D$23/1000000)/2)+$J$12+10*LOG10(BM331)</f>
        <v>27.638306435289664</v>
      </c>
      <c r="BZ331" s="80" t="n">
        <f aca="false" ca="false" dt2D="false" dtr="false" t="normal">$BN$4-(BW331+BP331)+$BX$4+BY331</f>
        <v>44.26575600512295</v>
      </c>
    </row>
    <row outlineLevel="0" r="332">
      <c r="BL332" s="148" t="n">
        <f aca="false" ca="false" dt2D="false" dtr="false" t="normal">BL331+1</f>
        <v>329</v>
      </c>
      <c r="BM332" s="169" t="n">
        <f aca="false" ca="false" dt2D="false" dtr="false" t="normal">BM331+$J$46</f>
        <v>1245</v>
      </c>
      <c r="BO332" s="170" t="n">
        <f aca="false" ca="false" dt2D="false" dtr="false" t="normal">20*LOG10(BM332)</f>
        <v>61.9033870286351</v>
      </c>
      <c r="BP332" s="170" t="n">
        <f aca="false" ca="false" dt2D="false" dtr="false" t="normal">2*$J$6*(BM332/1000)</f>
        <v>43.641290483806486</v>
      </c>
      <c r="BQ332" s="171" t="n">
        <f aca="false" ca="false" dt2D="false" dtr="false" t="normal">$BN$4-(BO332+BP332)+$BN$8+$BN$10</f>
        <v>73.28578456090221</v>
      </c>
      <c r="BR332" s="149" t="n">
        <f aca="false" ca="false" dt2D="false" dtr="false" t="normal">POWER(10, (BQ332+$D$16)*0.05)*1000</f>
        <v>0.0036929992124625052</v>
      </c>
      <c r="BS332" s="172" t="n">
        <f aca="false" ca="false" dt2D="false" dtr="false" t="normal">POWER(10, 0.05*(BO332+BP332))</f>
        <v>189336.29551729062</v>
      </c>
      <c r="BT332" s="149" t="n">
        <f aca="false" ca="false" dt2D="false" dtr="false" t="normal">BR332*BS332</f>
        <v>699.2187902359225</v>
      </c>
      <c r="BW332" s="80" t="n">
        <f aca="false" ca="false" dt2D="false" dtr="false" t="normal">40*LOG10(BM332)</f>
        <v>123.8067740572702</v>
      </c>
      <c r="BY332" s="165" t="n">
        <f aca="false" ca="false" dt2D="false" dtr="false" t="normal">10*LOG10($D$29*($D$23/1000000)/2)+$J$12+10*LOG10(BM332)</f>
        <v>27.651407334572838</v>
      </c>
      <c r="BZ332" s="80" t="n">
        <f aca="false" ca="false" dt2D="false" dtr="false" t="normal">$BN$4-(BW332+BP332)+$BX$4+BY332</f>
        <v>44.095003637141474</v>
      </c>
    </row>
    <row outlineLevel="0" r="333">
      <c r="BL333" s="148" t="n">
        <f aca="false" ca="false" dt2D="false" dtr="false" t="normal">BL332+1</f>
        <v>330</v>
      </c>
      <c r="BM333" s="169" t="n">
        <f aca="false" ca="false" dt2D="false" dtr="false" t="normal">BM332+$J$46</f>
        <v>1248.75</v>
      </c>
      <c r="BO333" s="170" t="n">
        <f aca="false" ca="false" dt2D="false" dtr="false" t="normal">20*LOG10(BM333)</f>
        <v>61.92951002468077</v>
      </c>
      <c r="BP333" s="170" t="n">
        <f aca="false" ca="false" dt2D="false" dtr="false" t="normal">2*$J$6*(BM333/1000)</f>
        <v>43.77274015393843</v>
      </c>
      <c r="BQ333" s="171" t="n">
        <f aca="false" ca="false" dt2D="false" dtr="false" t="normal">$BN$4-(BO333+BP333)+$BN$8+$BN$10</f>
        <v>73.12821189472459</v>
      </c>
      <c r="BR333" s="149" t="n">
        <f aca="false" ca="false" dt2D="false" dtr="false" t="normal">POWER(10, (BQ333+$D$16)*0.05)*1000</f>
        <v>0.0036266077202091254</v>
      </c>
      <c r="BS333" s="172" t="n">
        <f aca="false" ca="false" dt2D="false" dtr="false" t="normal">POWER(10, 0.05*(BO333+BP333))</f>
        <v>192802.43251553105</v>
      </c>
      <c r="BT333" s="149" t="n">
        <f aca="false" ca="false" dt2D="false" dtr="false" t="normal">BR333*BS333</f>
        <v>699.2187902359238</v>
      </c>
      <c r="BW333" s="80" t="n">
        <f aca="false" ca="false" dt2D="false" dtr="false" t="normal">40*LOG10(BM333)</f>
        <v>123.85902004936155</v>
      </c>
      <c r="BY333" s="165" t="n">
        <f aca="false" ca="false" dt2D="false" dtr="false" t="normal">10*LOG10($D$29*($D$23/1000000)/2)+$J$12+10*LOG10(BM333)</f>
        <v>27.664468832595674</v>
      </c>
      <c r="BZ333" s="80" t="n">
        <f aca="false" ca="false" dt2D="false" dtr="false" t="normal">$BN$4-(BW333+BP333)+$BX$4+BY333</f>
        <v>43.92436947294104</v>
      </c>
    </row>
    <row outlineLevel="0" r="334">
      <c r="BL334" s="148" t="n">
        <f aca="false" ca="false" dt2D="false" dtr="false" t="normal">BL333+1</f>
        <v>331</v>
      </c>
      <c r="BM334" s="169" t="n">
        <f aca="false" ca="false" dt2D="false" dtr="false" t="normal">BM333+$J$46</f>
        <v>1252.5</v>
      </c>
      <c r="BO334" s="170" t="n">
        <f aca="false" ca="false" dt2D="false" dtr="false" t="normal">20*LOG10(BM334)</f>
        <v>61.95555469078567</v>
      </c>
      <c r="BP334" s="170" t="n">
        <f aca="false" ca="false" dt2D="false" dtr="false" t="normal">2*$J$6*(BM334/1000)</f>
        <v>43.90418982407038</v>
      </c>
      <c r="BQ334" s="171" t="n">
        <f aca="false" ca="false" dt2D="false" dtr="false" t="normal">$BN$4-(BO334+BP334)+$BN$8+$BN$10</f>
        <v>72.97071755848775</v>
      </c>
      <c r="BR334" s="149" t="n">
        <f aca="false" ca="false" dt2D="false" dtr="false" t="normal">POWER(10, (BQ334+$D$16)*0.05)*1000</f>
        <v>0.0035614419089541765</v>
      </c>
      <c r="BS334" s="172" t="n">
        <f aca="false" ca="false" dt2D="false" dtr="false" t="normal">POWER(10, 0.05*(BO334+BP334))</f>
        <v>196330.25277709757</v>
      </c>
      <c r="BT334" s="149" t="n">
        <f aca="false" ca="false" dt2D="false" dtr="false" t="normal">BR334*BS334</f>
        <v>699.2187902359224</v>
      </c>
      <c r="BW334" s="80" t="n">
        <f aca="false" ca="false" dt2D="false" dtr="false" t="normal">40*LOG10(BM334)</f>
        <v>123.91110938157134</v>
      </c>
      <c r="BY334" s="165" t="n">
        <f aca="false" ca="false" dt2D="false" dtr="false" t="normal">10*LOG10($D$29*($D$23/1000000)/2)+$J$12+10*LOG10(BM334)</f>
        <v>27.67749116564812</v>
      </c>
      <c r="BZ334" s="80" t="n">
        <f aca="false" ca="false" dt2D="false" dtr="false" t="normal">$BN$4-(BW334+BP334)+$BX$4+BY334</f>
        <v>43.75385280365174</v>
      </c>
    </row>
    <row outlineLevel="0" r="335">
      <c r="BL335" s="148" t="n">
        <f aca="false" ca="false" dt2D="false" dtr="false" t="normal">BL334+1</f>
        <v>332</v>
      </c>
      <c r="BM335" s="169" t="n">
        <f aca="false" ca="false" dt2D="false" dtr="false" t="normal">BM334+$J$46</f>
        <v>1256.25</v>
      </c>
      <c r="BO335" s="170" t="n">
        <f aca="false" ca="false" dt2D="false" dtr="false" t="normal">20*LOG10(BM335)</f>
        <v>61.98152149529128</v>
      </c>
      <c r="BP335" s="170" t="n">
        <f aca="false" ca="false" dt2D="false" dtr="false" t="normal">2*$J$6*(BM335/1000)</f>
        <v>44.03563949420233</v>
      </c>
      <c r="BQ335" s="171" t="n">
        <f aca="false" ca="false" dt2D="false" dtr="false" t="normal">$BN$4-(BO335+BP335)+$BN$8+$BN$10</f>
        <v>72.81330108385018</v>
      </c>
      <c r="BR335" s="149" t="n">
        <f aca="false" ca="false" dt2D="false" dtr="false" t="normal">POWER(10, (BQ335+$D$16)*0.05)*1000</f>
        <v>0.00349747840130505</v>
      </c>
      <c r="BS335" s="172" t="n">
        <f aca="false" ca="false" dt2D="false" dtr="false" t="normal">POWER(10, 0.05*(BO335+BP335))</f>
        <v>199920.8315267982</v>
      </c>
      <c r="BT335" s="149" t="n">
        <f aca="false" ca="false" dt2D="false" dtr="false" t="normal">BR335*BS335</f>
        <v>699.2187902359224</v>
      </c>
      <c r="BW335" s="80" t="n">
        <f aca="false" ca="false" dt2D="false" dtr="false" t="normal">40*LOG10(BM335)</f>
        <v>123.96304299058257</v>
      </c>
      <c r="BY335" s="165" t="n">
        <f aca="false" ca="false" dt2D="false" dtr="false" t="normal">10*LOG10($D$29*($D$23/1000000)/2)+$J$12+10*LOG10(BM335)</f>
        <v>27.690474567900928</v>
      </c>
      <c r="BZ335" s="80" t="n">
        <f aca="false" ca="false" dt2D="false" dtr="false" t="normal">$BN$4-(BW335+BP335)+$BX$4+BY335</f>
        <v>43.58345292676136</v>
      </c>
    </row>
    <row outlineLevel="0" r="336">
      <c r="BL336" s="148" t="n">
        <f aca="false" ca="false" dt2D="false" dtr="false" t="normal">BL335+1</f>
        <v>333</v>
      </c>
      <c r="BM336" s="169" t="n">
        <f aca="false" ca="false" dt2D="false" dtr="false" t="normal">BM335+$J$46</f>
        <v>1260</v>
      </c>
      <c r="BO336" s="170" t="n">
        <f aca="false" ca="false" dt2D="false" dtr="false" t="normal">20*LOG10(BM336)</f>
        <v>62.00741090235126</v>
      </c>
      <c r="BP336" s="170" t="n">
        <f aca="false" ca="false" dt2D="false" dtr="false" t="normal">2*$J$6*(BM336/1000)</f>
        <v>44.16708916433427</v>
      </c>
      <c r="BQ336" s="171" t="n">
        <f aca="false" ca="false" dt2D="false" dtr="false" t="normal">$BN$4-(BO336+BP336)+$BN$8+$BN$10</f>
        <v>72.65596200665826</v>
      </c>
      <c r="BR336" s="149" t="n">
        <f aca="false" ca="false" dt2D="false" dtr="false" t="normal">POWER(10, (BQ336+$D$16)*0.05)*1000</f>
        <v>0.0034346942838793574</v>
      </c>
      <c r="BS336" s="172" t="n">
        <f aca="false" ca="false" dt2D="false" dtr="false" t="normal">POWER(10, 0.05*(BO336+BP336))</f>
        <v>203575.2624382577</v>
      </c>
      <c r="BT336" s="149" t="n">
        <f aca="false" ca="false" dt2D="false" dtr="false" t="normal">BR336*BS336</f>
        <v>699.2187902359237</v>
      </c>
      <c r="BW336" s="80" t="n">
        <f aca="false" ca="false" dt2D="false" dtr="false" t="normal">40*LOG10(BM336)</f>
        <v>124.01482180470252</v>
      </c>
      <c r="BY336" s="165" t="n">
        <f aca="false" ca="false" dt2D="false" dtr="false" t="normal">10*LOG10($D$29*($D$23/1000000)/2)+$J$12+10*LOG10(BM336)</f>
        <v>27.703419271430917</v>
      </c>
      <c r="BZ336" s="80" t="n">
        <f aca="false" ca="false" dt2D="false" dtr="false" t="normal">$BN$4-(BW336+BP336)+$BX$4+BY336</f>
        <v>43.413169146039465</v>
      </c>
    </row>
    <row outlineLevel="0" r="337">
      <c r="BL337" s="148" t="n">
        <f aca="false" ca="false" dt2D="false" dtr="false" t="normal">BL336+1</f>
        <v>334</v>
      </c>
      <c r="BM337" s="169" t="n">
        <f aca="false" ca="false" dt2D="false" dtr="false" t="normal">BM336+$J$46</f>
        <v>1263.75</v>
      </c>
      <c r="BO337" s="170" t="n">
        <f aca="false" ca="false" dt2D="false" dtr="false" t="normal">20*LOG10(BM337)</f>
        <v>62.03322337198115</v>
      </c>
      <c r="BP337" s="170" t="n">
        <f aca="false" ca="false" dt2D="false" dtr="false" t="normal">2*$J$6*(BM337/1000)</f>
        <v>44.298538834466214</v>
      </c>
      <c r="BQ337" s="171" t="n">
        <f aca="false" ca="false" dt2D="false" dtr="false" t="normal">$BN$4-(BO337+BP337)+$BN$8+$BN$10</f>
        <v>72.49869986689643</v>
      </c>
      <c r="BR337" s="149" t="n">
        <f aca="false" ca="false" dt2D="false" dtr="false" t="normal">POWER(10, (BQ337+$D$16)*0.05)*1000</f>
        <v>0.0033730670976394542</v>
      </c>
      <c r="BS337" s="172" t="n">
        <f aca="false" ca="false" dt2D="false" dtr="false" t="normal">POWER(10, 0.05*(BO337+BP337))</f>
        <v>207294.65794654688</v>
      </c>
      <c r="BT337" s="149" t="n">
        <f aca="false" ca="false" dt2D="false" dtr="false" t="normal">BR337*BS337</f>
        <v>699.2187902359224</v>
      </c>
      <c r="BW337" s="80" t="n">
        <f aca="false" ca="false" dt2D="false" dtr="false" t="normal">40*LOG10(BM337)</f>
        <v>124.0664467439623</v>
      </c>
      <c r="BY337" s="165" t="n">
        <f aca="false" ca="false" dt2D="false" dtr="false" t="normal">10*LOG10($D$29*($D$23/1000000)/2)+$J$12+10*LOG10(BM337)</f>
        <v>27.716325506245862</v>
      </c>
      <c r="BZ337" s="80" t="n">
        <f aca="false" ca="false" dt2D="false" dtr="false" t="normal">$BN$4-(BW337+BP337)+$BX$4+BY337</f>
        <v>43.24300077146269</v>
      </c>
    </row>
    <row outlineLevel="0" r="338">
      <c r="BL338" s="148" t="n">
        <f aca="false" ca="false" dt2D="false" dtr="false" t="normal">BL337+1</f>
        <v>335</v>
      </c>
      <c r="BM338" s="169" t="n">
        <f aca="false" ca="false" dt2D="false" dtr="false" t="normal">BM337+$J$46</f>
        <v>1267.5</v>
      </c>
      <c r="BO338" s="170" t="n">
        <f aca="false" ca="false" dt2D="false" dtr="false" t="normal">20*LOG10(BM338)</f>
        <v>62.05895936010747</v>
      </c>
      <c r="BP338" s="170" t="n">
        <f aca="false" ca="false" dt2D="false" dtr="false" t="normal">2*$J$6*(BM338/1000)</f>
        <v>44.42998850459817</v>
      </c>
      <c r="BQ338" s="171" t="n">
        <f aca="false" ca="false" dt2D="false" dtr="false" t="normal">$BN$4-(BO338+BP338)+$BN$8+$BN$10</f>
        <v>72.34151420863816</v>
      </c>
      <c r="BR338" s="149" t="n">
        <f aca="false" ca="false" dt2D="false" dtr="false" t="normal">POWER(10, (BQ338+$D$16)*0.05)*1000</f>
        <v>0.003312574828440262</v>
      </c>
      <c r="BS338" s="172" t="n">
        <f aca="false" ca="false" dt2D="false" dtr="false" t="normal">POWER(10, 0.05*(BO338+BP338))</f>
        <v>211080.14956605583</v>
      </c>
      <c r="BT338" s="149" t="n">
        <f aca="false" ca="false" dt2D="false" dtr="false" t="normal">BR338*BS338</f>
        <v>699.2187902359223</v>
      </c>
      <c r="BW338" s="80" t="n">
        <f aca="false" ca="false" dt2D="false" dtr="false" t="normal">40*LOG10(BM338)</f>
        <v>124.11791872021494</v>
      </c>
      <c r="BY338" s="165" t="n">
        <f aca="false" ca="false" dt2D="false" dtr="false" t="normal">10*LOG10($D$29*($D$23/1000000)/2)+$J$12+10*LOG10(BM338)</f>
        <v>27.729193500309023</v>
      </c>
      <c r="BZ338" s="80" t="n">
        <f aca="false" ca="false" dt2D="false" dtr="false" t="normal">$BN$4-(BW338+BP338)+$BX$4+BY338</f>
        <v>43.07294711914123</v>
      </c>
    </row>
    <row outlineLevel="0" r="339">
      <c r="BL339" s="148" t="n">
        <f aca="false" ca="false" dt2D="false" dtr="false" t="normal">BL338+1</f>
        <v>336</v>
      </c>
      <c r="BM339" s="169" t="n">
        <f aca="false" ca="false" dt2D="false" dtr="false" t="normal">BM338+$J$46</f>
        <v>1271.25</v>
      </c>
      <c r="BO339" s="170" t="n">
        <f aca="false" ca="false" dt2D="false" dtr="false" t="normal">20*LOG10(BM339)</f>
        <v>62.08461931861602</v>
      </c>
      <c r="BP339" s="170" t="n">
        <f aca="false" ca="false" dt2D="false" dtr="false" t="normal">2*$J$6*(BM339/1000)</f>
        <v>44.561438174730114</v>
      </c>
      <c r="BQ339" s="171" t="n">
        <f aca="false" ca="false" dt2D="false" dtr="false" t="normal">$BN$4-(BO339+BP339)+$BN$8+$BN$10</f>
        <v>72.18440457999766</v>
      </c>
      <c r="BR339" s="149" t="n">
        <f aca="false" ca="false" dt2D="false" dtr="false" t="normal">POWER(10, (BQ339+$D$16)*0.05)*1000</f>
        <v>0.003253195897785236</v>
      </c>
      <c r="BS339" s="172" t="n">
        <f aca="false" ca="false" dt2D="false" dtr="false" t="normal">POWER(10, 0.05*(BO339+BP339))</f>
        <v>214932.8882136941</v>
      </c>
      <c r="BT339" s="149" t="n">
        <f aca="false" ca="false" dt2D="false" dtr="false" t="normal">BR339*BS339</f>
        <v>699.2187902359223</v>
      </c>
      <c r="BW339" s="80" t="n">
        <f aca="false" ca="false" dt2D="false" dtr="false" t="normal">40*LOG10(BM339)</f>
        <v>124.16923863723204</v>
      </c>
      <c r="BY339" s="165" t="n">
        <f aca="false" ca="false" dt2D="false" dtr="false" t="normal">10*LOG10($D$29*($D$23/1000000)/2)+$J$12+10*LOG10(BM339)</f>
        <v>27.742023479563297</v>
      </c>
      <c r="BZ339" s="80" t="n">
        <f aca="false" ca="false" dt2D="false" dtr="false" t="normal">$BN$4-(BW339+BP339)+$BX$4+BY339</f>
        <v>42.90300751124647</v>
      </c>
    </row>
    <row outlineLevel="0" r="340">
      <c r="BL340" s="148" t="n">
        <f aca="false" ca="false" dt2D="false" dtr="false" t="normal">BL339+1</f>
        <v>337</v>
      </c>
      <c r="BM340" s="169" t="n">
        <f aca="false" ca="false" dt2D="false" dtr="false" t="normal">BM339+$J$46</f>
        <v>1275</v>
      </c>
      <c r="BO340" s="170" t="n">
        <f aca="false" ca="false" dt2D="false" dtr="false" t="normal">20*LOG10(BM340)</f>
        <v>62.11020369539948</v>
      </c>
      <c r="BP340" s="170" t="n">
        <f aca="false" ca="false" dt2D="false" dtr="false" t="normal">2*$J$6*(BM340/1000)</f>
        <v>44.69288784486206</v>
      </c>
      <c r="BQ340" s="171" t="n">
        <f aca="false" ca="false" dt2D="false" dtr="false" t="normal">$BN$4-(BO340+BP340)+$BN$8+$BN$10</f>
        <v>72.02737053308226</v>
      </c>
      <c r="BR340" s="149" t="n">
        <f aca="false" ca="false" dt2D="false" dtr="false" t="normal">POWER(10, (BQ340+$D$16)*0.05)*1000</f>
        <v>0.0031949091537856566</v>
      </c>
      <c r="BS340" s="172" t="n">
        <f aca="false" ca="false" dt2D="false" dtr="false" t="normal">POWER(10, 0.05*(BO340+BP340))</f>
        <v>218854.04453751605</v>
      </c>
      <c r="BT340" s="149" t="n">
        <f aca="false" ca="false" dt2D="false" dtr="false" t="normal">BR340*BS340</f>
        <v>699.2187902359238</v>
      </c>
      <c r="BW340" s="80" t="n">
        <f aca="false" ca="false" dt2D="false" dtr="false" t="normal">40*LOG10(BM340)</f>
        <v>124.22040739079895</v>
      </c>
      <c r="BY340" s="165" t="n">
        <f aca="false" ca="false" dt2D="false" dtr="false" t="normal">10*LOG10($D$29*($D$23/1000000)/2)+$J$12+10*LOG10(BM340)</f>
        <v>27.754815667955025</v>
      </c>
      <c r="BZ340" s="80" t="n">
        <f aca="false" ca="false" dt2D="false" dtr="false" t="normal">$BN$4-(BW340+BP340)+$BX$4+BY340</f>
        <v>42.73318127593936</v>
      </c>
    </row>
    <row outlineLevel="0" r="341">
      <c r="BL341" s="148" t="n">
        <f aca="false" ca="false" dt2D="false" dtr="false" t="normal">BL340+1</f>
        <v>338</v>
      </c>
      <c r="BM341" s="169" t="n">
        <f aca="false" ca="false" dt2D="false" dtr="false" t="normal">BM340+$J$46</f>
        <v>1278.75</v>
      </c>
      <c r="BO341" s="170" t="n">
        <f aca="false" ca="false" dt2D="false" dtr="false" t="normal">20*LOG10(BM341)</f>
        <v>62.135712934404324</v>
      </c>
      <c r="BP341" s="170" t="n">
        <f aca="false" ca="false" dt2D="false" dtr="false" t="normal">2*$J$6*(BM341/1000)</f>
        <v>44.82433751499401</v>
      </c>
      <c r="BQ341" s="171" t="n">
        <f aca="false" ca="false" dt2D="false" dtr="false" t="normal">$BN$4-(BO341+BP341)+$BN$8+$BN$10</f>
        <v>71.87041162394546</v>
      </c>
      <c r="BR341" s="149" t="n">
        <f aca="false" ca="false" dt2D="false" dtr="false" t="normal">POWER(10, (BQ341+$D$16)*0.05)*1000</f>
        <v>0.003137693862318391</v>
      </c>
      <c r="BS341" s="172" t="n">
        <f aca="false" ca="false" dt2D="false" dtr="false" t="normal">POWER(10, 0.05*(BO341+BP341))</f>
        <v>222844.80925085561</v>
      </c>
      <c r="BT341" s="149" t="n">
        <f aca="false" ca="false" dt2D="false" dtr="false" t="normal">BR341*BS341</f>
        <v>699.2187902359223</v>
      </c>
      <c r="BW341" s="80" t="n">
        <f aca="false" ca="false" dt2D="false" dtr="false" t="normal">40*LOG10(BM341)</f>
        <v>124.27142586880865</v>
      </c>
      <c r="BY341" s="165" t="n">
        <f aca="false" ca="false" dt2D="false" dtr="false" t="normal">10*LOG10($D$29*($D$23/1000000)/2)+$J$12+10*LOG10(BM341)</f>
        <v>27.76757028745745</v>
      </c>
      <c r="BZ341" s="80" t="n">
        <f aca="false" ca="false" dt2D="false" dtr="false" t="normal">$BN$4-(BW341+BP341)+$BX$4+BY341</f>
        <v>42.56346774730012</v>
      </c>
    </row>
    <row outlineLevel="0" r="342">
      <c r="BL342" s="148" t="n">
        <f aca="false" ca="false" dt2D="false" dtr="false" t="normal">BL341+1</f>
        <v>339</v>
      </c>
      <c r="BM342" s="169" t="n">
        <f aca="false" ca="false" dt2D="false" dtr="false" t="normal">BM341+$J$46</f>
        <v>1282.5</v>
      </c>
      <c r="BO342" s="170" t="n">
        <f aca="false" ca="false" dt2D="false" dtr="false" t="normal">20*LOG10(BM342)</f>
        <v>62.161147475677076</v>
      </c>
      <c r="BP342" s="170" t="n">
        <f aca="false" ca="false" dt2D="false" dtr="false" t="normal">2*$J$6*(BM342/1000)</f>
        <v>44.955787185125956</v>
      </c>
      <c r="BQ342" s="171" t="n">
        <f aca="false" ca="false" dt2D="false" dtr="false" t="normal">$BN$4-(BO342+BP342)+$BN$8+$BN$10</f>
        <v>71.71352741254077</v>
      </c>
      <c r="BR342" s="149" t="n">
        <f aca="false" ca="false" dt2D="false" dtr="false" t="normal">POWER(10, (BQ342+$D$16)*0.05)*1000</f>
        <v>0.0030815296983776287</v>
      </c>
      <c r="BS342" s="172" t="n">
        <f aca="false" ca="false" dt2D="false" dtr="false" t="normal">POWER(10, 0.05*(BO342+BP342))</f>
        <v>226906.39347206318</v>
      </c>
      <c r="BT342" s="149" t="n">
        <f aca="false" ca="false" dt2D="false" dtr="false" t="normal">BR342*BS342</f>
        <v>699.2187902359224</v>
      </c>
      <c r="BW342" s="80" t="n">
        <f aca="false" ca="false" dt2D="false" dtr="false" t="normal">40*LOG10(BM342)</f>
        <v>124.32229495135415</v>
      </c>
      <c r="BY342" s="165" t="n">
        <f aca="false" ca="false" dt2D="false" dtr="false" t="normal">10*LOG10($D$29*($D$23/1000000)/2)+$J$12+10*LOG10(BM342)</f>
        <v>27.780287558093825</v>
      </c>
      <c r="BZ342" s="80" t="n">
        <f aca="false" ca="false" dt2D="false" dtr="false" t="normal">$BN$4-(BW342+BP342)+$BX$4+BY342</f>
        <v>42.39386626525903</v>
      </c>
    </row>
    <row outlineLevel="0" r="343">
      <c r="BL343" s="148" t="n">
        <f aca="false" ca="false" dt2D="false" dtr="false" t="normal">BL342+1</f>
        <v>340</v>
      </c>
      <c r="BM343" s="169" t="n">
        <f aca="false" ca="false" dt2D="false" dtr="false" t="normal">BM342+$J$46</f>
        <v>1286.25</v>
      </c>
      <c r="BO343" s="170" t="n">
        <f aca="false" ca="false" dt2D="false" dtr="false" t="normal">20*LOG10(BM343)</f>
        <v>62.186507755409785</v>
      </c>
      <c r="BP343" s="170" t="n">
        <f aca="false" ca="false" dt2D="false" dtr="false" t="normal">2*$J$6*(BM343/1000)</f>
        <v>45.0872368552579</v>
      </c>
      <c r="BQ343" s="171" t="n">
        <f aca="false" ca="false" dt2D="false" dtr="false" t="normal">$BN$4-(BO343+BP343)+$BN$8+$BN$10</f>
        <v>71.55671746267612</v>
      </c>
      <c r="BR343" s="149" t="n">
        <f aca="false" ca="false" dt2D="false" dtr="false" t="normal">POWER(10, (BQ343+$D$16)*0.05)*1000</f>
        <v>0.0030263967376158198</v>
      </c>
      <c r="BS343" s="172" t="n">
        <f aca="false" ca="false" dt2D="false" dtr="false" t="normal">POWER(10, 0.05*(BO343+BP343))</f>
        <v>231040.02906993727</v>
      </c>
      <c r="BT343" s="149" t="n">
        <f aca="false" ca="false" dt2D="false" dtr="false" t="normal">BR343*BS343</f>
        <v>699.2187902359224</v>
      </c>
      <c r="BW343" s="80" t="n">
        <f aca="false" ca="false" dt2D="false" dtr="false" t="normal">40*LOG10(BM343)</f>
        <v>124.37301551081957</v>
      </c>
      <c r="BY343" s="165" t="n">
        <f aca="false" ca="false" dt2D="false" dtr="false" t="normal">10*LOG10($D$29*($D$23/1000000)/2)+$J$12+10*LOG10(BM343)</f>
        <v>27.79296769796018</v>
      </c>
      <c r="BZ343" s="80" t="n">
        <f aca="false" ca="false" dt2D="false" dtr="false" t="normal">$BN$4-(BW343+BP343)+$BX$4+BY343</f>
        <v>42.224376175528036</v>
      </c>
    </row>
    <row outlineLevel="0" r="344">
      <c r="BL344" s="148" t="n">
        <f aca="false" ca="false" dt2D="false" dtr="false" t="normal">BL343+1</f>
        <v>341</v>
      </c>
      <c r="BM344" s="169" t="n">
        <f aca="false" ca="false" dt2D="false" dtr="false" t="normal">BM343+$J$46</f>
        <v>1290</v>
      </c>
      <c r="BO344" s="170" t="n">
        <f aca="false" ca="false" dt2D="false" dtr="false" t="normal">20*LOG10(BM344)</f>
        <v>62.21179420598497</v>
      </c>
      <c r="BP344" s="170" t="n">
        <f aca="false" ca="false" dt2D="false" dtr="false" t="normal">2*$J$6*(BM344/1000)</f>
        <v>45.21868652538985</v>
      </c>
      <c r="BQ344" s="171" t="n">
        <f aca="false" ca="false" dt2D="false" dtr="false" t="normal">$BN$4-(BO344+BP344)+$BN$8+$BN$10</f>
        <v>71.39998134196898</v>
      </c>
      <c r="BR344" s="149" t="n">
        <f aca="false" ca="false" dt2D="false" dtr="false" t="normal">POWER(10, (BQ344+$D$16)*0.05)*1000</f>
        <v>0.0029722754480696082</v>
      </c>
      <c r="BS344" s="172" t="n">
        <f aca="false" ca="false" dt2D="false" dtr="false" t="normal">POWER(10, 0.05*(BO344+BP344))</f>
        <v>235246.96901494818</v>
      </c>
      <c r="BT344" s="149" t="n">
        <f aca="false" ca="false" dt2D="false" dtr="false" t="normal">BR344*BS344</f>
        <v>699.2187902359224</v>
      </c>
      <c r="BW344" s="80" t="n">
        <f aca="false" ca="false" dt2D="false" dtr="false" t="normal">40*LOG10(BM344)</f>
        <v>124.42358841196994</v>
      </c>
      <c r="BY344" s="165" t="n">
        <f aca="false" ca="false" dt2D="false" dtr="false" t="normal">10*LOG10($D$29*($D$23/1000000)/2)+$J$12+10*LOG10(BM344)</f>
        <v>27.805610923247773</v>
      </c>
      <c r="BZ344" s="80" t="n">
        <f aca="false" ca="false" dt2D="false" dtr="false" t="normal">$BN$4-(BW344+BP344)+$BX$4+BY344</f>
        <v>42.05499682953331</v>
      </c>
    </row>
    <row outlineLevel="0" r="345">
      <c r="BL345" s="148" t="n">
        <f aca="false" ca="false" dt2D="false" dtr="false" t="normal">BL344+1</f>
        <v>342</v>
      </c>
      <c r="BM345" s="169" t="n">
        <f aca="false" ca="false" dt2D="false" dtr="false" t="normal">BM344+$J$46</f>
        <v>1293.75</v>
      </c>
      <c r="BO345" s="170" t="n">
        <f aca="false" ca="false" dt2D="false" dtr="false" t="normal">20*LOG10(BM345)</f>
        <v>62.23700725601986</v>
      </c>
      <c r="BP345" s="170" t="n">
        <f aca="false" ca="false" dt2D="false" dtr="false" t="normal">2*$J$6*(BM345/1000)</f>
        <v>45.3501361955218</v>
      </c>
      <c r="BQ345" s="171" t="n">
        <f aca="false" ca="false" dt2D="false" dtr="false" t="normal">$BN$4-(BO345+BP345)+$BN$8+$BN$10</f>
        <v>71.24331862180213</v>
      </c>
      <c r="BR345" s="149" t="n">
        <f aca="false" ca="false" dt2D="false" dtr="false" t="normal">POWER(10, (BQ345+$D$16)*0.05)*1000</f>
        <v>0.0029191466820663405</v>
      </c>
      <c r="BS345" s="172" t="n">
        <f aca="false" ca="false" dt2D="false" dtr="false" t="normal">POWER(10, 0.05*(BO345+BP345))</f>
        <v>239528.4877363464</v>
      </c>
      <c r="BT345" s="149" t="n">
        <f aca="false" ca="false" dt2D="false" dtr="false" t="normal">BR345*BS345</f>
        <v>699.2187902359237</v>
      </c>
      <c r="BW345" s="80" t="n">
        <f aca="false" ca="false" dt2D="false" dtr="false" t="normal">40*LOG10(BM345)</f>
        <v>124.47401451203972</v>
      </c>
      <c r="BY345" s="165" t="n">
        <f aca="false" ca="false" dt2D="false" dtr="false" t="normal">10*LOG10($D$29*($D$23/1000000)/2)+$J$12+10*LOG10(BM345)</f>
        <v>27.818217448265216</v>
      </c>
      <c r="BZ345" s="80" t="n">
        <f aca="false" ca="false" dt2D="false" dtr="false" t="normal">$BN$4-(BW345+BP345)+$BX$4+BY345</f>
        <v>41.88572758434904</v>
      </c>
    </row>
    <row outlineLevel="0" r="346">
      <c r="BL346" s="148" t="n">
        <f aca="false" ca="false" dt2D="false" dtr="false" t="normal">BL345+1</f>
        <v>343</v>
      </c>
      <c r="BM346" s="169" t="n">
        <f aca="false" ca="false" dt2D="false" dtr="false" t="normal">BM345+$J$46</f>
        <v>1297.5</v>
      </c>
      <c r="BO346" s="170" t="n">
        <f aca="false" ca="false" dt2D="false" dtr="false" t="normal">20*LOG10(BM346)</f>
        <v>62.26214733040991</v>
      </c>
      <c r="BP346" s="170" t="n">
        <f aca="false" ca="false" dt2D="false" dtr="false" t="normal">2*$J$6*(BM346/1000)</f>
        <v>45.48158586565375</v>
      </c>
      <c r="BQ346" s="171" t="n">
        <f aca="false" ca="false" dt2D="false" dtr="false" t="normal">$BN$4-(BO346+BP346)+$BN$8+$BN$10</f>
        <v>71.08672887728014</v>
      </c>
      <c r="BR346" s="149" t="n">
        <f aca="false" ca="false" dt2D="false" dtr="false" t="normal">POWER(10, (BQ346+$D$16)*0.05)*1000</f>
        <v>0.0028669916683069768</v>
      </c>
      <c r="BS346" s="172" t="n">
        <f aca="false" ca="false" dt2D="false" dtr="false" t="normal">POWER(10, 0.05*(BO346+BP346))</f>
        <v>243885.88148525273</v>
      </c>
      <c r="BT346" s="149" t="n">
        <f aca="false" ca="false" dt2D="false" dtr="false" t="normal">BR346*BS346</f>
        <v>699.2187902359224</v>
      </c>
      <c r="BW346" s="80" t="n">
        <f aca="false" ca="false" dt2D="false" dtr="false" t="normal">40*LOG10(BM346)</f>
        <v>124.52429466081982</v>
      </c>
      <c r="BY346" s="165" t="n">
        <f aca="false" ca="false" dt2D="false" dtr="false" t="normal">10*LOG10($D$29*($D$23/1000000)/2)+$J$12+10*LOG10(BM346)</f>
        <v>27.83078748546024</v>
      </c>
      <c r="BZ346" s="80" t="n">
        <f aca="false" ca="false" dt2D="false" dtr="false" t="normal">$BN$4-(BW346+BP346)+$BX$4+BY346</f>
        <v>41.71656780263201</v>
      </c>
    </row>
    <row outlineLevel="0" r="347">
      <c r="BL347" s="148" t="n">
        <f aca="false" ca="false" dt2D="false" dtr="false" t="normal">BL346+1</f>
        <v>344</v>
      </c>
      <c r="BM347" s="169" t="n">
        <f aca="false" ca="false" dt2D="false" dtr="false" t="normal">BM346+$J$46</f>
        <v>1301.25</v>
      </c>
      <c r="BO347" s="170" t="n">
        <f aca="false" ca="false" dt2D="false" dtr="false" t="normal">20*LOG10(BM347)</f>
        <v>62.287214850371846</v>
      </c>
      <c r="BP347" s="170" t="n">
        <f aca="false" ca="false" dt2D="false" dtr="false" t="normal">2*$J$6*(BM347/1000)</f>
        <v>45.61303553578569</v>
      </c>
      <c r="BQ347" s="171" t="n">
        <f aca="false" ca="false" dt2D="false" dtr="false" t="normal">$BN$4-(BO347+BP347)+$BN$8+$BN$10</f>
        <v>70.93021168718626</v>
      </c>
      <c r="BR347" s="149" t="n">
        <f aca="false" ca="false" dt2D="false" dtr="false" t="normal">POWER(10, (BQ347+$D$16)*0.05)*1000</f>
        <v>0.0028157920041212746</v>
      </c>
      <c r="BS347" s="172" t="n">
        <f aca="false" ca="false" dt2D="false" dtr="false" t="normal">POWER(10, 0.05*(BO347+BP347))</f>
        <v>248320.46870384086</v>
      </c>
      <c r="BT347" s="149" t="n">
        <f aca="false" ca="false" dt2D="false" dtr="false" t="normal">BR347*BS347</f>
        <v>699.2187902359223</v>
      </c>
      <c r="BW347" s="80" t="n">
        <f aca="false" ca="false" dt2D="false" dtr="false" t="normal">40*LOG10(BM347)</f>
        <v>124.57442970074369</v>
      </c>
      <c r="BY347" s="165" t="n">
        <f aca="false" ca="false" dt2D="false" dtr="false" t="normal">10*LOG10($D$29*($D$23/1000000)/2)+$J$12+10*LOG10(BM347)</f>
        <v>27.84332124544121</v>
      </c>
      <c r="BZ347" s="80" t="n">
        <f aca="false" ca="false" dt2D="false" dtr="false" t="normal">$BN$4-(BW347+BP347)+$BX$4+BY347</f>
        <v>41.547516852557145</v>
      </c>
    </row>
    <row outlineLevel="0" r="348">
      <c r="BL348" s="148" t="n">
        <f aca="false" ca="false" dt2D="false" dtr="false" t="normal">BL347+1</f>
        <v>345</v>
      </c>
      <c r="BM348" s="169" t="n">
        <f aca="false" ca="false" dt2D="false" dtr="false" t="normal">BM347+$J$46</f>
        <v>1305</v>
      </c>
      <c r="BO348" s="170" t="n">
        <f aca="false" ca="false" dt2D="false" dtr="false" t="normal">20*LOG10(BM348)</f>
        <v>62.31221023348599</v>
      </c>
      <c r="BP348" s="170" t="n">
        <f aca="false" ca="false" dt2D="false" dtr="false" t="normal">2*$J$6*(BM348/1000)</f>
        <v>45.744485205917634</v>
      </c>
      <c r="BQ348" s="171" t="n">
        <f aca="false" ca="false" dt2D="false" dtr="false" t="normal">$BN$4-(BO348+BP348)+$BN$8+$BN$10</f>
        <v>70.77376663394017</v>
      </c>
      <c r="BR348" s="149" t="n">
        <f aca="false" ca="false" dt2D="false" dtr="false" t="normal">POWER(10, (BQ348+$D$16)*0.05)*1000</f>
        <v>0.002765529647891267</v>
      </c>
      <c r="BS348" s="172" t="n">
        <f aca="false" ca="false" dt2D="false" dtr="false" t="normal">POWER(10, 0.05*(BO348+BP348))</f>
        <v>252833.5904006962</v>
      </c>
      <c r="BT348" s="149" t="n">
        <f aca="false" ca="false" dt2D="false" dtr="false" t="normal">BR348*BS348</f>
        <v>699.2187902359223</v>
      </c>
      <c r="BW348" s="80" t="n">
        <f aca="false" ca="false" dt2D="false" dtr="false" t="normal">40*LOG10(BM348)</f>
        <v>124.62442046697198</v>
      </c>
      <c r="BY348" s="165" t="n">
        <f aca="false" ca="false" dt2D="false" dtr="false" t="normal">10*LOG10($D$29*($D$23/1000000)/2)+$J$12+10*LOG10(BM348)</f>
        <v>27.855818936998283</v>
      </c>
      <c r="BZ348" s="80" t="n">
        <f aca="false" ca="false" dt2D="false" dtr="false" t="normal">$BN$4-(BW348+BP348)+$BX$4+BY348</f>
        <v>41.378574107754</v>
      </c>
    </row>
    <row outlineLevel="0" r="349">
      <c r="BL349" s="148" t="n">
        <f aca="false" ca="false" dt2D="false" dtr="false" t="normal">BL348+1</f>
        <v>346</v>
      </c>
      <c r="BM349" s="169" t="n">
        <f aca="false" ca="false" dt2D="false" dtr="false" t="normal">BM348+$J$46</f>
        <v>1308.75</v>
      </c>
      <c r="BO349" s="170" t="n">
        <f aca="false" ca="false" dt2D="false" dtr="false" t="normal">20*LOG10(BM349)</f>
        <v>62.33713389373798</v>
      </c>
      <c r="BP349" s="170" t="n">
        <f aca="false" ca="false" dt2D="false" dtr="false" t="normal">2*$J$6*(BM349/1000)</f>
        <v>45.87593487604959</v>
      </c>
      <c r="BQ349" s="171" t="n">
        <f aca="false" ca="false" dt2D="false" dtr="false" t="normal">$BN$4-(BO349+BP349)+$BN$8+$BN$10</f>
        <v>70.61739330355623</v>
      </c>
      <c r="BR349" s="149" t="n">
        <f aca="false" ca="false" dt2D="false" dtr="false" t="normal">POWER(10, (BQ349+$D$16)*0.05)*1000</f>
        <v>0.0027161869116391945</v>
      </c>
      <c r="BS349" s="172" t="n">
        <f aca="false" ca="false" dt2D="false" dtr="false" t="normal">POWER(10, 0.05*(BO349+BP349))</f>
        <v>257426.6105324652</v>
      </c>
      <c r="BT349" s="149" t="n">
        <f aca="false" ca="false" dt2D="false" dtr="false" t="normal">BR349*BS349</f>
        <v>699.2187902359224</v>
      </c>
      <c r="BW349" s="80" t="n">
        <f aca="false" ca="false" dt2D="false" dtr="false" t="normal">40*LOG10(BM349)</f>
        <v>124.67426778747596</v>
      </c>
      <c r="BY349" s="165" t="n">
        <f aca="false" ca="false" dt2D="false" dtr="false" t="normal">10*LOG10($D$29*($D$23/1000000)/2)+$J$12+10*LOG10(BM349)</f>
        <v>27.868280767124276</v>
      </c>
      <c r="BZ349" s="80" t="n">
        <f aca="false" ca="false" dt2D="false" dtr="false" t="normal">$BN$4-(BW349+BP349)+$BX$4+BY349</f>
        <v>41.20973894724406</v>
      </c>
    </row>
    <row outlineLevel="0" r="350">
      <c r="BL350" s="148" t="n">
        <f aca="false" ca="false" dt2D="false" dtr="false" t="normal">BL349+1</f>
        <v>347</v>
      </c>
      <c r="BM350" s="169" t="n">
        <f aca="false" ca="false" dt2D="false" dtr="false" t="normal">BM349+$J$46</f>
        <v>1312.5</v>
      </c>
      <c r="BO350" s="170" t="n">
        <f aca="false" ca="false" dt2D="false" dtr="false" t="normal">20*LOG10(BM350)</f>
        <v>62.36198624155989</v>
      </c>
      <c r="BP350" s="170" t="n">
        <f aca="false" ca="false" dt2D="false" dtr="false" t="normal">2*$J$6*(BM350/1000)</f>
        <v>46.007384546181534</v>
      </c>
      <c r="BQ350" s="171" t="n">
        <f aca="false" ca="false" dt2D="false" dtr="false" t="normal">$BN$4-(BO350+BP350)+$BN$8+$BN$10</f>
        <v>70.46109128560238</v>
      </c>
      <c r="BR350" s="149" t="n">
        <f aca="false" ca="false" dt2D="false" dtr="false" t="normal">POWER(10, (BQ350+$D$16)*0.05)*1000</f>
        <v>0.0026677464537760228</v>
      </c>
      <c r="BS350" s="172" t="n">
        <f aca="false" ca="false" dt2D="false" dtr="false" t="normal">POWER(10, 0.05*(BO350+BP350))</f>
        <v>262100.91639189448</v>
      </c>
      <c r="BT350" s="149" t="n">
        <f aca="false" ca="false" dt2D="false" dtr="false" t="normal">BR350*BS350</f>
        <v>699.2187902359224</v>
      </c>
      <c r="BW350" s="80" t="n">
        <f aca="false" ca="false" dt2D="false" dtr="false" t="normal">40*LOG10(BM350)</f>
        <v>124.72397248311978</v>
      </c>
      <c r="BY350" s="165" t="n">
        <f aca="false" ca="false" dt2D="false" dtr="false" t="normal">10*LOG10($D$29*($D$23/1000000)/2)+$J$12+10*LOG10(BM350)</f>
        <v>27.880706941035232</v>
      </c>
      <c r="BZ350" s="80" t="n">
        <f aca="false" ca="false" dt2D="false" dtr="false" t="normal">$BN$4-(BW350+BP350)+$BX$4+BY350</f>
        <v>41.04101075537925</v>
      </c>
    </row>
    <row outlineLevel="0" r="351">
      <c r="BL351" s="148" t="n">
        <f aca="false" ca="false" dt2D="false" dtr="false" t="normal">BL350+1</f>
        <v>348</v>
      </c>
      <c r="BM351" s="169" t="n">
        <f aca="false" ca="false" dt2D="false" dtr="false" t="normal">BM350+$J$46</f>
        <v>1316.25</v>
      </c>
      <c r="BO351" s="170" t="n">
        <f aca="false" ca="false" dt2D="false" dtr="false" t="normal">20*LOG10(BM351)</f>
        <v>62.386767683870865</v>
      </c>
      <c r="BP351" s="170" t="n">
        <f aca="false" ca="false" dt2D="false" dtr="false" t="normal">2*$J$6*(BM351/1000)</f>
        <v>46.13883421631348</v>
      </c>
      <c r="BQ351" s="171" t="n">
        <f aca="false" ca="false" dt2D="false" dtr="false" t="normal">$BN$4-(BO351+BP351)+$BN$8+$BN$10</f>
        <v>70.30486017315945</v>
      </c>
      <c r="BR351" s="149" t="n">
        <f aca="false" ca="false" dt2D="false" dtr="false" t="normal">POWER(10, (BQ351+$D$16)*0.05)*1000</f>
        <v>0.0026201912720067748</v>
      </c>
      <c r="BS351" s="172" t="n">
        <f aca="false" ca="false" dt2D="false" dtr="false" t="normal">POWER(10, 0.05*(BO351+BP351))</f>
        <v>266857.91900237824</v>
      </c>
      <c r="BT351" s="149" t="n">
        <f aca="false" ca="false" dt2D="false" dtr="false" t="normal">BR351*BS351</f>
        <v>699.2187902359224</v>
      </c>
      <c r="BW351" s="80" t="n">
        <f aca="false" ca="false" dt2D="false" dtr="false" t="normal">40*LOG10(BM351)</f>
        <v>124.77353536774173</v>
      </c>
      <c r="BY351" s="165" t="n">
        <f aca="false" ca="false" dt2D="false" dtr="false" t="normal">10*LOG10($D$29*($D$23/1000000)/2)+$J$12+10*LOG10(BM351)</f>
        <v>27.89309766219072</v>
      </c>
      <c r="BZ351" s="80" t="n">
        <f aca="false" ca="false" dt2D="false" dtr="false" t="normal">$BN$4-(BW351+BP351)+$BX$4+BY351</f>
        <v>40.872388921780846</v>
      </c>
    </row>
    <row outlineLevel="0" r="352">
      <c r="BL352" s="148" t="n">
        <f aca="false" ca="false" dt2D="false" dtr="false" t="normal">BL351+1</f>
        <v>349</v>
      </c>
      <c r="BM352" s="169" t="n">
        <f aca="false" ca="false" dt2D="false" dtr="false" t="normal">BM351+$J$46</f>
        <v>1320</v>
      </c>
      <c r="BO352" s="170" t="n">
        <f aca="false" ca="false" dt2D="false" dtr="false" t="normal">20*LOG10(BM352)</f>
        <v>62.411478624117</v>
      </c>
      <c r="BP352" s="170" t="n">
        <f aca="false" ca="false" dt2D="false" dtr="false" t="normal">2*$J$6*(BM352/1000)</f>
        <v>46.27028388644543</v>
      </c>
      <c r="BQ352" s="171" t="n">
        <f aca="false" ca="false" dt2D="false" dtr="false" t="normal">$BN$4-(BO352+BP352)+$BN$8+$BN$10</f>
        <v>70.14869956278136</v>
      </c>
      <c r="BR352" s="149" t="n">
        <f aca="false" ca="false" dt2D="false" dtr="false" t="normal">POWER(10, (BQ352+$D$16)*0.05)*1000</f>
        <v>0.002573504696389311</v>
      </c>
      <c r="BS352" s="172" t="n">
        <f aca="false" ca="false" dt2D="false" dtr="false" t="normal">POWER(10, 0.05*(BO352+BP352))</f>
        <v>271699.05351909524</v>
      </c>
      <c r="BT352" s="149" t="n">
        <f aca="false" ca="false" dt2D="false" dtr="false" t="normal">BR352*BS352</f>
        <v>699.2187902359224</v>
      </c>
      <c r="BW352" s="80" t="n">
        <f aca="false" ca="false" dt2D="false" dtr="false" t="normal">40*LOG10(BM352)</f>
        <v>124.822957248234</v>
      </c>
      <c r="BY352" s="165" t="n">
        <f aca="false" ca="false" dt2D="false" dtr="false" t="normal">10*LOG10($D$29*($D$23/1000000)/2)+$J$12+10*LOG10(BM352)</f>
        <v>27.905453132313788</v>
      </c>
      <c r="BZ352" s="80" t="n">
        <f aca="false" ca="false" dt2D="false" dtr="false" t="normal">$BN$4-(BW352+BP352)+$BX$4+BY352</f>
        <v>40.70387284127968</v>
      </c>
    </row>
    <row outlineLevel="0" r="353">
      <c r="BL353" s="148" t="n">
        <f aca="false" ca="false" dt2D="false" dtr="false" t="normal">BL352+1</f>
        <v>350</v>
      </c>
      <c r="BM353" s="169" t="n">
        <f aca="false" ca="false" dt2D="false" dtr="false" t="normal">BM352+$J$46</f>
        <v>1323.75</v>
      </c>
      <c r="BO353" s="170" t="n">
        <f aca="false" ca="false" dt2D="false" dtr="false" t="normal">20*LOG10(BM353)</f>
        <v>62.43611946231083</v>
      </c>
      <c r="BP353" s="170" t="n">
        <f aca="false" ca="false" dt2D="false" dtr="false" t="normal">2*$J$6*(BM353/1000)</f>
        <v>46.401733556577376</v>
      </c>
      <c r="BQ353" s="171" t="n">
        <f aca="false" ca="false" dt2D="false" dtr="false" t="normal">$BN$4-(BO353+BP353)+$BN$8+$BN$10</f>
        <v>69.99260905445558</v>
      </c>
      <c r="BR353" s="149" t="n">
        <f aca="false" ca="false" dt2D="false" dtr="false" t="normal">POWER(10, (BQ353+$D$16)*0.05)*1000</f>
        <v>0.0025276703825427215</v>
      </c>
      <c r="BS353" s="172" t="n">
        <f aca="false" ca="false" dt2D="false" dtr="false" t="normal">POWER(10, 0.05*(BO353+BP353))</f>
        <v>276625.77963687654</v>
      </c>
      <c r="BT353" s="149" t="n">
        <f aca="false" ca="false" dt2D="false" dtr="false" t="normal">BR353*BS353</f>
        <v>699.2187902359224</v>
      </c>
      <c r="BW353" s="80" t="n">
        <f aca="false" ca="false" dt2D="false" dtr="false" t="normal">40*LOG10(BM353)</f>
        <v>124.87223892462166</v>
      </c>
      <c r="BY353" s="165" t="n">
        <f aca="false" ca="false" dt2D="false" dtr="false" t="normal">10*LOG10($D$29*($D$23/1000000)/2)+$J$12+10*LOG10(BM353)</f>
        <v>27.9177735514107</v>
      </c>
      <c r="BZ353" s="80" t="n">
        <f aca="false" ca="false" dt2D="false" dtr="false" t="normal">$BN$4-(BW353+BP353)+$BX$4+BY353</f>
        <v>40.535461913857006</v>
      </c>
    </row>
    <row outlineLevel="0" r="354">
      <c r="BL354" s="148" t="n">
        <f aca="false" ca="false" dt2D="false" dtr="false" t="normal">BL353+1</f>
        <v>351</v>
      </c>
      <c r="BM354" s="169" t="n">
        <f aca="false" ca="false" dt2D="false" dtr="false" t="normal">BM353+$J$46</f>
        <v>1327.5</v>
      </c>
      <c r="BO354" s="170" t="n">
        <f aca="false" ca="false" dt2D="false" dtr="false" t="normal">20*LOG10(BM354)</f>
        <v>62.46069059507013</v>
      </c>
      <c r="BP354" s="170" t="n">
        <f aca="false" ca="false" dt2D="false" dtr="false" t="normal">2*$J$6*(BM354/1000)</f>
        <v>46.53318322670932</v>
      </c>
      <c r="BQ354" s="171" t="n">
        <f aca="false" ca="false" dt2D="false" dtr="false" t="normal">$BN$4-(BO354+BP354)+$BN$8+$BN$10</f>
        <v>69.83658825156434</v>
      </c>
      <c r="BR354" s="149" t="n">
        <f aca="false" ca="false" dt2D="false" dtr="false" t="normal">POWER(10, (BQ354+$D$16)*0.05)*1000</f>
        <v>0.002482672305002104</v>
      </c>
      <c r="BS354" s="172" t="n">
        <f aca="false" ca="false" dt2D="false" dtr="false" t="normal">POWER(10, 0.05*(BO354+BP354))</f>
        <v>281639.58200489526</v>
      </c>
      <c r="BT354" s="149" t="n">
        <f aca="false" ca="false" dt2D="false" dtr="false" t="normal">BR354*BS354</f>
        <v>699.2187902359224</v>
      </c>
      <c r="BW354" s="80" t="n">
        <f aca="false" ca="false" dt2D="false" dtr="false" t="normal">40*LOG10(BM354)</f>
        <v>124.92138119014027</v>
      </c>
      <c r="BY354" s="165" t="n">
        <f aca="false" ca="false" dt2D="false" dtr="false" t="normal">10*LOG10($D$29*($D$23/1000000)/2)+$J$12+10*LOG10(BM354)</f>
        <v>27.930059117790353</v>
      </c>
      <c r="BZ354" s="80" t="n">
        <f aca="false" ca="false" dt2D="false" dtr="false" t="normal">$BN$4-(BW354+BP354)+$BX$4+BY354</f>
        <v>40.36715554458608</v>
      </c>
    </row>
    <row outlineLevel="0" r="355">
      <c r="BL355" s="148" t="n">
        <f aca="false" ca="false" dt2D="false" dtr="false" t="normal">BL354+1</f>
        <v>352</v>
      </c>
      <c r="BM355" s="169" t="n">
        <f aca="false" ca="false" dt2D="false" dtr="false" t="normal">BM354+$J$46</f>
        <v>1331.25</v>
      </c>
      <c r="BO355" s="170" t="n">
        <f aca="false" ca="false" dt2D="false" dtr="false" t="normal">20*LOG10(BM355)</f>
        <v>62.48519241565626</v>
      </c>
      <c r="BP355" s="170" t="n">
        <f aca="false" ca="false" dt2D="false" dtr="false" t="normal">2*$J$6*(BM355/1000)</f>
        <v>46.66463289684127</v>
      </c>
      <c r="BQ355" s="171" t="n">
        <f aca="false" ca="false" dt2D="false" dtr="false" t="normal">$BN$4-(BO355+BP355)+$BN$8+$BN$10</f>
        <v>69.68063676084627</v>
      </c>
      <c r="BR355" s="149" t="n">
        <f aca="false" ca="false" dt2D="false" dtr="false" t="normal">POWER(10, (BQ355+$D$16)*0.05)*1000</f>
        <v>0.0024384947507163387</v>
      </c>
      <c r="BS355" s="172" t="n">
        <f aca="false" ca="false" dt2D="false" dtr="false" t="normal">POWER(10, 0.05*(BO355+BP355))</f>
        <v>286741.97064829356</v>
      </c>
      <c r="BT355" s="149" t="n">
        <f aca="false" ca="false" dt2D="false" dtr="false" t="normal">BR355*BS355</f>
        <v>699.2187902359224</v>
      </c>
      <c r="BW355" s="80" t="n">
        <f aca="false" ca="false" dt2D="false" dtr="false" t="normal">40*LOG10(BM355)</f>
        <v>124.97038483131251</v>
      </c>
      <c r="BY355" s="165" t="n">
        <f aca="false" ca="false" dt2D="false" dtr="false" t="normal">10*LOG10($D$29*($D$23/1000000)/2)+$J$12+10*LOG10(BM355)</f>
        <v>27.942310028083416</v>
      </c>
      <c r="BZ355" s="80" t="n">
        <f aca="false" ca="false" dt2D="false" dtr="false" t="normal">$BN$4-(BW355+BP355)+$BX$4+BY355</f>
        <v>40.19895314357494</v>
      </c>
    </row>
    <row outlineLevel="0" r="356">
      <c r="BL356" s="148" t="n">
        <f aca="false" ca="false" dt2D="false" dtr="false" t="normal">BL355+1</f>
        <v>353</v>
      </c>
      <c r="BM356" s="169" t="n">
        <f aca="false" ca="false" dt2D="false" dtr="false" t="normal">BM355+$J$46</f>
        <v>1335</v>
      </c>
      <c r="BO356" s="170" t="n">
        <f aca="false" ca="false" dt2D="false" dtr="false" t="normal">20*LOG10(BM356)</f>
        <v>62.509625314011885</v>
      </c>
      <c r="BP356" s="170" t="n">
        <f aca="false" ca="false" dt2D="false" dtr="false" t="normal">2*$J$6*(BM356/1000)</f>
        <v>46.79608256697322</v>
      </c>
      <c r="BQ356" s="171" t="n">
        <f aca="false" ca="false" dt2D="false" dtr="false" t="normal">$BN$4-(BO356+BP356)+$BN$8+$BN$10</f>
        <v>69.5247541923587</v>
      </c>
      <c r="BR356" s="149" t="n">
        <f aca="false" ca="false" dt2D="false" dtr="false" t="normal">POWER(10, (BQ356+$D$16)*0.05)*1000</f>
        <v>0.0023951223126855033</v>
      </c>
      <c r="BS356" s="172" t="n">
        <f aca="false" ca="false" dt2D="false" dtr="false" t="normal">POWER(10, 0.05*(BO356+BP356))</f>
        <v>291934.48139687337</v>
      </c>
      <c r="BT356" s="149" t="n">
        <f aca="false" ca="false" dt2D="false" dtr="false" t="normal">BR356*BS356</f>
        <v>699.2187902359224</v>
      </c>
      <c r="BW356" s="80" t="n">
        <f aca="false" ca="false" dt2D="false" dtr="false" t="normal">40*LOG10(BM356)</f>
        <v>125.01925062802377</v>
      </c>
      <c r="BY356" s="165" t="n">
        <f aca="false" ca="false" dt2D="false" dtr="false" t="normal">10*LOG10($D$29*($D$23/1000000)/2)+$J$12+10*LOG10(BM356)</f>
        <v>27.95452647726123</v>
      </c>
      <c r="BZ356" s="80" t="n">
        <f aca="false" ca="false" dt2D="false" dtr="false" t="normal">$BN$4-(BW356+BP356)+$BX$4+BY356</f>
        <v>40.03085412590957</v>
      </c>
    </row>
    <row outlineLevel="0" r="357">
      <c r="BL357" s="148" t="n">
        <f aca="false" ca="false" dt2D="false" dtr="false" t="normal">BL356+1</f>
        <v>354</v>
      </c>
      <c r="BM357" s="169" t="n">
        <f aca="false" ca="false" dt2D="false" dtr="false" t="normal">BM356+$J$46</f>
        <v>1338.75</v>
      </c>
      <c r="BO357" s="170" t="n">
        <f aca="false" ca="false" dt2D="false" dtr="false" t="normal">20*LOG10(BM357)</f>
        <v>62.53398967679824</v>
      </c>
      <c r="BP357" s="170" t="n">
        <f aca="false" ca="false" dt2D="false" dtr="false" t="normal">2*$J$6*(BM357/1000)</f>
        <v>46.92753223710517</v>
      </c>
      <c r="BQ357" s="171" t="n">
        <f aca="false" ca="false" dt2D="false" dtr="false" t="normal">$BN$4-(BO357+BP357)+$BN$8+$BN$10</f>
        <v>69.36894015944038</v>
      </c>
      <c r="BR357" s="149" t="n">
        <f aca="false" ca="false" dt2D="false" dtr="false" t="normal">POWER(10, (BQ357+$D$16)*0.05)*1000</f>
        <v>0.0023525398837348447</v>
      </c>
      <c r="BS357" s="172" t="n">
        <f aca="false" ca="false" dt2D="false" dtr="false" t="normal">POWER(10, 0.05*(BO357+BP357))</f>
        <v>297218.67632095434</v>
      </c>
      <c r="BT357" s="149" t="n">
        <f aca="false" ca="false" dt2D="false" dtr="false" t="normal">BR357*BS357</f>
        <v>699.2187902359224</v>
      </c>
      <c r="BW357" s="80" t="n">
        <f aca="false" ca="false" dt2D="false" dtr="false" t="normal">40*LOG10(BM357)</f>
        <v>125.06797935359648</v>
      </c>
      <c r="BY357" s="165" t="n">
        <f aca="false" ca="false" dt2D="false" dtr="false" t="normal">10*LOG10($D$29*($D$23/1000000)/2)+$J$12+10*LOG10(BM357)</f>
        <v>27.966708658654408</v>
      </c>
      <c r="BZ357" s="80" t="n">
        <f aca="false" ca="false" dt2D="false" dtr="false" t="normal">$BN$4-(BW357+BP357)+$BX$4+BY357</f>
        <v>39.862857911598084</v>
      </c>
    </row>
    <row outlineLevel="0" r="358">
      <c r="BL358" s="148" t="n">
        <f aca="false" ca="false" dt2D="false" dtr="false" t="normal">BL357+1</f>
        <v>355</v>
      </c>
      <c r="BM358" s="169" t="n">
        <f aca="false" ca="false" dt2D="false" dtr="false" t="normal">BM357+$J$46</f>
        <v>1342.5</v>
      </c>
      <c r="BO358" s="170" t="n">
        <f aca="false" ca="false" dt2D="false" dtr="false" t="normal">20*LOG10(BM358)</f>
        <v>62.558285887431865</v>
      </c>
      <c r="BP358" s="170" t="n">
        <f aca="false" ca="false" dt2D="false" dtr="false" t="normal">2*$J$6*(BM358/1000)</f>
        <v>47.05898190723711</v>
      </c>
      <c r="BQ358" s="171" t="n">
        <f aca="false" ca="false" dt2D="false" dtr="false" t="normal">$BN$4-(BO358+BP358)+$BN$8+$BN$10</f>
        <v>69.21319427867482</v>
      </c>
      <c r="BR358" s="149" t="n">
        <f aca="false" ca="false" dt2D="false" dtr="false" t="normal">POWER(10, (BQ358+$D$16)*0.05)*1000</f>
        <v>0.0023107326504221344</v>
      </c>
      <c r="BS358" s="172" t="n">
        <f aca="false" ca="false" dt2D="false" dtr="false" t="normal">POWER(10, 0.05*(BO358+BP358))</f>
        <v>302596.1441745267</v>
      </c>
      <c r="BT358" s="149" t="n">
        <f aca="false" ca="false" dt2D="false" dtr="false" t="normal">BR358*BS358</f>
        <v>699.2187902359224</v>
      </c>
      <c r="BW358" s="80" t="n">
        <f aca="false" ca="false" dt2D="false" dtr="false" t="normal">40*LOG10(BM358)</f>
        <v>125.11657177486373</v>
      </c>
      <c r="BY358" s="165" t="n">
        <f aca="false" ca="false" dt2D="false" dtr="false" t="normal">10*LOG10($D$29*($D$23/1000000)/2)+$J$12+10*LOG10(BM358)</f>
        <v>27.97885676397122</v>
      </c>
      <c r="BZ358" s="80" t="n">
        <f aca="false" ca="false" dt2D="false" dtr="false" t="normal">$BN$4-(BW358+BP358)+$BX$4+BY358</f>
        <v>39.69496392551572</v>
      </c>
    </row>
    <row outlineLevel="0" r="359">
      <c r="BL359" s="148" t="n">
        <f aca="false" ca="false" dt2D="false" dtr="false" t="normal">BL358+1</f>
        <v>356</v>
      </c>
      <c r="BM359" s="169" t="n">
        <f aca="false" ca="false" dt2D="false" dtr="false" t="normal">BM358+$J$46</f>
        <v>1346.25</v>
      </c>
      <c r="BO359" s="170" t="n">
        <f aca="false" ca="false" dt2D="false" dtr="false" t="normal">20*LOG10(BM359)</f>
        <v>62.582514326120766</v>
      </c>
      <c r="BP359" s="170" t="n">
        <f aca="false" ca="false" dt2D="false" dtr="false" t="normal">2*$J$6*(BM359/1000)</f>
        <v>47.190431577369054</v>
      </c>
      <c r="BQ359" s="171" t="n">
        <f aca="false" ca="false" dt2D="false" dtr="false" t="normal">$BN$4-(BO359+BP359)+$BN$8+$BN$10</f>
        <v>69.05751616985398</v>
      </c>
      <c r="BR359" s="149" t="n">
        <f aca="false" ca="false" dt2D="false" dtr="false" t="normal">POWER(10, (BQ359+$D$16)*0.05)*1000</f>
        <v>0.0022696860870753846</v>
      </c>
      <c r="BS359" s="172" t="n">
        <f aca="false" ca="false" dt2D="false" dtr="false" t="normal">POWER(10, 0.05*(BO359+BP359))</f>
        <v>308068.5008458177</v>
      </c>
      <c r="BT359" s="149" t="n">
        <f aca="false" ca="false" dt2D="false" dtr="false" t="normal">BR359*BS359</f>
        <v>699.2187902359237</v>
      </c>
      <c r="BW359" s="80" t="n">
        <f aca="false" ca="false" dt2D="false" dtr="false" t="normal">40*LOG10(BM359)</f>
        <v>125.16502865224153</v>
      </c>
      <c r="BY359" s="165" t="n">
        <f aca="false" ca="false" dt2D="false" dtr="false" t="normal">10*LOG10($D$29*($D$23/1000000)/2)+$J$12+10*LOG10(BM359)</f>
        <v>27.99097098331567</v>
      </c>
      <c r="BZ359" s="80" t="n">
        <f aca="false" ca="false" dt2D="false" dtr="false" t="normal">$BN$4-(BW359+BP359)+$BX$4+BY359</f>
        <v>39.527171597350424</v>
      </c>
    </row>
    <row outlineLevel="0" r="360">
      <c r="BL360" s="148" t="n">
        <f aca="false" ca="false" dt2D="false" dtr="false" t="normal">BL359+1</f>
        <v>357</v>
      </c>
      <c r="BM360" s="169" t="n">
        <f aca="false" ca="false" dt2D="false" dtr="false" t="normal">BM359+$J$46</f>
        <v>1350</v>
      </c>
      <c r="BO360" s="170" t="n">
        <f aca="false" ca="false" dt2D="false" dtr="false" t="normal">20*LOG10(BM360)</f>
        <v>62.606675369900124</v>
      </c>
      <c r="BP360" s="170" t="n">
        <f aca="false" ca="false" dt2D="false" dtr="false" t="normal">2*$J$6*(BM360/1000)</f>
        <v>47.32188124750101</v>
      </c>
      <c r="BQ360" s="171" t="n">
        <f aca="false" ca="false" dt2D="false" dtr="false" t="normal">$BN$4-(BO360+BP360)+$BN$8+$BN$10</f>
        <v>68.90190545594265</v>
      </c>
      <c r="BR360" s="149" t="n">
        <f aca="false" ca="false" dt2D="false" dtr="false" t="normal">POWER(10, (BQ360+$D$16)*0.05)*1000</f>
        <v>0.0022293859499579395</v>
      </c>
      <c r="BS360" s="172" t="n">
        <f aca="false" ca="false" dt2D="false" dtr="false" t="normal">POWER(10, 0.05*(BO360+BP360))</f>
        <v>313637.38981539535</v>
      </c>
      <c r="BT360" s="149" t="n">
        <f aca="false" ca="false" dt2D="false" dtr="false" t="normal">BR360*BS360</f>
        <v>699.2187902359237</v>
      </c>
      <c r="BW360" s="80" t="n">
        <f aca="false" ca="false" dt2D="false" dtr="false" t="normal">40*LOG10(BM360)</f>
        <v>125.21335073980025</v>
      </c>
      <c r="BY360" s="165" t="n">
        <f aca="false" ca="false" dt2D="false" dtr="false" t="normal">10*LOG10($D$29*($D$23/1000000)/2)+$J$12+10*LOG10(BM360)</f>
        <v>28.00305150520535</v>
      </c>
      <c r="BZ360" s="80" t="n">
        <f aca="false" ca="false" dt2D="false" dtr="false" t="normal">$BN$4-(BW360+BP360)+$BX$4+BY360</f>
        <v>39.35948036154943</v>
      </c>
    </row>
    <row outlineLevel="0" r="361">
      <c r="BL361" s="148" t="n">
        <f aca="false" ca="false" dt2D="false" dtr="false" t="normal">BL360+1</f>
        <v>358</v>
      </c>
      <c r="BM361" s="169" t="n">
        <f aca="false" ca="false" dt2D="false" dtr="false" t="normal">BM360+$J$46</f>
        <v>1353.75</v>
      </c>
      <c r="BO361" s="170" t="n">
        <f aca="false" ca="false" dt2D="false" dtr="false" t="normal">20*LOG10(BM361)</f>
        <v>62.63076939266753</v>
      </c>
      <c r="BP361" s="170" t="n">
        <f aca="false" ca="false" dt2D="false" dtr="false" t="normal">2*$J$6*(BM361/1000)</f>
        <v>47.453330917632954</v>
      </c>
      <c r="BQ361" s="171" t="n">
        <f aca="false" ca="false" dt2D="false" dtr="false" t="normal">$BN$4-(BO361+BP361)+$BN$8+$BN$10</f>
        <v>68.74636176304331</v>
      </c>
      <c r="BR361" s="149" t="n">
        <f aca="false" ca="false" dt2D="false" dtr="false" t="normal">POWER(10, (BQ361+$D$16)*0.05)*1000</f>
        <v>0.002189818271558158</v>
      </c>
      <c r="BS361" s="172" t="n">
        <f aca="false" ca="false" dt2D="false" dtr="false" t="normal">POWER(10, 0.05*(BO361+BP361))</f>
        <v>319304.48262192804</v>
      </c>
      <c r="BT361" s="149" t="n">
        <f aca="false" ca="false" dt2D="false" dtr="false" t="normal">BR361*BS361</f>
        <v>699.2187902359224</v>
      </c>
      <c r="BW361" s="80" t="n">
        <f aca="false" ca="false" dt2D="false" dtr="false" t="normal">40*LOG10(BM361)</f>
        <v>125.26153878533506</v>
      </c>
      <c r="BY361" s="165" t="n">
        <f aca="false" ca="false" dt2D="false" dtr="false" t="normal">10*LOG10($D$29*($D$23/1000000)/2)+$J$12+10*LOG10(BM361)</f>
        <v>28.015098516589052</v>
      </c>
      <c r="BZ361" s="80" t="n">
        <f aca="false" ca="false" dt2D="false" dtr="false" t="normal">$BN$4-(BW361+BP361)+$BX$4+BY361</f>
        <v>39.191889657266344</v>
      </c>
    </row>
    <row outlineLevel="0" r="362">
      <c r="BL362" s="148" t="n">
        <f aca="false" ca="false" dt2D="false" dtr="false" t="normal">BL361+1</f>
        <v>359</v>
      </c>
      <c r="BM362" s="169" t="n">
        <f aca="false" ca="false" dt2D="false" dtr="false" t="normal">BM361+$J$46</f>
        <v>1357.5</v>
      </c>
      <c r="BO362" s="170" t="n">
        <f aca="false" ca="false" dt2D="false" dtr="false" t="normal">20*LOG10(BM362)</f>
        <v>62.6547967652177</v>
      </c>
      <c r="BP362" s="170" t="n">
        <f aca="false" ca="false" dt2D="false" dtr="false" t="normal">2*$J$6*(BM362/1000)</f>
        <v>47.5847805877649</v>
      </c>
      <c r="BQ362" s="171" t="n">
        <f aca="false" ca="false" dt2D="false" dtr="false" t="normal">$BN$4-(BO362+BP362)+$BN$8+$BN$10</f>
        <v>68.5908847203612</v>
      </c>
      <c r="BR362" s="149" t="n">
        <f aca="false" ca="false" dt2D="false" dtr="false" t="normal">POWER(10, (BQ362+$D$16)*0.05)*1000</f>
        <v>0.0021509693550006695</v>
      </c>
      <c r="BS362" s="172" t="n">
        <f aca="false" ca="false" dt2D="false" dtr="false" t="normal">POWER(10, 0.05*(BO362+BP362))</f>
        <v>325071.4793357464</v>
      </c>
      <c r="BT362" s="149" t="n">
        <f aca="false" ca="false" dt2D="false" dtr="false" t="normal">BR362*BS362</f>
        <v>699.2187902359238</v>
      </c>
      <c r="BW362" s="80" t="n">
        <f aca="false" ca="false" dt2D="false" dtr="false" t="normal">40*LOG10(BM362)</f>
        <v>125.3095935304354</v>
      </c>
      <c r="BY362" s="165" t="n">
        <f aca="false" ca="false" dt2D="false" dtr="false" t="normal">10*LOG10($D$29*($D$23/1000000)/2)+$J$12+10*LOG10(BM362)</f>
        <v>28.027112202864135</v>
      </c>
      <c r="BZ362" s="80" t="n">
        <f aca="false" ca="false" dt2D="false" dtr="false" t="normal">$BN$4-(BW362+BP362)+$BX$4+BY362</f>
        <v>39.02439892830917</v>
      </c>
    </row>
    <row outlineLevel="0" r="363">
      <c r="BL363" s="148" t="n">
        <f aca="false" ca="false" dt2D="false" dtr="false" t="normal">BL362+1</f>
        <v>360</v>
      </c>
      <c r="BM363" s="169" t="n">
        <f aca="false" ca="false" dt2D="false" dtr="false" t="normal">BM362+$J$46</f>
        <v>1361.25</v>
      </c>
      <c r="BO363" s="170" t="n">
        <f aca="false" ca="false" dt2D="false" dtr="false" t="normal">20*LOG10(BM363)</f>
        <v>62.67875785527663</v>
      </c>
      <c r="BP363" s="170" t="n">
        <f aca="false" ca="false" dt2D="false" dtr="false" t="normal">2*$J$6*(BM363/1000)</f>
        <v>47.71623025789685</v>
      </c>
      <c r="BQ363" s="171" t="n">
        <f aca="false" ca="false" dt2D="false" dtr="false" t="normal">$BN$4-(BO363+BP363)+$BN$8+$BN$10</f>
        <v>68.43547396017033</v>
      </c>
      <c r="BR363" s="149" t="n">
        <f aca="false" ca="false" dt2D="false" dtr="false" t="normal">POWER(10, (BQ363+$D$16)*0.05)*1000</f>
        <v>0.0021128257685766576</v>
      </c>
      <c r="BS363" s="172" t="n">
        <f aca="false" ca="false" dt2D="false" dtr="false" t="normal">POWER(10, 0.05*(BO363+BP363))</f>
        <v>330940.1090403036</v>
      </c>
      <c r="BT363" s="149" t="n">
        <f aca="false" ca="false" dt2D="false" dtr="false" t="normal">BR363*BS363</f>
        <v>699.2187902359224</v>
      </c>
      <c r="BW363" s="80" t="n">
        <f aca="false" ca="false" dt2D="false" dtr="false" t="normal">40*LOG10(BM363)</f>
        <v>125.35751571055326</v>
      </c>
      <c r="BY363" s="165" t="n">
        <f aca="false" ca="false" dt2D="false" dtr="false" t="normal">10*LOG10($D$29*($D$23/1000000)/2)+$J$12+10*LOG10(BM363)</f>
        <v>28.0390927478936</v>
      </c>
      <c r="BZ363" s="80" t="n">
        <f aca="false" ca="false" dt2D="false" dtr="false" t="normal">$BN$4-(BW363+BP363)+$BX$4+BY363</f>
        <v>38.85700762308882</v>
      </c>
    </row>
    <row outlineLevel="0" r="364">
      <c r="BL364" s="148" t="n">
        <f aca="false" ca="false" dt2D="false" dtr="false" t="normal">BL363+1</f>
        <v>361</v>
      </c>
      <c r="BM364" s="169" t="n">
        <f aca="false" ca="false" dt2D="false" dtr="false" t="normal">BM363+$J$46</f>
        <v>1365</v>
      </c>
      <c r="BO364" s="170" t="n">
        <f aca="false" ca="false" dt2D="false" dtr="false" t="normal">20*LOG10(BM364)</f>
        <v>62.7026530275355</v>
      </c>
      <c r="BP364" s="170" t="n">
        <f aca="false" ca="false" dt2D="false" dtr="false" t="normal">2*$J$6*(BM364/1000)</f>
        <v>47.847679928028796</v>
      </c>
      <c r="BQ364" s="171" t="n">
        <f aca="false" ca="false" dt2D="false" dtr="false" t="normal">$BN$4-(BO364+BP364)+$BN$8+$BN$10</f>
        <v>68.2801291177795</v>
      </c>
      <c r="BR364" s="149" t="n">
        <f aca="false" ca="false" dt2D="false" dtr="false" t="normal">POWER(10, (BQ364+$D$16)*0.05)*1000</f>
        <v>0.0020753743403903644</v>
      </c>
      <c r="BS364" s="172" t="n">
        <f aca="false" ca="false" dt2D="false" dtr="false" t="normal">POWER(10, 0.05*(BO364+BP364))</f>
        <v>336912.13032170566</v>
      </c>
      <c r="BT364" s="149" t="n">
        <f aca="false" ca="false" dt2D="false" dtr="false" t="normal">BR364*BS364</f>
        <v>699.2187902359224</v>
      </c>
      <c r="BW364" s="80" t="n">
        <f aca="false" ca="false" dt2D="false" dtr="false" t="normal">40*LOG10(BM364)</f>
        <v>125.405306055071</v>
      </c>
      <c r="BY364" s="165" t="n">
        <f aca="false" ca="false" dt2D="false" dtr="false" t="normal">10*LOG10($D$29*($D$23/1000000)/2)+$J$12+10*LOG10(BM364)</f>
        <v>28.051040334023035</v>
      </c>
      <c r="BZ364" s="80" t="n">
        <f aca="false" ca="false" dt2D="false" dtr="false" t="normal">$BN$4-(BW364+BP364)+$BX$4+BY364</f>
        <v>38.68971519456857</v>
      </c>
    </row>
    <row outlineLevel="0" r="365">
      <c r="BL365" s="148" t="n">
        <f aca="false" ca="false" dt2D="false" dtr="false" t="normal">BL364+1</f>
        <v>362</v>
      </c>
      <c r="BM365" s="169" t="n">
        <f aca="false" ca="false" dt2D="false" dtr="false" t="normal">BM364+$J$46</f>
        <v>1368.75</v>
      </c>
      <c r="BO365" s="170" t="n">
        <f aca="false" ca="false" dt2D="false" dtr="false" t="normal">20*LOG10(BM365)</f>
        <v>62.726482643683866</v>
      </c>
      <c r="BP365" s="170" t="n">
        <f aca="false" ca="false" dt2D="false" dtr="false" t="normal">2*$J$6*(BM365/1000)</f>
        <v>47.97912959816074</v>
      </c>
      <c r="BQ365" s="171" t="n">
        <f aca="false" ca="false" dt2D="false" dtr="false" t="normal">$BN$4-(BO365+BP365)+$BN$8+$BN$10</f>
        <v>68.12484983149919</v>
      </c>
      <c r="BR365" s="149" t="n">
        <f aca="false" ca="false" dt2D="false" dtr="false" t="normal">POWER(10, (BQ365+$D$16)*0.05)*1000</f>
        <v>0.002038602153119238</v>
      </c>
      <c r="BS365" s="172" t="n">
        <f aca="false" ca="false" dt2D="false" dtr="false" t="normal">POWER(10, 0.05*(BO365+BP365))</f>
        <v>342989.3317664052</v>
      </c>
      <c r="BT365" s="149" t="n">
        <f aca="false" ca="false" dt2D="false" dtr="false" t="normal">BR365*BS365</f>
        <v>699.2187902359223</v>
      </c>
      <c r="BW365" s="80" t="n">
        <f aca="false" ca="false" dt2D="false" dtr="false" t="normal">40*LOG10(BM365)</f>
        <v>125.45296528736773</v>
      </c>
      <c r="BY365" s="165" t="n">
        <f aca="false" ca="false" dt2D="false" dtr="false" t="normal">10*LOG10($D$29*($D$23/1000000)/2)+$J$12+10*LOG10(BM365)</f>
        <v>28.06295514209722</v>
      </c>
      <c r="BZ365" s="80" t="n">
        <f aca="false" ca="false" dt2D="false" dtr="false" t="normal">$BN$4-(BW365+BP365)+$BX$4+BY365</f>
        <v>38.52252110021408</v>
      </c>
    </row>
    <row outlineLevel="0" r="366">
      <c r="BL366" s="148" t="n">
        <f aca="false" ca="false" dt2D="false" dtr="false" t="normal">BL365+1</f>
        <v>363</v>
      </c>
      <c r="BM366" s="169" t="n">
        <f aca="false" ca="false" dt2D="false" dtr="false" t="normal">BM365+$J$46</f>
        <v>1372.5</v>
      </c>
      <c r="BO366" s="170" t="n">
        <f aca="false" ca="false" dt2D="false" dtr="false" t="normal">20*LOG10(BM366)</f>
        <v>62.75024706244259</v>
      </c>
      <c r="BP366" s="170" t="n">
        <f aca="false" ca="false" dt2D="false" dtr="false" t="normal">2*$J$6*(BM366/1000)</f>
        <v>48.11057926829269</v>
      </c>
      <c r="BQ366" s="171" t="n">
        <f aca="false" ca="false" dt2D="false" dtr="false" t="normal">$BN$4-(BO366+BP366)+$BN$8+$BN$10</f>
        <v>67.96963574260852</v>
      </c>
      <c r="BR366" s="149" t="n">
        <f aca="false" ca="false" dt2D="false" dtr="false" t="normal">POWER(10, (BQ366+$D$16)*0.05)*1000</f>
        <v>0.002002496538885109</v>
      </c>
      <c r="BS366" s="172" t="n">
        <f aca="false" ca="false" dt2D="false" dtr="false" t="normal">POWER(10, 0.05*(BO366+BP366))</f>
        <v>349173.53246723354</v>
      </c>
      <c r="BT366" s="149" t="n">
        <f aca="false" ca="false" dt2D="false" dtr="false" t="normal">BR366*BS366</f>
        <v>699.2187902359225</v>
      </c>
      <c r="BW366" s="80" t="n">
        <f aca="false" ca="false" dt2D="false" dtr="false" t="normal">40*LOG10(BM366)</f>
        <v>125.50049412488518</v>
      </c>
      <c r="BY366" s="165" t="n">
        <f aca="false" ca="false" dt2D="false" dtr="false" t="normal">10*LOG10($D$29*($D$23/1000000)/2)+$J$12+10*LOG10(BM366)</f>
        <v>28.07483735147658</v>
      </c>
      <c r="BZ366" s="80" t="n">
        <f aca="false" ca="false" dt2D="false" dtr="false" t="normal">$BN$4-(BW366+BP366)+$BX$4+BY366</f>
        <v>38.35542480194405</v>
      </c>
    </row>
    <row outlineLevel="0" r="367">
      <c r="BL367" s="148" t="n">
        <f aca="false" ca="false" dt2D="false" dtr="false" t="normal">BL366+1</f>
        <v>364</v>
      </c>
      <c r="BM367" s="169" t="n">
        <f aca="false" ca="false" dt2D="false" dtr="false" t="normal">BM366+$J$46</f>
        <v>1376.25</v>
      </c>
      <c r="BO367" s="170" t="n">
        <f aca="false" ca="false" dt2D="false" dtr="false" t="normal">20*LOG10(BM367)</f>
        <v>62.77394663959616</v>
      </c>
      <c r="BP367" s="170" t="n">
        <f aca="false" ca="false" dt2D="false" dtr="false" t="normal">2*$J$6*(BM367/1000)</f>
        <v>48.24202893842464</v>
      </c>
      <c r="BQ367" s="171" t="n">
        <f aca="false" ca="false" dt2D="false" dtr="false" t="normal">$BN$4-(BO367+BP367)+$BN$8+$BN$10</f>
        <v>67.814486495323</v>
      </c>
      <c r="BR367" s="149" t="n">
        <f aca="false" ca="false" dt2D="false" dtr="false" t="normal">POWER(10, (BQ367+$D$16)*0.05)*1000</f>
        <v>0.0019670450742340392</v>
      </c>
      <c r="BS367" s="172" t="n">
        <f aca="false" ca="false" dt2D="false" dtr="false" t="normal">POWER(10, 0.05*(BO367+BP367))</f>
        <v>355466.5825378688</v>
      </c>
      <c r="BT367" s="149" t="n">
        <f aca="false" ca="false" dt2D="false" dtr="false" t="normal">BR367*BS367</f>
        <v>699.2187902359224</v>
      </c>
      <c r="BW367" s="80" t="n">
        <f aca="false" ca="false" dt2D="false" dtr="false" t="normal">40*LOG10(BM367)</f>
        <v>125.54789327919232</v>
      </c>
      <c r="BY367" s="165" t="n">
        <f aca="false" ca="false" dt2D="false" dtr="false" t="normal">10*LOG10($D$29*($D$23/1000000)/2)+$J$12+10*LOG10(BM367)</f>
        <v>28.086687140053368</v>
      </c>
      <c r="BZ367" s="80" t="n">
        <f aca="false" ca="false" dt2D="false" dtr="false" t="normal">$BN$4-(BW367+BP367)+$BX$4+BY367</f>
        <v>38.18842576608175</v>
      </c>
    </row>
    <row outlineLevel="0" r="368">
      <c r="BL368" s="148" t="n">
        <f aca="false" ca="false" dt2D="false" dtr="false" t="normal">BL367+1</f>
        <v>365</v>
      </c>
      <c r="BM368" s="169" t="n">
        <f aca="false" ca="false" dt2D="false" dtr="false" t="normal">BM367+$J$46</f>
        <v>1380</v>
      </c>
      <c r="BO368" s="170" t="n">
        <f aca="false" ca="false" dt2D="false" dtr="false" t="normal">20*LOG10(BM368)</f>
        <v>62.79758172802473</v>
      </c>
      <c r="BP368" s="170" t="n">
        <f aca="false" ca="false" dt2D="false" dtr="false" t="normal">2*$J$6*(BM368/1000)</f>
        <v>48.37347860855658</v>
      </c>
      <c r="BQ368" s="171" t="n">
        <f aca="false" ca="false" dt2D="false" dtr="false" t="normal">$BN$4-(BO368+BP368)+$BN$8+$BN$10</f>
        <v>67.65940173676248</v>
      </c>
      <c r="BR368" s="149" t="n">
        <f aca="false" ca="false" dt2D="false" dtr="false" t="normal">POWER(10, (BQ368+$D$16)*0.05)*1000</f>
        <v>0.0019322355752222097</v>
      </c>
      <c r="BS368" s="172" t="n">
        <f aca="false" ca="false" dt2D="false" dtr="false" t="normal">POWER(10, 0.05*(BO368+BP368))</f>
        <v>361870.3636359201</v>
      </c>
      <c r="BT368" s="149" t="n">
        <f aca="false" ca="false" dt2D="false" dtr="false" t="normal">BR368*BS368</f>
        <v>699.2187902359223</v>
      </c>
      <c r="BW368" s="80" t="n">
        <f aca="false" ca="false" dt2D="false" dtr="false" t="normal">40*LOG10(BM368)</f>
        <v>125.59516345604946</v>
      </c>
      <c r="BY368" s="165" t="n">
        <f aca="false" ca="false" dt2D="false" dtr="false" t="normal">10*LOG10($D$29*($D$23/1000000)/2)+$J$12+10*LOG10(BM368)</f>
        <v>28.098504684267652</v>
      </c>
      <c r="BZ368" s="80" t="n">
        <f aca="false" ca="false" dt2D="false" dtr="false" t="normal">$BN$4-(BW368+BP368)+$BX$4+BY368</f>
        <v>38.02152346330692</v>
      </c>
    </row>
    <row outlineLevel="0" r="369">
      <c r="BL369" s="148" t="n">
        <f aca="false" ca="false" dt2D="false" dtr="false" t="normal">BL368+1</f>
        <v>366</v>
      </c>
      <c r="BM369" s="169" t="n">
        <f aca="false" ca="false" dt2D="false" dtr="false" t="normal">BM368+$J$46</f>
        <v>1383.75</v>
      </c>
      <c r="BO369" s="170" t="n">
        <f aca="false" ca="false" dt2D="false" dtr="false" t="normal">20*LOG10(BM369)</f>
        <v>62.82115267773558</v>
      </c>
      <c r="BP369" s="170" t="n">
        <f aca="false" ca="false" dt2D="false" dtr="false" t="normal">2*$J$6*(BM369/1000)</f>
        <v>48.50492827868853</v>
      </c>
      <c r="BQ369" s="171" t="n">
        <f aca="false" ca="false" dt2D="false" dtr="false" t="normal">$BN$4-(BO369+BP369)+$BN$8+$BN$10</f>
        <v>67.50438111691969</v>
      </c>
      <c r="BR369" s="149" t="n">
        <f aca="false" ca="false" dt2D="false" dtr="false" t="normal">POWER(10, (BQ369+$D$16)*0.05)*1000</f>
        <v>0.001898056092605663</v>
      </c>
      <c r="BS369" s="172" t="n">
        <f aca="false" ca="false" dt2D="false" dtr="false" t="normal">POWER(10, 0.05*(BO369+BP369))</f>
        <v>368386.7894947354</v>
      </c>
      <c r="BT369" s="149" t="n">
        <f aca="false" ca="false" dt2D="false" dtr="false" t="normal">BR369*BS369</f>
        <v>699.2187902359224</v>
      </c>
      <c r="BW369" s="80" t="n">
        <f aca="false" ca="false" dt2D="false" dtr="false" t="normal">40*LOG10(BM369)</f>
        <v>125.64230535547117</v>
      </c>
      <c r="BY369" s="165" t="n">
        <f aca="false" ca="false" dt2D="false" dtr="false" t="normal">10*LOG10($D$29*($D$23/1000000)/2)+$J$12+10*LOG10(BM369)</f>
        <v>28.11029015912308</v>
      </c>
      <c r="BZ369" s="80" t="n">
        <f aca="false" ca="false" dt2D="false" dtr="false" t="normal">$BN$4-(BW369+BP369)+$BX$4+BY369</f>
        <v>37.8547173686087</v>
      </c>
    </row>
    <row outlineLevel="0" r="370">
      <c r="BL370" s="148" t="n">
        <f aca="false" ca="false" dt2D="false" dtr="false" t="normal">BL369+1</f>
        <v>367</v>
      </c>
      <c r="BM370" s="169" t="n">
        <f aca="false" ca="false" dt2D="false" dtr="false" t="normal">BM369+$J$46</f>
        <v>1387.5</v>
      </c>
      <c r="BO370" s="170" t="n">
        <f aca="false" ca="false" dt2D="false" dtr="false" t="normal">20*LOG10(BM370)</f>
        <v>62.84465983589428</v>
      </c>
      <c r="BP370" s="170" t="n">
        <f aca="false" ca="false" dt2D="false" dtr="false" t="normal">2*$J$6*(BM370/1000)</f>
        <v>48.636377948820474</v>
      </c>
      <c r="BQ370" s="171" t="n">
        <f aca="false" ca="false" dt2D="false" dtr="false" t="normal">$BN$4-(BO370+BP370)+$BN$8+$BN$10</f>
        <v>67.34942428862905</v>
      </c>
      <c r="BR370" s="149" t="n">
        <f aca="false" ca="false" dt2D="false" dtr="false" t="normal">POWER(10, (BQ370+$D$16)*0.05)*1000</f>
        <v>0.0018644949071314192</v>
      </c>
      <c r="BS370" s="172" t="n">
        <f aca="false" ca="false" dt2D="false" dtr="false" t="normal">POWER(10, 0.05*(BO370+BP370))</f>
        <v>375017.80646410625</v>
      </c>
      <c r="BT370" s="149" t="n">
        <f aca="false" ca="false" dt2D="false" dtr="false" t="normal">BR370*BS370</f>
        <v>699.2187902359224</v>
      </c>
      <c r="BW370" s="80" t="n">
        <f aca="false" ca="false" dt2D="false" dtr="false" t="normal">40*LOG10(BM370)</f>
        <v>125.68931967178855</v>
      </c>
      <c r="BY370" s="165" t="n">
        <f aca="false" ca="false" dt2D="false" dtr="false" t="normal">10*LOG10($D$29*($D$23/1000000)/2)+$J$12+10*LOG10(BM370)</f>
        <v>28.122043738202425</v>
      </c>
      <c r="BZ370" s="80" t="n">
        <f aca="false" ca="false" dt2D="false" dtr="false" t="normal">$BN$4-(BW370+BP370)+$BX$4+BY370</f>
        <v>37.68800696123873</v>
      </c>
    </row>
    <row outlineLevel="0" r="371">
      <c r="BL371" s="148" t="n">
        <f aca="false" ca="false" dt2D="false" dtr="false" t="normal">BL370+1</f>
        <v>368</v>
      </c>
      <c r="BM371" s="169" t="n">
        <f aca="false" ca="false" dt2D="false" dtr="false" t="normal">BM370+$J$46</f>
        <v>1391.25</v>
      </c>
      <c r="BO371" s="170" t="n">
        <f aca="false" ca="false" dt2D="false" dtr="false" t="normal">20*LOG10(BM371)</f>
        <v>62.868103546855295</v>
      </c>
      <c r="BP371" s="170" t="n">
        <f aca="false" ca="false" dt2D="false" dtr="false" t="normal">2*$J$6*(BM371/1000)</f>
        <v>48.76782761895243</v>
      </c>
      <c r="BQ371" s="171" t="n">
        <f aca="false" ca="false" dt2D="false" dtr="false" t="normal">$BN$4-(BO371+BP371)+$BN$8+$BN$10</f>
        <v>67.19453090753606</v>
      </c>
      <c r="BR371" s="149" t="n">
        <f aca="false" ca="false" dt2D="false" dtr="false" t="normal">POWER(10, (BQ371+$D$16)*0.05)*1000</f>
        <v>0.001831540524927828</v>
      </c>
      <c r="BS371" s="172" t="n">
        <f aca="false" ca="false" dt2D="false" dtr="false" t="normal">POWER(10, 0.05*(BO371+BP371))</f>
        <v>381765.39405999496</v>
      </c>
      <c r="BT371" s="149" t="n">
        <f aca="false" ca="false" dt2D="false" dtr="false" t="normal">BR371*BS371</f>
        <v>699.2187902359223</v>
      </c>
      <c r="BW371" s="80" t="n">
        <f aca="false" ca="false" dt2D="false" dtr="false" t="normal">40*LOG10(BM371)</f>
        <v>125.73620709371059</v>
      </c>
      <c r="BY371" s="165" t="n">
        <f aca="false" ca="false" dt2D="false" dtr="false" t="normal">10*LOG10($D$29*($D$23/1000000)/2)+$J$12+10*LOG10(BM371)</f>
        <v>28.133765593682934</v>
      </c>
      <c r="BZ371" s="80" t="n">
        <f aca="false" ca="false" dt2D="false" dtr="false" t="normal">$BN$4-(BW371+BP371)+$BX$4+BY371</f>
        <v>37.52139172466525</v>
      </c>
    </row>
    <row outlineLevel="0" r="372">
      <c r="BL372" s="148" t="n">
        <f aca="false" ca="false" dt2D="false" dtr="false" t="normal">BL371+1</f>
        <v>369</v>
      </c>
      <c r="BM372" s="169" t="n">
        <f aca="false" ca="false" dt2D="false" dtr="false" t="normal">BM371+$J$46</f>
        <v>1395</v>
      </c>
      <c r="BO372" s="170" t="n">
        <f aca="false" ca="false" dt2D="false" dtr="false" t="normal">20*LOG10(BM372)</f>
        <v>62.89148415219232</v>
      </c>
      <c r="BP372" s="170" t="n">
        <f aca="false" ca="false" dt2D="false" dtr="false" t="normal">2*$J$6*(BM372/1000)</f>
        <v>48.899277289084374</v>
      </c>
      <c r="BQ372" s="171" t="n">
        <f aca="false" ca="false" dt2D="false" dtr="false" t="normal">$BN$4-(BO372+BP372)+$BN$8+$BN$10</f>
        <v>67.03970063206711</v>
      </c>
      <c r="BR372" s="149" t="n">
        <f aca="false" ca="false" dt2D="false" dtr="false" t="normal">POWER(10, (BQ372+$D$16)*0.05)*1000</f>
        <v>0.0017991816729918853</v>
      </c>
      <c r="BS372" s="172" t="n">
        <f aca="false" ca="false" dt2D="false" dtr="false" t="normal">POWER(10, 0.05*(BO372+BP372))</f>
        <v>388631.5655234431</v>
      </c>
      <c r="BT372" s="149" t="n">
        <f aca="false" ca="false" dt2D="false" dtr="false" t="normal">BR372*BS372</f>
        <v>699.2187902359238</v>
      </c>
      <c r="BW372" s="80" t="n">
        <f aca="false" ca="false" dt2D="false" dtr="false" t="normal">40*LOG10(BM372)</f>
        <v>125.78296830438464</v>
      </c>
      <c r="BY372" s="165" t="n">
        <f aca="false" ca="false" dt2D="false" dtr="false" t="normal">10*LOG10($D$29*($D$23/1000000)/2)+$J$12+10*LOG10(BM372)</f>
        <v>28.145455896351447</v>
      </c>
      <c r="BZ372" s="80" t="n">
        <f aca="false" ca="false" dt2D="false" dtr="false" t="normal">$BN$4-(BW372+BP372)+$BX$4+BY372</f>
        <v>37.354871146527756</v>
      </c>
    </row>
    <row outlineLevel="0" r="373">
      <c r="BL373" s="148" t="n">
        <f aca="false" ca="false" dt2D="false" dtr="false" t="normal">BL372+1</f>
        <v>370</v>
      </c>
      <c r="BM373" s="169" t="n">
        <f aca="false" ca="false" dt2D="false" dtr="false" t="normal">BM372+$J$46</f>
        <v>1398.75</v>
      </c>
      <c r="BO373" s="170" t="n">
        <f aca="false" ca="false" dt2D="false" dtr="false" t="normal">20*LOG10(BM373)</f>
        <v>62.91480199072814</v>
      </c>
      <c r="BP373" s="170" t="n">
        <f aca="false" ca="false" dt2D="false" dtr="false" t="normal">2*$J$6*(BM373/1000)</f>
        <v>49.03072695921632</v>
      </c>
      <c r="BQ373" s="171" t="n">
        <f aca="false" ca="false" dt2D="false" dtr="false" t="normal">$BN$4-(BO373+BP373)+$BN$8+$BN$10</f>
        <v>66.88493312339935</v>
      </c>
      <c r="BR373" s="149" t="n">
        <f aca="false" ca="false" dt2D="false" dtr="false" t="normal">POWER(10, (BQ373+$D$16)*0.05)*1000</f>
        <v>0.0017674072947712754</v>
      </c>
      <c r="BS373" s="172" t="n">
        <f aca="false" ca="false" dt2D="false" dtr="false" t="normal">POWER(10, 0.05*(BO373+BP373))</f>
        <v>395618.3683888269</v>
      </c>
      <c r="BT373" s="149" t="n">
        <f aca="false" ca="false" dt2D="false" dtr="false" t="normal">BR373*BS373</f>
        <v>699.2187902359225</v>
      </c>
      <c r="BW373" s="80" t="n">
        <f aca="false" ca="false" dt2D="false" dtr="false" t="normal">40*LOG10(BM373)</f>
        <v>125.82960398145627</v>
      </c>
      <c r="BY373" s="165" t="n">
        <f aca="false" ca="false" dt2D="false" dtr="false" t="normal">10*LOG10($D$29*($D$23/1000000)/2)+$J$12+10*LOG10(BM373)</f>
        <v>28.157114815619355</v>
      </c>
      <c r="BZ373" s="80" t="n">
        <f aca="false" ca="false" dt2D="false" dtr="false" t="normal">$BN$4-(BW373+BP373)+$BX$4+BY373</f>
        <v>37.188444718592095</v>
      </c>
    </row>
    <row outlineLevel="0" r="374">
      <c r="BL374" s="148" t="n">
        <f aca="false" ca="false" dt2D="false" dtr="false" t="normal">BL373+1</f>
        <v>371</v>
      </c>
      <c r="BM374" s="169" t="n">
        <f aca="false" ca="false" dt2D="false" dtr="false" t="normal">BM373+$J$46</f>
        <v>1402.5</v>
      </c>
      <c r="BO374" s="170" t="n">
        <f aca="false" ca="false" dt2D="false" dtr="false" t="normal">20*LOG10(BM374)</f>
        <v>62.938057398563984</v>
      </c>
      <c r="BP374" s="170" t="n">
        <f aca="false" ca="false" dt2D="false" dtr="false" t="normal">2*$J$6*(BM374/1000)</f>
        <v>49.16217662934827</v>
      </c>
      <c r="BQ374" s="171" t="n">
        <f aca="false" ca="false" dt2D="false" dtr="false" t="normal">$BN$4-(BO374+BP374)+$BN$8+$BN$10</f>
        <v>66.73022804543155</v>
      </c>
      <c r="BR374" s="149" t="n">
        <f aca="false" ca="false" dt2D="false" dtr="false" t="normal">POWER(10, (BQ374+$D$16)*0.05)*1000</f>
        <v>0.0017362065458392663</v>
      </c>
      <c r="BS374" s="172" t="n">
        <f aca="false" ca="false" dt2D="false" dtr="false" t="normal">POWER(10, 0.05*(BO374+BP374))</f>
        <v>402727.885061582</v>
      </c>
      <c r="BT374" s="149" t="n">
        <f aca="false" ca="false" dt2D="false" dtr="false" t="normal">BR374*BS374</f>
        <v>699.2187902359224</v>
      </c>
      <c r="BW374" s="80" t="n">
        <f aca="false" ca="false" dt2D="false" dtr="false" t="normal">40*LOG10(BM374)</f>
        <v>125.87611479712797</v>
      </c>
      <c r="BY374" s="165" t="n">
        <f aca="false" ca="false" dt2D="false" dtr="false" t="normal">10*LOG10($D$29*($D$23/1000000)/2)+$J$12+10*LOG10(BM374)</f>
        <v>28.16874251953728</v>
      </c>
      <c r="BZ374" s="80" t="n">
        <f aca="false" ca="false" dt2D="false" dtr="false" t="normal">$BN$4-(BW374+BP374)+$BX$4+BY374</f>
        <v>37.02211193670637</v>
      </c>
    </row>
    <row outlineLevel="0" r="375">
      <c r="BL375" s="148" t="n">
        <f aca="false" ca="false" dt2D="false" dtr="false" t="normal">BL374+1</f>
        <v>372</v>
      </c>
      <c r="BM375" s="169" t="n">
        <f aca="false" ca="false" dt2D="false" dtr="false" t="normal">BM374+$J$46</f>
        <v>1406.25</v>
      </c>
      <c r="BO375" s="170" t="n">
        <f aca="false" ca="false" dt2D="false" dtr="false" t="normal">20*LOG10(BM375)</f>
        <v>62.961250709108754</v>
      </c>
      <c r="BP375" s="170" t="n">
        <f aca="false" ca="false" dt2D="false" dtr="false" t="normal">2*$J$6*(BM375/1000)</f>
        <v>49.293626299480216</v>
      </c>
      <c r="BQ375" s="171" t="n">
        <f aca="false" ca="false" dt2D="false" dtr="false" t="normal">$BN$4-(BO375+BP375)+$BN$8+$BN$10</f>
        <v>66.57558506475482</v>
      </c>
      <c r="BR375" s="149" t="n">
        <f aca="false" ca="false" dt2D="false" dtr="false" t="normal">POWER(10, (BQ375+$D$16)*0.05)*1000</f>
        <v>0.0017055687896601237</v>
      </c>
      <c r="BS375" s="172" t="n">
        <f aca="false" ca="false" dt2D="false" dtr="false" t="normal">POWER(10, 0.05*(BO375+BP375))</f>
        <v>409962.2334055844</v>
      </c>
      <c r="BT375" s="149" t="n">
        <f aca="false" ca="false" dt2D="false" dtr="false" t="normal">BR375*BS375</f>
        <v>699.2187902359237</v>
      </c>
      <c r="BW375" s="80" t="n">
        <f aca="false" ca="false" dt2D="false" dtr="false" t="normal">40*LOG10(BM375)</f>
        <v>125.92250141821751</v>
      </c>
      <c r="BY375" s="165" t="n">
        <f aca="false" ca="false" dt2D="false" dtr="false" t="normal">10*LOG10($D$29*($D$23/1000000)/2)+$J$12+10*LOG10(BM375)</f>
        <v>28.180339174809664</v>
      </c>
      <c r="BZ375" s="80" t="n">
        <f aca="false" ca="false" dt2D="false" dtr="false" t="normal">$BN$4-(BW375+BP375)+$BX$4+BY375</f>
        <v>36.855872300757255</v>
      </c>
    </row>
    <row outlineLevel="0" r="376">
      <c r="BL376" s="148" t="n">
        <f aca="false" ca="false" dt2D="false" dtr="false" t="normal">BL375+1</f>
        <v>373</v>
      </c>
      <c r="BM376" s="169" t="n">
        <f aca="false" ca="false" dt2D="false" dtr="false" t="normal">BM375+$J$46</f>
        <v>1410</v>
      </c>
      <c r="BO376" s="170" t="n">
        <f aca="false" ca="false" dt2D="false" dtr="false" t="normal">20*LOG10(BM376)</f>
        <v>62.9843822531076</v>
      </c>
      <c r="BP376" s="170" t="n">
        <f aca="false" ca="false" dt2D="false" dtr="false" t="normal">2*$J$6*(BM376/1000)</f>
        <v>49.42507596961216</v>
      </c>
      <c r="BQ376" s="171" t="n">
        <f aca="false" ca="false" dt2D="false" dtr="false" t="normal">$BN$4-(BO376+BP376)+$BN$8+$BN$10</f>
        <v>66.42100385062403</v>
      </c>
      <c r="BR376" s="149" t="n">
        <f aca="false" ca="false" dt2D="false" dtr="false" t="normal">POWER(10, (BQ376+$D$16)*0.05)*1000</f>
        <v>0.0016754835934432082</v>
      </c>
      <c r="BS376" s="172" t="n">
        <f aca="false" ca="false" dt2D="false" dtr="false" t="normal">POWER(10, 0.05*(BO376+BP376))</f>
        <v>417323.5673403345</v>
      </c>
      <c r="BT376" s="149" t="n">
        <f aca="false" ca="false" dt2D="false" dtr="false" t="normal">BR376*BS376</f>
        <v>699.2187902359224</v>
      </c>
      <c r="BW376" s="80" t="n">
        <f aca="false" ca="false" dt2D="false" dtr="false" t="normal">40*LOG10(BM376)</f>
        <v>125.9687645062152</v>
      </c>
      <c r="BY376" s="165" t="n">
        <f aca="false" ca="false" dt2D="false" dtr="false" t="normal">10*LOG10($D$29*($D$23/1000000)/2)+$J$12+10*LOG10(BM376)</f>
        <v>28.191904946809085</v>
      </c>
      <c r="BZ376" s="80" t="n">
        <f aca="false" ca="false" dt2D="false" dtr="false" t="normal">$BN$4-(BW376+BP376)+$BX$4+BY376</f>
        <v>36.68972531462707</v>
      </c>
    </row>
    <row outlineLevel="0" r="377">
      <c r="BL377" s="148" t="n">
        <f aca="false" ca="false" dt2D="false" dtr="false" t="normal">BL376+1</f>
        <v>374</v>
      </c>
      <c r="BM377" s="169" t="n">
        <f aca="false" ca="false" dt2D="false" dtr="false" t="normal">BM376+$J$46</f>
        <v>1413.75</v>
      </c>
      <c r="BO377" s="170" t="n">
        <f aca="false" ca="false" dt2D="false" dtr="false" t="normal">20*LOG10(BM377)</f>
        <v>63.007452358670236</v>
      </c>
      <c r="BP377" s="170" t="n">
        <f aca="false" ca="false" dt2D="false" dtr="false" t="normal">2*$J$6*(BM377/1000)</f>
        <v>49.55652563974411</v>
      </c>
      <c r="BQ377" s="171" t="n">
        <f aca="false" ca="false" dt2D="false" dtr="false" t="normal">$BN$4-(BO377+BP377)+$BN$8+$BN$10</f>
        <v>66.26648407492945</v>
      </c>
      <c r="BR377" s="149" t="n">
        <f aca="false" ca="false" dt2D="false" dtr="false" t="normal">POWER(10, (BQ377+$D$16)*0.05)*1000</f>
        <v>0.0016459407240837604</v>
      </c>
      <c r="BS377" s="172" t="n">
        <f aca="false" ca="false" dt2D="false" dtr="false" t="normal">POWER(10, 0.05*(BO377+BP377))</f>
        <v>424814.0774481133</v>
      </c>
      <c r="BT377" s="149" t="n">
        <f aca="false" ca="false" dt2D="false" dtr="false" t="normal">BR377*BS377</f>
        <v>699.2187902359223</v>
      </c>
      <c r="BW377" s="80" t="n">
        <f aca="false" ca="false" dt2D="false" dtr="false" t="normal">40*LOG10(BM377)</f>
        <v>126.01490471734047</v>
      </c>
      <c r="BY377" s="165" t="n">
        <f aca="false" ca="false" dt2D="false" dtr="false" t="normal">10*LOG10($D$29*($D$23/1000000)/2)+$J$12+10*LOG10(BM377)</f>
        <v>28.203439999590405</v>
      </c>
      <c r="BZ377" s="80" t="n">
        <f aca="false" ca="false" dt2D="false" dtr="false" t="normal">$BN$4-(BW377+BP377)+$BX$4+BY377</f>
        <v>36.52367048615115</v>
      </c>
    </row>
    <row outlineLevel="0" r="378">
      <c r="BL378" s="148" t="n">
        <f aca="false" ca="false" dt2D="false" dtr="false" t="normal">BL377+1</f>
        <v>375</v>
      </c>
      <c r="BM378" s="169" t="n">
        <f aca="false" ca="false" dt2D="false" dtr="false" t="normal">BM377+$J$46</f>
        <v>1417.5</v>
      </c>
      <c r="BO378" s="170" t="n">
        <f aca="false" ca="false" dt2D="false" dtr="false" t="normal">20*LOG10(BM378)</f>
        <v>63.03046135129889</v>
      </c>
      <c r="BP378" s="170" t="n">
        <f aca="false" ca="false" dt2D="false" dtr="false" t="normal">2*$J$6*(BM378/1000)</f>
        <v>49.68797530987606</v>
      </c>
      <c r="BQ378" s="171" t="n">
        <f aca="false" ca="false" dt2D="false" dtr="false" t="normal">$BN$4-(BO378+BP378)+$BN$8+$BN$10</f>
        <v>66.11202541216885</v>
      </c>
      <c r="BR378" s="149" t="n">
        <f aca="false" ca="false" dt2D="false" dtr="false" t="normal">POWER(10, (BQ378+$D$16)*0.05)*1000</f>
        <v>0.001616930144188428</v>
      </c>
      <c r="BS378" s="172" t="n">
        <f aca="false" ca="false" dt2D="false" dtr="false" t="normal">POWER(10, 0.05*(BO378+BP378))</f>
        <v>432435.9915912603</v>
      </c>
      <c r="BT378" s="149" t="n">
        <f aca="false" ca="false" dt2D="false" dtr="false" t="normal">BR378*BS378</f>
        <v>699.2187902359224</v>
      </c>
      <c r="BW378" s="80" t="n">
        <f aca="false" ca="false" dt2D="false" dtr="false" t="normal">40*LOG10(BM378)</f>
        <v>126.06092270259778</v>
      </c>
      <c r="BY378" s="165" t="n">
        <f aca="false" ca="false" dt2D="false" dtr="false" t="normal">10*LOG10($D$29*($D$23/1000000)/2)+$J$12+10*LOG10(BM378)</f>
        <v>28.21494449590473</v>
      </c>
      <c r="BZ378" s="80" t="n">
        <f aca="false" ca="false" dt2D="false" dtr="false" t="normal">$BN$4-(BW378+BP378)+$BX$4+BY378</f>
        <v>36.35770732707623</v>
      </c>
    </row>
    <row outlineLevel="0" r="379">
      <c r="BL379" s="148" t="n">
        <f aca="false" ca="false" dt2D="false" dtr="false" t="normal">BL378+1</f>
        <v>376</v>
      </c>
      <c r="BM379" s="169" t="n">
        <f aca="false" ca="false" dt2D="false" dtr="false" t="normal">BM378+$J$46</f>
        <v>1421.25</v>
      </c>
      <c r="BO379" s="170" t="n">
        <f aca="false" ca="false" dt2D="false" dtr="false" t="normal">20*LOG10(BM379)</f>
        <v>63.05340955391582</v>
      </c>
      <c r="BP379" s="170" t="n">
        <f aca="false" ca="false" dt2D="false" dtr="false" t="normal">2*$J$6*(BM379/1000)</f>
        <v>49.819424980008</v>
      </c>
      <c r="BQ379" s="171" t="n">
        <f aca="false" ca="false" dt2D="false" dtr="false" t="normal">$BN$4-(BO379+BP379)+$BN$8+$BN$10</f>
        <v>65.95762753941997</v>
      </c>
      <c r="BR379" s="149" t="n">
        <f aca="false" ca="false" dt2D="false" dtr="false" t="normal">POWER(10, (BQ379+$D$16)*0.05)*1000</f>
        <v>0.0015884420081836953</v>
      </c>
      <c r="BS379" s="172" t="n">
        <f aca="false" ca="false" dt2D="false" dtr="false" t="normal">POWER(10, 0.05*(BO379+BP379))</f>
        <v>440191.5755397617</v>
      </c>
      <c r="BT379" s="149" t="n">
        <f aca="false" ca="false" dt2D="false" dtr="false" t="normal">BR379*BS379</f>
        <v>699.2187902359238</v>
      </c>
      <c r="BW379" s="80" t="n">
        <f aca="false" ca="false" dt2D="false" dtr="false" t="normal">40*LOG10(BM379)</f>
        <v>126.10681910783164</v>
      </c>
      <c r="BY379" s="165" t="n">
        <f aca="false" ca="false" dt2D="false" dtr="false" t="normal">10*LOG10($D$29*($D$23/1000000)/2)+$J$12+10*LOG10(BM379)</f>
        <v>28.226418597213197</v>
      </c>
      <c r="BZ379" s="80" t="n">
        <f aca="false" ca="false" dt2D="false" dtr="false" t="normal">$BN$4-(BW379+BP379)+$BX$4+BY379</f>
        <v>36.191835353018874</v>
      </c>
    </row>
    <row outlineLevel="0" r="380">
      <c r="BL380" s="148" t="n">
        <f aca="false" ca="false" dt2D="false" dtr="false" t="normal">BL379+1</f>
        <v>377</v>
      </c>
      <c r="BM380" s="169" t="n">
        <f aca="false" ca="false" dt2D="false" dtr="false" t="normal">BM379+$J$46</f>
        <v>1425</v>
      </c>
      <c r="BO380" s="170" t="n">
        <f aca="false" ca="false" dt2D="false" dtr="false" t="normal">20*LOG10(BM380)</f>
        <v>63.07629728689058</v>
      </c>
      <c r="BP380" s="170" t="n">
        <f aca="false" ca="false" dt2D="false" dtr="false" t="normal">2*$J$6*(BM380/1000)</f>
        <v>49.95087465013995</v>
      </c>
      <c r="BQ380" s="171" t="n">
        <f aca="false" ca="false" dt2D="false" dtr="false" t="normal">$BN$4-(BO380+BP380)+$BN$8+$BN$10</f>
        <v>65.80329013631327</v>
      </c>
      <c r="BR380" s="149" t="n">
        <f aca="false" ca="false" dt2D="false" dtr="false" t="normal">POWER(10, (BQ380+$D$16)*0.05)*1000</f>
        <v>0.0015604666585053455</v>
      </c>
      <c r="BS380" s="172" t="n">
        <f aca="false" ca="false" dt2D="false" dtr="false" t="normal">POWER(10, 0.05*(BO380+BP380))</f>
        <v>448083.1336093088</v>
      </c>
      <c r="BT380" s="149" t="n">
        <f aca="false" ca="false" dt2D="false" dtr="false" t="normal">BR380*BS380</f>
        <v>699.2187902359224</v>
      </c>
      <c r="BW380" s="80" t="n">
        <f aca="false" ca="false" dt2D="false" dtr="false" t="normal">40*LOG10(BM380)</f>
        <v>126.15259457378116</v>
      </c>
      <c r="BY380" s="165" t="n">
        <f aca="false" ca="false" dt2D="false" dtr="false" t="normal">10*LOG10($D$29*($D$23/1000000)/2)+$J$12+10*LOG10(BM380)</f>
        <v>28.237862463700576</v>
      </c>
      <c r="BZ380" s="80" t="n">
        <f aca="false" ca="false" dt2D="false" dtr="false" t="normal">$BN$4-(BW380+BP380)+$BX$4+BY380</f>
        <v>36.026054083424796</v>
      </c>
    </row>
    <row outlineLevel="0" r="381">
      <c r="BL381" s="148" t="n">
        <f aca="false" ca="false" dt2D="false" dtr="false" t="normal">BL380+1</f>
        <v>378</v>
      </c>
      <c r="BM381" s="169" t="n">
        <f aca="false" ca="false" dt2D="false" dtr="false" t="normal">BM380+$J$46</f>
        <v>1428.75</v>
      </c>
      <c r="BO381" s="170" t="n">
        <f aca="false" ca="false" dt2D="false" dtr="false" t="normal">20*LOG10(BM381)</f>
        <v>63.09912486806677</v>
      </c>
      <c r="BP381" s="170" t="n">
        <f aca="false" ca="false" dt2D="false" dtr="false" t="normal">2*$J$6*(BM381/1000)</f>
        <v>50.082324320271894</v>
      </c>
      <c r="BQ381" s="171" t="n">
        <f aca="false" ca="false" dt2D="false" dtr="false" t="normal">$BN$4-(BO381+BP381)+$BN$8+$BN$10</f>
        <v>65.64901288500513</v>
      </c>
      <c r="BR381" s="149" t="n">
        <f aca="false" ca="false" dt2D="false" dtr="false" t="normal">POWER(10, (BQ381+$D$16)*0.05)*1000</f>
        <v>0.0015329946218672716</v>
      </c>
      <c r="BS381" s="172" t="n">
        <f aca="false" ca="false" dt2D="false" dtr="false" t="normal">POWER(10, 0.05*(BO381+BP381))</f>
        <v>456113.00930999714</v>
      </c>
      <c r="BT381" s="149" t="n">
        <f aca="false" ca="false" dt2D="false" dtr="false" t="normal">BR381*BS381</f>
        <v>699.2187902359224</v>
      </c>
      <c r="BW381" s="80" t="n">
        <f aca="false" ca="false" dt2D="false" dtr="false" t="normal">40*LOG10(BM381)</f>
        <v>126.19824973613353</v>
      </c>
      <c r="BY381" s="165" t="n">
        <f aca="false" ca="false" dt2D="false" dtr="false" t="normal">10*LOG10($D$29*($D$23/1000000)/2)+$J$12+10*LOG10(BM381)</f>
        <v>28.24927625428867</v>
      </c>
      <c r="BZ381" s="80" t="n">
        <f aca="false" ca="false" dt2D="false" dtr="false" t="normal">$BN$4-(BW381+BP381)+$BX$4+BY381</f>
        <v>35.86036304152856</v>
      </c>
    </row>
    <row outlineLevel="0" r="382">
      <c r="BL382" s="148" t="n">
        <f aca="false" ca="false" dt2D="false" dtr="false" t="normal">BL381+1</f>
        <v>379</v>
      </c>
      <c r="BM382" s="169" t="n">
        <f aca="false" ca="false" dt2D="false" dtr="false" t="normal">BM381+$J$46</f>
        <v>1432.5</v>
      </c>
      <c r="BO382" s="170" t="n">
        <f aca="false" ca="false" dt2D="false" dtr="false" t="normal">20*LOG10(BM382)</f>
        <v>63.12189261278856</v>
      </c>
      <c r="BP382" s="170" t="n">
        <f aca="false" ca="false" dt2D="false" dtr="false" t="normal">2*$J$6*(BM382/1000)</f>
        <v>50.21377399040385</v>
      </c>
      <c r="BQ382" s="171" t="n">
        <f aca="false" ca="false" dt2D="false" dtr="false" t="normal">$BN$4-(BO382+BP382)+$BN$8+$BN$10</f>
        <v>65.49479547015139</v>
      </c>
      <c r="BR382" s="149" t="n">
        <f aca="false" ca="false" dt2D="false" dtr="false" t="normal">POWER(10, (BQ382+$D$16)*0.05)*1000</f>
        <v>0.0015060166056077514</v>
      </c>
      <c r="BS382" s="172" t="n">
        <f aca="false" ca="false" dt2D="false" dtr="false" t="normal">POWER(10, 0.05*(BO382+BP382))</f>
        <v>464283.58600584936</v>
      </c>
      <c r="BT382" s="149" t="n">
        <f aca="false" ca="false" dt2D="false" dtr="false" t="normal">BR382*BS382</f>
        <v>699.2187902359237</v>
      </c>
      <c r="BW382" s="80" t="n">
        <f aca="false" ca="false" dt2D="false" dtr="false" t="normal">40*LOG10(BM382)</f>
        <v>126.24378522557711</v>
      </c>
      <c r="BY382" s="165" t="n">
        <f aca="false" ca="false" dt2D="false" dtr="false" t="normal">10*LOG10($D$29*($D$23/1000000)/2)+$J$12+10*LOG10(BM382)</f>
        <v>28.260660126649565</v>
      </c>
      <c r="BZ382" s="80" t="n">
        <f aca="false" ca="false" dt2D="false" dtr="false" t="normal">$BN$4-(BW382+BP382)+$BX$4+BY382</f>
        <v>35.694761754313944</v>
      </c>
    </row>
    <row outlineLevel="0" r="383">
      <c r="BL383" s="148" t="n">
        <f aca="false" ca="false" dt2D="false" dtr="false" t="normal">BL382+1</f>
        <v>380</v>
      </c>
      <c r="BM383" s="169" t="n">
        <f aca="false" ca="false" dt2D="false" dtr="false" t="normal">BM382+$J$46</f>
        <v>1436.25</v>
      </c>
      <c r="BO383" s="170" t="n">
        <f aca="false" ca="false" dt2D="false" dtr="false" t="normal">20*LOG10(BM383)</f>
        <v>63.14460083392683</v>
      </c>
      <c r="BP383" s="170" t="n">
        <f aca="false" ca="false" dt2D="false" dtr="false" t="normal">2*$J$6*(BM383/1000)</f>
        <v>50.345223660535794</v>
      </c>
      <c r="BQ383" s="171" t="n">
        <f aca="false" ca="false" dt2D="false" dtr="false" t="normal">$BN$4-(BO383+BP383)+$BN$8+$BN$10</f>
        <v>65.34063757888117</v>
      </c>
      <c r="BR383" s="149" t="n">
        <f aca="false" ca="false" dt2D="false" dtr="false" t="normal">POWER(10, (BQ383+$D$16)*0.05)*1000</f>
        <v>0.001479523494111614</v>
      </c>
      <c r="BS383" s="172" t="n">
        <f aca="false" ca="false" dt2D="false" dtr="false" t="normal">POWER(10, 0.05*(BO383+BP383))</f>
        <v>472597.2875853324</v>
      </c>
      <c r="BT383" s="149" t="n">
        <f aca="false" ca="false" dt2D="false" dtr="false" t="normal">BR383*BS383</f>
        <v>699.2187902359223</v>
      </c>
      <c r="BW383" s="80" t="n">
        <f aca="false" ca="false" dt2D="false" dtr="false" t="normal">40*LOG10(BM383)</f>
        <v>126.28920166785366</v>
      </c>
      <c r="BY383" s="165" t="n">
        <f aca="false" ca="false" dt2D="false" dtr="false" t="normal">10*LOG10($D$29*($D$23/1000000)/2)+$J$12+10*LOG10(BM383)</f>
        <v>28.272014237218702</v>
      </c>
      <c r="BZ383" s="80" t="n">
        <f aca="false" ca="false" dt2D="false" dtr="false" t="normal">$BN$4-(BW383+BP383)+$BX$4+BY383</f>
        <v>35.52924975247457</v>
      </c>
    </row>
    <row outlineLevel="0" r="384">
      <c r="BL384" s="148" t="n">
        <f aca="false" ca="false" dt2D="false" dtr="false" t="normal">BL383+1</f>
        <v>381</v>
      </c>
      <c r="BM384" s="169" t="n">
        <f aca="false" ca="false" dt2D="false" dtr="false" t="normal">BM383+$J$46</f>
        <v>1440</v>
      </c>
      <c r="BO384" s="170" t="n">
        <f aca="false" ca="false" dt2D="false" dtr="false" t="normal">20*LOG10(BM384)</f>
        <v>63.167249841905</v>
      </c>
      <c r="BP384" s="170" t="n">
        <f aca="false" ca="false" dt2D="false" dtr="false" t="normal">2*$J$6*(BM384/1000)</f>
        <v>50.47667333066774</v>
      </c>
      <c r="BQ384" s="171" t="n">
        <f aca="false" ca="false" dt2D="false" dtr="false" t="normal">$BN$4-(BO384+BP384)+$BN$8+$BN$10</f>
        <v>65.18653890077107</v>
      </c>
      <c r="BR384" s="149" t="n">
        <f aca="false" ca="false" dt2D="false" dtr="false" t="normal">POWER(10, (BQ384+$D$16)*0.05)*1000</f>
        <v>0.0014535063453065531</v>
      </c>
      <c r="BS384" s="172" t="n">
        <f aca="false" ca="false" dt2D="false" dtr="false" t="normal">POWER(10, 0.05*(BO384+BP384))</f>
        <v>481056.5791430742</v>
      </c>
      <c r="BT384" s="149" t="n">
        <f aca="false" ca="false" dt2D="false" dtr="false" t="normal">BR384*BS384</f>
        <v>699.2187902359225</v>
      </c>
      <c r="BW384" s="80" t="n">
        <f aca="false" ca="false" dt2D="false" dtr="false" t="normal">40*LOG10(BM384)</f>
        <v>126.33449968381</v>
      </c>
      <c r="BY384" s="165" t="n">
        <f aca="false" ca="false" dt2D="false" dtr="false" t="normal">10*LOG10($D$29*($D$23/1000000)/2)+$J$12+10*LOG10(BM384)</f>
        <v>28.283338741207785</v>
      </c>
      <c r="BZ384" s="80" t="n">
        <f aca="false" ca="false" dt2D="false" dtr="false" t="normal">$BN$4-(BW384+BP384)+$BX$4+BY384</f>
        <v>35.36382657037538</v>
      </c>
    </row>
    <row outlineLevel="0" r="385">
      <c r="BL385" s="148" t="n">
        <f aca="false" ca="false" dt2D="false" dtr="false" t="normal">BL384+1</f>
        <v>382</v>
      </c>
      <c r="BM385" s="169" t="n">
        <f aca="false" ca="false" dt2D="false" dtr="false" t="normal">BM384+$J$46</f>
        <v>1443.75</v>
      </c>
      <c r="BO385" s="170" t="n">
        <f aca="false" ca="false" dt2D="false" dtr="false" t="normal">20*LOG10(BM385)</f>
        <v>63.18983994472439</v>
      </c>
      <c r="BP385" s="170" t="n">
        <f aca="false" ca="false" dt2D="false" dtr="false" t="normal">2*$J$6*(BM385/1000)</f>
        <v>50.60812300079969</v>
      </c>
      <c r="BQ385" s="171" t="n">
        <f aca="false" ca="false" dt2D="false" dtr="false" t="normal">$BN$4-(BO385+BP385)+$BN$8+$BN$10</f>
        <v>65.03249912781972</v>
      </c>
      <c r="BR385" s="149" t="n">
        <f aca="false" ca="false" dt2D="false" dtr="false" t="normal">POWER(10, (BQ385+$D$16)*0.05)*1000</f>
        <v>0.0014279563872320149</v>
      </c>
      <c r="BS385" s="172" t="n">
        <f aca="false" ca="false" dt2D="false" dtr="false" t="normal">POWER(10, 0.05*(BO385+BP385))</f>
        <v>489663.96767292375</v>
      </c>
      <c r="BT385" s="149" t="n">
        <f aca="false" ca="false" dt2D="false" dtr="false" t="normal">BR385*BS385</f>
        <v>699.2187902359224</v>
      </c>
      <c r="BW385" s="80" t="n">
        <f aca="false" ca="false" dt2D="false" dtr="false" t="normal">40*LOG10(BM385)</f>
        <v>126.37967988944878</v>
      </c>
      <c r="BY385" s="165" t="n">
        <f aca="false" ca="false" dt2D="false" dtr="false" t="normal">10*LOG10($D$29*($D$23/1000000)/2)+$J$12+10*LOG10(BM385)</f>
        <v>28.294633792617482</v>
      </c>
      <c r="BZ385" s="80" t="n">
        <f aca="false" ca="false" dt2D="false" dtr="false" t="normal">$BN$4-(BW385+BP385)+$BX$4+BY385</f>
        <v>35.198491746014334</v>
      </c>
    </row>
    <row outlineLevel="0" r="386">
      <c r="BL386" s="148" t="n">
        <f aca="false" ca="false" dt2D="false" dtr="false" t="normal">BL385+1</f>
        <v>383</v>
      </c>
      <c r="BM386" s="169" t="n">
        <f aca="false" ca="false" dt2D="false" dtr="false" t="normal">BM385+$J$46</f>
        <v>1447.5</v>
      </c>
      <c r="BO386" s="170" t="n">
        <f aca="false" ca="false" dt2D="false" dtr="false" t="normal">20*LOG10(BM386)</f>
        <v>63.21237144798948</v>
      </c>
      <c r="BP386" s="170" t="n">
        <f aca="false" ca="false" dt2D="false" dtr="false" t="normal">2*$J$6*(BM386/1000)</f>
        <v>50.739572670931636</v>
      </c>
      <c r="BQ386" s="171" t="n">
        <f aca="false" ca="false" dt2D="false" dtr="false" t="normal">$BN$4-(BO386+BP386)+$BN$8+$BN$10</f>
        <v>64.87851795442268</v>
      </c>
      <c r="BR386" s="149" t="n">
        <f aca="false" ca="false" dt2D="false" dtr="false" t="normal">POWER(10, (BQ386+$D$16)*0.05)*1000</f>
        <v>0.0014028650146790506</v>
      </c>
      <c r="BS386" s="172" t="n">
        <f aca="false" ca="false" dt2D="false" dtr="false" t="normal">POWER(10, 0.05*(BO386+BP386))</f>
        <v>498422.0027725847</v>
      </c>
      <c r="BT386" s="149" t="n">
        <f aca="false" ca="false" dt2D="false" dtr="false" t="normal">BR386*BS386</f>
        <v>699.2187902359238</v>
      </c>
      <c r="BW386" s="80" t="n">
        <f aca="false" ca="false" dt2D="false" dtr="false" t="normal">40*LOG10(BM386)</f>
        <v>126.42474289597897</v>
      </c>
      <c r="BY386" s="165" t="n">
        <f aca="false" ca="false" dt2D="false" dtr="false" t="normal">10*LOG10($D$29*($D$23/1000000)/2)+$J$12+10*LOG10(BM386)</f>
        <v>28.30589954425003</v>
      </c>
      <c r="BZ386" s="80" t="n">
        <f aca="false" ca="false" dt2D="false" dtr="false" t="normal">$BN$4-(BW386+BP386)+$BX$4+BY386</f>
        <v>35.03324482098475</v>
      </c>
    </row>
    <row outlineLevel="0" r="387">
      <c r="BL387" s="148" t="n">
        <f aca="false" ca="false" dt2D="false" dtr="false" t="normal">BL386+1</f>
        <v>384</v>
      </c>
      <c r="BM387" s="169" t="n">
        <f aca="false" ca="false" dt2D="false" dtr="false" t="normal">BM386+$J$46</f>
        <v>1451.25</v>
      </c>
      <c r="BO387" s="170" t="n">
        <f aca="false" ca="false" dt2D="false" dtr="false" t="normal">20*LOG10(BM387)</f>
        <v>63.2348446549326</v>
      </c>
      <c r="BP387" s="170" t="n">
        <f aca="false" ca="false" dt2D="false" dtr="false" t="normal">2*$J$6*(BM387/1000)</f>
        <v>50.87102234106358</v>
      </c>
      <c r="BQ387" s="171" t="n">
        <f aca="false" ca="false" dt2D="false" dtr="false" t="normal">$BN$4-(BO387+BP387)+$BN$8+$BN$10</f>
        <v>64.72459507734762</v>
      </c>
      <c r="BR387" s="149" t="n">
        <f aca="false" ca="false" dt2D="false" dtr="false" t="normal">POWER(10, (BQ387+$D$16)*0.05)*1000</f>
        <v>0.0013782237858995904</v>
      </c>
      <c r="BS387" s="172" t="n">
        <f aca="false" ca="false" dt2D="false" dtr="false" t="normal">POWER(10, 0.05*(BO387+BP387))</f>
        <v>507333.27735998377</v>
      </c>
      <c r="BT387" s="149" t="n">
        <f aca="false" ca="false" dt2D="false" dtr="false" t="normal">BR387*BS387</f>
        <v>699.2187902359238</v>
      </c>
      <c r="BW387" s="80" t="n">
        <f aca="false" ca="false" dt2D="false" dtr="false" t="normal">40*LOG10(BM387)</f>
        <v>126.4696893098652</v>
      </c>
      <c r="BY387" s="165" t="n">
        <f aca="false" ca="false" dt2D="false" dtr="false" t="normal">10*LOG10($D$29*($D$23/1000000)/2)+$J$12+10*LOG10(BM387)</f>
        <v>28.317136147721587</v>
      </c>
      <c r="BZ387" s="80" t="n">
        <f aca="false" ca="false" dt2D="false" dtr="false" t="normal">$BN$4-(BW387+BP387)+$BX$4+BY387</f>
        <v>34.86808534043814</v>
      </c>
    </row>
    <row outlineLevel="0" r="388">
      <c r="BL388" s="148" t="n">
        <f aca="false" ca="false" dt2D="false" dtr="false" t="normal">BL387+1</f>
        <v>385</v>
      </c>
      <c r="BM388" s="169" t="n">
        <f aca="false" ca="false" dt2D="false" dtr="false" t="normal">BM387+$J$46</f>
        <v>1455</v>
      </c>
      <c r="BO388" s="170" t="n">
        <f aca="false" ca="false" dt2D="false" dtr="false" t="normal">20*LOG10(BM388)</f>
        <v>63.257259866438524</v>
      </c>
      <c r="BP388" s="170" t="n">
        <f aca="false" ca="false" dt2D="false" dtr="false" t="normal">2*$J$6*(BM388/1000)</f>
        <v>51.00247201119553</v>
      </c>
      <c r="BQ388" s="171" t="n">
        <f aca="false" ca="false" dt2D="false" dtr="false" t="normal">$BN$4-(BO388+BP388)+$BN$8+$BN$10</f>
        <v>64.57073019570974</v>
      </c>
      <c r="BR388" s="149" t="n">
        <f aca="false" ca="false" dt2D="false" dtr="false" t="normal">POWER(10, (BQ388+$D$16)*0.05)*1000</f>
        <v>0.001354024419383617</v>
      </c>
      <c r="BS388" s="172" t="n">
        <f aca="false" ca="false" dt2D="false" dtr="false" t="normal">POWER(10, 0.05*(BO388+BP388))</f>
        <v>516400.42840159626</v>
      </c>
      <c r="BT388" s="149" t="n">
        <f aca="false" ca="false" dt2D="false" dtr="false" t="normal">BR388*BS388</f>
        <v>699.2187902359224</v>
      </c>
      <c r="BW388" s="80" t="n">
        <f aca="false" ca="false" dt2D="false" dtr="false" t="normal">40*LOG10(BM388)</f>
        <v>126.51451973287705</v>
      </c>
      <c r="BY388" s="165" t="n">
        <f aca="false" ca="false" dt2D="false" dtr="false" t="normal">10*LOG10($D$29*($D$23/1000000)/2)+$J$12+10*LOG10(BM388)</f>
        <v>28.32834375347455</v>
      </c>
      <c r="BZ388" s="80" t="n">
        <f aca="false" ca="false" dt2D="false" dtr="false" t="normal">$BN$4-(BW388+BP388)+$BX$4+BY388</f>
        <v>34.70301285304729</v>
      </c>
    </row>
    <row outlineLevel="0" r="389">
      <c r="BL389" s="148" t="n">
        <f aca="false" ca="false" dt2D="false" dtr="false" t="normal">BL388+1</f>
        <v>386</v>
      </c>
      <c r="BM389" s="169" t="n">
        <f aca="false" ca="false" dt2D="false" dtr="false" t="normal">BM388+$J$46</f>
        <v>1458.75</v>
      </c>
      <c r="BO389" s="170" t="n">
        <f aca="false" ca="false" dt2D="false" dtr="false" t="normal">20*LOG10(BM389)</f>
        <v>63.27961738106853</v>
      </c>
      <c r="BP389" s="170" t="n">
        <f aca="false" ca="false" dt2D="false" dtr="false" t="normal">2*$J$6*(BM389/1000)</f>
        <v>51.13392168132748</v>
      </c>
      <c r="BQ389" s="171" t="n">
        <f aca="false" ca="false" dt2D="false" dtr="false" t="normal">$BN$4-(BO389+BP389)+$BN$8+$BN$10</f>
        <v>64.41692301094778</v>
      </c>
      <c r="BR389" s="149" t="n">
        <f aca="false" ca="false" dt2D="false" dtr="false" t="normal">POWER(10, (BQ389+$D$16)*0.05)*1000</f>
        <v>0.0013302587907028074</v>
      </c>
      <c r="BS389" s="172" t="n">
        <f aca="false" ca="false" dt2D="false" dtr="false" t="normal">POWER(10, 0.05*(BO389+BP389))</f>
        <v>525626.1376528911</v>
      </c>
      <c r="BT389" s="149" t="n">
        <f aca="false" ca="false" dt2D="false" dtr="false" t="normal">BR389*BS389</f>
        <v>699.2187902359224</v>
      </c>
      <c r="BW389" s="80" t="n">
        <f aca="false" ca="false" dt2D="false" dtr="false" t="normal">40*LOG10(BM389)</f>
        <v>126.55923476213707</v>
      </c>
      <c r="BY389" s="165" t="n">
        <f aca="false" ca="false" dt2D="false" dtr="false" t="normal">10*LOG10($D$29*($D$23/1000000)/2)+$J$12+10*LOG10(BM389)</f>
        <v>28.339522510789553</v>
      </c>
      <c r="BZ389" s="80" t="n">
        <f aca="false" ca="false" dt2D="false" dtr="false" t="normal">$BN$4-(BW389+BP389)+$BX$4+BY389</f>
        <v>34.53802691097033</v>
      </c>
    </row>
    <row outlineLevel="0" r="390">
      <c r="BL390" s="148" t="n">
        <f aca="false" ca="false" dt2D="false" dtr="false" t="normal">BL389+1</f>
        <v>387</v>
      </c>
      <c r="BM390" s="169" t="n">
        <f aca="false" ca="false" dt2D="false" dtr="false" t="normal">BM389+$J$46</f>
        <v>1462.5</v>
      </c>
      <c r="BO390" s="170" t="n">
        <f aca="false" ca="false" dt2D="false" dtr="false" t="normal">20*LOG10(BM390)</f>
        <v>63.30191749508436</v>
      </c>
      <c r="BP390" s="170" t="n">
        <f aca="false" ca="false" dt2D="false" dtr="false" t="normal">2*$J$6*(BM390/1000)</f>
        <v>51.26537135145942</v>
      </c>
      <c r="BQ390" s="171" t="n">
        <f aca="false" ca="false" dt2D="false" dtr="false" t="normal">$BN$4-(BO390+BP390)+$BN$8+$BN$10</f>
        <v>64.2631732268</v>
      </c>
      <c r="BR390" s="149" t="n">
        <f aca="false" ca="false" dt2D="false" dtr="false" t="normal">POWER(10, (BQ390+$D$16)*0.05)*1000</f>
        <v>0.0013069189294191224</v>
      </c>
      <c r="BS390" s="172" t="n">
        <f aca="false" ca="false" dt2D="false" dtr="false" t="normal">POWER(10, 0.05*(BO390+BP390))</f>
        <v>535013.1324111278</v>
      </c>
      <c r="BT390" s="149" t="n">
        <f aca="false" ca="false" dt2D="false" dtr="false" t="normal">BR390*BS390</f>
        <v>699.2187902359224</v>
      </c>
      <c r="BW390" s="80" t="n">
        <f aca="false" ca="false" dt2D="false" dtr="false" t="normal">40*LOG10(BM390)</f>
        <v>126.60383499016872</v>
      </c>
      <c r="BY390" s="165" t="n">
        <f aca="false" ca="false" dt2D="false" dtr="false" t="normal">10*LOG10($D$29*($D$23/1000000)/2)+$J$12+10*LOG10(BM390)</f>
        <v>28.350672567797467</v>
      </c>
      <c r="BZ390" s="80" t="n">
        <f aca="false" ca="false" dt2D="false" dtr="false" t="normal">$BN$4-(BW390+BP390)+$BX$4+BY390</f>
        <v>34.37312706981465</v>
      </c>
    </row>
    <row outlineLevel="0" r="391">
      <c r="BL391" s="148" t="n">
        <f aca="false" ca="false" dt2D="false" dtr="false" t="normal">BL390+1</f>
        <v>388</v>
      </c>
      <c r="BM391" s="169" t="n">
        <f aca="false" ca="false" dt2D="false" dtr="false" t="normal">BM390+$J$46</f>
        <v>1466.25</v>
      </c>
      <c r="BO391" s="170" t="n">
        <f aca="false" ca="false" dt2D="false" dtr="false" t="normal">20*LOG10(BM391)</f>
        <v>63.32416050247171</v>
      </c>
      <c r="BP391" s="170" t="n">
        <f aca="false" ca="false" dt2D="false" dtr="false" t="normal">2*$J$6*(BM391/1000)</f>
        <v>51.39682102159137</v>
      </c>
      <c r="BQ391" s="171" t="n">
        <f aca="false" ca="false" dt2D="false" dtr="false" t="normal">$BN$4-(BO391+BP391)+$BN$8+$BN$10</f>
        <v>64.1094805492807</v>
      </c>
      <c r="BR391" s="149" t="n">
        <f aca="false" ca="false" dt2D="false" dtr="false" t="normal">POWER(10, (BQ391+$D$16)*0.05)*1000</f>
        <v>0.0012839970160570058</v>
      </c>
      <c r="BS391" s="172" t="n">
        <f aca="false" ca="false" dt2D="false" dtr="false" t="normal">POWER(10, 0.05*(BO391+BP391))</f>
        <v>544564.1862806949</v>
      </c>
      <c r="BT391" s="149" t="n">
        <f aca="false" ca="false" dt2D="false" dtr="false" t="normal">BR391*BS391</f>
        <v>699.2187902359237</v>
      </c>
      <c r="BW391" s="80" t="n">
        <f aca="false" ca="false" dt2D="false" dtr="false" t="normal">40*LOG10(BM391)</f>
        <v>126.64832100494343</v>
      </c>
      <c r="BY391" s="165" t="n">
        <f aca="false" ca="false" dt2D="false" dtr="false" t="normal">10*LOG10($D$29*($D$23/1000000)/2)+$J$12+10*LOG10(BM391)</f>
        <v>28.361794071491143</v>
      </c>
      <c r="BZ391" s="80" t="n">
        <f aca="false" ca="false" dt2D="false" dtr="false" t="normal">$BN$4-(BW391+BP391)+$BX$4+BY391</f>
        <v>34.20831288860168</v>
      </c>
    </row>
    <row outlineLevel="0" r="392">
      <c r="BL392" s="148" t="n">
        <f aca="false" ca="false" dt2D="false" dtr="false" t="normal">BL391+1</f>
        <v>389</v>
      </c>
      <c r="BM392" s="169" t="n">
        <f aca="false" ca="false" dt2D="false" dtr="false" t="normal">BM391+$J$46</f>
        <v>1470</v>
      </c>
      <c r="BO392" s="170" t="n">
        <f aca="false" ca="false" dt2D="false" dtr="false" t="normal">20*LOG10(BM392)</f>
        <v>63.34634669496352</v>
      </c>
      <c r="BP392" s="170" t="n">
        <f aca="false" ca="false" dt2D="false" dtr="false" t="normal">2*$J$6*(BM392/1000)</f>
        <v>51.528270691723314</v>
      </c>
      <c r="BQ392" s="171" t="n">
        <f aca="false" ca="false" dt2D="false" dtr="false" t="normal">$BN$4-(BO392+BP392)+$BN$8+$BN$10</f>
        <v>63.95584468665697</v>
      </c>
      <c r="BR392" s="149" t="n">
        <f aca="false" ca="false" dt2D="false" dtr="false" t="normal">POWER(10, (BQ392+$D$16)*0.05)*1000</f>
        <v>0.0012614853791377727</v>
      </c>
      <c r="BS392" s="172" t="n">
        <f aca="false" ca="false" dt2D="false" dtr="false" t="normal">POWER(10, 0.05*(BO392+BP392))</f>
        <v>554282.1199511967</v>
      </c>
      <c r="BT392" s="149" t="n">
        <f aca="false" ca="false" dt2D="false" dtr="false" t="normal">BR392*BS392</f>
        <v>699.2187902359238</v>
      </c>
      <c r="BW392" s="80" t="n">
        <f aca="false" ca="false" dt2D="false" dtr="false" t="normal">40*LOG10(BM392)</f>
        <v>126.69269338992704</v>
      </c>
      <c r="BY392" s="165" t="n">
        <f aca="false" ca="false" dt2D="false" dtr="false" t="normal">10*LOG10($D$29*($D$23/1000000)/2)+$J$12+10*LOG10(BM392)</f>
        <v>28.372887167737048</v>
      </c>
      <c r="BZ392" s="80" t="n">
        <f aca="false" ca="false" dt2D="false" dtr="false" t="normal">$BN$4-(BW392+BP392)+$BX$4+BY392</f>
        <v>34.04358392973202</v>
      </c>
    </row>
    <row outlineLevel="0" r="393">
      <c r="BL393" s="148" t="n">
        <f aca="false" ca="false" dt2D="false" dtr="false" t="normal">BL392+1</f>
        <v>390</v>
      </c>
      <c r="BM393" s="169" t="n">
        <f aca="false" ca="false" dt2D="false" dtr="false" t="normal">BM392+$J$46</f>
        <v>1473.75</v>
      </c>
      <c r="BO393" s="170" t="n">
        <f aca="false" ca="false" dt2D="false" dtr="false" t="normal">20*LOG10(BM393)</f>
        <v>63.36847636206291</v>
      </c>
      <c r="BP393" s="170" t="n">
        <f aca="false" ca="false" dt2D="false" dtr="false" t="normal">2*$J$6*(BM393/1000)</f>
        <v>51.659720361855264</v>
      </c>
      <c r="BQ393" s="171" t="n">
        <f aca="false" ca="false" dt2D="false" dtr="false" t="normal">$BN$4-(BO393+BP393)+$BN$8+$BN$10</f>
        <v>63.80226534942563</v>
      </c>
      <c r="BR393" s="149" t="n">
        <f aca="false" ca="false" dt2D="false" dtr="false" t="normal">POWER(10, (BQ393+$D$16)*0.05)*1000</f>
        <v>0.001239376492274864</v>
      </c>
      <c r="BS393" s="172" t="n">
        <f aca="false" ca="false" dt2D="false" dtr="false" t="normal">POWER(10, 0.05*(BO393+BP393))</f>
        <v>564169.8019885086</v>
      </c>
      <c r="BT393" s="149" t="n">
        <f aca="false" ca="false" dt2D="false" dtr="false" t="normal">BR393*BS393</f>
        <v>699.2187902359224</v>
      </c>
      <c r="BW393" s="80" t="n">
        <f aca="false" ca="false" dt2D="false" dtr="false" t="normal">40*LOG10(BM393)</f>
        <v>126.73695272412581</v>
      </c>
      <c r="BY393" s="165" t="n">
        <f aca="false" ca="false" dt2D="false" dtr="false" t="normal">10*LOG10($D$29*($D$23/1000000)/2)+$J$12+10*LOG10(BM393)</f>
        <v>28.38395200128674</v>
      </c>
      <c r="BZ393" s="80" t="n">
        <f aca="false" ca="false" dt2D="false" dtr="false" t="normal">$BN$4-(BW393+BP393)+$BX$4+BY393</f>
        <v>33.87893975895098</v>
      </c>
    </row>
    <row outlineLevel="0" r="394">
      <c r="BL394" s="148" t="n">
        <f aca="false" ca="false" dt2D="false" dtr="false" t="normal">BL393+1</f>
        <v>391</v>
      </c>
      <c r="BM394" s="169" t="n">
        <f aca="false" ca="false" dt2D="false" dtr="false" t="normal">BM393+$J$46</f>
        <v>1477.5</v>
      </c>
      <c r="BO394" s="170" t="n">
        <f aca="false" ca="false" dt2D="false" dtr="false" t="normal">20*LOG10(BM394)</f>
        <v>63.39054979106586</v>
      </c>
      <c r="BP394" s="170" t="n">
        <f aca="false" ca="false" dt2D="false" dtr="false" t="normal">2*$J$6*(BM394/1000)</f>
        <v>51.791170031987214</v>
      </c>
      <c r="BQ394" s="171" t="n">
        <f aca="false" ca="false" dt2D="false" dtr="false" t="normal">$BN$4-(BO394+BP394)+$BN$8+$BN$10</f>
        <v>63.64874225029073</v>
      </c>
      <c r="BR394" s="149" t="n">
        <f aca="false" ca="false" dt2D="false" dtr="false" t="normal">POWER(10, (BQ394+$D$16)*0.05)*1000</f>
        <v>0.0012176629713286488</v>
      </c>
      <c r="BS394" s="172" t="n">
        <f aca="false" ca="false" dt2D="false" dtr="false" t="normal">POWER(10, 0.05*(BO394+BP394))</f>
        <v>574230.1496390024</v>
      </c>
      <c r="BT394" s="149" t="n">
        <f aca="false" ca="false" dt2D="false" dtr="false" t="normal">BR394*BS394</f>
        <v>699.2187902359223</v>
      </c>
      <c r="BW394" s="80" t="n">
        <f aca="false" ca="false" dt2D="false" dtr="false" t="normal">40*LOG10(BM394)</f>
        <v>126.78109958213172</v>
      </c>
      <c r="BY394" s="165" t="n">
        <f aca="false" ca="false" dt2D="false" dtr="false" t="normal">10*LOG10($D$29*($D$23/1000000)/2)+$J$12+10*LOG10(BM394)</f>
        <v>28.394988715788216</v>
      </c>
      <c r="BZ394" s="80" t="n">
        <f aca="false" ca="false" dt2D="false" dtr="false" t="normal">$BN$4-(BW394+BP394)+$BX$4+BY394</f>
        <v>33.714379945314604</v>
      </c>
    </row>
  </sheetData>
  <mergeCells count="66">
    <mergeCell ref="B41:C41"/>
    <mergeCell ref="B40:E40"/>
    <mergeCell ref="B36:E36"/>
    <mergeCell ref="C37:C39"/>
    <mergeCell ref="B34:C35"/>
    <mergeCell ref="B33:E33"/>
    <mergeCell ref="C26:C28"/>
    <mergeCell ref="B25:E25"/>
    <mergeCell ref="C22:C24"/>
    <mergeCell ref="B21:E21"/>
    <mergeCell ref="B17:E17"/>
    <mergeCell ref="B15:B16"/>
    <mergeCell ref="B12:E12"/>
    <mergeCell ref="B32:C32"/>
    <mergeCell ref="B31:E31"/>
    <mergeCell ref="G32:H32"/>
    <mergeCell ref="G31:H31"/>
    <mergeCell ref="I30:I32"/>
    <mergeCell ref="G30:H30"/>
    <mergeCell ref="I6:I7"/>
    <mergeCell ref="G6:H7"/>
    <mergeCell ref="C5:C6"/>
    <mergeCell ref="B5:B6"/>
    <mergeCell ref="B4:E4"/>
    <mergeCell ref="G13:H14"/>
    <mergeCell ref="G8:H8"/>
    <mergeCell ref="G9:H9"/>
    <mergeCell ref="B13:B14"/>
    <mergeCell ref="BC2:BG2"/>
    <mergeCell ref="CX4:DB4"/>
    <mergeCell ref="G5:H5"/>
    <mergeCell ref="G4:K4"/>
    <mergeCell ref="G11:H12"/>
    <mergeCell ref="G10:K10"/>
    <mergeCell ref="G47:I47"/>
    <mergeCell ref="G46:I46"/>
    <mergeCell ref="G42:I42"/>
    <mergeCell ref="G41:I41"/>
    <mergeCell ref="G40:I40"/>
    <mergeCell ref="G39:I39"/>
    <mergeCell ref="G38:I38"/>
    <mergeCell ref="G37:K37"/>
    <mergeCell ref="G36:H36"/>
    <mergeCell ref="I34:I36"/>
    <mergeCell ref="G35:H35"/>
    <mergeCell ref="G34:H34"/>
    <mergeCell ref="G43:I43"/>
    <mergeCell ref="G44:K44"/>
    <mergeCell ref="G45:I45"/>
    <mergeCell ref="G33:K33"/>
    <mergeCell ref="G17:K17"/>
    <mergeCell ref="G22:H22"/>
    <mergeCell ref="I22:I24"/>
    <mergeCell ref="G23:H23"/>
    <mergeCell ref="G25:K25"/>
    <mergeCell ref="G24:H24"/>
    <mergeCell ref="G26:H26"/>
    <mergeCell ref="I26:I28"/>
    <mergeCell ref="G27:H27"/>
    <mergeCell ref="G28:H28"/>
    <mergeCell ref="G29:K29"/>
    <mergeCell ref="G18:H18"/>
    <mergeCell ref="G19:H19"/>
    <mergeCell ref="I18:I20"/>
    <mergeCell ref="G20:H20"/>
    <mergeCell ref="G21:K21"/>
  </mergeCells>
  <pageMargins bottom="0.748031497001648" footer="0.31496062874794" header="0.31496062874794" left="0.708661377429962" right="0.708661377429962" top="0.748031497001648"/>
  <pageSetup fitToHeight="0" fitToWidth="0" orientation="landscape" paperHeight="297mm" paperSize="9" paperWidth="210mm" scale="100"/>
  <drawing r:id="rId1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36"/>
  <sheetViews>
    <sheetView showZeros="true" workbookViewId="0"/>
  </sheetViews>
  <sheetFormatPr baseColWidth="8" customHeight="false" defaultColWidth="9.14062530925693" defaultRowHeight="14.3999996185303" zeroHeight="false"/>
  <cols>
    <col bestFit="true" customWidth="true" max="7" min="7" outlineLevel="0" width="11.9999993233353"/>
    <col customWidth="true" max="8" min="8" outlineLevel="0" width="11.9999993233353"/>
    <col customWidth="true" max="9" min="9" outlineLevel="0" width="14.3320309229013"/>
    <col customWidth="true" max="10" min="10" outlineLevel="0" width="8.88671905066646"/>
    <col customWidth="true" max="22" min="22" outlineLevel="0" width="10.664062184135"/>
  </cols>
  <sheetData>
    <row outlineLevel="0" r="5">
      <c r="C5" s="129" t="s">
        <v>137</v>
      </c>
      <c r="D5" s="129" t="s">
        <v>138</v>
      </c>
      <c r="E5" s="175" t="s">
        <v>139</v>
      </c>
      <c r="F5" s="175" t="s">
        <v>140</v>
      </c>
      <c r="G5" s="175" t="s">
        <v>141</v>
      </c>
      <c r="H5" s="175" t="s">
        <v>142</v>
      </c>
      <c r="I5" s="176" t="s">
        <v>143</v>
      </c>
      <c r="K5" s="129" t="s">
        <v>137</v>
      </c>
      <c r="L5" s="129" t="s">
        <v>138</v>
      </c>
      <c r="M5" s="175" t="s">
        <v>139</v>
      </c>
      <c r="N5" s="175" t="s">
        <v>140</v>
      </c>
      <c r="O5" s="175" t="s">
        <v>141</v>
      </c>
      <c r="P5" s="175" t="s">
        <v>142</v>
      </c>
      <c r="R5" s="129" t="s">
        <v>137</v>
      </c>
      <c r="S5" s="129" t="s">
        <v>138</v>
      </c>
      <c r="T5" s="175" t="s">
        <v>139</v>
      </c>
      <c r="U5" s="175" t="s">
        <v>140</v>
      </c>
      <c r="V5" s="175" t="s">
        <v>141</v>
      </c>
      <c r="W5" s="175" t="s">
        <v>142</v>
      </c>
    </row>
    <row outlineLevel="0" r="6">
      <c r="C6" s="84" t="n">
        <v>0.5</v>
      </c>
      <c r="D6" s="84" t="n">
        <v>1500</v>
      </c>
      <c r="E6" s="84" t="n">
        <v>6</v>
      </c>
      <c r="F6" s="84" t="n">
        <f aca="false" ca="false" dt2D="false" dtr="false" t="normal">COS(RADIANS(E6/2))</f>
        <v>0.9986295347545738</v>
      </c>
      <c r="G6" s="177" t="n">
        <f aca="false" ca="false" dt2D="false" dtr="false" t="normal">2*C6/$D$6*(1/$F$6-1)*POWER(10, 6)</f>
        <v>0.9148973319472731</v>
      </c>
      <c r="H6" s="177" t="n">
        <f aca="false" ca="false" dt2D="false" dtr="false" t="normal">1500*(G6*POWER(10, -6))</f>
        <v>0.0013723459979209105</v>
      </c>
      <c r="I6" s="146" t="n">
        <f aca="false" ca="false" dt2D="false" dtr="false" t="normal">1.3/(G6*POWER(10, -6))/1000</f>
        <v>1420.9244628936356</v>
      </c>
      <c r="K6" s="84" t="n">
        <v>0.5</v>
      </c>
      <c r="L6" s="84" t="n">
        <v>1500</v>
      </c>
      <c r="M6" s="84" t="n">
        <v>7</v>
      </c>
      <c r="N6" s="84" t="n">
        <f aca="false" ca="false" dt2D="false" dtr="false" t="normal">COS(RADIANS(M6/2))</f>
        <v>0.9981347984218669</v>
      </c>
      <c r="O6" s="177" t="n">
        <f aca="false" ca="false" dt2D="false" dtr="false" t="normal">2*K6/$L$6*(1/$N$6-1)*POWER(10, 6)</f>
        <v>1.2457913707861756</v>
      </c>
      <c r="P6" s="177" t="n">
        <f aca="false" ca="false" dt2D="false" dtr="false" t="normal">1500*(O6*POWER(10, -6))</f>
        <v>0.0018686870561792645</v>
      </c>
      <c r="R6" s="84" t="n">
        <v>0.5</v>
      </c>
      <c r="S6" s="84" t="n">
        <v>1500</v>
      </c>
      <c r="T6" s="84" t="n">
        <v>8</v>
      </c>
      <c r="U6" s="84" t="n">
        <f aca="false" ca="false" dt2D="false" dtr="false" t="normal">COS(RADIANS(T6/2))</f>
        <v>0.9975640502598242</v>
      </c>
      <c r="V6" s="177" t="n">
        <f aca="false" ca="false" dt2D="false" dtr="false" t="normal">2*R6/$S$6*(1/$U$6-1)*POWER(10, 6)</f>
        <v>1.6279320541148223</v>
      </c>
      <c r="W6" s="177" t="n">
        <f aca="false" ca="false" dt2D="false" dtr="false" t="normal">1500*(V6*POWER(10, -6))</f>
        <v>0.002441898081172235</v>
      </c>
    </row>
    <row outlineLevel="0" r="7">
      <c r="C7" s="84" t="n">
        <v>5</v>
      </c>
      <c r="D7" s="84" t="n"/>
      <c r="E7" s="84" t="n"/>
      <c r="F7" s="84" t="n"/>
      <c r="G7" s="177" t="n">
        <f aca="false" ca="false" dt2D="false" dtr="false" t="normal">2*C7/$D$6*(1/$F$6-1)*POWER(10, 6)</f>
        <v>9.14897331947273</v>
      </c>
      <c r="H7" s="177" t="n">
        <f aca="false" ca="false" dt2D="false" dtr="false" t="normal">1500*(G7*POWER(10, -6))</f>
        <v>0.013723459979209105</v>
      </c>
      <c r="I7" s="146" t="n">
        <f aca="false" ca="false" dt2D="false" dtr="false" t="normal">1.3/(G7*POWER(10, -6))/1000</f>
        <v>142.09244628936358</v>
      </c>
      <c r="K7" s="84" t="n">
        <v>5</v>
      </c>
      <c r="L7" s="84" t="n"/>
      <c r="M7" s="84" t="n"/>
      <c r="N7" s="84" t="n"/>
      <c r="O7" s="177" t="n">
        <f aca="false" ca="false" dt2D="false" dtr="false" t="normal">2*K7/$L$6*(1/$N$6-1)*POWER(10, 6)</f>
        <v>12.457913707861756</v>
      </c>
      <c r="P7" s="177" t="n">
        <f aca="false" ca="false" dt2D="false" dtr="false" t="normal">1500*(O7*POWER(10, -6))</f>
        <v>0.018686870561792645</v>
      </c>
      <c r="R7" s="84" t="n">
        <v>5</v>
      </c>
      <c r="S7" s="84" t="n"/>
      <c r="T7" s="84" t="n"/>
      <c r="U7" s="84" t="n"/>
      <c r="V7" s="177" t="n">
        <f aca="false" ca="false" dt2D="false" dtr="false" t="normal">2*R7/$S$6*(1/$U$6-1)*POWER(10, 6)</f>
        <v>16.279320541148223</v>
      </c>
      <c r="W7" s="177" t="n">
        <f aca="false" ca="false" dt2D="false" dtr="false" t="normal">1500*(V7*POWER(10, -6))</f>
        <v>0.02441898081172235</v>
      </c>
    </row>
    <row outlineLevel="0" r="8">
      <c r="C8" s="84" t="n">
        <v>10</v>
      </c>
      <c r="D8" s="84" t="n"/>
      <c r="E8" s="84" t="n"/>
      <c r="F8" s="84" t="n"/>
      <c r="G8" s="177" t="n">
        <f aca="false" ca="false" dt2D="false" dtr="false" t="normal">2*C8/$D$6*(1/$F$6-1)*POWER(10, 6)</f>
        <v>18.29794663894546</v>
      </c>
      <c r="H8" s="177" t="n">
        <f aca="false" ca="false" dt2D="false" dtr="false" t="normal">1500*(G8*POWER(10, -6))</f>
        <v>0.02744691995841821</v>
      </c>
      <c r="I8" s="146" t="n">
        <f aca="false" ca="false" dt2D="false" dtr="false" t="normal">1.3/(G8*POWER(10, -6))/1000</f>
        <v>71.04622314468179</v>
      </c>
      <c r="K8" s="84" t="n">
        <v>10</v>
      </c>
      <c r="L8" s="84" t="n"/>
      <c r="M8" s="84" t="n"/>
      <c r="N8" s="84" t="n"/>
      <c r="O8" s="177" t="n">
        <f aca="false" ca="false" dt2D="false" dtr="false" t="normal">2*K8/$L$6*(1/$N$6-1)*POWER(10, 6)</f>
        <v>24.915827415723513</v>
      </c>
      <c r="P8" s="177" t="n">
        <f aca="false" ca="false" dt2D="false" dtr="false" t="normal">1500*(O8*POWER(10, -6))</f>
        <v>0.03737374112358529</v>
      </c>
      <c r="R8" s="84" t="n">
        <v>10</v>
      </c>
      <c r="S8" s="84" t="n"/>
      <c r="T8" s="84" t="n"/>
      <c r="U8" s="84" t="n"/>
      <c r="V8" s="177" t="n">
        <f aca="false" ca="false" dt2D="false" dtr="false" t="normal">2*R8/$S$6*(1/$U$6-1)*POWER(10, 6)</f>
        <v>32.55864108229645</v>
      </c>
      <c r="W8" s="177" t="n">
        <f aca="false" ca="false" dt2D="false" dtr="false" t="normal">1500*(V8*POWER(10, -6))</f>
        <v>0.0488379616234447</v>
      </c>
    </row>
    <row outlineLevel="0" r="9">
      <c r="C9" s="84" t="n">
        <v>20</v>
      </c>
      <c r="D9" s="84" t="n"/>
      <c r="E9" s="84" t="n"/>
      <c r="F9" s="84" t="n"/>
      <c r="G9" s="177" t="n">
        <f aca="false" ca="false" dt2D="false" dtr="false" t="normal">2*C9/$D$6*(1/$F$6-1)*POWER(10, 6)</f>
        <v>36.59589327789092</v>
      </c>
      <c r="H9" s="177" t="n">
        <f aca="false" ca="false" dt2D="false" dtr="false" t="normal">1500*(G9*POWER(10, -6))</f>
        <v>0.05489383991683642</v>
      </c>
      <c r="I9" s="146" t="n">
        <f aca="false" ca="false" dt2D="false" dtr="false" t="normal">1.3/(G9*POWER(10, -6))/1000</f>
        <v>35.523111572340895</v>
      </c>
      <c r="K9" s="84" t="n">
        <v>20</v>
      </c>
      <c r="L9" s="84" t="n"/>
      <c r="M9" s="84" t="n"/>
      <c r="N9" s="84" t="n"/>
      <c r="O9" s="177" t="n">
        <f aca="false" ca="false" dt2D="false" dtr="false" t="normal">2*K9/$L$6*(1/$N$6-1)*POWER(10, 6)</f>
        <v>49.831654831447025</v>
      </c>
      <c r="P9" s="177" t="n">
        <f aca="false" ca="false" dt2D="false" dtr="false" t="normal">1500*(O9*POWER(10, -6))</f>
        <v>0.07474748224717058</v>
      </c>
      <c r="R9" s="84" t="n">
        <v>20</v>
      </c>
      <c r="S9" s="84" t="n"/>
      <c r="T9" s="84" t="n"/>
      <c r="U9" s="84" t="n"/>
      <c r="V9" s="177" t="n">
        <f aca="false" ca="false" dt2D="false" dtr="false" t="normal">2*R9/$S$6*(1/$U$6-1)*POWER(10, 6)</f>
        <v>65.1172821645929</v>
      </c>
      <c r="W9" s="177" t="n">
        <f aca="false" ca="false" dt2D="false" dtr="false" t="normal">1500*(V9*POWER(10, -6))</f>
        <v>0.0976759232468894</v>
      </c>
    </row>
    <row outlineLevel="0" r="10">
      <c r="C10" s="84" t="n">
        <v>40</v>
      </c>
      <c r="D10" s="84" t="n"/>
      <c r="E10" s="84" t="n"/>
      <c r="F10" s="84" t="n"/>
      <c r="G10" s="177" t="n">
        <f aca="false" ca="false" dt2D="false" dtr="false" t="normal">2*C10/$D$6*(1/$F$6-1)*POWER(10, 6)</f>
        <v>73.19178655578185</v>
      </c>
      <c r="H10" s="177" t="n">
        <f aca="false" ca="false" dt2D="false" dtr="false" t="normal">1500*(G10*POWER(10, -6))</f>
        <v>0.10978767983367284</v>
      </c>
      <c r="I10" s="146" t="n">
        <f aca="false" ca="false" dt2D="false" dtr="false" t="normal">1.3/(G10*POWER(10, -6))/1000</f>
        <v>17.761555786170447</v>
      </c>
      <c r="K10" s="84" t="n">
        <v>40</v>
      </c>
      <c r="L10" s="84" t="n"/>
      <c r="M10" s="84" t="n"/>
      <c r="N10" s="84" t="n"/>
      <c r="O10" s="177" t="n">
        <f aca="false" ca="false" dt2D="false" dtr="false" t="normal">2*K10/$L$6*(1/$N$6-1)*POWER(10, 6)</f>
        <v>99.66330966289405</v>
      </c>
      <c r="P10" s="177" t="n">
        <f aca="false" ca="false" dt2D="false" dtr="false" t="normal">1500*(O10*POWER(10, -6))</f>
        <v>0.14949496449434116</v>
      </c>
      <c r="R10" s="84" t="n">
        <v>40</v>
      </c>
      <c r="S10" s="84" t="n"/>
      <c r="T10" s="84" t="n"/>
      <c r="U10" s="84" t="n"/>
      <c r="V10" s="177" t="n">
        <f aca="false" ca="false" dt2D="false" dtr="false" t="normal">2*R10/$S$6*(1/$U$6-1)*POWER(10, 6)</f>
        <v>130.2345643291858</v>
      </c>
      <c r="W10" s="177" t="n">
        <f aca="false" ca="false" dt2D="false" dtr="false" t="normal">1500*(V10*POWER(10, -6))</f>
        <v>0.1953518464937788</v>
      </c>
    </row>
    <row outlineLevel="0" r="11">
      <c r="C11" s="84" t="n">
        <v>80</v>
      </c>
      <c r="D11" s="84" t="n"/>
      <c r="E11" s="84" t="n"/>
      <c r="F11" s="84" t="n"/>
      <c r="G11" s="177" t="n">
        <f aca="false" ca="false" dt2D="false" dtr="false" t="normal">2*C11/$D$6*(1/$F$6-1)*POWER(10, 6)</f>
        <v>146.3835731115637</v>
      </c>
      <c r="H11" s="177" t="n">
        <f aca="false" ca="false" dt2D="false" dtr="false" t="normal">1500*(G11*POWER(10, -6))</f>
        <v>0.21957535966734568</v>
      </c>
      <c r="I11" s="146" t="n">
        <f aca="false" ca="false" dt2D="false" dtr="false" t="normal">1.3/(G11*POWER(10, -6))/1000</f>
        <v>8.880777893085224</v>
      </c>
      <c r="K11" s="84" t="n">
        <v>80</v>
      </c>
      <c r="L11" s="84" t="n"/>
      <c r="M11" s="84" t="n"/>
      <c r="N11" s="84" t="n"/>
      <c r="O11" s="177" t="n">
        <f aca="false" ca="false" dt2D="false" dtr="false" t="normal">2*K11/$L$6*(1/$N$6-1)*POWER(10, 6)</f>
        <v>199.3266193257881</v>
      </c>
      <c r="P11" s="177" t="n">
        <f aca="false" ca="false" dt2D="false" dtr="false" t="normal">1500*(O11*POWER(10, -6))</f>
        <v>0.2989899289886823</v>
      </c>
      <c r="R11" s="84" t="n">
        <v>80</v>
      </c>
      <c r="S11" s="84" t="n"/>
      <c r="T11" s="84" t="n"/>
      <c r="U11" s="84" t="n"/>
      <c r="V11" s="177" t="n">
        <f aca="false" ca="false" dt2D="false" dtr="false" t="normal">2*R11/$S$6*(1/$U$6-1)*POWER(10, 6)</f>
        <v>260.4691286583716</v>
      </c>
      <c r="W11" s="177" t="n">
        <f aca="false" ca="false" dt2D="false" dtr="false" t="normal">1500*(V11*POWER(10, -6))</f>
        <v>0.3907036929875576</v>
      </c>
    </row>
    <row outlineLevel="0" r="12">
      <c r="C12" s="84" t="n">
        <v>100</v>
      </c>
      <c r="D12" s="84" t="n"/>
      <c r="E12" s="84" t="n"/>
      <c r="F12" s="84" t="n"/>
      <c r="G12" s="177" t="n">
        <f aca="false" ca="false" dt2D="false" dtr="false" t="normal">2*C12/$D$6*(1/$F$6-1)*POWER(10, 6)</f>
        <v>182.97946638945461</v>
      </c>
      <c r="H12" s="177" t="n">
        <f aca="false" ca="false" dt2D="false" dtr="false" t="normal">1500*(G12*POWER(10, -6))</f>
        <v>0.2744691995841821</v>
      </c>
      <c r="I12" s="146" t="n">
        <f aca="false" ca="false" dt2D="false" dtr="false" t="normal">1.3/(G12*POWER(10, -6))/1000</f>
        <v>7.104622314468178</v>
      </c>
      <c r="K12" s="84" t="n">
        <v>100</v>
      </c>
      <c r="L12" s="84" t="n"/>
      <c r="M12" s="84" t="n"/>
      <c r="N12" s="84" t="n"/>
      <c r="O12" s="177" t="n">
        <f aca="false" ca="false" dt2D="false" dtr="false" t="normal">2*K12/$L$6*(1/$N$6-1)*POWER(10, 6)</f>
        <v>249.15827415723513</v>
      </c>
      <c r="P12" s="177" t="n">
        <f aca="false" ca="false" dt2D="false" dtr="false" t="normal">1500*(O12*POWER(10, -6))</f>
        <v>0.37373741123585297</v>
      </c>
      <c r="R12" s="84" t="n">
        <v>100</v>
      </c>
      <c r="S12" s="84" t="n"/>
      <c r="T12" s="84" t="n"/>
      <c r="U12" s="84" t="n"/>
      <c r="V12" s="177" t="n">
        <f aca="false" ca="false" dt2D="false" dtr="false" t="normal">2*R12/$S$6*(1/$U$6-1)*POWER(10, 6)</f>
        <v>325.58641082296447</v>
      </c>
      <c r="W12" s="177" t="n">
        <f aca="false" ca="false" dt2D="false" dtr="false" t="normal">1500*(V12*POWER(10, -6))</f>
        <v>0.48837961623444703</v>
      </c>
    </row>
    <row outlineLevel="0" r="13">
      <c r="C13" s="84" t="n">
        <v>120</v>
      </c>
      <c r="D13" s="84" t="n"/>
      <c r="E13" s="84" t="n"/>
      <c r="F13" s="84" t="n"/>
      <c r="G13" s="177" t="n">
        <f aca="false" ca="false" dt2D="false" dtr="false" t="normal">2*C13/$D$6*(1/$F$6-1)*POWER(10, 6)</f>
        <v>219.57535966734554</v>
      </c>
      <c r="H13" s="177" t="n">
        <f aca="false" ca="false" dt2D="false" dtr="false" t="normal">1500*(G13*POWER(10, -6))</f>
        <v>0.32936303950101853</v>
      </c>
      <c r="I13" s="146" t="n">
        <f aca="false" ca="false" dt2D="false" dtr="false" t="normal">1.3/(G13*POWER(10, -6))/1000</f>
        <v>5.920518595390148</v>
      </c>
      <c r="K13" s="84" t="n">
        <v>120</v>
      </c>
      <c r="L13" s="84" t="n"/>
      <c r="M13" s="84" t="n"/>
      <c r="N13" s="84" t="n"/>
      <c r="O13" s="177" t="n">
        <f aca="false" ca="false" dt2D="false" dtr="false" t="normal">2*K13/$L$6*(1/$N$6-1)*POWER(10, 6)</f>
        <v>298.98992898868215</v>
      </c>
      <c r="P13" s="177" t="n">
        <f aca="false" ca="false" dt2D="false" dtr="false" t="normal">1500*(O13*POWER(10, -6))</f>
        <v>0.44848489348302345</v>
      </c>
      <c r="R13" s="84" t="n">
        <v>120</v>
      </c>
      <c r="S13" s="84" t="n"/>
      <c r="T13" s="84" t="n"/>
      <c r="U13" s="84" t="n"/>
      <c r="V13" s="177" t="n">
        <f aca="false" ca="false" dt2D="false" dtr="false" t="normal">2*R13/$S$6*(1/$U$6-1)*POWER(10, 6)</f>
        <v>390.70369298755736</v>
      </c>
      <c r="W13" s="177" t="n">
        <f aca="false" ca="false" dt2D="false" dtr="false" t="normal">1500*(V13*POWER(10, -6))</f>
        <v>0.5860555394813364</v>
      </c>
    </row>
    <row outlineLevel="0" r="14">
      <c r="C14" s="84" t="n">
        <v>150</v>
      </c>
      <c r="D14" s="84" t="n"/>
      <c r="E14" s="84" t="n"/>
      <c r="F14" s="84" t="n"/>
      <c r="G14" s="177" t="n">
        <f aca="false" ca="false" dt2D="false" dtr="false" t="normal">2*C14/$D$6*(1/$F$6-1)*POWER(10, 6)</f>
        <v>274.4691995841819</v>
      </c>
      <c r="H14" s="177" t="n">
        <f aca="false" ca="false" dt2D="false" dtr="false" t="normal">1500*(G14*POWER(10, -6))</f>
        <v>0.4117037993762731</v>
      </c>
      <c r="I14" s="146" t="n">
        <f aca="false" ca="false" dt2D="false" dtr="false" t="normal">1.3/(G14*POWER(10, -6))/1000</f>
        <v>4.736414876312119</v>
      </c>
      <c r="K14" s="84" t="n">
        <v>150</v>
      </c>
      <c r="L14" s="84" t="n"/>
      <c r="M14" s="84" t="n"/>
      <c r="N14" s="84" t="n"/>
      <c r="O14" s="177" t="n">
        <f aca="false" ca="false" dt2D="false" dtr="false" t="normal">2*K14/$L$6*(1/$N$6-1)*POWER(10, 6)</f>
        <v>373.73741123585273</v>
      </c>
      <c r="P14" s="177" t="n">
        <f aca="false" ca="false" dt2D="false" dtr="false" t="normal">1500*(O14*POWER(10, -6))</f>
        <v>0.5606061168537795</v>
      </c>
      <c r="R14" s="84" t="n">
        <v>150</v>
      </c>
      <c r="S14" s="84" t="n"/>
      <c r="T14" s="84" t="n"/>
      <c r="U14" s="84" t="n"/>
      <c r="V14" s="177" t="n">
        <f aca="false" ca="false" dt2D="false" dtr="false" t="normal">2*R14/$S$6*(1/$U$6-1)*POWER(10, 6)</f>
        <v>488.37961623444676</v>
      </c>
      <c r="W14" s="177" t="n">
        <f aca="false" ca="false" dt2D="false" dtr="false" t="normal">1500*(V14*POWER(10, -6))</f>
        <v>0.7325694243516706</v>
      </c>
    </row>
    <row outlineLevel="0" r="15">
      <c r="C15" s="84" t="n">
        <v>200</v>
      </c>
      <c r="D15" s="84" t="n"/>
      <c r="E15" s="84" t="n"/>
      <c r="F15" s="84" t="n"/>
      <c r="G15" s="177" t="n">
        <f aca="false" ca="false" dt2D="false" dtr="false" t="normal">2*C15/$D$6*(1/$F$6-1)*POWER(10, 6)</f>
        <v>365.95893277890923</v>
      </c>
      <c r="H15" s="177" t="n">
        <f aca="false" ca="false" dt2D="false" dtr="false" t="normal">1500*(G15*POWER(10, -6))</f>
        <v>0.5489383991683642</v>
      </c>
      <c r="I15" s="146" t="n">
        <f aca="false" ca="false" dt2D="false" dtr="false" t="normal">1.3/(G15*POWER(10, -6))/1000</f>
        <v>3.552311157234089</v>
      </c>
      <c r="K15" s="84" t="n">
        <v>200</v>
      </c>
      <c r="L15" s="84" t="n"/>
      <c r="M15" s="84" t="n"/>
      <c r="N15" s="84" t="n"/>
      <c r="O15" s="177" t="n">
        <f aca="false" ca="false" dt2D="false" dtr="false" t="normal">2*K15/$L$6*(1/$N$6-1)*POWER(10, 6)</f>
        <v>498.31654831447025</v>
      </c>
      <c r="P15" s="177" t="n">
        <f aca="false" ca="false" dt2D="false" dtr="false" t="normal">1500*(O15*POWER(10, -6))</f>
        <v>0.7474748224717059</v>
      </c>
      <c r="R15" s="84" t="n">
        <v>200</v>
      </c>
      <c r="S15" s="84" t="n"/>
      <c r="T15" s="84" t="n"/>
      <c r="U15" s="84" t="n"/>
      <c r="V15" s="177" t="n">
        <f aca="false" ca="false" dt2D="false" dtr="false" t="normal">2*R15/$S$6*(1/$U$6-1)*POWER(10, 6)</f>
        <v>651.1728216459289</v>
      </c>
      <c r="W15" s="177" t="n">
        <f aca="false" ca="false" dt2D="false" dtr="false" t="normal">1500*(V15*POWER(10, -6))</f>
        <v>0.9767592324688941</v>
      </c>
    </row>
    <row outlineLevel="0" r="16">
      <c r="C16" s="84" t="n">
        <v>250</v>
      </c>
      <c r="D16" s="84" t="n"/>
      <c r="E16" s="84" t="n"/>
      <c r="F16" s="84" t="n"/>
      <c r="G16" s="177" t="n">
        <f aca="false" ca="false" dt2D="false" dtr="false" t="normal">2*C16/$D$6*(1/$F$6-1)*POWER(10, 6)</f>
        <v>457.44866597363654</v>
      </c>
      <c r="H16" s="177" t="n">
        <f aca="false" ca="false" dt2D="false" dtr="false" t="normal">1500*(G16*POWER(10, -6))</f>
        <v>0.6861729989604552</v>
      </c>
      <c r="I16" s="146" t="n">
        <f aca="false" ca="false" dt2D="false" dtr="false" t="normal">1.3/(G16*POWER(10, -6))/1000</f>
        <v>2.841848925787271</v>
      </c>
      <c r="K16" s="84" t="n">
        <v>250</v>
      </c>
      <c r="L16" s="84" t="n"/>
      <c r="M16" s="84" t="n"/>
      <c r="N16" s="84" t="n"/>
      <c r="O16" s="177" t="n">
        <f aca="false" ca="false" dt2D="false" dtr="false" t="normal">2*K16/$L$6*(1/$N$6-1)*POWER(10, 6)</f>
        <v>622.8956853930878</v>
      </c>
      <c r="P16" s="177" t="n">
        <f aca="false" ca="false" dt2D="false" dtr="false" t="normal">1500*(O16*POWER(10, -6))</f>
        <v>0.9343435280896322</v>
      </c>
      <c r="R16" s="84" t="n">
        <v>250</v>
      </c>
      <c r="S16" s="84" t="n"/>
      <c r="T16" s="84" t="n"/>
      <c r="U16" s="84" t="n"/>
      <c r="V16" s="177" t="n">
        <f aca="false" ca="false" dt2D="false" dtr="false" t="normal">2*R16/$S$6*(1/$U$6-1)*POWER(10, 6)</f>
        <v>813.9660270574111</v>
      </c>
      <c r="W16" s="177" t="n">
        <f aca="false" ca="false" dt2D="false" dtr="false" t="normal">1500*(V16*POWER(10, -6))</f>
        <v>1.2209490405861174</v>
      </c>
    </row>
    <row outlineLevel="0" r="17">
      <c r="C17" s="84" t="n">
        <v>300</v>
      </c>
      <c r="D17" s="84" t="n"/>
      <c r="E17" s="84" t="n"/>
      <c r="F17" s="84" t="n"/>
      <c r="G17" s="177" t="n">
        <f aca="false" ca="false" dt2D="false" dtr="false" t="normal">2*C17/$D$6*(1/$F$6-1)*POWER(10, 6)</f>
        <v>548.9383991683638</v>
      </c>
      <c r="H17" s="177" t="n">
        <f aca="false" ca="false" dt2D="false" dtr="false" t="normal">1500*(G17*POWER(10, -6))</f>
        <v>0.8234075987525462</v>
      </c>
      <c r="I17" s="146" t="n">
        <f aca="false" ca="false" dt2D="false" dtr="false" t="normal">1.3/(G17*POWER(10, -6))/1000</f>
        <v>2.3682074381560594</v>
      </c>
      <c r="K17" s="84" t="n">
        <v>300</v>
      </c>
      <c r="L17" s="84" t="n"/>
      <c r="M17" s="84" t="n"/>
      <c r="N17" s="84" t="n"/>
      <c r="O17" s="177" t="n">
        <f aca="false" ca="false" dt2D="false" dtr="false" t="normal">2*K17/$L$6*(1/$N$6-1)*POWER(10, 6)</f>
        <v>747.4748224717055</v>
      </c>
      <c r="P17" s="177" t="n">
        <f aca="false" ca="false" dt2D="false" dtr="false" t="normal">1500*(O17*POWER(10, -6))</f>
        <v>1.121212233707559</v>
      </c>
      <c r="R17" s="84" t="n">
        <v>300</v>
      </c>
      <c r="S17" s="84" t="n"/>
      <c r="T17" s="84" t="n"/>
      <c r="U17" s="84" t="n"/>
      <c r="V17" s="177" t="n">
        <f aca="false" ca="false" dt2D="false" dtr="false" t="normal">2*R17/$S$6*(1/$U$6-1)*POWER(10, 6)</f>
        <v>976.7592324688935</v>
      </c>
      <c r="W17" s="177" t="n">
        <f aca="false" ca="false" dt2D="false" dtr="false" t="normal">1500*(V17*POWER(10, -6))</f>
        <v>1.4651388487033412</v>
      </c>
    </row>
    <row outlineLevel="0" r="18">
      <c r="C18" s="84" t="n">
        <v>350</v>
      </c>
      <c r="D18" s="84" t="n"/>
      <c r="E18" s="84" t="n"/>
      <c r="F18" s="84" t="n"/>
      <c r="G18" s="177" t="n">
        <f aca="false" ca="false" dt2D="false" dtr="false" t="normal">2*C18/$D$6*(1/$F$6-1)*POWER(10, 6)</f>
        <v>640.4281323630912</v>
      </c>
      <c r="H18" s="177" t="n">
        <f aca="false" ca="false" dt2D="false" dtr="false" t="normal">1500*(G18*POWER(10, -6))</f>
        <v>0.9606421985446374</v>
      </c>
      <c r="I18" s="146" t="n">
        <f aca="false" ca="false" dt2D="false" dtr="false" t="normal">1.3/(G18*POWER(10, -6))/1000</f>
        <v>2.0298920898480506</v>
      </c>
      <c r="K18" s="84" t="n">
        <v>350</v>
      </c>
      <c r="L18" s="84" t="n"/>
      <c r="M18" s="84" t="n"/>
      <c r="N18" s="84" t="n"/>
      <c r="O18" s="177" t="n">
        <f aca="false" ca="false" dt2D="false" dtr="false" t="normal">2*K18/$L$6*(1/$N$6-1)*POWER(10, 6)</f>
        <v>872.053959550323</v>
      </c>
      <c r="P18" s="177" t="n">
        <f aca="false" ca="false" dt2D="false" dtr="false" t="normal">1500*(O18*POWER(10, -6))</f>
        <v>1.3080809393254853</v>
      </c>
      <c r="R18" s="84" t="n">
        <v>350</v>
      </c>
      <c r="S18" s="84" t="n"/>
      <c r="T18" s="84" t="n"/>
      <c r="U18" s="84" t="n"/>
      <c r="V18" s="177" t="n">
        <f aca="false" ca="false" dt2D="false" dtr="false" t="normal">2*R18/$S$6*(1/$U$6-1)*POWER(10, 6)</f>
        <v>1139.5524378803757</v>
      </c>
      <c r="W18" s="177" t="n">
        <f aca="false" ca="false" dt2D="false" dtr="false" t="normal">1500*(V18*POWER(10, -6))</f>
        <v>1.7093286568205646</v>
      </c>
    </row>
    <row outlineLevel="0" r="19">
      <c r="C19" s="84" t="n">
        <v>400</v>
      </c>
      <c r="D19" s="84" t="n"/>
      <c r="E19" s="84" t="n"/>
      <c r="F19" s="84" t="n"/>
      <c r="G19" s="177" t="n">
        <f aca="false" ca="false" dt2D="false" dtr="false" t="normal">2*C19/$D$6*(1/$F$6-1)*POWER(10, 6)</f>
        <v>731.9178655578185</v>
      </c>
      <c r="H19" s="177" t="n">
        <f aca="false" ca="false" dt2D="false" dtr="false" t="normal">1500*(G19*POWER(10, -6))</f>
        <v>1.0978767983367284</v>
      </c>
      <c r="I19" s="146" t="n">
        <f aca="false" ca="false" dt2D="false" dtr="false" t="normal">1.3/(G19*POWER(10, -6))/1000</f>
        <v>1.7761555786170444</v>
      </c>
      <c r="K19" s="84" t="n">
        <v>400</v>
      </c>
      <c r="L19" s="84" t="n"/>
      <c r="M19" s="84" t="n"/>
      <c r="N19" s="84" t="n"/>
      <c r="O19" s="177" t="n">
        <f aca="false" ca="false" dt2D="false" dtr="false" t="normal">2*K19/$L$6*(1/$N$6-1)*POWER(10, 6)</f>
        <v>996.6330966289405</v>
      </c>
      <c r="P19" s="177" t="n">
        <f aca="false" ca="false" dt2D="false" dtr="false" t="normal">1500*(O19*POWER(10, -6))</f>
        <v>1.4949496449434119</v>
      </c>
      <c r="R19" s="84" t="n">
        <v>400</v>
      </c>
      <c r="S19" s="84" t="n"/>
      <c r="T19" s="84" t="n"/>
      <c r="U19" s="84" t="n"/>
      <c r="V19" s="177" t="n">
        <f aca="false" ca="false" dt2D="false" dtr="false" t="normal">2*R19/$S$6*(1/$U$6-1)*POWER(10, 6)</f>
        <v>1302.3456432918579</v>
      </c>
      <c r="W19" s="177" t="n">
        <f aca="false" ca="false" dt2D="false" dtr="false" t="normal">1500*(V19*POWER(10, -6))</f>
        <v>1.9535184649377881</v>
      </c>
    </row>
    <row outlineLevel="0" r="20">
      <c r="AA20" s="124" t="n"/>
    </row>
    <row outlineLevel="0" r="22">
      <c r="C22" s="1" t="n"/>
      <c r="D22" s="1" t="n"/>
      <c r="E22" s="30" t="n"/>
      <c r="F22" s="30" t="n"/>
      <c r="G22" s="30" t="n"/>
      <c r="H22" s="30" t="n"/>
      <c r="I22" s="30" t="n"/>
    </row>
    <row outlineLevel="0" r="23">
      <c r="C23" s="1" t="n"/>
      <c r="D23" s="1" t="n"/>
      <c r="E23" s="1" t="n"/>
      <c r="F23" s="1" t="n"/>
      <c r="G23" s="71" t="n"/>
      <c r="H23" s="71" t="n"/>
      <c r="I23" s="71" t="n"/>
    </row>
    <row outlineLevel="0" r="24">
      <c r="C24" s="1" t="n"/>
      <c r="D24" s="1" t="n"/>
      <c r="E24" s="1" t="n"/>
      <c r="F24" s="1" t="n"/>
      <c r="G24" s="71" t="n"/>
      <c r="H24" s="71" t="n"/>
      <c r="I24" s="71" t="n"/>
    </row>
    <row outlineLevel="0" r="25">
      <c r="C25" s="1" t="n"/>
      <c r="D25" s="1" t="n"/>
      <c r="E25" s="1" t="n"/>
      <c r="F25" s="1" t="n"/>
      <c r="G25" s="71" t="n"/>
      <c r="H25" s="71" t="n"/>
      <c r="I25" s="71" t="n"/>
    </row>
    <row outlineLevel="0" r="26">
      <c r="C26" s="1" t="n"/>
      <c r="D26" s="1" t="n"/>
      <c r="E26" s="1" t="n"/>
      <c r="F26" s="1" t="n"/>
      <c r="G26" s="71" t="n"/>
      <c r="H26" s="71" t="n"/>
      <c r="I26" s="71" t="n"/>
    </row>
    <row outlineLevel="0" r="27">
      <c r="C27" s="1" t="n"/>
      <c r="D27" s="1" t="n"/>
      <c r="E27" s="1" t="n"/>
      <c r="F27" s="1" t="n"/>
      <c r="G27" s="71" t="n"/>
      <c r="H27" s="71" t="n"/>
      <c r="I27" s="71" t="n"/>
    </row>
    <row outlineLevel="0" r="28">
      <c r="C28" s="1" t="n"/>
      <c r="D28" s="1" t="n"/>
      <c r="E28" s="1" t="n"/>
      <c r="F28" s="1" t="n"/>
      <c r="G28" s="71" t="n"/>
      <c r="H28" s="71" t="n"/>
      <c r="I28" s="71" t="n"/>
    </row>
    <row outlineLevel="0" r="29">
      <c r="C29" s="1" t="n"/>
      <c r="D29" s="1" t="n"/>
      <c r="E29" s="1" t="n"/>
      <c r="F29" s="1" t="n"/>
      <c r="G29" s="71" t="n"/>
      <c r="H29" s="71" t="n"/>
      <c r="I29" s="71" t="n"/>
    </row>
    <row outlineLevel="0" r="30">
      <c r="C30" s="1" t="n"/>
      <c r="D30" s="1" t="n"/>
      <c r="E30" s="1" t="n"/>
      <c r="F30" s="1" t="n"/>
      <c r="G30" s="71" t="n"/>
      <c r="H30" s="71" t="n"/>
      <c r="I30" s="71" t="n"/>
    </row>
    <row outlineLevel="0" r="31">
      <c r="C31" s="1" t="n"/>
      <c r="D31" s="1" t="n"/>
      <c r="E31" s="1" t="n"/>
      <c r="F31" s="1" t="n"/>
      <c r="G31" s="71" t="n"/>
      <c r="H31" s="71" t="n"/>
      <c r="I31" s="71" t="n"/>
    </row>
    <row outlineLevel="0" r="32">
      <c r="C32" s="1" t="n"/>
      <c r="D32" s="1" t="n"/>
      <c r="E32" s="1" t="n"/>
      <c r="F32" s="1" t="n"/>
      <c r="G32" s="71" t="n"/>
      <c r="H32" s="71" t="n"/>
      <c r="I32" s="71" t="n"/>
    </row>
    <row outlineLevel="0" r="33">
      <c r="C33" s="1" t="n"/>
      <c r="D33" s="1" t="n"/>
      <c r="E33" s="1" t="n"/>
      <c r="F33" s="1" t="n"/>
      <c r="G33" s="71" t="n"/>
      <c r="H33" s="71" t="n"/>
      <c r="I33" s="71" t="n"/>
    </row>
    <row outlineLevel="0" r="34">
      <c r="C34" s="1" t="n"/>
      <c r="D34" s="1" t="n"/>
      <c r="E34" s="1" t="n"/>
      <c r="F34" s="1" t="n"/>
      <c r="G34" s="71" t="n"/>
      <c r="H34" s="71" t="n"/>
      <c r="I34" s="71" t="n"/>
    </row>
    <row outlineLevel="0" r="35">
      <c r="C35" s="1" t="n"/>
      <c r="D35" s="1" t="n"/>
      <c r="E35" s="1" t="n"/>
      <c r="F35" s="1" t="n"/>
      <c r="G35" s="71" t="n"/>
      <c r="H35" s="71" t="n"/>
      <c r="I35" s="71" t="n"/>
    </row>
    <row outlineLevel="0" r="36">
      <c r="C36" s="1" t="n"/>
      <c r="D36" s="1" t="n"/>
      <c r="E36" s="1" t="n"/>
      <c r="F36" s="1" t="n"/>
      <c r="G36" s="71" t="n"/>
      <c r="H36" s="71" t="n"/>
      <c r="I36" s="71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1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F192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1.2187499735678"/>
    <col customWidth="true" max="4" min="4" outlineLevel="0" width="11.6640623533012"/>
    <col customWidth="true" max="5" min="5" outlineLevel="0" width="3.1093749022008"/>
    <col customWidth="true" max="9" min="9" outlineLevel="0" width="3.21874997356778"/>
    <col customWidth="true" max="12" min="12" outlineLevel="0" width="10.7773439792995"/>
    <col customWidth="true" max="13" min="13" outlineLevel="0" width="3.88671888150027"/>
    <col customWidth="true" max="16" min="16" outlineLevel="0" width="10.4414063326007"/>
    <col customWidth="true" max="17" min="17" outlineLevel="0" width="4"/>
    <col customWidth="true" max="21" min="20" outlineLevel="0" width="12.218750142734"/>
    <col customWidth="true" max="23" min="23" outlineLevel="0" width="15.5546869436019"/>
    <col customWidth="true" max="27" min="27" outlineLevel="0" width="9.66406269163357"/>
    <col customWidth="true" max="83" min="78" outlineLevel="0" width="7.77734347180093"/>
    <col customWidth="true" max="84" min="84" outlineLevel="0" width="9.88671854316791"/>
    <col customWidth="true" max="87" min="85" outlineLevel="0" width="7.77734347180093"/>
    <col customWidth="true" max="88" min="88" outlineLevel="0" width="9.55468728193422"/>
    <col customWidth="true" max="94" min="89" outlineLevel="0" width="7.77734347180093"/>
  </cols>
  <sheetData>
    <row outlineLevel="0" r="3">
      <c r="CV3" s="13" t="n"/>
      <c r="CW3" s="13" t="n"/>
      <c r="CX3" s="13" t="n"/>
      <c r="CY3" s="13" t="n"/>
      <c r="CZ3" s="13" t="n"/>
      <c r="DA3" s="178" t="n"/>
      <c r="DB3" s="178" t="n"/>
      <c r="DC3" s="178" t="n"/>
      <c r="DD3" s="178" t="n"/>
      <c r="DE3" s="178" t="n"/>
    </row>
    <row outlineLevel="0" r="4">
      <c r="W4" s="0" t="s">
        <v>28</v>
      </c>
      <c r="X4" s="0" t="s">
        <v>29</v>
      </c>
      <c r="Y4" s="0" t="s">
        <v>144</v>
      </c>
      <c r="AA4" s="0" t="s">
        <v>145</v>
      </c>
      <c r="AB4" s="0" t="s">
        <v>146</v>
      </c>
      <c r="AC4" s="0" t="s">
        <v>147</v>
      </c>
      <c r="AD4" s="179" t="n"/>
      <c r="AE4" s="13" t="s">
        <v>124</v>
      </c>
      <c r="AF4" s="13" t="s">
        <v>148</v>
      </c>
      <c r="AG4" s="13" t="s">
        <v>149</v>
      </c>
      <c r="AH4" s="13" t="s">
        <v>150</v>
      </c>
      <c r="AI4" s="179" t="s">
        <v>151</v>
      </c>
      <c r="AJ4" s="13" t="s">
        <v>128</v>
      </c>
      <c r="AK4" s="13" t="s">
        <v>131</v>
      </c>
      <c r="AL4" s="13" t="s">
        <v>152</v>
      </c>
      <c r="AM4" s="13" t="s">
        <v>153</v>
      </c>
      <c r="AN4" s="180" t="s">
        <v>154</v>
      </c>
      <c r="AO4" s="13" t="s">
        <v>129</v>
      </c>
      <c r="AP4" s="13" t="s">
        <v>155</v>
      </c>
      <c r="AQ4" s="13" t="s">
        <v>156</v>
      </c>
      <c r="AR4" s="13" t="n"/>
      <c r="AS4" s="13" t="n"/>
      <c r="AT4" s="13" t="n"/>
      <c r="AU4" s="13" t="n"/>
      <c r="AV4" s="13" t="n"/>
      <c r="AW4" s="13" t="n"/>
      <c r="AX4" s="13" t="s">
        <v>157</v>
      </c>
      <c r="AY4" s="13" t="s">
        <v>158</v>
      </c>
      <c r="AZ4" s="13" t="s">
        <v>159</v>
      </c>
      <c r="BA4" s="13" t="s">
        <v>160</v>
      </c>
      <c r="BC4" s="0" t="s">
        <v>28</v>
      </c>
      <c r="BD4" s="0" t="s">
        <v>29</v>
      </c>
      <c r="BE4" s="0" t="s">
        <v>144</v>
      </c>
      <c r="BF4" s="0" t="s">
        <v>145</v>
      </c>
      <c r="BG4" s="0" t="s">
        <v>146</v>
      </c>
      <c r="BH4" s="0" t="s">
        <v>147</v>
      </c>
      <c r="BM4" s="0" t="s">
        <v>28</v>
      </c>
      <c r="BN4" s="0" t="s">
        <v>29</v>
      </c>
      <c r="BO4" s="0" t="s">
        <v>144</v>
      </c>
      <c r="BP4" s="0" t="s">
        <v>145</v>
      </c>
      <c r="BQ4" s="0" t="s">
        <v>146</v>
      </c>
      <c r="BR4" s="0" t="s">
        <v>147</v>
      </c>
      <c r="CD4" s="64" t="n"/>
      <c r="CE4" s="75" t="n"/>
      <c r="CF4" s="75" t="n"/>
      <c r="CG4" s="75" t="n"/>
      <c r="CH4" s="75" t="n"/>
      <c r="CI4" s="75" t="n"/>
      <c r="CJ4" s="75" t="n"/>
      <c r="CK4" s="75" t="n"/>
      <c r="CL4" s="75" t="n"/>
      <c r="CM4" s="75" t="n"/>
      <c r="CT4" s="75" t="n"/>
      <c r="CU4" s="75" t="n"/>
      <c r="CV4" s="13" t="n"/>
      <c r="CW4" s="13" t="n"/>
      <c r="CX4" s="13" t="n"/>
      <c r="CY4" s="13" t="n"/>
      <c r="CZ4" s="13" t="n"/>
      <c r="DA4" s="178" t="n"/>
      <c r="DB4" s="178" t="n"/>
      <c r="DC4" s="178" t="n"/>
      <c r="DD4" s="178" t="n"/>
      <c r="DE4" s="178" t="n"/>
      <c r="DF4" s="75" t="n"/>
    </row>
    <row outlineLevel="0" r="5">
      <c r="B5" s="86" t="s">
        <v>161</v>
      </c>
      <c r="C5" s="140" t="s"/>
      <c r="D5" s="135" t="s"/>
      <c r="E5" s="121" t="n"/>
      <c r="F5" s="85" t="s">
        <v>44</v>
      </c>
      <c r="G5" s="181" t="s"/>
      <c r="H5" s="182" t="s"/>
      <c r="I5" s="121" t="n"/>
      <c r="J5" s="86" t="s">
        <v>162</v>
      </c>
      <c r="K5" s="140" t="s"/>
      <c r="L5" s="135" t="s"/>
      <c r="N5" s="129" t="s">
        <v>163</v>
      </c>
      <c r="O5" s="183" t="s"/>
      <c r="P5" s="184" t="s"/>
      <c r="R5" s="85" t="s">
        <v>164</v>
      </c>
      <c r="S5" s="181" t="s"/>
      <c r="T5" s="182" t="s"/>
      <c r="U5" s="185" t="n"/>
      <c r="V5" s="0" t="n">
        <v>0.5</v>
      </c>
      <c r="W5" s="67" t="n">
        <f aca="false" ca="false" dt2D="false" dtr="false" t="normal">20*LOG10(V5)</f>
        <v>-6.020599913279624</v>
      </c>
      <c r="X5" s="67" t="n">
        <f aca="false" ca="false" dt2D="false" dtr="false" t="normal">2*$G$8*(V5/1000)</f>
        <v>0.05846617313082958</v>
      </c>
      <c r="Y5" s="67" t="n">
        <f aca="false" ca="false" dt2D="false" dtr="false" t="normal">$S$9-W5-X5+$S$18+$S$36</f>
        <v>165.03211798926375</v>
      </c>
      <c r="Z5" s="67" t="n">
        <f aca="false" ca="false" dt2D="false" dtr="false" t="normal">Y5+$C$27</f>
        <v>-17.583247616116722</v>
      </c>
      <c r="AA5" s="186" t="n">
        <f aca="false" ca="false" dt2D="false" dtr="false" t="normal">POWER(10, 0.05*(Y5+$C$27))</f>
        <v>0.13208016998780792</v>
      </c>
      <c r="AB5" s="146" t="n">
        <f aca="false" ca="false" dt2D="false" dtr="false" t="normal">W5+X5</f>
        <v>-5.962133740148794</v>
      </c>
      <c r="AC5" s="103" t="n">
        <f aca="false" ca="false" dt2D="false" dtr="false" t="normal">POWER(10, 0.05*AB5)</f>
        <v>0.503376936077272</v>
      </c>
      <c r="AD5" s="65" t="n">
        <f aca="false" ca="false" dt2D="false" dtr="false" t="normal">AA5*AC5</f>
        <v>0.066486111285028</v>
      </c>
      <c r="AE5" s="103" t="n">
        <f aca="false" ca="false" dt2D="false" dtr="false" t="normal">40*LOG10(V5)</f>
        <v>-12.041199826559248</v>
      </c>
      <c r="AF5" s="103" t="n">
        <v>-50</v>
      </c>
      <c r="AG5" s="103" t="n">
        <f aca="false" ca="false" dt2D="false" dtr="false" t="normal">$K$24*($K$14/1000000)/2*$O$41*POWER(V5, 2)</f>
        <v>0.0001456600003440164</v>
      </c>
      <c r="AH5" s="103" t="n">
        <f aca="false" ca="false" dt2D="false" dtr="false" t="normal">10*LOG10(AG5)</f>
        <v>-38.366596933560416</v>
      </c>
      <c r="AI5" s="187" t="n">
        <f aca="false" ca="false" dt2D="false" dtr="false" t="normal">$S$9-AE5+$AF$5+AH5</f>
        <v>120.63879819945082</v>
      </c>
      <c r="AJ5" s="174" t="n">
        <f aca="false" ca="false" dt2D="false" dtr="false" t="normal">10*LOG10(G32)</f>
        <v>-3.424226808222062</v>
      </c>
      <c r="AK5" s="174" t="n">
        <f aca="false" ca="false" dt2D="false" dtr="false" t="normal">10*LOG10(K14/1000000)</f>
        <v>-39.208187539523756</v>
      </c>
      <c r="AL5" s="174" t="n">
        <v>-50</v>
      </c>
      <c r="AM5" s="174" t="n">
        <f aca="false" ca="false" dt2D="false" dtr="false" t="normal">20*LOG10(V5)</f>
        <v>-6.020599913279624</v>
      </c>
      <c r="AN5" s="188" t="n">
        <f aca="false" ca="false" dt2D="false" dtr="false" t="normal">$AJ$5+$AK$5+$AL$5-(AE5+X5)+AM5+200</f>
        <v>113.32971939240298</v>
      </c>
      <c r="AO5" s="174" t="n">
        <v>-30</v>
      </c>
      <c r="AP5" s="174" t="n">
        <f aca="false" ca="false" dt2D="false" dtr="false" t="normal">10*LOG10(V5)</f>
        <v>-3.010299956639812</v>
      </c>
      <c r="AQ5" s="174" t="n">
        <f aca="false" ca="false" dt2D="false" dtr="false" t="normal">$AJ$5+$AO$5+AP5+$AK$5-(AE5+X5)+197</f>
        <v>133.3400193490428</v>
      </c>
      <c r="AR5" s="174" t="n"/>
      <c r="AS5" s="174" t="n"/>
      <c r="AT5" s="174" t="n"/>
      <c r="AU5" s="174" t="n"/>
      <c r="AV5" s="174" t="n"/>
      <c r="AW5" s="174" t="n"/>
      <c r="AX5" s="103" t="n">
        <v>-30</v>
      </c>
      <c r="AY5" s="103" t="n">
        <f aca="false" ca="false" dt2D="false" dtr="false" t="normal">$K$24*($K$14/1000000)/2*($S$38*V5)</f>
        <v>0.0073078800116438206</v>
      </c>
      <c r="AZ5" s="103" t="n">
        <f aca="false" ca="false" dt2D="false" dtr="false" t="normal">10*LOG10(AY5)</f>
        <v>-21.362085919583585</v>
      </c>
      <c r="BA5" s="174" t="n">
        <f aca="false" ca="false" dt2D="false" dtr="false" t="normal">$S$9-AE5+$AX$5+AZ5</f>
        <v>157.64330921342764</v>
      </c>
      <c r="BB5" s="103" t="n">
        <v>20</v>
      </c>
      <c r="BC5" s="0" t="n">
        <f aca="false" ca="false" dt2D="false" dtr="false" t="normal">20*LOG10(BB5)</f>
        <v>26.020599913279625</v>
      </c>
      <c r="BD5" s="0" t="n">
        <f aca="false" ca="false" dt2D="false" dtr="false" t="normal">2*$G$8*(BB5/1000)</f>
        <v>2.338646925233183</v>
      </c>
      <c r="BE5" s="74" t="n">
        <f aca="false" ca="false" dt2D="false" dtr="false" t="normal">$S$11-BC5-BD5+$S$18+$S$36</f>
        <v>144.69013749732252</v>
      </c>
      <c r="BF5" s="0" t="n">
        <f aca="false" ca="false" dt2D="false" dtr="false" t="normal">POWER(10, 0.05*(BE5+$C$27))</f>
        <v>0.01269809566370488</v>
      </c>
      <c r="BG5" s="0" t="n">
        <f aca="false" ca="false" dt2D="false" dtr="false" t="normal">BC5+BD5</f>
        <v>28.35924683851281</v>
      </c>
      <c r="BH5" s="0" t="n">
        <f aca="false" ca="false" dt2D="false" dtr="false" t="normal">POWER(10, 0.05*BG5)</f>
        <v>26.17955993002402</v>
      </c>
      <c r="BI5" s="0" t="n">
        <f aca="false" ca="false" dt2D="false" dtr="false" t="normal">BF5*BH5</f>
        <v>0.3324305564251401</v>
      </c>
      <c r="BL5" s="0" t="n">
        <v>100</v>
      </c>
      <c r="BM5" s="0" t="n">
        <f aca="false" ca="false" dt2D="false" dtr="false" t="normal">20*LOG10(BL5)</f>
        <v>40</v>
      </c>
      <c r="BN5" s="0" t="n">
        <f aca="false" ca="false" dt2D="false" dtr="false" t="normal">2*$G$8*(BL5/1000)</f>
        <v>11.693234626165918</v>
      </c>
      <c r="BO5" s="74" t="n">
        <f aca="false" ca="false" dt2D="false" dtr="false" t="normal">$S$12-BM5-BN5+$S$18+$S$36</f>
        <v>127.37674962294905</v>
      </c>
      <c r="BP5" s="0" t="n">
        <f aca="false" ca="false" dt2D="false" dtr="false" t="normal">POWER(10, 0.05*(BO5+$C$27))</f>
        <v>0.0017300920116905746</v>
      </c>
      <c r="BQ5" s="0" t="n">
        <f aca="false" ca="false" dt2D="false" dtr="false" t="normal">BM5+BN5</f>
        <v>51.69323462616592</v>
      </c>
      <c r="BR5" s="0" t="n">
        <f aca="false" ca="false" dt2D="false" dtr="false" t="normal">POWER(10, 0.05*BQ5)</f>
        <v>384.29234304168943</v>
      </c>
      <c r="BS5" s="0" t="n">
        <f aca="false" ca="false" dt2D="false" dtr="false" t="normal">BP5*BR5</f>
        <v>0.6648611128502808</v>
      </c>
      <c r="CD5" s="189" t="n"/>
      <c r="CE5" s="75" t="n"/>
      <c r="CF5" s="75" t="n"/>
      <c r="CG5" s="75" t="n"/>
      <c r="CH5" s="75" t="n"/>
      <c r="CI5" s="75" t="n"/>
      <c r="CJ5" s="75" t="n"/>
      <c r="CK5" s="75" t="n"/>
      <c r="CL5" s="75" t="n"/>
      <c r="CM5" s="75" t="n"/>
      <c r="CS5" s="64" t="n"/>
      <c r="CT5" s="75" t="n"/>
      <c r="CU5" s="75" t="n"/>
      <c r="CV5" s="13" t="n"/>
      <c r="CW5" s="13" t="n"/>
      <c r="CX5" s="168" t="n"/>
      <c r="CY5" s="168" t="n"/>
      <c r="CZ5" s="13" t="n"/>
      <c r="DA5" s="178" t="n">
        <v>1</v>
      </c>
      <c r="DB5" s="178" t="n">
        <v>0.9</v>
      </c>
      <c r="DC5" s="190" t="n"/>
      <c r="DD5" s="190" t="n"/>
      <c r="DE5" s="178" t="n"/>
      <c r="DF5" s="75" t="n"/>
    </row>
    <row outlineLevel="0" r="6">
      <c r="B6" s="84" t="s">
        <v>42</v>
      </c>
      <c r="C6" s="109" t="n">
        <v>240</v>
      </c>
      <c r="D6" s="84" t="s">
        <v>43</v>
      </c>
      <c r="E6" s="103" t="n"/>
      <c r="F6" s="95" t="s">
        <v>45</v>
      </c>
      <c r="G6" s="191" t="n">
        <f aca="false" ca="false" dt2D="false" dtr="false" t="normal">1.5/C6</f>
        <v>0.00625</v>
      </c>
      <c r="H6" s="84" t="s">
        <v>165</v>
      </c>
      <c r="I6" s="103" t="n"/>
      <c r="J6" s="86" t="s">
        <v>166</v>
      </c>
      <c r="K6" s="140" t="s"/>
      <c r="L6" s="135" t="s"/>
      <c r="N6" s="95" t="s">
        <v>95</v>
      </c>
      <c r="O6" s="192" t="s"/>
      <c r="P6" s="193" t="s"/>
      <c r="R6" s="194" t="s">
        <v>132</v>
      </c>
      <c r="S6" s="195" t="n">
        <f aca="false" ca="false" dt2D="false" dtr="false" t="normal">10*LOG10(G15)</f>
        <v>29.588422114674042</v>
      </c>
      <c r="T6" s="194" t="s">
        <v>167</v>
      </c>
      <c r="U6" s="103" t="n"/>
      <c r="V6" s="0" t="n">
        <f aca="false" ca="false" dt2D="false" dtr="false" t="normal">V5+$O$32</f>
        <v>0.875</v>
      </c>
      <c r="W6" s="67" t="n">
        <f aca="false" ca="false" dt2D="false" dtr="false" t="normal">20*LOG10(V6)</f>
        <v>-1.159838939553735</v>
      </c>
      <c r="X6" s="67" t="n">
        <f aca="false" ca="false" dt2D="false" dtr="false" t="normal">2*$G$8*(V6/1000)</f>
        <v>0.10231580297895176</v>
      </c>
      <c r="Y6" s="67" t="n">
        <f aca="false" ca="false" dt2D="false" dtr="false" t="normal">$S$9-W6-X6+$S$18+$S$36</f>
        <v>160.12750738568974</v>
      </c>
      <c r="Z6" s="67" t="n">
        <f aca="false" ca="false" dt2D="false" dtr="false" t="normal">Y6+$C$27</f>
        <v>-22.487858219690736</v>
      </c>
      <c r="AA6" s="186" t="n">
        <f aca="false" ca="false" dt2D="false" dtr="false" t="normal">POWER(10, 0.05*(Y6+$C$27))</f>
        <v>0.07509432000459329</v>
      </c>
      <c r="AB6" s="146" t="n">
        <f aca="false" ca="false" dt2D="false" dtr="false" t="normal">W6+X6</f>
        <v>-1.0575231365747833</v>
      </c>
      <c r="AC6" s="103" t="n">
        <f aca="false" ca="false" dt2D="false" dtr="false" t="normal">POWER(10, 0.05*AB6)</f>
        <v>0.8853680448928927</v>
      </c>
      <c r="AD6" s="65" t="n">
        <f aca="false" ca="false" dt2D="false" dtr="false" t="normal">AA6*AC6</f>
        <v>0.066486111285028</v>
      </c>
      <c r="AE6" s="103" t="n">
        <f aca="false" ca="false" dt2D="false" dtr="false" t="normal">40*LOG10(V6)</f>
        <v>-2.31967787910747</v>
      </c>
      <c r="AF6" s="103" t="n"/>
      <c r="AG6" s="103" t="n">
        <f aca="false" ca="false" dt2D="false" dtr="false" t="normal">$K$24*($K$14/1000000)/2*$O$41*POWER(V6, 2)</f>
        <v>0.00044608375105355025</v>
      </c>
      <c r="AH6" s="103" t="n">
        <f aca="false" ca="false" dt2D="false" dtr="false" t="normal">10*LOG10(AG6)</f>
        <v>-33.50583595983453</v>
      </c>
      <c r="AI6" s="187" t="n">
        <f aca="false" ca="false" dt2D="false" dtr="false" t="normal">$S$9-AE6+$AF$5+AH6</f>
        <v>115.77803722572493</v>
      </c>
      <c r="AJ6" s="174" t="n"/>
      <c r="AK6" s="174" t="n"/>
      <c r="AL6" s="174" t="n"/>
      <c r="AM6" s="174" t="n">
        <f aca="false" ca="false" dt2D="false" dtr="false" t="normal">20*LOG10(V6)</f>
        <v>-1.159838939553735</v>
      </c>
      <c r="AN6" s="188" t="n">
        <f aca="false" ca="false" dt2D="false" dtr="false" t="normal">$AJ$5+$AK$5+$AL$5-(AE6+X6)+AM6+200</f>
        <v>108.42510878882896</v>
      </c>
      <c r="AO6" s="174" t="n"/>
      <c r="AP6" s="174" t="n">
        <f aca="false" ca="false" dt2D="false" dtr="false" t="normal">10*LOG10(V6)</f>
        <v>-0.5799194697768675</v>
      </c>
      <c r="AQ6" s="174" t="n">
        <f aca="false" ca="false" dt2D="false" dtr="false" t="normal">$AJ$5+$AO$5+AP6+$AK$5-(AE6+X6)+197</f>
        <v>126.00502825860585</v>
      </c>
      <c r="AR6" s="174" t="n"/>
      <c r="AS6" s="174" t="n"/>
      <c r="AT6" s="174" t="n"/>
      <c r="AU6" s="174" t="n"/>
      <c r="AV6" s="174" t="n"/>
      <c r="AW6" s="174" t="n"/>
      <c r="AX6" s="103" t="n"/>
      <c r="AY6" s="103" t="n">
        <f aca="false" ca="false" dt2D="false" dtr="false" t="normal">$K$24*($K$14/1000000)/2*($S$38*V6)</f>
        <v>0.012788790020376686</v>
      </c>
      <c r="AZ6" s="103" t="n">
        <f aca="false" ca="false" dt2D="false" dtr="false" t="normal">10*LOG10(AY6)</f>
        <v>-18.93170543272064</v>
      </c>
      <c r="BA6" s="174" t="n">
        <f aca="false" ca="false" dt2D="false" dtr="false" t="normal">$S$9-AE6+$AX$5+AZ6</f>
        <v>150.35216775283882</v>
      </c>
      <c r="BB6" s="0" t="n">
        <f aca="false" ca="false" dt2D="false" dtr="false" t="normal">BB5+$O$34</f>
        <v>20.75</v>
      </c>
      <c r="BC6" s="0" t="n">
        <f aca="false" ca="false" dt2D="false" dtr="false" t="normal">20*LOG10(BB6)</f>
        <v>26.34036202096223</v>
      </c>
      <c r="BD6" s="0" t="n">
        <f aca="false" ca="false" dt2D="false" dtr="false" t="normal">2*$G$8*(BB6/1000)</f>
        <v>2.426346184929428</v>
      </c>
      <c r="BE6" s="74" t="n">
        <f aca="false" ca="false" dt2D="false" dtr="false" t="normal">$S$11-BC6-BD6+$S$18+$S$36</f>
        <v>144.28267612994367</v>
      </c>
      <c r="BF6" s="0" t="n">
        <f aca="false" ca="false" dt2D="false" dtr="false" t="normal">POWER(10, 0.05*(BE6+$C$27))</f>
        <v>0.012116174687222552</v>
      </c>
      <c r="BG6" s="0" t="n">
        <f aca="false" ca="false" dt2D="false" dtr="false" t="normal">BC6+BD6</f>
        <v>28.766708205891657</v>
      </c>
      <c r="BH6" s="0" t="n">
        <f aca="false" ca="false" dt2D="false" dtr="false" t="normal">POWER(10, 0.05*BG6)</f>
        <v>27.43692336952796</v>
      </c>
      <c r="BI6" s="0" t="n">
        <f aca="false" ca="false" dt2D="false" dtr="false" t="normal">BF6*BH6</f>
        <v>0.3324305564251396</v>
      </c>
      <c r="BL6" s="0" t="n">
        <f aca="false" ca="false" dt2D="false" dtr="false" t="normal">BL5+$O$36</f>
        <v>101.5</v>
      </c>
      <c r="BM6" s="0" t="n">
        <f aca="false" ca="false" dt2D="false" dtr="false" t="normal">20*LOG10(BL6)</f>
        <v>40.12932084498463</v>
      </c>
      <c r="BN6" s="0" t="n">
        <f aca="false" ca="false" dt2D="false" dtr="false" t="normal">2*$G$8*(BL6/1000)</f>
        <v>11.868633145558405</v>
      </c>
      <c r="BO6" s="74" t="n">
        <f aca="false" ca="false" dt2D="false" dtr="false" t="normal">$S$12-BM6-BN6+$S$18+$S$36</f>
        <v>127.0720302585719</v>
      </c>
      <c r="BP6" s="0" t="n">
        <f aca="false" ca="false" dt2D="false" dtr="false" t="normal">POWER(10, 0.05*(BO6+$C$27))</f>
        <v>0.0016704490454002557</v>
      </c>
      <c r="BQ6" s="0" t="n">
        <f aca="false" ca="false" dt2D="false" dtr="false" t="normal">BM6+BN6</f>
        <v>51.99795399054304</v>
      </c>
      <c r="BR6" s="0" t="n">
        <f aca="false" ca="false" dt2D="false" dtr="false" t="normal">POWER(10, 0.05*BQ6)</f>
        <v>398.01340524635503</v>
      </c>
      <c r="BS6" s="0" t="n">
        <f aca="false" ca="false" dt2D="false" dtr="false" t="normal">BP6*BR6</f>
        <v>0.6648611128502789</v>
      </c>
      <c r="CD6" s="189" t="n"/>
      <c r="CE6" s="75" t="n"/>
      <c r="CF6" s="75" t="n"/>
      <c r="CG6" s="75" t="n"/>
      <c r="CH6" s="75" t="n"/>
      <c r="CI6" s="75" t="n"/>
      <c r="CJ6" s="75" t="n"/>
      <c r="CK6" s="75" t="n"/>
      <c r="CL6" s="75" t="n"/>
      <c r="CM6" s="75" t="n"/>
      <c r="CS6" s="64" t="n"/>
      <c r="CT6" s="75" t="n"/>
      <c r="CU6" s="75" t="n"/>
      <c r="CV6" s="13" t="n"/>
      <c r="CW6" s="13" t="n"/>
      <c r="CX6" s="168" t="n"/>
      <c r="CY6" s="168" t="n"/>
      <c r="CZ6" s="13" t="n"/>
      <c r="DA6" s="178" t="n">
        <f aca="false" ca="false" dt2D="false" dtr="false" t="normal">DA5+1</f>
        <v>2</v>
      </c>
      <c r="DB6" s="178" t="n">
        <v>0.904</v>
      </c>
      <c r="DC6" s="190" t="n"/>
      <c r="DD6" s="190" t="n"/>
      <c r="DE6" s="178" t="n"/>
      <c r="DF6" s="75" t="n"/>
    </row>
    <row outlineLevel="0" r="7">
      <c r="B7" s="84" t="s">
        <v>168</v>
      </c>
      <c r="C7" s="196" t="s"/>
      <c r="D7" s="197" t="s"/>
      <c r="E7" s="103" t="n"/>
      <c r="F7" s="175" t="s">
        <v>169</v>
      </c>
      <c r="G7" s="198" t="s"/>
      <c r="H7" s="199" t="s"/>
      <c r="I7" s="47" t="n"/>
      <c r="J7" s="84" t="n">
        <f aca="false" ca="false" dt2D="false" dtr="false" t="normal">B16</f>
        <v>1</v>
      </c>
      <c r="K7" s="109" t="n">
        <v>5</v>
      </c>
      <c r="L7" s="84" t="s">
        <v>6</v>
      </c>
      <c r="N7" s="84" t="n">
        <f aca="false" ca="false" dt2D="false" dtr="false" t="normal">B16</f>
        <v>1</v>
      </c>
      <c r="O7" s="200" t="n">
        <f aca="false" ca="false" dt2D="false" dtr="false" t="normal">2*K7/$K$24*(1/COS(RADIANS($K$28/2))-1)*POWER(10, 6)</f>
        <v>16.279320541148223</v>
      </c>
      <c r="P7" s="84" t="s">
        <v>5</v>
      </c>
      <c r="R7" s="129" t="s">
        <v>170</v>
      </c>
      <c r="S7" s="183" t="s"/>
      <c r="T7" s="184" t="s"/>
      <c r="U7" s="12" t="n"/>
      <c r="V7" s="0" t="n">
        <f aca="false" ca="false" dt2D="false" dtr="false" t="normal">V6+$O$32</f>
        <v>1.25</v>
      </c>
      <c r="W7" s="67" t="n">
        <f aca="false" ca="false" dt2D="false" dtr="false" t="normal">20*LOG10(V7)</f>
        <v>1.9382002601611283</v>
      </c>
      <c r="X7" s="67" t="n">
        <f aca="false" ca="false" dt2D="false" dtr="false" t="normal">2*$G$8*(V7/1000)</f>
        <v>0.14616543282707395</v>
      </c>
      <c r="Y7" s="67" t="n">
        <f aca="false" ca="false" dt2D="false" dtr="false" t="normal">$S$9-W7-X7+$S$18+$S$36</f>
        <v>156.98561855612675</v>
      </c>
      <c r="Z7" s="67" t="n">
        <f aca="false" ca="false" dt2D="false" dtr="false" t="normal">Y7+$C$27</f>
        <v>-25.629747049253723</v>
      </c>
      <c r="AA7" s="186" t="n">
        <f aca="false" ca="false" dt2D="false" dtr="false" t="normal">POWER(10, 0.05*(Y7+$C$27))</f>
        <v>0.05230131971668555</v>
      </c>
      <c r="AB7" s="146" t="n">
        <f aca="false" ca="false" dt2D="false" dtr="false" t="normal">W7+X7</f>
        <v>2.0843656929882024</v>
      </c>
      <c r="AC7" s="103" t="n">
        <f aca="false" ca="false" dt2D="false" dtr="false" t="normal">POWER(10, 0.05*AB7)</f>
        <v>1.271212880385829</v>
      </c>
      <c r="AD7" s="65" t="n">
        <f aca="false" ca="false" dt2D="false" dtr="false" t="normal">AA7*AC7</f>
        <v>0.06648611128502799</v>
      </c>
      <c r="AE7" s="103" t="n">
        <f aca="false" ca="false" dt2D="false" dtr="false" t="normal">40*LOG10(V7)</f>
        <v>3.8764005203222567</v>
      </c>
      <c r="AF7" s="103" t="n"/>
      <c r="AG7" s="103" t="n">
        <f aca="false" ca="false" dt2D="false" dtr="false" t="normal">$K$24*($K$14/1000000)/2*$O$41*POWER(V7, 2)</f>
        <v>0.0009103750021501025</v>
      </c>
      <c r="AH7" s="103" t="n">
        <f aca="false" ca="false" dt2D="false" dtr="false" t="normal">10*LOG10(AG7)</f>
        <v>-30.407796760119666</v>
      </c>
      <c r="AI7" s="187" t="n">
        <f aca="false" ca="false" dt2D="false" dtr="false" t="normal">$S$9-AE7+$AF$5+AH7</f>
        <v>112.67999802601007</v>
      </c>
      <c r="AJ7" s="174" t="n"/>
      <c r="AK7" s="174" t="n"/>
      <c r="AL7" s="174" t="n"/>
      <c r="AM7" s="174" t="n">
        <f aca="false" ca="false" dt2D="false" dtr="false" t="normal">20*LOG10(V7)</f>
        <v>1.9382002601611283</v>
      </c>
      <c r="AN7" s="188" t="n">
        <f aca="false" ca="false" dt2D="false" dtr="false" t="normal">$AJ$5+$AK$5+$AL$5-(AE7+X7)+AM7+200</f>
        <v>105.28321995926598</v>
      </c>
      <c r="AO7" s="174" t="n"/>
      <c r="AP7" s="174" t="n">
        <f aca="false" ca="false" dt2D="false" dtr="false" t="normal">10*LOG10(V7)</f>
        <v>0.9691001300805642</v>
      </c>
      <c r="AQ7" s="174" t="n">
        <f aca="false" ca="false" dt2D="false" dtr="false" t="normal">$AJ$5+$AO$5+AP7+$AK$5-(AE7+X7)+197</f>
        <v>121.31411982918542</v>
      </c>
      <c r="AR7" s="174" t="n"/>
      <c r="AS7" s="174" t="n"/>
      <c r="AT7" s="174" t="n"/>
      <c r="AU7" s="174" t="n"/>
      <c r="AV7" s="174" t="n"/>
      <c r="AW7" s="174" t="n"/>
      <c r="AX7" s="103" t="n"/>
      <c r="AY7" s="103" t="n">
        <f aca="false" ca="false" dt2D="false" dtr="false" t="normal">$K$24*($K$14/1000000)/2*($S$38*V7)</f>
        <v>0.018269700029109555</v>
      </c>
      <c r="AZ7" s="103" t="n">
        <f aca="false" ca="false" dt2D="false" dtr="false" t="normal">10*LOG10(AY7)</f>
        <v>-17.382685832863206</v>
      </c>
      <c r="BA7" s="174" t="n">
        <f aca="false" ca="false" dt2D="false" dtr="false" t="normal">$S$9-AE7+$AX$5+AZ7</f>
        <v>145.70510895326652</v>
      </c>
      <c r="BB7" s="0" t="n">
        <f aca="false" ca="false" dt2D="false" dtr="false" t="normal">BB6+$O$34</f>
        <v>21.5</v>
      </c>
      <c r="BC7" s="0" t="n">
        <f aca="false" ca="false" dt2D="false" dtr="false" t="normal">20*LOG10(BB7)</f>
        <v>26.64876919831211</v>
      </c>
      <c r="BD7" s="0" t="n">
        <f aca="false" ca="false" dt2D="false" dtr="false" t="normal">2*$G$8*(BB7/1000)</f>
        <v>2.5140454446256717</v>
      </c>
      <c r="BE7" s="74" t="n">
        <f aca="false" ca="false" dt2D="false" dtr="false" t="normal">$S$11-BC7-BD7+$S$18+$S$36</f>
        <v>143.88656969289755</v>
      </c>
      <c r="BF7" s="0" t="n">
        <f aca="false" ca="false" dt2D="false" dtr="false" t="normal">POWER(10, 0.05*(BE7+$C$27))</f>
        <v>0.011576044947013782</v>
      </c>
      <c r="BG7" s="0" t="n">
        <f aca="false" ca="false" dt2D="false" dtr="false" t="normal">BC7+BD7</f>
        <v>29.162814642937782</v>
      </c>
      <c r="BH7" s="0" t="n">
        <f aca="false" ca="false" dt2D="false" dtr="false" t="normal">POWER(10, 0.05*BG7)</f>
        <v>28.717110027366957</v>
      </c>
      <c r="BI7" s="0" t="n">
        <f aca="false" ca="false" dt2D="false" dtr="false" t="normal">BF7*BH7</f>
        <v>0.3324305564251401</v>
      </c>
      <c r="BL7" s="0" t="n">
        <f aca="false" ca="false" dt2D="false" dtr="false" t="normal">BL6+$O$36</f>
        <v>103</v>
      </c>
      <c r="BM7" s="0" t="n">
        <f aca="false" ca="false" dt2D="false" dtr="false" t="normal">20*LOG10(BL7)</f>
        <v>40.256744494103444</v>
      </c>
      <c r="BN7" s="0" t="n">
        <f aca="false" ca="false" dt2D="false" dtr="false" t="normal">2*$G$8*(BL7/1000)</f>
        <v>12.044031664950893</v>
      </c>
      <c r="BO7" s="74" t="n">
        <f aca="false" ca="false" dt2D="false" dtr="false" t="normal">$S$12-BM7-BN7+$S$18+$S$36</f>
        <v>126.76920809006064</v>
      </c>
      <c r="BP7" s="0" t="n">
        <f aca="false" ca="false" dt2D="false" dtr="false" t="normal">POWER(10, 0.05*(BO7+$C$27))</f>
        <v>0.0016132145272160084</v>
      </c>
      <c r="BQ7" s="0" t="n">
        <f aca="false" ca="false" dt2D="false" dtr="false" t="normal">BM7+BN7</f>
        <v>52.30077615905434</v>
      </c>
      <c r="BR7" s="0" t="n">
        <f aca="false" ca="false" dt2D="false" dtr="false" t="normal">POWER(10, 0.05*BQ7)</f>
        <v>412.1343452055692</v>
      </c>
      <c r="BS7" s="0" t="n">
        <f aca="false" ca="false" dt2D="false" dtr="false" t="normal">BP7*BR7</f>
        <v>0.6648611128502816</v>
      </c>
      <c r="CD7" s="189" t="n"/>
      <c r="CE7" s="75" t="n"/>
      <c r="CF7" s="75" t="n"/>
      <c r="CG7" s="75" t="n"/>
      <c r="CH7" s="75" t="n"/>
      <c r="CI7" s="75" t="n"/>
      <c r="CJ7" s="75" t="n"/>
      <c r="CK7" s="75" t="n"/>
      <c r="CL7" s="75" t="n"/>
      <c r="CM7" s="75" t="n"/>
      <c r="CS7" s="64" t="n"/>
      <c r="CT7" s="75" t="n"/>
      <c r="CU7" s="75" t="n"/>
      <c r="CV7" s="13" t="n"/>
      <c r="CW7" s="13" t="n"/>
      <c r="CX7" s="168" t="n"/>
      <c r="CY7" s="168" t="n"/>
      <c r="CZ7" s="13" t="n"/>
      <c r="DA7" s="178" t="n">
        <f aca="false" ca="false" dt2D="false" dtr="false" t="normal">DA6+1</f>
        <v>3</v>
      </c>
      <c r="DB7" s="178" t="n">
        <v>0.908</v>
      </c>
      <c r="DC7" s="190" t="n"/>
      <c r="DD7" s="190" t="n"/>
      <c r="DE7" s="178" t="n"/>
      <c r="DF7" s="75" t="n"/>
    </row>
    <row outlineLevel="0" r="8">
      <c r="B8" s="95" t="s">
        <v>58</v>
      </c>
      <c r="C8" s="109" t="n">
        <v>6</v>
      </c>
      <c r="D8" s="84" t="s">
        <v>171</v>
      </c>
      <c r="E8" s="103" t="n"/>
      <c r="F8" s="95" t="s">
        <v>49</v>
      </c>
      <c r="G8" s="201" t="n">
        <f aca="false" ca="false" dt2D="false" dtr="false" t="normal">0.11*POWER(C6, 2)/(1+POWER(C6, 2))+44*POWER(C6, 2)/(4100+POWER(C6, 2))+3*POWER(10, -4)*POWER(C6, 2)</f>
        <v>58.46617313082958</v>
      </c>
      <c r="H8" s="84" t="s">
        <v>172</v>
      </c>
      <c r="I8" s="103" t="n"/>
      <c r="J8" s="84" t="n">
        <f aca="false" ca="false" dt2D="false" dtr="false" t="normal">B17</f>
        <v>2</v>
      </c>
      <c r="K8" s="109" t="n">
        <v>20</v>
      </c>
      <c r="L8" s="84" t="s">
        <v>6</v>
      </c>
      <c r="N8" s="84" t="n">
        <f aca="false" ca="false" dt2D="false" dtr="false" t="normal">B17</f>
        <v>2</v>
      </c>
      <c r="O8" s="200" t="n">
        <f aca="false" ca="false" dt2D="false" dtr="false" t="normal">2*K8/$K$24*(1/COS(RADIANS($K$28/2))-1)*POWER(10, 6)</f>
        <v>65.1172821645929</v>
      </c>
      <c r="P8" s="84" t="s">
        <v>5</v>
      </c>
      <c r="R8" s="84" t="s">
        <v>173</v>
      </c>
      <c r="S8" s="197" t="s"/>
      <c r="T8" s="84" t="s">
        <v>174</v>
      </c>
      <c r="U8" s="202" t="n"/>
      <c r="V8" s="0" t="n">
        <f aca="false" ca="false" dt2D="false" dtr="false" t="normal">V7+$O$32</f>
        <v>1.625</v>
      </c>
      <c r="W8" s="67" t="n">
        <f aca="false" ca="false" dt2D="false" dtr="false" t="normal">20*LOG10(V8)</f>
        <v>4.217067306297864</v>
      </c>
      <c r="X8" s="67" t="n">
        <f aca="false" ca="false" dt2D="false" dtr="false" t="normal">2*$G$8*(V8/1000)</f>
        <v>0.19001506267519613</v>
      </c>
      <c r="Y8" s="67" t="n">
        <f aca="false" ca="false" dt2D="false" dtr="false" t="normal">$S$9-W8-X8+$S$18+$S$36</f>
        <v>154.6629018801419</v>
      </c>
      <c r="Z8" s="67" t="n">
        <f aca="false" ca="false" dt2D="false" dtr="false" t="normal">Y8+$C$27</f>
        <v>-27.952463725238573</v>
      </c>
      <c r="AA8" s="186" t="n">
        <f aca="false" ca="false" dt2D="false" dtr="false" t="normal">POWER(10, 0.05*(Y8+$C$27))</f>
        <v>0.040029191068647524</v>
      </c>
      <c r="AB8" s="146" t="n">
        <f aca="false" ca="false" dt2D="false" dtr="false" t="normal">W8+X8</f>
        <v>4.40708236897306</v>
      </c>
      <c r="AC8" s="103" t="n">
        <f aca="false" ca="false" dt2D="false" dtr="false" t="normal">POWER(10, 0.05*AB8)</f>
        <v>1.6609406663004644</v>
      </c>
      <c r="AD8" s="65" t="n">
        <f aca="false" ca="false" dt2D="false" dtr="false" t="normal">AA8*AC8</f>
        <v>0.06648611128502802</v>
      </c>
      <c r="AE8" s="103" t="n">
        <f aca="false" ca="false" dt2D="false" dtr="false" t="normal">40*LOG10(V8)</f>
        <v>8.434134612595727</v>
      </c>
      <c r="AF8" s="103" t="n"/>
      <c r="AG8" s="103" t="n">
        <f aca="false" ca="false" dt2D="false" dtr="false" t="normal">$K$24*($K$14/1000000)/2*$O$41*POWER(V8, 2)</f>
        <v>0.0015385337536336734</v>
      </c>
      <c r="AH8" s="103" t="n">
        <f aca="false" ca="false" dt2D="false" dtr="false" t="normal">10*LOG10(AG8)</f>
        <v>-28.12892971398293</v>
      </c>
      <c r="AI8" s="187" t="n">
        <f aca="false" ca="false" dt2D="false" dtr="false" t="normal">$S$9-AE8+$AF$5+AH8</f>
        <v>110.40113097987333</v>
      </c>
      <c r="AJ8" s="174" t="n"/>
      <c r="AK8" s="174" t="n"/>
      <c r="AL8" s="174" t="n"/>
      <c r="AM8" s="174" t="n">
        <f aca="false" ca="false" dt2D="false" dtr="false" t="normal">20*LOG10(V8)</f>
        <v>4.217067306297864</v>
      </c>
      <c r="AN8" s="188" t="n">
        <f aca="false" ca="false" dt2D="false" dtr="false" t="normal">$AJ$5+$AK$5+$AL$5-(AE8+X8)+AM8+200</f>
        <v>102.96050328328111</v>
      </c>
      <c r="AO8" s="174" t="n"/>
      <c r="AP8" s="174" t="n">
        <f aca="false" ca="false" dt2D="false" dtr="false" t="normal">10*LOG10(V8)</f>
        <v>2.108533653148932</v>
      </c>
      <c r="AQ8" s="174" t="n">
        <f aca="false" ca="false" dt2D="false" dtr="false" t="normal">$AJ$5+$AO$5+AP8+$AK$5-(AE8+X8)+197</f>
        <v>117.85196963013219</v>
      </c>
      <c r="AR8" s="174" t="n"/>
      <c r="AS8" s="174" t="n"/>
      <c r="AT8" s="174" t="n"/>
      <c r="AU8" s="174" t="n"/>
      <c r="AV8" s="174" t="n"/>
      <c r="AW8" s="174" t="n"/>
      <c r="AX8" s="103" t="n"/>
      <c r="AY8" s="103" t="n">
        <f aca="false" ca="false" dt2D="false" dtr="false" t="normal">$K$24*($K$14/1000000)/2*($S$38*V8)</f>
        <v>0.023750610037842415</v>
      </c>
      <c r="AZ8" s="103" t="n">
        <f aca="false" ca="false" dt2D="false" dtr="false" t="normal">10*LOG10(AY8)</f>
        <v>-16.24325230979484</v>
      </c>
      <c r="BA8" s="174" t="n">
        <f aca="false" ca="false" dt2D="false" dtr="false" t="normal">$S$9-AE8+$AX$5+AZ8</f>
        <v>142.28680838406143</v>
      </c>
      <c r="BB8" s="0" t="n">
        <f aca="false" ca="false" dt2D="false" dtr="false" t="normal">BB7+$O$34</f>
        <v>22.25</v>
      </c>
      <c r="BC8" s="0" t="n">
        <f aca="false" ca="false" dt2D="false" dtr="false" t="normal">20*LOG10(BB8)</f>
        <v>26.946600306339008</v>
      </c>
      <c r="BD8" s="0" t="n">
        <f aca="false" ca="false" dt2D="false" dtr="false" t="normal">2*$G$8*(BB8/1000)</f>
        <v>2.6017447043219164</v>
      </c>
      <c r="BE8" s="74" t="n">
        <f aca="false" ca="false" dt2D="false" dtr="false" t="normal">$S$11-BC8-BD8+$S$18+$S$36</f>
        <v>143.50103932517442</v>
      </c>
      <c r="BF8" s="0" t="n">
        <f aca="false" ca="false" dt2D="false" dtr="false" t="normal">POWER(10, 0.05*(BE8+$C$27))</f>
        <v>0.01107346879092332</v>
      </c>
      <c r="BG8" s="0" t="n">
        <f aca="false" ca="false" dt2D="false" dtr="false" t="normal">BC8+BD8</f>
        <v>29.548345010660924</v>
      </c>
      <c r="BH8" s="0" t="n">
        <f aca="false" ca="false" dt2D="false" dtr="false" t="normal">POWER(10, 0.05*BG8)</f>
        <v>30.020453635777297</v>
      </c>
      <c r="BI8" s="0" t="n">
        <f aca="false" ca="false" dt2D="false" dtr="false" t="normal">BF8*BH8</f>
        <v>0.3324305564251404</v>
      </c>
      <c r="BL8" s="0" t="n">
        <f aca="false" ca="false" dt2D="false" dtr="false" t="normal">BL7+$O$36</f>
        <v>104.5</v>
      </c>
      <c r="BM8" s="0" t="n">
        <f aca="false" ca="false" dt2D="false" dtr="false" t="normal">20*LOG10(BL8)</f>
        <v>40.38232580894146</v>
      </c>
      <c r="BN8" s="0" t="n">
        <f aca="false" ca="false" dt2D="false" dtr="false" t="normal">2*$G$8*(BL8/1000)</f>
        <v>12.219430184343382</v>
      </c>
      <c r="BO8" s="74" t="n">
        <f aca="false" ca="false" dt2D="false" dtr="false" t="normal">$S$12-BM8-BN8+$S$18+$S$36</f>
        <v>126.46822825583011</v>
      </c>
      <c r="BP8" s="0" t="n">
        <f aca="false" ca="false" dt2D="false" dtr="false" t="normal">POWER(10, 0.05*(BO8+$C$27))</f>
        <v>0.00155827151725478</v>
      </c>
      <c r="BQ8" s="0" t="n">
        <f aca="false" ca="false" dt2D="false" dtr="false" t="normal">BM8+BN8</f>
        <v>52.60175599328484</v>
      </c>
      <c r="BR8" s="0" t="n">
        <f aca="false" ca="false" dt2D="false" dtr="false" t="normal">POWER(10, 0.05*BQ8)</f>
        <v>426.6657674790661</v>
      </c>
      <c r="BS8" s="0" t="n">
        <f aca="false" ca="false" dt2D="false" dtr="false" t="normal">BP8*BR8</f>
        <v>0.6648611128502795</v>
      </c>
      <c r="CD8" s="189" t="n"/>
      <c r="CE8" s="75" t="n"/>
      <c r="CF8" s="75" t="n"/>
      <c r="CG8" s="75" t="n"/>
      <c r="CH8" s="75" t="n"/>
      <c r="CI8" s="75" t="n"/>
      <c r="CJ8" s="75" t="n"/>
      <c r="CK8" s="75" t="n"/>
      <c r="CL8" s="75" t="n"/>
      <c r="CM8" s="75" t="n"/>
      <c r="CS8" s="64" t="n"/>
      <c r="CT8" s="75" t="n"/>
      <c r="CU8" s="75" t="n"/>
      <c r="CV8" s="13" t="n"/>
      <c r="CW8" s="13" t="n"/>
      <c r="CX8" s="168" t="n"/>
      <c r="CY8" s="168" t="n"/>
      <c r="CZ8" s="13" t="n"/>
      <c r="DA8" s="178" t="n">
        <f aca="false" ca="false" dt2D="false" dtr="false" t="normal">DA7+1</f>
        <v>4</v>
      </c>
      <c r="DB8" s="178" t="n">
        <v>0.912</v>
      </c>
      <c r="DC8" s="190" t="n"/>
      <c r="DD8" s="190" t="n"/>
      <c r="DE8" s="178" t="n"/>
      <c r="DF8" s="75" t="n"/>
    </row>
    <row outlineLevel="0" r="9">
      <c r="B9" s="95" t="s">
        <v>53</v>
      </c>
      <c r="C9" s="192" t="s"/>
      <c r="D9" s="193" t="s"/>
      <c r="E9" s="47" t="n"/>
      <c r="F9" s="100" t="s"/>
      <c r="G9" s="203" t="n">
        <f aca="false" ca="false" dt2D="false" dtr="false" t="normal">0.214*C6+0.00016*POWER(C6, 2)</f>
        <v>60.576</v>
      </c>
      <c r="H9" s="92" t="s"/>
      <c r="I9" s="47" t="n"/>
      <c r="J9" s="84" t="n">
        <f aca="false" ca="false" dt2D="false" dtr="false" t="normal">B18</f>
        <v>3</v>
      </c>
      <c r="K9" s="109" t="n">
        <v>100</v>
      </c>
      <c r="L9" s="84" t="s">
        <v>6</v>
      </c>
      <c r="N9" s="84" t="n">
        <f aca="false" ca="false" dt2D="false" dtr="false" t="normal">B18</f>
        <v>3</v>
      </c>
      <c r="O9" s="200" t="n">
        <f aca="false" ca="false" dt2D="false" dtr="false" t="normal">2*K9/$K$24*(1/COS(RADIANS($K$28/2))-1)*POWER(10, 6)</f>
        <v>325.58641082296447</v>
      </c>
      <c r="P9" s="84" t="s">
        <v>5</v>
      </c>
      <c r="R9" s="84" t="n">
        <f aca="false" ca="false" dt2D="false" dtr="false" t="normal">B16</f>
        <v>1</v>
      </c>
      <c r="S9" s="204" t="n">
        <f aca="false" ca="false" dt2D="false" dtr="false" t="normal">10*LOG10(G32)+$S$6+170.8</f>
        <v>196.96419530645198</v>
      </c>
      <c r="T9" s="205" t="n">
        <f aca="false" ca="false" dt2D="false" dtr="false" t="normal">$C$23+20*LOG10(G19/1)</f>
        <v>190.96910013008056</v>
      </c>
      <c r="U9" s="206" t="n"/>
      <c r="V9" s="0" t="n">
        <f aca="false" ca="false" dt2D="false" dtr="false" t="normal">V8+$O$32</f>
        <v>2</v>
      </c>
      <c r="W9" s="67" t="n">
        <f aca="false" ca="false" dt2D="false" dtr="false" t="normal">20*LOG10(V9)</f>
        <v>6.020599913279624</v>
      </c>
      <c r="X9" s="67" t="n">
        <f aca="false" ca="false" dt2D="false" dtr="false" t="normal">2*$G$8*(V9/1000)</f>
        <v>0.23386469252331832</v>
      </c>
      <c r="Y9" s="67" t="n">
        <f aca="false" ca="false" dt2D="false" dtr="false" t="normal">$S$9-W9-X9+$S$18+$S$36</f>
        <v>152.815519643312</v>
      </c>
      <c r="Z9" s="67" t="n">
        <f aca="false" ca="false" dt2D="false" dtr="false" t="normal">Y9+$C$27</f>
        <v>-29.799845962068474</v>
      </c>
      <c r="AA9" s="186" t="n">
        <f aca="false" ca="false" dt2D="false" dtr="false" t="normal">POWER(10, 0.05*(Y9+$C$27))</f>
        <v>0.03235993956785229</v>
      </c>
      <c r="AB9" s="146" t="n">
        <f aca="false" ca="false" dt2D="false" dtr="false" t="normal">W9+X9</f>
        <v>6.2544646058029425</v>
      </c>
      <c r="AC9" s="103" t="n">
        <f aca="false" ca="false" dt2D="false" dtr="false" t="normal">POWER(10, 0.05*AB9)</f>
        <v>2.0545808234783594</v>
      </c>
      <c r="AD9" s="65" t="n">
        <f aca="false" ca="false" dt2D="false" dtr="false" t="normal">AA9*AC9</f>
        <v>0.0664861112850279</v>
      </c>
      <c r="AE9" s="103" t="n">
        <f aca="false" ca="false" dt2D="false" dtr="false" t="normal">40*LOG10(V9)</f>
        <v>12.041199826559248</v>
      </c>
      <c r="AF9" s="103" t="n"/>
      <c r="AG9" s="103" t="n">
        <f aca="false" ca="false" dt2D="false" dtr="false" t="normal">$K$24*($K$14/1000000)/2*$O$41*POWER(V9, 2)</f>
        <v>0.0023305600055042626</v>
      </c>
      <c r="AH9" s="103" t="n">
        <f aca="false" ca="false" dt2D="false" dtr="false" t="normal">10*LOG10(AG9)</f>
        <v>-26.32539710700117</v>
      </c>
      <c r="AI9" s="187" t="n">
        <f aca="false" ca="false" dt2D="false" dtr="false" t="normal">$S$9-AE9+$AF$5+AH9</f>
        <v>108.59759837289157</v>
      </c>
      <c r="AJ9" s="174" t="n"/>
      <c r="AK9" s="174" t="n"/>
      <c r="AL9" s="174" t="n"/>
      <c r="AM9" s="174" t="n">
        <f aca="false" ca="false" dt2D="false" dtr="false" t="normal">20*LOG10(V9)</f>
        <v>6.020599913279624</v>
      </c>
      <c r="AN9" s="188" t="n">
        <f aca="false" ca="false" dt2D="false" dtr="false" t="normal">$AJ$5+$AK$5+$AL$5-(AE9+X9)+AM9+200</f>
        <v>101.11312104645124</v>
      </c>
      <c r="AO9" s="174" t="n"/>
      <c r="AP9" s="174" t="n">
        <f aca="false" ca="false" dt2D="false" dtr="false" t="normal">10*LOG10(V9)</f>
        <v>3.010299956639812</v>
      </c>
      <c r="AQ9" s="174" t="n">
        <f aca="false" ca="false" dt2D="false" dtr="false" t="normal">$AJ$5+$AO$5+AP9+$AK$5-(AE9+X9)+197</f>
        <v>115.10282108981143</v>
      </c>
      <c r="AR9" s="174" t="n"/>
      <c r="AS9" s="174" t="n"/>
      <c r="AT9" s="174" t="n"/>
      <c r="AU9" s="174" t="n"/>
      <c r="AV9" s="174" t="n"/>
      <c r="AW9" s="174" t="n"/>
      <c r="AX9" s="103" t="n"/>
      <c r="AY9" s="103" t="n">
        <f aca="false" ca="false" dt2D="false" dtr="false" t="normal">$K$24*($K$14/1000000)/2*($S$38*V9)</f>
        <v>0.029231520046575282</v>
      </c>
      <c r="AZ9" s="103" t="n">
        <f aca="false" ca="false" dt2D="false" dtr="false" t="normal">10*LOG10(AY9)</f>
        <v>-15.341486006303962</v>
      </c>
      <c r="BA9" s="174" t="n">
        <f aca="false" ca="false" dt2D="false" dtr="false" t="normal">$S$9-AE9+$AX$5+AZ9</f>
        <v>139.58150947358877</v>
      </c>
      <c r="BB9" s="0" t="n">
        <f aca="false" ca="false" dt2D="false" dtr="false" t="normal">BB8+$O$34</f>
        <v>23</v>
      </c>
      <c r="BC9" s="0" t="n">
        <f aca="false" ca="false" dt2D="false" dtr="false" t="normal">20*LOG10(BB9)</f>
        <v>27.234556720351858</v>
      </c>
      <c r="BD9" s="0" t="n">
        <f aca="false" ca="false" dt2D="false" dtr="false" t="normal">2*$G$8*(BB9/1000)</f>
        <v>2.6894439640181607</v>
      </c>
      <c r="BE9" s="74" t="n">
        <f aca="false" ca="false" dt2D="false" dtr="false" t="normal">$S$11-BC9-BD9+$S$18+$S$36</f>
        <v>143.1253836514653</v>
      </c>
      <c r="BF9" s="0" t="n">
        <f aca="false" ca="false" dt2D="false" dtr="false" t="normal">POWER(10, 0.05*(BE9+$C$27))</f>
        <v>0.010604761416495257</v>
      </c>
      <c r="BG9" s="0" t="n">
        <f aca="false" ca="false" dt2D="false" dtr="false" t="normal">BC9+BD9</f>
        <v>29.924000684370018</v>
      </c>
      <c r="BH9" s="0" t="n">
        <f aca="false" ca="false" dt2D="false" dtr="false" t="normal">POWER(10, 0.05*BG9)</f>
        <v>31.347292350024794</v>
      </c>
      <c r="BI9" s="0" t="n">
        <f aca="false" ca="false" dt2D="false" dtr="false" t="normal">BF9*BH9</f>
        <v>0.3324305564251399</v>
      </c>
      <c r="BL9" s="0" t="n">
        <f aca="false" ca="false" dt2D="false" dtr="false" t="normal">BL8+$O$36</f>
        <v>106</v>
      </c>
      <c r="BM9" s="0" t="n">
        <f aca="false" ca="false" dt2D="false" dtr="false" t="normal">20*LOG10(BL9)</f>
        <v>40.506117305295405</v>
      </c>
      <c r="BN9" s="0" t="n">
        <f aca="false" ca="false" dt2D="false" dtr="false" t="normal">2*$G$8*(BL9/1000)</f>
        <v>12.394828703735872</v>
      </c>
      <c r="BO9" s="74" t="n">
        <f aca="false" ca="false" dt2D="false" dtr="false" t="normal">$S$12-BM9-BN9+$S$18+$S$36</f>
        <v>126.16903824008371</v>
      </c>
      <c r="BP9" s="0" t="n">
        <f aca="false" ca="false" dt2D="false" dtr="false" t="normal">POWER(10, 0.05*(BO9+$C$27))</f>
        <v>0.001505509955547275</v>
      </c>
      <c r="BQ9" s="0" t="n">
        <f aca="false" ca="false" dt2D="false" dtr="false" t="normal">BM9+BN9</f>
        <v>52.90094600903127</v>
      </c>
      <c r="BR9" s="0" t="n">
        <f aca="false" ca="false" dt2D="false" dtr="false" t="normal">POWER(10, 0.05*BQ9)</f>
        <v>441.6185428734648</v>
      </c>
      <c r="BS9" s="0" t="n">
        <f aca="false" ca="false" dt2D="false" dtr="false" t="normal">BP9*BR9</f>
        <v>0.6648611128502823</v>
      </c>
      <c r="CD9" s="189" t="n"/>
      <c r="CE9" s="75" t="n"/>
      <c r="CF9" s="75" t="n"/>
      <c r="CG9" s="75" t="n"/>
      <c r="CH9" s="75" t="n"/>
      <c r="CI9" s="75" t="n"/>
      <c r="CJ9" s="75" t="n"/>
      <c r="CK9" s="75" t="n"/>
      <c r="CL9" s="75" t="n"/>
      <c r="CM9" s="75" t="n"/>
      <c r="CS9" s="64" t="n"/>
      <c r="CT9" s="75" t="n"/>
      <c r="CU9" s="75" t="n"/>
      <c r="CV9" s="13" t="n"/>
      <c r="CW9" s="13" t="n"/>
      <c r="CX9" s="168" t="n"/>
      <c r="CY9" s="168" t="n"/>
      <c r="CZ9" s="13" t="n"/>
      <c r="DA9" s="178" t="n">
        <f aca="false" ca="false" dt2D="false" dtr="false" t="normal">DA8+1</f>
        <v>5</v>
      </c>
      <c r="DB9" s="178" t="n">
        <v>0.916</v>
      </c>
      <c r="DC9" s="190" t="n"/>
      <c r="DD9" s="190" t="n"/>
      <c r="DE9" s="178" t="n"/>
      <c r="DF9" s="75" t="n"/>
    </row>
    <row customHeight="true" ht="14.3999996185303" outlineLevel="0" r="10">
      <c r="B10" s="84" t="s">
        <v>175</v>
      </c>
      <c r="C10" s="109" t="n">
        <v>176</v>
      </c>
      <c r="D10" s="84" t="s">
        <v>54</v>
      </c>
      <c r="E10" s="103" t="n"/>
      <c r="F10" s="207" t="s">
        <v>176</v>
      </c>
      <c r="G10" s="208" t="s"/>
      <c r="H10" s="209" t="s"/>
      <c r="I10" s="103" t="n"/>
      <c r="J10" s="84" t="n">
        <f aca="false" ca="false" dt2D="false" dtr="false" t="normal">B19</f>
        <v>4</v>
      </c>
      <c r="K10" s="109" t="n">
        <v>200</v>
      </c>
      <c r="L10" s="84" t="s">
        <v>6</v>
      </c>
      <c r="N10" s="84" t="n">
        <f aca="false" ca="false" dt2D="false" dtr="false" t="normal">B19</f>
        <v>4</v>
      </c>
      <c r="O10" s="200" t="n">
        <f aca="false" ca="false" dt2D="false" dtr="false" t="normal">2*K10/$K$24*(1/COS(RADIANS($K$28/2))-1)*POWER(10, 6)</f>
        <v>651.1728216459289</v>
      </c>
      <c r="P10" s="84" t="s">
        <v>5</v>
      </c>
      <c r="R10" s="84" t="n">
        <f aca="false" ca="false" dt2D="false" dtr="false" t="normal">B17</f>
        <v>2</v>
      </c>
      <c r="S10" s="204" t="n">
        <f aca="false" ca="false" dt2D="false" dtr="false" t="normal">10*LOG10(G33)+$S$6+170.8</f>
        <v>196.96419530645198</v>
      </c>
      <c r="T10" s="205" t="n">
        <f aca="false" ca="false" dt2D="false" dtr="false" t="normal">$C$23+20*LOG10(G20/1)</f>
        <v>190.96910013008056</v>
      </c>
      <c r="U10" s="206" t="n"/>
      <c r="V10" s="0" t="n">
        <f aca="false" ca="false" dt2D="false" dtr="false" t="normal">V9+$O$32</f>
        <v>2.375</v>
      </c>
      <c r="W10" s="67" t="n">
        <f aca="false" ca="false" dt2D="false" dtr="false" t="normal">20*LOG10(V10)</f>
        <v>7.513272279217707</v>
      </c>
      <c r="X10" s="67" t="n">
        <f aca="false" ca="false" dt2D="false" dtr="false" t="normal">2*$G$8*(V10/1000)</f>
        <v>0.2777143223714405</v>
      </c>
      <c r="Y10" s="67" t="n">
        <f aca="false" ca="false" dt2D="false" dtr="false" t="normal">$S$9-W10-X10+$S$18+$S$36</f>
        <v>151.27899764752578</v>
      </c>
      <c r="Z10" s="67" t="n">
        <f aca="false" ca="false" dt2D="false" dtr="false" t="normal">Y10+$C$27</f>
        <v>-31.33636795785469</v>
      </c>
      <c r="AA10" s="186" t="n">
        <f aca="false" ca="false" dt2D="false" dtr="false" t="normal">POWER(10, 0.05*(Y10+$C$27))</f>
        <v>0.027113251471648458</v>
      </c>
      <c r="AB10" s="146" t="n">
        <f aca="false" ca="false" dt2D="false" dtr="false" t="normal">W10+X10</f>
        <v>7.790986601589148</v>
      </c>
      <c r="AC10" s="103" t="n">
        <f aca="false" ca="false" dt2D="false" dtr="false" t="normal">POWER(10, 0.05*AB10)</f>
        <v>2.4521629711047535</v>
      </c>
      <c r="AD10" s="65" t="n">
        <f aca="false" ca="false" dt2D="false" dtr="false" t="normal">AA10*AC10</f>
        <v>0.06648611128502781</v>
      </c>
      <c r="AE10" s="103" t="n">
        <f aca="false" ca="false" dt2D="false" dtr="false" t="normal">40*LOG10(V10)</f>
        <v>15.026544558435415</v>
      </c>
      <c r="AF10" s="103" t="n"/>
      <c r="AG10" s="103" t="n">
        <f aca="false" ca="false" dt2D="false" dtr="false" t="normal">$K$24*($K$14/1000000)/2*$O$41*POWER(V10, 2)</f>
        <v>0.00328645375776187</v>
      </c>
      <c r="AH10" s="103" t="n">
        <f aca="false" ca="false" dt2D="false" dtr="false" t="normal">10*LOG10(AG10)</f>
        <v>-24.83272474106309</v>
      </c>
      <c r="AI10" s="187" t="n">
        <f aca="false" ca="false" dt2D="false" dtr="false" t="normal">$S$9-AE10+$AF$5+AH10</f>
        <v>107.10492600695349</v>
      </c>
      <c r="AJ10" s="174" t="n"/>
      <c r="AK10" s="174" t="n"/>
      <c r="AL10" s="174" t="n"/>
      <c r="AM10" s="174" t="n">
        <f aca="false" ca="false" dt2D="false" dtr="false" t="normal">20*LOG10(V10)</f>
        <v>7.513272279217707</v>
      </c>
      <c r="AN10" s="188" t="n">
        <f aca="false" ca="false" dt2D="false" dtr="false" t="normal">$AJ$5+$AK$5+$AL$5-(AE10+X10)+AM10+200</f>
        <v>99.57659905066502</v>
      </c>
      <c r="AO10" s="174" t="n"/>
      <c r="AP10" s="174" t="n">
        <f aca="false" ca="false" dt2D="false" dtr="false" t="normal">10*LOG10(V10)</f>
        <v>3.7566361396088537</v>
      </c>
      <c r="AQ10" s="174" t="n">
        <f aca="false" ca="false" dt2D="false" dtr="false" t="normal">$AJ$5+$AO$5+AP10+$AK$5-(AE10+X10)+197</f>
        <v>112.81996291105618</v>
      </c>
      <c r="AR10" s="174" t="n"/>
      <c r="AS10" s="174" t="n"/>
      <c r="AT10" s="174" t="n"/>
      <c r="AU10" s="174" t="n"/>
      <c r="AV10" s="174" t="n"/>
      <c r="AW10" s="174" t="n"/>
      <c r="AX10" s="103" t="n"/>
      <c r="AY10" s="103" t="n">
        <f aca="false" ca="false" dt2D="false" dtr="false" t="normal">$K$24*($K$14/1000000)/2*($S$38*V10)</f>
        <v>0.03471243005530815</v>
      </c>
      <c r="AZ10" s="103" t="n">
        <f aca="false" ca="false" dt2D="false" dtr="false" t="normal">10*LOG10(AY10)</f>
        <v>-14.595149823334918</v>
      </c>
      <c r="BA10" s="174" t="n">
        <f aca="false" ca="false" dt2D="false" dtr="false" t="normal">$S$9-AE10+$AX$5+AZ10</f>
        <v>137.34250092468167</v>
      </c>
      <c r="BB10" s="0" t="n">
        <f aca="false" ca="false" dt2D="false" dtr="false" t="normal">BB9+$O$34</f>
        <v>23.75</v>
      </c>
      <c r="BC10" s="0" t="n">
        <f aca="false" ca="false" dt2D="false" dtr="false" t="normal">20*LOG10(BB10)</f>
        <v>27.513272279217706</v>
      </c>
      <c r="BD10" s="0" t="n">
        <f aca="false" ca="false" dt2D="false" dtr="false" t="normal">2*$G$8*(BB10/1000)</f>
        <v>2.7771432237144054</v>
      </c>
      <c r="BE10" s="74" t="n">
        <f aca="false" ca="false" dt2D="false" dtr="false" t="normal">$S$11-BC10-BD10+$S$18+$S$36</f>
        <v>142.7589688329032</v>
      </c>
      <c r="BF10" s="0" t="n">
        <f aca="false" ca="false" dt2D="false" dtr="false" t="normal">POWER(10, 0.05*(BE10+$C$27))</f>
        <v>0.010166703577821195</v>
      </c>
      <c r="BG10" s="0" t="n">
        <f aca="false" ca="false" dt2D="false" dtr="false" t="normal">BC10+BD10</f>
        <v>30.29041550293211</v>
      </c>
      <c r="BH10" s="0" t="n">
        <f aca="false" ca="false" dt2D="false" dtr="false" t="normal">POWER(10, 0.05*BG10)</f>
        <v>32.697968803805914</v>
      </c>
      <c r="BI10" s="0" t="n">
        <f aca="false" ca="false" dt2D="false" dtr="false" t="normal">BF10*BH10</f>
        <v>0.3324305564251394</v>
      </c>
      <c r="BL10" s="0" t="n">
        <f aca="false" ca="false" dt2D="false" dtr="false" t="normal">BL9+$O$36</f>
        <v>107.5</v>
      </c>
      <c r="BM10" s="0" t="n">
        <f aca="false" ca="false" dt2D="false" dtr="false" t="normal">20*LOG10(BL10)</f>
        <v>40.628169285032484</v>
      </c>
      <c r="BN10" s="0" t="n">
        <f aca="false" ca="false" dt2D="false" dtr="false" t="normal">2*$G$8*(BL10/1000)</f>
        <v>12.57022722312836</v>
      </c>
      <c r="BO10" s="74" t="n">
        <f aca="false" ca="false" dt2D="false" dtr="false" t="normal">$S$12-BM10-BN10+$S$18+$S$36</f>
        <v>125.87158774095413</v>
      </c>
      <c r="BP10" s="0" t="n">
        <f aca="false" ca="false" dt2D="false" dtr="false" t="normal">POWER(10, 0.05*(BO10+$C$27))</f>
        <v>0.0014548261769054508</v>
      </c>
      <c r="BQ10" s="0" t="n">
        <f aca="false" ca="false" dt2D="false" dtr="false" t="normal">BM10+BN10</f>
        <v>53.19839650816084</v>
      </c>
      <c r="BR10" s="0" t="n">
        <f aca="false" ca="false" dt2D="false" dtr="false" t="normal">POWER(10, 0.05*BQ10)</f>
        <v>457.0038148918256</v>
      </c>
      <c r="BS10" s="0" t="n">
        <f aca="false" ca="false" dt2D="false" dtr="false" t="normal">BP10*BR10</f>
        <v>0.6648611128502809</v>
      </c>
      <c r="CD10" s="189" t="n"/>
      <c r="CE10" s="75" t="n"/>
      <c r="CF10" s="75" t="n"/>
      <c r="CG10" s="75" t="n"/>
      <c r="CH10" s="75" t="n"/>
      <c r="CI10" s="75" t="n"/>
      <c r="CJ10" s="75" t="n"/>
      <c r="CK10" s="75" t="n"/>
      <c r="CL10" s="75" t="n"/>
      <c r="CM10" s="75" t="n"/>
      <c r="CS10" s="64" t="n"/>
      <c r="CT10" s="75" t="n"/>
      <c r="CU10" s="75" t="n"/>
      <c r="CV10" s="13" t="n"/>
      <c r="CW10" s="13" t="n"/>
      <c r="CX10" s="168" t="n"/>
      <c r="CY10" s="168" t="n"/>
      <c r="CZ10" s="13" t="n"/>
      <c r="DA10" s="178" t="n">
        <f aca="false" ca="false" dt2D="false" dtr="false" t="normal">DA9+1</f>
        <v>6</v>
      </c>
      <c r="DB10" s="178" t="n">
        <v>0.92</v>
      </c>
      <c r="DC10" s="190" t="n"/>
      <c r="DD10" s="190" t="n"/>
      <c r="DE10" s="178" t="n"/>
      <c r="DF10" s="75" t="n"/>
    </row>
    <row outlineLevel="0" r="11">
      <c r="B11" s="84" t="s">
        <v>177</v>
      </c>
      <c r="C11" s="196" t="s"/>
      <c r="D11" s="197" t="s"/>
      <c r="E11" s="103" t="n"/>
      <c r="F11" s="210" t="s"/>
      <c r="G11" s="211" t="s"/>
      <c r="H11" s="212" t="s"/>
      <c r="I11" s="1" t="n"/>
      <c r="J11" s="1" t="n"/>
      <c r="K11" s="1" t="n"/>
      <c r="L11" s="1" t="n"/>
      <c r="R11" s="84" t="n">
        <f aca="false" ca="false" dt2D="false" dtr="false" t="normal">B18</f>
        <v>3</v>
      </c>
      <c r="S11" s="204" t="n">
        <f aca="false" ca="false" dt2D="false" dtr="false" t="normal">10*LOG10(G34)+$S$6+170.8</f>
        <v>210.94359539317236</v>
      </c>
      <c r="T11" s="205" t="n">
        <f aca="false" ca="false" dt2D="false" dtr="false" t="normal">$C$23+20*LOG10(G21/1)</f>
        <v>204.94850021680094</v>
      </c>
      <c r="U11" s="206" t="n"/>
      <c r="V11" s="0" t="n">
        <f aca="false" ca="false" dt2D="false" dtr="false" t="normal">V10+$O$32</f>
        <v>2.75</v>
      </c>
      <c r="W11" s="67" t="n">
        <f aca="false" ca="false" dt2D="false" dtr="false" t="normal">20*LOG10(V11)</f>
        <v>8.786653876605254</v>
      </c>
      <c r="X11" s="67" t="n">
        <f aca="false" ca="false" dt2D="false" dtr="false" t="normal">2*$G$8*(V11/1000)</f>
        <v>0.3215639522195627</v>
      </c>
      <c r="Y11" s="67" t="n">
        <f aca="false" ca="false" dt2D="false" dtr="false" t="normal">$S$9-W11-X11+$S$18+$S$36</f>
        <v>149.96176642029016</v>
      </c>
      <c r="Z11" s="67" t="n">
        <f aca="false" ca="false" dt2D="false" dtr="false" t="normal">Y11+$C$27</f>
        <v>-32.653599185090314</v>
      </c>
      <c r="AA11" s="186" t="n">
        <f aca="false" ca="false" dt2D="false" dtr="false" t="normal">POWER(10, 0.05*(Y11+$C$27))</f>
        <v>0.023298075094117614</v>
      </c>
      <c r="AB11" s="146" t="n">
        <f aca="false" ca="false" dt2D="false" dtr="false" t="normal">W11+X11</f>
        <v>9.108217828824817</v>
      </c>
      <c r="AC11" s="103" t="n">
        <f aca="false" ca="false" dt2D="false" dtr="false" t="normal">POWER(10, 0.05*AB11)</f>
        <v>2.8537169279626373</v>
      </c>
      <c r="AD11" s="65" t="n">
        <f aca="false" ca="false" dt2D="false" dtr="false" t="normal">AA11*AC11</f>
        <v>0.06648611128502815</v>
      </c>
      <c r="AE11" s="103" t="n">
        <f aca="false" ca="false" dt2D="false" dtr="false" t="normal">40*LOG10(V11)</f>
        <v>17.573307753210507</v>
      </c>
      <c r="AF11" s="103" t="n"/>
      <c r="AG11" s="103" t="n">
        <f aca="false" ca="false" dt2D="false" dtr="false" t="normal">$K$24*($K$14/1000000)/2*$O$41*POWER(V11, 2)</f>
        <v>0.004406215010406497</v>
      </c>
      <c r="AH11" s="103" t="n">
        <f aca="false" ca="false" dt2D="false" dtr="false" t="normal">10*LOG10(AG11)</f>
        <v>-23.55934314367554</v>
      </c>
      <c r="AI11" s="187" t="n">
        <f aca="false" ca="false" dt2D="false" dtr="false" t="normal">$S$9-AE11+$AF$5+AH11</f>
        <v>105.83154440956594</v>
      </c>
      <c r="AJ11" s="174" t="n"/>
      <c r="AK11" s="174" t="n"/>
      <c r="AL11" s="174" t="n"/>
      <c r="AM11" s="174" t="n">
        <f aca="false" ca="false" dt2D="false" dtr="false" t="normal">20*LOG10(V11)</f>
        <v>8.786653876605254</v>
      </c>
      <c r="AN11" s="188" t="n">
        <f aca="false" ca="false" dt2D="false" dtr="false" t="normal">$AJ$5+$AK$5+$AL$5-(AE11+X11)+AM11+200</f>
        <v>98.25936782342937</v>
      </c>
      <c r="AO11" s="174" t="n"/>
      <c r="AP11" s="174" t="n">
        <f aca="false" ca="false" dt2D="false" dtr="false" t="normal">10*LOG10(V11)</f>
        <v>4.393326938302627</v>
      </c>
      <c r="AQ11" s="174" t="n">
        <f aca="false" ca="false" dt2D="false" dtr="false" t="normal">$AJ$5+$AO$5+AP11+$AK$5-(AE11+X11)+197</f>
        <v>110.86604088512675</v>
      </c>
      <c r="AR11" s="174" t="n"/>
      <c r="AS11" s="174" t="n"/>
      <c r="AT11" s="174" t="n"/>
      <c r="AU11" s="174" t="n"/>
      <c r="AV11" s="174" t="n"/>
      <c r="AW11" s="174" t="n"/>
      <c r="AX11" s="103" t="n"/>
      <c r="AY11" s="103" t="n">
        <f aca="false" ca="false" dt2D="false" dtr="false" t="normal">$K$24*($K$14/1000000)/2*($S$38*V11)</f>
        <v>0.04019334006404102</v>
      </c>
      <c r="AZ11" s="103" t="n">
        <f aca="false" ca="false" dt2D="false" dtr="false" t="normal">10*LOG10(AY11)</f>
        <v>-13.958459024641146</v>
      </c>
      <c r="BA11" s="174" t="n">
        <f aca="false" ca="false" dt2D="false" dtr="false" t="normal">$S$9-AE11+$AX$5+AZ11</f>
        <v>135.43242852860033</v>
      </c>
      <c r="BB11" s="0" t="n">
        <f aca="false" ca="false" dt2D="false" dtr="false" t="normal">BB10+$O$34</f>
        <v>24.5</v>
      </c>
      <c r="BC11" s="0" t="n">
        <f aca="false" ca="false" dt2D="false" dtr="false" t="normal">20*LOG10(BB11)</f>
        <v>27.78332168729065</v>
      </c>
      <c r="BD11" s="0" t="n">
        <f aca="false" ca="false" dt2D="false" dtr="false" t="normal">2*$G$8*(BB11/1000)</f>
        <v>2.8648424834106496</v>
      </c>
      <c r="BE11" s="74" t="n">
        <f aca="false" ca="false" dt2D="false" dtr="false" t="normal">$S$11-BC11-BD11+$S$18+$S$36</f>
        <v>142.40122016513402</v>
      </c>
      <c r="BF11" s="0" t="n">
        <f aca="false" ca="false" dt2D="false" dtr="false" t="normal">POWER(10, 0.05*(BE11+$C$27))</f>
        <v>0.009756470325834992</v>
      </c>
      <c r="BG11" s="0" t="n">
        <f aca="false" ca="false" dt2D="false" dtr="false" t="normal">BC11+BD11</f>
        <v>30.6481641707013</v>
      </c>
      <c r="BH11" s="0" t="n">
        <f aca="false" ca="false" dt2D="false" dtr="false" t="normal">POWER(10, 0.05*BG11)</f>
        <v>34.07283016531789</v>
      </c>
      <c r="BI11" s="0" t="n">
        <f aca="false" ca="false" dt2D="false" dtr="false" t="normal">BF11*BH11</f>
        <v>0.33243055642513936</v>
      </c>
      <c r="BL11" s="0" t="n">
        <f aca="false" ca="false" dt2D="false" dtr="false" t="normal">BL10+$O$36</f>
        <v>109</v>
      </c>
      <c r="BM11" s="0" t="n">
        <f aca="false" ca="false" dt2D="false" dtr="false" t="normal">20*LOG10(BL11)</f>
        <v>40.748529958812476</v>
      </c>
      <c r="BN11" s="0" t="n">
        <f aca="false" ca="false" dt2D="false" dtr="false" t="normal">2*$G$8*(BL11/1000)</f>
        <v>12.745625742520849</v>
      </c>
      <c r="BO11" s="74" t="n">
        <f aca="false" ca="false" dt2D="false" dtr="false" t="normal">$S$12-BM11-BN11+$S$18+$S$36</f>
        <v>125.57582854778165</v>
      </c>
      <c r="BP11" s="0" t="n">
        <f aca="false" ca="false" dt2D="false" dtr="false" t="normal">POWER(10, 0.05*(BO11+$C$27))</f>
        <v>0.0014061224659482911</v>
      </c>
      <c r="BQ11" s="0" t="n">
        <f aca="false" ca="false" dt2D="false" dtr="false" t="normal">BM11+BN11</f>
        <v>53.49415570133333</v>
      </c>
      <c r="BR11" s="0" t="n">
        <f aca="false" ca="false" dt2D="false" dtr="false" t="normal">POWER(10, 0.05*BQ11)</f>
        <v>472.83300633554575</v>
      </c>
      <c r="BS11" s="0" t="n">
        <f aca="false" ca="false" dt2D="false" dtr="false" t="normal">BP11*BR11</f>
        <v>0.6648611128502815</v>
      </c>
      <c r="CD11" s="189" t="n"/>
      <c r="CE11" s="75" t="n"/>
      <c r="CF11" s="75" t="n"/>
      <c r="CG11" s="75" t="n"/>
      <c r="CH11" s="75" t="n"/>
      <c r="CI11" s="75" t="n"/>
      <c r="CJ11" s="75" t="n"/>
      <c r="CK11" s="75" t="n"/>
      <c r="CL11" s="75" t="n"/>
      <c r="CM11" s="75" t="n"/>
      <c r="CS11" s="64" t="n"/>
      <c r="CT11" s="75" t="n"/>
      <c r="CU11" s="75" t="n"/>
      <c r="CV11" s="13" t="n"/>
      <c r="CW11" s="13" t="n"/>
      <c r="CX11" s="168" t="n"/>
      <c r="CY11" s="168" t="n"/>
      <c r="CZ11" s="13" t="n"/>
      <c r="DA11" s="178" t="n">
        <f aca="false" ca="false" dt2D="false" dtr="false" t="normal">DA10+1</f>
        <v>7</v>
      </c>
      <c r="DB11" s="178" t="n">
        <v>0.922</v>
      </c>
      <c r="DC11" s="190" t="n"/>
      <c r="DD11" s="190" t="n"/>
      <c r="DE11" s="178" t="n"/>
      <c r="DF11" s="75" t="n"/>
    </row>
    <row outlineLevel="0" r="12">
      <c r="B12" s="95" t="s">
        <v>72</v>
      </c>
      <c r="C12" s="109" t="n">
        <v>0.4</v>
      </c>
      <c r="D12" s="84" t="n"/>
      <c r="E12" s="103" t="n"/>
      <c r="F12" s="213" t="s"/>
      <c r="G12" s="214" t="s"/>
      <c r="H12" s="215" t="s"/>
      <c r="I12" s="1" t="n"/>
      <c r="J12" s="84" t="s">
        <v>93</v>
      </c>
      <c r="K12" s="196" t="s"/>
      <c r="L12" s="197" t="s"/>
      <c r="N12" s="129" t="s">
        <v>178</v>
      </c>
      <c r="O12" s="183" t="s"/>
      <c r="P12" s="184" t="s"/>
      <c r="R12" s="84" t="n">
        <f aca="false" ca="false" dt2D="false" dtr="false" t="normal">B19</f>
        <v>4</v>
      </c>
      <c r="S12" s="204" t="n">
        <f aca="false" ca="false" dt2D="false" dtr="false" t="normal">10*LOG10(G35)+$S$6+170.8</f>
        <v>216.96419530645198</v>
      </c>
      <c r="T12" s="205" t="n">
        <f aca="false" ca="false" dt2D="false" dtr="false" t="normal">$C$23+20*LOG10(G22/1)</f>
        <v>210.96910013008056</v>
      </c>
      <c r="U12" s="206" t="n"/>
      <c r="V12" s="0" t="n">
        <f aca="false" ca="false" dt2D="false" dtr="false" t="normal">V11+$O$32</f>
        <v>3.125</v>
      </c>
      <c r="W12" s="67" t="n">
        <f aca="false" ca="false" dt2D="false" dtr="false" t="normal">20*LOG10(V12)</f>
        <v>9.89700043360188</v>
      </c>
      <c r="X12" s="67" t="n">
        <f aca="false" ca="false" dt2D="false" dtr="false" t="normal">2*$G$8*(V12/1000)</f>
        <v>0.36541358206768493</v>
      </c>
      <c r="Y12" s="67" t="n">
        <f aca="false" ca="false" dt2D="false" dtr="false" t="normal">$S$9-W12-X12+$S$18+$S$36</f>
        <v>148.8075702334454</v>
      </c>
      <c r="Z12" s="67" t="n">
        <f aca="false" ca="false" dt2D="false" dtr="false" t="normal">Y12+$C$27</f>
        <v>-33.80779537193507</v>
      </c>
      <c r="AA12" s="186" t="n">
        <f aca="false" ca="false" dt2D="false" dtr="false" t="normal">POWER(10, 0.05*(Y12+$C$27))</f>
        <v>0.02039906357196635</v>
      </c>
      <c r="AB12" s="146" t="n">
        <f aca="false" ca="false" dt2D="false" dtr="false" t="normal">W12+X12</f>
        <v>10.262414015669565</v>
      </c>
      <c r="AC12" s="103" t="n">
        <f aca="false" ca="false" dt2D="false" dtr="false" t="normal">POWER(10, 0.05*AB12)</f>
        <v>3.2592727136944357</v>
      </c>
      <c r="AD12" s="65" t="n">
        <f aca="false" ca="false" dt2D="false" dtr="false" t="normal">AA12*AC12</f>
        <v>0.06648611128502808</v>
      </c>
      <c r="AE12" s="103" t="n">
        <f aca="false" ca="false" dt2D="false" dtr="false" t="normal">40*LOG10(V12)</f>
        <v>19.79400086720376</v>
      </c>
      <c r="AF12" s="103" t="n"/>
      <c r="AG12" s="103" t="n">
        <f aca="false" ca="false" dt2D="false" dtr="false" t="normal">$K$24*($K$14/1000000)/2*$O$41*POWER(V12, 2)</f>
        <v>0.005689843763438141</v>
      </c>
      <c r="AH12" s="103" t="n">
        <f aca="false" ca="false" dt2D="false" dtr="false" t="normal">10*LOG10(AG12)</f>
        <v>-22.448996586678916</v>
      </c>
      <c r="AI12" s="187" t="n">
        <f aca="false" ca="false" dt2D="false" dtr="false" t="normal">$S$9-AE12+$AF$5+AH12</f>
        <v>104.72119785256932</v>
      </c>
      <c r="AJ12" s="174" t="n"/>
      <c r="AK12" s="174" t="n"/>
      <c r="AL12" s="174" t="n"/>
      <c r="AM12" s="174" t="n">
        <f aca="false" ca="false" dt2D="false" dtr="false" t="normal">20*LOG10(V12)</f>
        <v>9.89700043360188</v>
      </c>
      <c r="AN12" s="188" t="n">
        <f aca="false" ca="false" dt2D="false" dtr="false" t="normal">$AJ$5+$AK$5+$AL$5-(AE12+X12)+AM12+200</f>
        <v>97.1051716365846</v>
      </c>
      <c r="AO12" s="174" t="n"/>
      <c r="AP12" s="174" t="n">
        <f aca="false" ca="false" dt2D="false" dtr="false" t="normal">10*LOG10(V12)</f>
        <v>4.94850021680094</v>
      </c>
      <c r="AQ12" s="174" t="n">
        <f aca="false" ca="false" dt2D="false" dtr="false" t="normal">$AJ$5+$AO$5+AP12+$AK$5-(AE12+X12)+197</f>
        <v>109.15667141978369</v>
      </c>
      <c r="AR12" s="174" t="n"/>
      <c r="AS12" s="174" t="n"/>
      <c r="AT12" s="174" t="n"/>
      <c r="AU12" s="174" t="n"/>
      <c r="AV12" s="174" t="n"/>
      <c r="AW12" s="174" t="n"/>
      <c r="AX12" s="103" t="n"/>
      <c r="AY12" s="103" t="n">
        <f aca="false" ca="false" dt2D="false" dtr="false" t="normal">$K$24*($K$14/1000000)/2*($S$38*V12)</f>
        <v>0.04567425007277388</v>
      </c>
      <c r="AZ12" s="103" t="n">
        <f aca="false" ca="false" dt2D="false" dtr="false" t="normal">10*LOG10(AY12)</f>
        <v>-13.403285746142831</v>
      </c>
      <c r="BA12" s="174" t="n">
        <f aca="false" ca="false" dt2D="false" dtr="false" t="normal">$S$9-AE12+$AX$5+AZ12</f>
        <v>133.7669086931054</v>
      </c>
      <c r="BB12" s="0" t="n">
        <f aca="false" ca="false" dt2D="false" dtr="false" t="normal">BB11+$O$34</f>
        <v>25.25</v>
      </c>
      <c r="BC12" s="0" t="n">
        <f aca="false" ca="false" dt2D="false" dtr="false" t="normal">20*LOG10(BB12)</f>
        <v>28.045227649093604</v>
      </c>
      <c r="BD12" s="0" t="n">
        <f aca="false" ca="false" dt2D="false" dtr="false" t="normal">2*$G$8*(BB12/1000)</f>
        <v>2.952541743106894</v>
      </c>
      <c r="BE12" s="74" t="n">
        <f aca="false" ca="false" dt2D="false" dtr="false" t="normal">$S$11-BC12-BD12+$S$18+$S$36</f>
        <v>142.05161494363483</v>
      </c>
      <c r="BF12" s="0" t="n">
        <f aca="false" ca="false" dt2D="false" dtr="false" t="normal">POWER(10, 0.05*(BE12+$C$27))</f>
        <v>0.009371572448367248</v>
      </c>
      <c r="BG12" s="0" t="n">
        <f aca="false" ca="false" dt2D="false" dtr="false" t="normal">BC12+BD12</f>
        <v>30.9977693922005</v>
      </c>
      <c r="BH12" s="0" t="n">
        <f aca="false" ca="false" dt2D="false" dtr="false" t="normal">POWER(10, 0.05*BG12)</f>
        <v>35.47222819400572</v>
      </c>
      <c r="BI12" s="0" t="n">
        <f aca="false" ca="false" dt2D="false" dtr="false" t="normal">BF12*BH12</f>
        <v>0.3324305564251399</v>
      </c>
      <c r="BL12" s="0" t="n">
        <f aca="false" ca="false" dt2D="false" dtr="false" t="normal">BL11+$O$36</f>
        <v>110.5</v>
      </c>
      <c r="BM12" s="0" t="n">
        <f aca="false" ca="false" dt2D="false" dtr="false" t="normal">20*LOG10(BL12)</f>
        <v>40.86724556042259</v>
      </c>
      <c r="BN12" s="0" t="n">
        <f aca="false" ca="false" dt2D="false" dtr="false" t="normal">2*$G$8*(BL12/1000)</f>
        <v>12.921024261913338</v>
      </c>
      <c r="BO12" s="74" t="n">
        <f aca="false" ca="false" dt2D="false" dtr="false" t="normal">$S$12-BM12-BN12+$S$18+$S$36</f>
        <v>125.28171442677903</v>
      </c>
      <c r="BP12" s="0" t="n">
        <f aca="false" ca="false" dt2D="false" dtr="false" t="normal">POWER(10, 0.05*(BO12+$C$27))</f>
        <v>0.0013593066484676405</v>
      </c>
      <c r="BQ12" s="0" t="n">
        <f aca="false" ca="false" dt2D="false" dtr="false" t="normal">BM12+BN12</f>
        <v>53.78826982233593</v>
      </c>
      <c r="BR12" s="0" t="n">
        <f aca="false" ca="false" dt2D="false" dtr="false" t="normal">POWER(10, 0.05*BQ12)</f>
        <v>489.11782606212114</v>
      </c>
      <c r="BS12" s="0" t="n">
        <f aca="false" ca="false" dt2D="false" dtr="false" t="normal">BP12*BR12</f>
        <v>0.6648611128502803</v>
      </c>
      <c r="CD12" s="189" t="n"/>
      <c r="CE12" s="75" t="n"/>
      <c r="CF12" s="75" t="n"/>
      <c r="CG12" s="75" t="n"/>
      <c r="CH12" s="75" t="n"/>
      <c r="CI12" s="75" t="n"/>
      <c r="CJ12" s="75" t="n"/>
      <c r="CK12" s="75" t="n"/>
      <c r="CL12" s="75" t="n"/>
      <c r="CM12" s="75" t="n"/>
      <c r="CS12" s="64" t="n"/>
      <c r="CT12" s="75" t="n"/>
      <c r="CU12" s="75" t="n"/>
      <c r="CV12" s="13" t="n"/>
      <c r="CW12" s="13" t="n"/>
      <c r="CX12" s="168" t="n"/>
      <c r="CY12" s="168" t="n"/>
      <c r="CZ12" s="13" t="n"/>
      <c r="DA12" s="178" t="n">
        <f aca="false" ca="false" dt2D="false" dtr="false" t="normal">DA11+1</f>
        <v>8</v>
      </c>
      <c r="DB12" s="178" t="n">
        <v>0.924</v>
      </c>
      <c r="DC12" s="190" t="n"/>
      <c r="DD12" s="190" t="n"/>
      <c r="DE12" s="178" t="n"/>
      <c r="DF12" s="75" t="n"/>
    </row>
    <row outlineLevel="0" r="13">
      <c r="B13" s="47" t="n"/>
      <c r="C13" s="103" t="n"/>
      <c r="D13" s="103" t="n"/>
      <c r="E13" s="103" t="n"/>
      <c r="F13" s="1" t="n"/>
      <c r="G13" s="1" t="n"/>
      <c r="H13" s="1" t="n"/>
      <c r="I13" s="1" t="n"/>
      <c r="J13" s="95" t="s">
        <v>95</v>
      </c>
      <c r="K13" s="192" t="s"/>
      <c r="L13" s="193" t="s"/>
      <c r="N13" s="84" t="s">
        <v>179</v>
      </c>
      <c r="O13" s="196" t="s"/>
      <c r="P13" s="197" t="s"/>
      <c r="R13" s="1" t="n"/>
      <c r="S13" s="165" t="n"/>
      <c r="T13" s="1" t="n"/>
      <c r="U13" s="1" t="n"/>
      <c r="V13" s="0" t="n">
        <f aca="false" ca="false" dt2D="false" dtr="false" t="normal">V12+$O$32</f>
        <v>3.5</v>
      </c>
      <c r="W13" s="67" t="n">
        <f aca="false" ca="false" dt2D="false" dtr="false" t="normal">20*LOG10(V13)</f>
        <v>10.881360887005513</v>
      </c>
      <c r="X13" s="67" t="n">
        <f aca="false" ca="false" dt2D="false" dtr="false" t="normal">2*$G$8*(V13/1000)</f>
        <v>0.40926321191580706</v>
      </c>
      <c r="Y13" s="67" t="n">
        <f aca="false" ca="false" dt2D="false" dtr="false" t="normal">$S$9-W13-X13+$S$18+$S$36</f>
        <v>147.77936015019364</v>
      </c>
      <c r="Z13" s="67" t="n">
        <f aca="false" ca="false" dt2D="false" dtr="false" t="normal">Y13+$C$27</f>
        <v>-34.836005455186836</v>
      </c>
      <c r="AA13" s="186" t="n">
        <f aca="false" ca="false" dt2D="false" dtr="false" t="normal">POWER(10, 0.05*(Y13+$C$27))</f>
        <v>0.018121732995203362</v>
      </c>
      <c r="AB13" s="146" t="n">
        <f aca="false" ca="false" dt2D="false" dtr="false" t="normal">W13+X13</f>
        <v>11.29062409892132</v>
      </c>
      <c r="AC13" s="103" t="n">
        <f aca="false" ca="false" dt2D="false" dtr="false" t="normal">POWER(10, 0.05*AB13)</f>
        <v>3.6688605500713543</v>
      </c>
      <c r="AD13" s="65" t="n">
        <f aca="false" ca="false" dt2D="false" dtr="false" t="normal">AA13*AC13</f>
        <v>0.06648611128502802</v>
      </c>
      <c r="AE13" s="103" t="n">
        <f aca="false" ca="false" dt2D="false" dtr="false" t="normal">40*LOG10(V13)</f>
        <v>21.762721774011027</v>
      </c>
      <c r="AF13" s="103" t="n"/>
      <c r="AG13" s="103" t="n">
        <f aca="false" ca="false" dt2D="false" dtr="false" t="normal">$K$24*($K$14/1000000)/2*$O$41*POWER(V13, 2)</f>
        <v>0.007137340016856804</v>
      </c>
      <c r="AH13" s="103" t="n">
        <f aca="false" ca="false" dt2D="false" dtr="false" t="normal">10*LOG10(AG13)</f>
        <v>-21.46463613327528</v>
      </c>
      <c r="AI13" s="187" t="n">
        <f aca="false" ca="false" dt2D="false" dtr="false" t="normal">$S$9-AE13+$AF$5+AH13</f>
        <v>103.73683739916568</v>
      </c>
      <c r="AJ13" s="174" t="n"/>
      <c r="AK13" s="174" t="n"/>
      <c r="AL13" s="174" t="n"/>
      <c r="AM13" s="174" t="n">
        <f aca="false" ca="false" dt2D="false" dtr="false" t="normal">20*LOG10(V13)</f>
        <v>10.881360887005513</v>
      </c>
      <c r="AN13" s="188" t="n">
        <f aca="false" ca="false" dt2D="false" dtr="false" t="normal">$AJ$5+$AK$5+$AL$5-(AE13+X13)+AM13+200</f>
        <v>96.07696155333286</v>
      </c>
      <c r="AO13" s="174" t="n"/>
      <c r="AP13" s="174" t="n">
        <f aca="false" ca="false" dt2D="false" dtr="false" t="normal">10*LOG10(V13)</f>
        <v>5.440680443502757</v>
      </c>
      <c r="AQ13" s="174" t="n">
        <f aca="false" ca="false" dt2D="false" dtr="false" t="normal">$AJ$5+$AO$5+AP13+$AK$5-(AE13+X13)+197</f>
        <v>107.63628110983012</v>
      </c>
      <c r="AR13" s="174" t="n"/>
      <c r="AS13" s="174" t="n"/>
      <c r="AT13" s="174" t="n"/>
      <c r="AU13" s="174" t="n"/>
      <c r="AV13" s="174" t="n"/>
      <c r="AW13" s="174" t="n"/>
      <c r="AX13" s="103" t="n"/>
      <c r="AY13" s="103" t="n">
        <f aca="false" ca="false" dt2D="false" dtr="false" t="normal">$K$24*($K$14/1000000)/2*($S$38*V13)</f>
        <v>0.051155160081506744</v>
      </c>
      <c r="AZ13" s="103" t="n">
        <f aca="false" ca="false" dt2D="false" dtr="false" t="normal">10*LOG10(AY13)</f>
        <v>-12.911105519441017</v>
      </c>
      <c r="BA13" s="174" t="n">
        <f aca="false" ca="false" dt2D="false" dtr="false" t="normal">$S$9-AE13+$AX$5+AZ13</f>
        <v>132.29036801299995</v>
      </c>
      <c r="BB13" s="0" t="n">
        <f aca="false" ca="false" dt2D="false" dtr="false" t="normal">BB12+$O$34</f>
        <v>26</v>
      </c>
      <c r="BC13" s="0" t="n">
        <f aca="false" ca="false" dt2D="false" dtr="false" t="normal">20*LOG10(BB13)</f>
        <v>28.29946695941636</v>
      </c>
      <c r="BD13" s="0" t="n">
        <f aca="false" ca="false" dt2D="false" dtr="false" t="normal">2*$G$8*(BB13/1000)</f>
        <v>3.040241002803138</v>
      </c>
      <c r="BE13" s="74" t="n">
        <f aca="false" ca="false" dt2D="false" dtr="false" t="normal">$S$11-BC13-BD13+$S$18+$S$36</f>
        <v>141.70967637361585</v>
      </c>
      <c r="BF13" s="0" t="n">
        <f aca="false" ca="false" dt2D="false" dtr="false" t="normal">POWER(10, 0.05*(BE13+$C$27))</f>
        <v>0.009009808045584836</v>
      </c>
      <c r="BG13" s="0" t="n">
        <f aca="false" ca="false" dt2D="false" dtr="false" t="normal">BC13+BD13</f>
        <v>31.3397079622195</v>
      </c>
      <c r="BH13" s="0" t="n">
        <f aca="false" ca="false" dt2D="false" dtr="false" t="normal">POWER(10, 0.05*BG13)</f>
        <v>36.896519297993805</v>
      </c>
      <c r="BI13" s="0" t="n">
        <f aca="false" ca="false" dt2D="false" dtr="false" t="normal">BF13*BH13</f>
        <v>0.33243055642514074</v>
      </c>
      <c r="BL13" s="0" t="n">
        <f aca="false" ca="false" dt2D="false" dtr="false" t="normal">BL12+$O$36</f>
        <v>112</v>
      </c>
      <c r="BM13" s="0" t="n">
        <f aca="false" ca="false" dt2D="false" dtr="false" t="normal">20*LOG10(BL13)</f>
        <v>40.98436045340363</v>
      </c>
      <c r="BN13" s="0" t="n">
        <f aca="false" ca="false" dt2D="false" dtr="false" t="normal">2*$G$8*(BL13/1000)</f>
        <v>13.096422781305826</v>
      </c>
      <c r="BO13" s="74" t="n">
        <f aca="false" ca="false" dt2D="false" dtr="false" t="normal">$S$12-BM13-BN13+$S$18+$S$36</f>
        <v>124.98920101440551</v>
      </c>
      <c r="BP13" s="0" t="n">
        <f aca="false" ca="false" dt2D="false" dtr="false" t="normal">POWER(10, 0.05*(BO13+$C$27))</f>
        <v>0.0013142917157254821</v>
      </c>
      <c r="BQ13" s="0" t="n">
        <f aca="false" ca="false" dt2D="false" dtr="false" t="normal">BM13+BN13</f>
        <v>54.08078323470946</v>
      </c>
      <c r="BR13" s="0" t="n">
        <f aca="false" ca="false" dt2D="false" dtr="false" t="normal">POWER(10, 0.05*BQ13)</f>
        <v>505.87027590239387</v>
      </c>
      <c r="BS13" s="0" t="n">
        <f aca="false" ca="false" dt2D="false" dtr="false" t="normal">BP13*BR13</f>
        <v>0.6648611128502803</v>
      </c>
      <c r="CD13" s="189" t="n"/>
      <c r="CE13" s="75" t="n"/>
      <c r="CF13" s="75" t="n"/>
      <c r="CG13" s="75" t="n"/>
      <c r="CH13" s="75" t="n"/>
      <c r="CI13" s="75" t="n"/>
      <c r="CJ13" s="75" t="n"/>
      <c r="CK13" s="75" t="n"/>
      <c r="CL13" s="75" t="n"/>
      <c r="CM13" s="75" t="n"/>
      <c r="CS13" s="64" t="n"/>
      <c r="CT13" s="75" t="n"/>
      <c r="CU13" s="75" t="n"/>
      <c r="CV13" s="13" t="n"/>
      <c r="CW13" s="13" t="n"/>
      <c r="CX13" s="168" t="n"/>
      <c r="CY13" s="168" t="n"/>
      <c r="CZ13" s="13" t="n"/>
      <c r="DA13" s="178" t="n">
        <f aca="false" ca="false" dt2D="false" dtr="false" t="normal">DA12+1</f>
        <v>9</v>
      </c>
      <c r="DB13" s="178" t="n">
        <v>0.926</v>
      </c>
      <c r="DC13" s="190" t="n"/>
      <c r="DD13" s="190" t="n"/>
      <c r="DE13" s="178" t="n"/>
      <c r="DF13" s="75" t="n"/>
    </row>
    <row outlineLevel="0" r="14">
      <c r="B14" s="95" t="s">
        <v>180</v>
      </c>
      <c r="C14" s="192" t="s"/>
      <c r="D14" s="193" t="s"/>
      <c r="E14" s="47" t="n"/>
      <c r="F14" s="175" t="s">
        <v>181</v>
      </c>
      <c r="G14" s="198" t="s"/>
      <c r="H14" s="199" t="s"/>
      <c r="I14" s="103" t="n"/>
      <c r="J14" s="84" t="n">
        <f aca="false" ca="false" dt2D="false" dtr="false" t="normal">B16</f>
        <v>1</v>
      </c>
      <c r="K14" s="109" t="n">
        <v>120</v>
      </c>
      <c r="L14" s="84" t="s">
        <v>5</v>
      </c>
      <c r="N14" s="84" t="n">
        <f aca="false" ca="false" dt2D="false" dtr="false" t="normal">B16</f>
        <v>1</v>
      </c>
      <c r="O14" s="200" t="n">
        <f aca="false" ca="false" dt2D="false" dtr="false" t="normal">4*$K$24*(K14/1000000)/POWER(RADIANS($K$28), 2)</f>
        <v>36.93157143763212</v>
      </c>
      <c r="P14" s="84" t="s">
        <v>6</v>
      </c>
      <c r="R14" s="129" t="s">
        <v>182</v>
      </c>
      <c r="S14" s="183" t="s"/>
      <c r="T14" s="184" t="s"/>
      <c r="U14" s="12" t="n"/>
      <c r="V14" s="0" t="n">
        <f aca="false" ca="false" dt2D="false" dtr="false" t="normal">V13+$O$32</f>
        <v>3.875</v>
      </c>
      <c r="W14" s="67" t="n">
        <f aca="false" ca="false" dt2D="false" dtr="false" t="normal">20*LOG10(V14)</f>
        <v>11.765434136846583</v>
      </c>
      <c r="X14" s="67" t="n">
        <f aca="false" ca="false" dt2D="false" dtr="false" t="normal">2*$G$8*(V14/1000)</f>
        <v>0.45311284176392924</v>
      </c>
      <c r="Y14" s="67" t="n">
        <f aca="false" ca="false" dt2D="false" dtr="false" t="normal">$S$9-W14-X14+$S$18+$S$36</f>
        <v>146.85143727050445</v>
      </c>
      <c r="Z14" s="67" t="n">
        <f aca="false" ca="false" dt2D="false" dtr="false" t="normal">Y14+$C$27</f>
        <v>-35.76392833487603</v>
      </c>
      <c r="AA14" s="186" t="n">
        <f aca="false" ca="false" dt2D="false" dtr="false" t="normal">POWER(10, 0.05*(Y14+$C$27))</f>
        <v>0.016285593236132347</v>
      </c>
      <c r="AB14" s="146" t="n">
        <f aca="false" ca="false" dt2D="false" dtr="false" t="normal">W14+X14</f>
        <v>12.218546978610512</v>
      </c>
      <c r="AC14" s="103" t="n">
        <f aca="false" ca="false" dt2D="false" dtr="false" t="normal">POWER(10, 0.05*AB14)</f>
        <v>4.082510862270422</v>
      </c>
      <c r="AD14" s="65" t="n">
        <f aca="false" ca="false" dt2D="false" dtr="false" t="normal">AA14*AC14</f>
        <v>0.06648611128502803</v>
      </c>
      <c r="AE14" s="103" t="n">
        <f aca="false" ca="false" dt2D="false" dtr="false" t="normal">40*LOG10(V14)</f>
        <v>23.530868273693166</v>
      </c>
      <c r="AF14" s="103" t="n"/>
      <c r="AG14" s="103" t="n">
        <f aca="false" ca="false" dt2D="false" dtr="false" t="normal">$K$24*($K$14/1000000)/2*$O$41*POWER(V14, 2)</f>
        <v>0.008748703770662485</v>
      </c>
      <c r="AH14" s="103" t="n">
        <f aca="false" ca="false" dt2D="false" dtr="false" t="normal">10*LOG10(AG14)</f>
        <v>-20.58056288343421</v>
      </c>
      <c r="AI14" s="187" t="n">
        <f aca="false" ca="false" dt2D="false" dtr="false" t="normal">$S$9-AE14+$AF$5+AH14</f>
        <v>102.85276414932461</v>
      </c>
      <c r="AJ14" s="174" t="n"/>
      <c r="AK14" s="174" t="n"/>
      <c r="AL14" s="174" t="n"/>
      <c r="AM14" s="174" t="n">
        <f aca="false" ca="false" dt2D="false" dtr="false" t="normal">20*LOG10(V14)</f>
        <v>11.765434136846583</v>
      </c>
      <c r="AN14" s="188" t="n">
        <f aca="false" ca="false" dt2D="false" dtr="false" t="normal">$AJ$5+$AK$5+$AL$5-(AE14+X14)+AM14+200</f>
        <v>95.14903867364366</v>
      </c>
      <c r="AO14" s="174" t="n"/>
      <c r="AP14" s="174" t="n">
        <f aca="false" ca="false" dt2D="false" dtr="false" t="normal">10*LOG10(V14)</f>
        <v>5.8827170684232915</v>
      </c>
      <c r="AQ14" s="174" t="n">
        <f aca="false" ca="false" dt2D="false" dtr="false" t="normal">$AJ$5+$AO$5+AP14+$AK$5-(AE14+X14)+197</f>
        <v>106.26632160522037</v>
      </c>
      <c r="AR14" s="174" t="n"/>
      <c r="AS14" s="174" t="n"/>
      <c r="AT14" s="174" t="n"/>
      <c r="AU14" s="174" t="n"/>
      <c r="AV14" s="174" t="n"/>
      <c r="AW14" s="174" t="n"/>
      <c r="AX14" s="103" t="n"/>
      <c r="AY14" s="103" t="n">
        <f aca="false" ca="false" dt2D="false" dtr="false" t="normal">$K$24*($K$14/1000000)/2*($S$38*V14)</f>
        <v>0.05663607009023961</v>
      </c>
      <c r="AZ14" s="103" t="n">
        <f aca="false" ca="false" dt2D="false" dtr="false" t="normal">10*LOG10(AY14)</f>
        <v>-12.469068894520483</v>
      </c>
      <c r="BA14" s="174" t="n">
        <f aca="false" ca="false" dt2D="false" dtr="false" t="normal">$S$9-AE14+$AX$5+AZ14</f>
        <v>130.96425813823834</v>
      </c>
      <c r="BB14" s="0" t="n">
        <f aca="false" ca="false" dt2D="false" dtr="false" t="normal">BB13+$O$34</f>
        <v>26.75</v>
      </c>
      <c r="BC14" s="0" t="n">
        <f aca="false" ca="false" dt2D="false" dtr="false" t="normal">20*LOG10(BB14)</f>
        <v>28.546475727144944</v>
      </c>
      <c r="BD14" s="0" t="n">
        <f aca="false" ca="false" dt2D="false" dtr="false" t="normal">2*$G$8*(BB14/1000)</f>
        <v>3.1279402624993824</v>
      </c>
      <c r="BE14" s="74" t="n">
        <f aca="false" ca="false" dt2D="false" dtr="false" t="normal">$S$11-BC14-BD14+$S$18+$S$36</f>
        <v>141.374968346191</v>
      </c>
      <c r="BF14" s="0" t="n">
        <f aca="false" ca="false" dt2D="false" dtr="false" t="normal">POWER(10, 0.05*(BE14+$C$27))</f>
        <v>0.008669222251627588</v>
      </c>
      <c r="BG14" s="0" t="n">
        <f aca="false" ca="false" dt2D="false" dtr="false" t="normal">BC14+BD14</f>
        <v>31.674415989644327</v>
      </c>
      <c r="BH14" s="0" t="n">
        <f aca="false" ca="false" dt2D="false" dtr="false" t="normal">POWER(10, 0.05*BG14)</f>
        <v>38.34606459221047</v>
      </c>
      <c r="BI14" s="0" t="n">
        <f aca="false" ca="false" dt2D="false" dtr="false" t="normal">BF14*BH14</f>
        <v>0.33243055642513974</v>
      </c>
      <c r="BL14" s="0" t="n">
        <f aca="false" ca="false" dt2D="false" dtr="false" t="normal">BL13+$O$36</f>
        <v>113.5</v>
      </c>
      <c r="BM14" s="0" t="n">
        <f aca="false" ca="false" dt2D="false" dtr="false" t="normal">20*LOG10(BL14)</f>
        <v>41.09991723058283</v>
      </c>
      <c r="BN14" s="0" t="n">
        <f aca="false" ca="false" dt2D="false" dtr="false" t="normal">2*$G$8*(BL14/1000)</f>
        <v>13.271821300698315</v>
      </c>
      <c r="BO14" s="74" t="n">
        <f aca="false" ca="false" dt2D="false" dtr="false" t="normal">$S$12-BM14-BN14+$S$18+$S$36</f>
        <v>124.69824571783381</v>
      </c>
      <c r="BP14" s="0" t="n">
        <f aca="false" ca="false" dt2D="false" dtr="false" t="normal">POWER(10, 0.05*(BO14+$C$27))</f>
        <v>0.0012709954786341425</v>
      </c>
      <c r="BQ14" s="0" t="n">
        <f aca="false" ca="false" dt2D="false" dtr="false" t="normal">BM14+BN14</f>
        <v>54.371738531281146</v>
      </c>
      <c r="BR14" s="0" t="n">
        <f aca="false" ca="false" dt2D="false" dtr="false" t="normal">POWER(10, 0.05*BQ14)</f>
        <v>523.1026577409732</v>
      </c>
      <c r="BS14" s="0" t="n">
        <f aca="false" ca="false" dt2D="false" dtr="false" t="normal">BP14*BR14</f>
        <v>0.6648611128502803</v>
      </c>
      <c r="CD14" s="189" t="n"/>
      <c r="CE14" s="75" t="n"/>
      <c r="CF14" s="75" t="n"/>
      <c r="CG14" s="75" t="n"/>
      <c r="CH14" s="75" t="n"/>
      <c r="CI14" s="75" t="n"/>
      <c r="CJ14" s="75" t="n"/>
      <c r="CK14" s="75" t="n"/>
      <c r="CL14" s="75" t="n"/>
      <c r="CM14" s="75" t="n"/>
      <c r="CS14" s="64" t="n"/>
      <c r="CT14" s="75" t="n"/>
      <c r="CU14" s="75" t="n"/>
      <c r="CV14" s="13" t="n"/>
      <c r="CW14" s="13" t="n"/>
      <c r="CX14" s="168" t="n"/>
      <c r="CY14" s="168" t="n"/>
      <c r="CZ14" s="13" t="n"/>
      <c r="DA14" s="178" t="n">
        <f aca="false" ca="false" dt2D="false" dtr="false" t="normal">DA13+1</f>
        <v>10</v>
      </c>
      <c r="DB14" s="178" t="n">
        <v>0.928</v>
      </c>
      <c r="DC14" s="190" t="n"/>
      <c r="DD14" s="190" t="n"/>
      <c r="DE14" s="178" t="n"/>
      <c r="DF14" s="75" t="n"/>
    </row>
    <row outlineLevel="0" r="15">
      <c r="B15" s="95" t="s">
        <v>183</v>
      </c>
      <c r="C15" s="192" t="s"/>
      <c r="D15" s="193" t="s"/>
      <c r="E15" s="47" t="n"/>
      <c r="F15" s="95" t="s">
        <v>60</v>
      </c>
      <c r="G15" s="216" t="n">
        <f aca="false" ca="false" dt2D="false" dtr="false" t="normal">POWER(PI()*(C8/100)/G6, 2)</f>
        <v>909.582741604395</v>
      </c>
      <c r="H15" s="84" t="n"/>
      <c r="I15" s="103" t="n"/>
      <c r="J15" s="84" t="n">
        <f aca="false" ca="false" dt2D="false" dtr="false" t="normal">B17</f>
        <v>2</v>
      </c>
      <c r="K15" s="109" t="n">
        <v>240</v>
      </c>
      <c r="L15" s="84" t="s">
        <v>5</v>
      </c>
      <c r="N15" s="84" t="n">
        <f aca="false" ca="false" dt2D="false" dtr="false" t="normal">B17</f>
        <v>2</v>
      </c>
      <c r="O15" s="200" t="n">
        <f aca="false" ca="false" dt2D="false" dtr="false" t="normal">4*$K$24*(K15/1000000)/POWER(RADIANS($K$28), 2)</f>
        <v>73.86314287526424</v>
      </c>
      <c r="P15" s="84" t="s">
        <v>6</v>
      </c>
      <c r="R15" s="84" t="s">
        <v>184</v>
      </c>
      <c r="S15" s="217" t="n">
        <v>20</v>
      </c>
      <c r="T15" s="84" t="s">
        <v>167</v>
      </c>
      <c r="U15" s="103" t="n"/>
      <c r="V15" s="0" t="n">
        <f aca="false" ca="false" dt2D="false" dtr="false" t="normal">V14+$O$32</f>
        <v>4.25</v>
      </c>
      <c r="W15" s="67" t="n">
        <f aca="false" ca="false" dt2D="false" dtr="false" t="normal">20*LOG10(V15)</f>
        <v>12.56777860100623</v>
      </c>
      <c r="X15" s="67" t="n">
        <f aca="false" ca="false" dt2D="false" dtr="false" t="normal">2*$G$8*(V15/1000)</f>
        <v>0.4969624716120515</v>
      </c>
      <c r="Y15" s="67" t="n">
        <f aca="false" ca="false" dt2D="false" dtr="false" t="normal">$S$9-W15-X15+$S$18+$S$36</f>
        <v>146.00524317649666</v>
      </c>
      <c r="Z15" s="67" t="n">
        <f aca="false" ca="false" dt2D="false" dtr="false" t="normal">Y15+$C$27</f>
        <v>-36.61012242888381</v>
      </c>
      <c r="AA15" s="186" t="n">
        <f aca="false" ca="false" dt2D="false" dtr="false" t="normal">POWER(10, 0.05*(Y15+$C$27))</f>
        <v>0.014773856574761058</v>
      </c>
      <c r="AB15" s="146" t="n">
        <f aca="false" ca="false" dt2D="false" dtr="false" t="normal">W15+X15</f>
        <v>13.06474107261828</v>
      </c>
      <c r="AC15" s="103" t="n">
        <f aca="false" ca="false" dt2D="false" dtr="false" t="normal">POWER(10, 0.05*AB15)</f>
        <v>4.5002542801592895</v>
      </c>
      <c r="AD15" s="65" t="n">
        <f aca="false" ca="false" dt2D="false" dtr="false" t="normal">AA15*AC15</f>
        <v>0.06648611128502792</v>
      </c>
      <c r="AE15" s="103" t="n">
        <f aca="false" ca="false" dt2D="false" dtr="false" t="normal">40*LOG10(V15)</f>
        <v>25.13555720201246</v>
      </c>
      <c r="AF15" s="103" t="n"/>
      <c r="AG15" s="103" t="n">
        <f aca="false" ca="false" dt2D="false" dtr="false" t="normal">$K$24*($K$14/1000000)/2*$O$41*POWER(V15, 2)</f>
        <v>0.010523935024855186</v>
      </c>
      <c r="AH15" s="103" t="n">
        <f aca="false" ca="false" dt2D="false" dtr="false" t="normal">10*LOG10(AG15)</f>
        <v>-19.778218419274562</v>
      </c>
      <c r="AI15" s="187" t="n">
        <f aca="false" ca="false" dt2D="false" dtr="false" t="normal">$S$9-AE15+$AF$5+AH15</f>
        <v>102.05041968516497</v>
      </c>
      <c r="AJ15" s="174" t="n"/>
      <c r="AK15" s="174" t="n"/>
      <c r="AL15" s="174" t="n"/>
      <c r="AM15" s="174" t="n">
        <f aca="false" ca="false" dt2D="false" dtr="false" t="normal">20*LOG10(V15)</f>
        <v>12.56777860100623</v>
      </c>
      <c r="AN15" s="188" t="n">
        <f aca="false" ca="false" dt2D="false" dtr="false" t="normal">$AJ$5+$AK$5+$AL$5-(AE15+X15)+AM15+200</f>
        <v>94.30284457963589</v>
      </c>
      <c r="AO15" s="174" t="n"/>
      <c r="AP15" s="174" t="n">
        <f aca="false" ca="false" dt2D="false" dtr="false" t="normal">10*LOG10(V15)</f>
        <v>6.283889300503115</v>
      </c>
      <c r="AQ15" s="174" t="n">
        <f aca="false" ca="false" dt2D="false" dtr="false" t="normal">$AJ$5+$AO$5+AP15+$AK$5-(AE15+X15)+197</f>
        <v>105.01895527913278</v>
      </c>
      <c r="AR15" s="174" t="n"/>
      <c r="AS15" s="174" t="n"/>
      <c r="AT15" s="174" t="n"/>
      <c r="AU15" s="174" t="n"/>
      <c r="AV15" s="174" t="n"/>
      <c r="AW15" s="174" t="n"/>
      <c r="AX15" s="103" t="n"/>
      <c r="AY15" s="103" t="n">
        <f aca="false" ca="false" dt2D="false" dtr="false" t="normal">$K$24*($K$14/1000000)/2*($S$38*V15)</f>
        <v>0.06211698009897248</v>
      </c>
      <c r="AZ15" s="103" t="n">
        <f aca="false" ca="false" dt2D="false" dtr="false" t="normal">10*LOG10(AY15)</f>
        <v>-12.067896662440658</v>
      </c>
      <c r="BA15" s="174" t="n">
        <f aca="false" ca="false" dt2D="false" dtr="false" t="normal">$S$9-AE15+$AX$5+AZ15</f>
        <v>129.76074144199887</v>
      </c>
      <c r="BB15" s="0" t="n">
        <f aca="false" ca="false" dt2D="false" dtr="false" t="normal">BB14+$O$34</f>
        <v>27.5</v>
      </c>
      <c r="BC15" s="0" t="n">
        <f aca="false" ca="false" dt2D="false" dtr="false" t="normal">20*LOG10(BB15)</f>
        <v>28.786653876605254</v>
      </c>
      <c r="BD15" s="0" t="n">
        <f aca="false" ca="false" dt2D="false" dtr="false" t="normal">2*$G$8*(BB15/1000)</f>
        <v>3.215639522195627</v>
      </c>
      <c r="BE15" s="74" t="n">
        <f aca="false" ca="false" dt2D="false" dtr="false" t="normal">$S$11-BC15-BD15+$S$18+$S$36</f>
        <v>141.04709093703445</v>
      </c>
      <c r="BF15" s="0" t="n">
        <f aca="false" ca="false" dt2D="false" dtr="false" t="normal">POWER(10, 0.05*(BE15+$C$27))</f>
        <v>0.00834807354725921</v>
      </c>
      <c r="BG15" s="0" t="n">
        <f aca="false" ca="false" dt2D="false" dtr="false" t="normal">BC15+BD15</f>
        <v>32.00229339880088</v>
      </c>
      <c r="BH15" s="0" t="n">
        <f aca="false" ca="false" dt2D="false" dtr="false" t="normal">POWER(10, 0.05*BG15)</f>
        <v>39.821229957213525</v>
      </c>
      <c r="BI15" s="0" t="n">
        <f aca="false" ca="false" dt2D="false" dtr="false" t="normal">BF15*BH15</f>
        <v>0.3324305564251402</v>
      </c>
      <c r="BL15" s="0" t="n">
        <f aca="false" ca="false" dt2D="false" dtr="false" t="normal">BL14+$O$36</f>
        <v>115</v>
      </c>
      <c r="BM15" s="0" t="n">
        <f aca="false" ca="false" dt2D="false" dtr="false" t="normal">20*LOG10(BL15)</f>
        <v>41.213956807072236</v>
      </c>
      <c r="BN15" s="0" t="n">
        <f aca="false" ca="false" dt2D="false" dtr="false" t="normal">2*$G$8*(BL15/1000)</f>
        <v>13.447219820090805</v>
      </c>
      <c r="BO15" s="74" t="n">
        <f aca="false" ca="false" dt2D="false" dtr="false" t="normal">$S$12-BM15-BN15+$S$18+$S$36</f>
        <v>124.40880762195194</v>
      </c>
      <c r="BP15" s="0" t="n">
        <f aca="false" ca="false" dt2D="false" dtr="false" t="normal">POWER(10, 0.05*(BO15+$C$27))</f>
        <v>0.001229340249089271</v>
      </c>
      <c r="BQ15" s="0" t="n">
        <f aca="false" ca="false" dt2D="false" dtr="false" t="normal">BM15+BN15</f>
        <v>54.661176627163044</v>
      </c>
      <c r="BR15" s="0" t="n">
        <f aca="false" ca="false" dt2D="false" dtr="false" t="normal">POWER(10, 0.05*BQ15)</f>
        <v>540.8275807636079</v>
      </c>
      <c r="BS15" s="0" t="n">
        <f aca="false" ca="false" dt2D="false" dtr="false" t="normal">BP15*BR15</f>
        <v>0.6648611128502815</v>
      </c>
      <c r="CD15" s="189" t="n"/>
      <c r="CE15" s="75" t="n"/>
      <c r="CF15" s="75" t="n"/>
      <c r="CG15" s="75" t="n"/>
      <c r="CH15" s="75" t="n"/>
      <c r="CI15" s="75" t="n"/>
      <c r="CJ15" s="75" t="n"/>
      <c r="CK15" s="75" t="n"/>
      <c r="CL15" s="75" t="n"/>
      <c r="CM15" s="75" t="n"/>
      <c r="CS15" s="64" t="n"/>
      <c r="CT15" s="75" t="n"/>
      <c r="CU15" s="75" t="n"/>
      <c r="CV15" s="13" t="n"/>
      <c r="CW15" s="13" t="n"/>
      <c r="CX15" s="168" t="n"/>
      <c r="CY15" s="168" t="n"/>
      <c r="CZ15" s="13" t="n"/>
      <c r="DA15" s="178" t="n">
        <f aca="false" ca="false" dt2D="false" dtr="false" t="normal">DA14+1</f>
        <v>11</v>
      </c>
      <c r="DB15" s="178" t="n">
        <v>0.93</v>
      </c>
      <c r="DC15" s="190" t="n"/>
      <c r="DD15" s="190" t="n"/>
      <c r="DE15" s="178" t="n"/>
      <c r="DF15" s="75" t="n"/>
    </row>
    <row outlineLevel="0" r="16">
      <c r="A16" s="1" t="s">
        <v>185</v>
      </c>
      <c r="B16" s="84" t="n">
        <v>1</v>
      </c>
      <c r="C16" s="109" t="n">
        <v>20</v>
      </c>
      <c r="D16" s="84" t="s">
        <v>3</v>
      </c>
      <c r="E16" s="103" t="n"/>
      <c r="I16" s="103" t="n"/>
      <c r="J16" s="84" t="n">
        <f aca="false" ca="false" dt2D="false" dtr="false" t="normal">B18</f>
        <v>3</v>
      </c>
      <c r="K16" s="109" t="n">
        <v>480</v>
      </c>
      <c r="L16" s="84" t="s">
        <v>5</v>
      </c>
      <c r="N16" s="84" t="n">
        <f aca="false" ca="false" dt2D="false" dtr="false" t="normal">B18</f>
        <v>3</v>
      </c>
      <c r="O16" s="200" t="n">
        <f aca="false" ca="false" dt2D="false" dtr="false" t="normal">4*$K$24*(K16/1000000)/POWER(RADIANS($K$28), 2)</f>
        <v>147.7262857505285</v>
      </c>
      <c r="P16" s="84" t="s">
        <v>6</v>
      </c>
      <c r="V16" s="0" t="n">
        <f aca="false" ca="false" dt2D="false" dtr="false" t="normal">V15+$O$32</f>
        <v>4.625</v>
      </c>
      <c r="W16" s="67" t="n">
        <f aca="false" ca="false" dt2D="false" dtr="false" t="normal">20*LOG10(V16)</f>
        <v>13.302234741501028</v>
      </c>
      <c r="X16" s="67" t="n">
        <f aca="false" ca="false" dt2D="false" dtr="false" t="normal">2*$G$8*(V16/1000)</f>
        <v>0.5408121014601736</v>
      </c>
      <c r="Y16" s="67" t="n">
        <f aca="false" ca="false" dt2D="false" dtr="false" t="normal">$S$9-W16-X16+$S$18+$S$36</f>
        <v>145.22693740615375</v>
      </c>
      <c r="Z16" s="67" t="n">
        <f aca="false" ca="false" dt2D="false" dtr="false" t="normal">Y16+$C$27</f>
        <v>-37.38842819922672</v>
      </c>
      <c r="AA16" s="186" t="n">
        <f aca="false" ca="false" dt2D="false" dtr="false" t="normal">POWER(10, 0.05*(Y16+$C$27))</f>
        <v>0.013507612398336024</v>
      </c>
      <c r="AB16" s="146" t="n">
        <f aca="false" ca="false" dt2D="false" dtr="false" t="normal">W16+X16</f>
        <v>13.843046842961202</v>
      </c>
      <c r="AC16" s="103" t="n">
        <f aca="false" ca="false" dt2D="false" dtr="false" t="normal">POWER(10, 0.05*AB16)</f>
        <v>4.922121639588821</v>
      </c>
      <c r="AD16" s="65" t="n">
        <f aca="false" ca="false" dt2D="false" dtr="false" t="normal">AA16*AC16</f>
        <v>0.066486111285028</v>
      </c>
      <c r="AE16" s="103" t="n">
        <f aca="false" ca="false" dt2D="false" dtr="false" t="normal">40*LOG10(V16)</f>
        <v>26.604469483002056</v>
      </c>
      <c r="AF16" s="103" t="n"/>
      <c r="AG16" s="103" t="n">
        <f aca="false" ca="false" dt2D="false" dtr="false" t="normal">$K$24*($K$14/1000000)/2*$O$41*POWER(V16, 2)</f>
        <v>0.012463033779434904</v>
      </c>
      <c r="AH16" s="103" t="n">
        <f aca="false" ca="false" dt2D="false" dtr="false" t="normal">10*LOG10(AG16)</f>
        <v>-19.043762278779766</v>
      </c>
      <c r="AI16" s="187" t="n">
        <f aca="false" ca="false" dt2D="false" dtr="false" t="normal">$S$9-AE16+$AF$5+AH16</f>
        <v>101.31596354467017</v>
      </c>
      <c r="AJ16" s="174" t="n"/>
      <c r="AK16" s="174" t="n"/>
      <c r="AL16" s="174" t="n"/>
      <c r="AM16" s="174" t="n">
        <f aca="false" ca="false" dt2D="false" dtr="false" t="normal">20*LOG10(V16)</f>
        <v>13.302234741501028</v>
      </c>
      <c r="AN16" s="188" t="n">
        <f aca="false" ca="false" dt2D="false" dtr="false" t="normal">$AJ$5+$AK$5+$AL$5-(AE16+X16)+AM16+200</f>
        <v>93.52453880929298</v>
      </c>
      <c r="AO16" s="174" t="n"/>
      <c r="AP16" s="174" t="n">
        <f aca="false" ca="false" dt2D="false" dtr="false" t="normal">10*LOG10(V16)</f>
        <v>6.651117370750514</v>
      </c>
      <c r="AQ16" s="174" t="n">
        <f aca="false" ca="false" dt2D="false" dtr="false" t="normal">$AJ$5+$AO$5+AP16+$AK$5-(AE16+X16)+197</f>
        <v>103.87342143854247</v>
      </c>
      <c r="AR16" s="174" t="n"/>
      <c r="AS16" s="174" t="n"/>
      <c r="AT16" s="174" t="n"/>
      <c r="AU16" s="174" t="n"/>
      <c r="AV16" s="174" t="n"/>
      <c r="AW16" s="174" t="n"/>
      <c r="AX16" s="103" t="n"/>
      <c r="AY16" s="103" t="n">
        <f aca="false" ca="false" dt2D="false" dtr="false" t="normal">$K$24*($K$14/1000000)/2*($S$38*V16)</f>
        <v>0.06759789010770535</v>
      </c>
      <c r="AZ16" s="103" t="n">
        <f aca="false" ca="false" dt2D="false" dtr="false" t="normal">10*LOG10(AY16)</f>
        <v>-11.700668592193257</v>
      </c>
      <c r="BA16" s="174" t="n">
        <f aca="false" ca="false" dt2D="false" dtr="false" t="normal">$S$9-AE16+$AX$5+AZ16</f>
        <v>128.65905723125667</v>
      </c>
      <c r="BB16" s="0" t="n">
        <f aca="false" ca="false" dt2D="false" dtr="false" t="normal">BB15+$O$34</f>
        <v>28.25</v>
      </c>
      <c r="BC16" s="0" t="n">
        <f aca="false" ca="false" dt2D="false" dtr="false" t="normal">20*LOG10(BB16)</f>
        <v>29.02036904310915</v>
      </c>
      <c r="BD16" s="0" t="n">
        <f aca="false" ca="false" dt2D="false" dtr="false" t="normal">2*$G$8*(BB16/1000)</f>
        <v>3.3033387818918714</v>
      </c>
      <c r="BE16" s="74" t="n">
        <f aca="false" ca="false" dt2D="false" dtr="false" t="normal">$S$11-BC16-BD16+$S$18+$S$36</f>
        <v>140.7256765108343</v>
      </c>
      <c r="BF16" s="0" t="n">
        <f aca="false" ca="false" dt2D="false" dtr="false" t="normal">POWER(10, 0.05*(BE16+$C$27))</f>
        <v>0.008044805438652968</v>
      </c>
      <c r="BG16" s="0" t="n">
        <f aca="false" ca="false" dt2D="false" dtr="false" t="normal">BC16+BD16</f>
        <v>32.32370782500102</v>
      </c>
      <c r="BH16" s="0" t="n">
        <f aca="false" ca="false" dt2D="false" dtr="false" t="normal">POWER(10, 0.05*BG16)</f>
        <v>41.322386098724834</v>
      </c>
      <c r="BI16" s="0" t="n">
        <f aca="false" ca="false" dt2D="false" dtr="false" t="normal">BF16*BH16</f>
        <v>0.33243055642513936</v>
      </c>
      <c r="BL16" s="0" t="n">
        <f aca="false" ca="false" dt2D="false" dtr="false" t="normal">BL15+$O$36</f>
        <v>116.5</v>
      </c>
      <c r="BM16" s="0" t="n">
        <f aca="false" ca="false" dt2D="false" dtr="false" t="normal">20*LOG10(BL16)</f>
        <v>41.32651850724075</v>
      </c>
      <c r="BN16" s="0" t="n">
        <f aca="false" ca="false" dt2D="false" dtr="false" t="normal">2*$G$8*(BL16/1000)</f>
        <v>13.622618339483294</v>
      </c>
      <c r="BO16" s="74" t="n">
        <f aca="false" ca="false" dt2D="false" dtr="false" t="normal">$S$12-BM16-BN16+$S$18+$S$36</f>
        <v>124.12084740239094</v>
      </c>
      <c r="BP16" s="0" t="n">
        <f aca="false" ca="false" dt2D="false" dtr="false" t="normal">POWER(10, 0.05*(BO16+$C$27))</f>
        <v>0.001189252546006512</v>
      </c>
      <c r="BQ16" s="0" t="n">
        <f aca="false" ca="false" dt2D="false" dtr="false" t="normal">BM16+BN16</f>
        <v>54.949136846724045</v>
      </c>
      <c r="BR16" s="0" t="n">
        <f aca="false" ca="false" dt2D="false" dtr="false" t="normal">POWER(10, 0.05*BQ16)</f>
        <v>559.0579688753855</v>
      </c>
      <c r="BS16" s="0" t="n">
        <f aca="false" ca="false" dt2D="false" dtr="false" t="normal">BP16*BR16</f>
        <v>0.6648611128502816</v>
      </c>
      <c r="CD16" s="189" t="n"/>
      <c r="CE16" s="75" t="n"/>
      <c r="CF16" s="75" t="n"/>
      <c r="CG16" s="75" t="n"/>
      <c r="CH16" s="75" t="n"/>
      <c r="CI16" s="75" t="n"/>
      <c r="CJ16" s="75" t="n"/>
      <c r="CK16" s="75" t="n"/>
      <c r="CL16" s="75" t="n"/>
      <c r="CM16" s="75" t="n"/>
      <c r="CS16" s="64" t="n"/>
      <c r="CT16" s="75" t="n"/>
      <c r="CU16" s="75" t="n"/>
      <c r="CV16" s="13" t="n"/>
      <c r="CW16" s="13" t="n"/>
      <c r="CX16" s="168" t="n"/>
      <c r="CY16" s="168" t="n"/>
      <c r="CZ16" s="13" t="n"/>
      <c r="DA16" s="178" t="n">
        <f aca="false" ca="false" dt2D="false" dtr="false" t="normal">DA15+1</f>
        <v>12</v>
      </c>
      <c r="DB16" s="178" t="n">
        <v>0.937</v>
      </c>
      <c r="DC16" s="190" t="n"/>
      <c r="DD16" s="190" t="n"/>
      <c r="DE16" s="178" t="n"/>
      <c r="DF16" s="75" t="n"/>
    </row>
    <row outlineLevel="0" r="17">
      <c r="A17" s="1" t="s"/>
      <c r="B17" s="84" t="n">
        <v>2</v>
      </c>
      <c r="C17" s="109" t="n">
        <v>20</v>
      </c>
      <c r="D17" s="84" t="s">
        <v>3</v>
      </c>
      <c r="E17" s="103" t="n"/>
      <c r="F17" s="129" t="s">
        <v>97</v>
      </c>
      <c r="G17" s="183" t="s"/>
      <c r="H17" s="184" t="s"/>
      <c r="I17" s="103" t="n"/>
      <c r="J17" s="84" t="n">
        <f aca="false" ca="false" dt2D="false" dtr="false" t="normal">B19</f>
        <v>4</v>
      </c>
      <c r="K17" s="109" t="n">
        <v>960</v>
      </c>
      <c r="L17" s="84" t="s">
        <v>5</v>
      </c>
      <c r="N17" s="84" t="n">
        <f aca="false" ca="false" dt2D="false" dtr="false" t="normal">B19</f>
        <v>4</v>
      </c>
      <c r="O17" s="200" t="n">
        <f aca="false" ca="false" dt2D="false" dtr="false" t="normal">4*$K$24*(K17/1000000)/POWER(RADIANS($K$28), 2)</f>
        <v>295.452571501057</v>
      </c>
      <c r="P17" s="84" t="s">
        <v>6</v>
      </c>
      <c r="R17" s="129" t="s">
        <v>186</v>
      </c>
      <c r="S17" s="183" t="s"/>
      <c r="T17" s="184" t="s"/>
      <c r="U17" s="12" t="n"/>
      <c r="V17" s="0" t="n">
        <f aca="false" ca="false" dt2D="false" dtr="false" t="normal">V16+$O$32</f>
        <v>5</v>
      </c>
      <c r="W17" s="67" t="n">
        <f aca="false" ca="false" dt2D="false" dtr="false" t="normal">20*LOG10(V17)</f>
        <v>13.979400086720377</v>
      </c>
      <c r="X17" s="67" t="n">
        <f aca="false" ca="false" dt2D="false" dtr="false" t="normal">2*$G$8*(V17/1000)</f>
        <v>0.5846617313082958</v>
      </c>
      <c r="Y17" s="67" t="n">
        <f aca="false" ca="false" dt2D="false" dtr="false" t="normal">$S$9-W17-X17+$S$18+$S$36</f>
        <v>144.50592243108628</v>
      </c>
      <c r="Z17" s="67" t="n">
        <f aca="false" ca="false" dt2D="false" dtr="false" t="normal">Y17+$C$27</f>
        <v>-38.1094431742942</v>
      </c>
      <c r="AA17" s="186" t="n">
        <f aca="false" ca="false" dt2D="false" dtr="false" t="normal">POWER(10, 0.05*(Y17+$C$27))</f>
        <v>0.012431623286086529</v>
      </c>
      <c r="AB17" s="146" t="n">
        <f aca="false" ca="false" dt2D="false" dtr="false" t="normal">W17+X17</f>
        <v>14.564061818028673</v>
      </c>
      <c r="AC17" s="103" t="n">
        <f aca="false" ca="false" dt2D="false" dtr="false" t="normal">POWER(10, 0.05*AB17)</f>
        <v>5.348143983693519</v>
      </c>
      <c r="AD17" s="65" t="n">
        <f aca="false" ca="false" dt2D="false" dtr="false" t="normal">AA17*AC17</f>
        <v>0.06648611128502792</v>
      </c>
      <c r="AE17" s="103" t="n">
        <f aca="false" ca="false" dt2D="false" dtr="false" t="normal">40*LOG10(V17)</f>
        <v>27.958800173440753</v>
      </c>
      <c r="AF17" s="103" t="n"/>
      <c r="AG17" s="103" t="n">
        <f aca="false" ca="false" dt2D="false" dtr="false" t="normal">$K$24*($K$14/1000000)/2*$O$41*POWER(V17, 2)</f>
        <v>0.01456600003440164</v>
      </c>
      <c r="AH17" s="103" t="n">
        <f aca="false" ca="false" dt2D="false" dtr="false" t="normal">10*LOG10(AG17)</f>
        <v>-18.366596933560416</v>
      </c>
      <c r="AI17" s="187" t="n">
        <f aca="false" ca="false" dt2D="false" dtr="false" t="normal">$S$9-AE17+$AF$5+AH17</f>
        <v>100.63879819945082</v>
      </c>
      <c r="AJ17" s="174" t="n"/>
      <c r="AK17" s="174" t="n"/>
      <c r="AL17" s="174" t="n"/>
      <c r="AM17" s="174" t="n">
        <f aca="false" ca="false" dt2D="false" dtr="false" t="normal">20*LOG10(V17)</f>
        <v>13.979400086720377</v>
      </c>
      <c r="AN17" s="188" t="n">
        <f aca="false" ca="false" dt2D="false" dtr="false" t="normal">$AJ$5+$AK$5+$AL$5-(AE17+X17)+AM17+200</f>
        <v>92.8035238342255</v>
      </c>
      <c r="AO17" s="174" t="n"/>
      <c r="AP17" s="174" t="n">
        <f aca="false" ca="false" dt2D="false" dtr="false" t="normal">10*LOG10(V17)</f>
        <v>6.989700043360188</v>
      </c>
      <c r="AQ17" s="174" t="n">
        <f aca="false" ca="false" dt2D="false" dtr="false" t="normal">$AJ$5+$AO$5+AP17+$AK$5-(AE17+X17)+197</f>
        <v>102.81382379086531</v>
      </c>
      <c r="AR17" s="174" t="n"/>
      <c r="AS17" s="174" t="n"/>
      <c r="AT17" s="174" t="n"/>
      <c r="AU17" s="174" t="n"/>
      <c r="AV17" s="174" t="n"/>
      <c r="AW17" s="174" t="n"/>
      <c r="AX17" s="103" t="n"/>
      <c r="AY17" s="103" t="n">
        <f aca="false" ca="false" dt2D="false" dtr="false" t="normal">$K$24*($K$14/1000000)/2*($S$38*V17)</f>
        <v>0.07307880011643822</v>
      </c>
      <c r="AZ17" s="103" t="n">
        <f aca="false" ca="false" dt2D="false" dtr="false" t="normal">10*LOG10(AY17)</f>
        <v>-11.362085919583585</v>
      </c>
      <c r="BA17" s="174" t="n">
        <f aca="false" ca="false" dt2D="false" dtr="false" t="normal">$S$9-AE17+$AX$5+AZ17</f>
        <v>127.64330921342764</v>
      </c>
      <c r="BB17" s="0" t="n">
        <f aca="false" ca="false" dt2D="false" dtr="false" t="normal">BB16+$O$34</f>
        <v>29</v>
      </c>
      <c r="BC17" s="0" t="n">
        <f aca="false" ca="false" dt2D="false" dtr="false" t="normal">20*LOG10(BB17)</f>
        <v>29.24795995797912</v>
      </c>
      <c r="BD17" s="0" t="n">
        <f aca="false" ca="false" dt2D="false" dtr="false" t="normal">2*$G$8*(BB17/1000)</f>
        <v>3.391038041588116</v>
      </c>
      <c r="BE17" s="74" t="n">
        <f aca="false" ca="false" dt2D="false" dtr="false" t="normal">$S$11-BC17-BD17+$S$18+$S$36</f>
        <v>140.41038633626812</v>
      </c>
      <c r="BF17" s="0" t="n">
        <f aca="false" ca="false" dt2D="false" dtr="false" t="normal">POWER(10, 0.05*(BE17+$C$27))</f>
        <v>0.007758022530857584</v>
      </c>
      <c r="BG17" s="0" t="n">
        <f aca="false" ca="false" dt2D="false" dtr="false" t="normal">BC17+BD17</f>
        <v>32.63899799956724</v>
      </c>
      <c r="BH17" s="0" t="n">
        <f aca="false" ca="false" dt2D="false" dtr="false" t="normal">POWER(10, 0.05*BG17)</f>
        <v>42.84990860788252</v>
      </c>
      <c r="BI17" s="0" t="n">
        <f aca="false" ca="false" dt2D="false" dtr="false" t="normal">BF17*BH17</f>
        <v>0.3324305564251409</v>
      </c>
      <c r="BL17" s="0" t="n">
        <f aca="false" ca="false" dt2D="false" dtr="false" t="normal">BL16+$O$36</f>
        <v>118</v>
      </c>
      <c r="BM17" s="0" t="n">
        <f aca="false" ca="false" dt2D="false" dtr="false" t="normal">20*LOG10(BL17)</f>
        <v>41.43764014612251</v>
      </c>
      <c r="BN17" s="0" t="n">
        <f aca="false" ca="false" dt2D="false" dtr="false" t="normal">2*$G$8*(BL17/1000)</f>
        <v>13.79801685887578</v>
      </c>
      <c r="BO17" s="74" t="n">
        <f aca="false" ca="false" dt2D="false" dtr="false" t="normal">$S$12-BM17-BN17+$S$18+$S$36</f>
        <v>123.8343272441167</v>
      </c>
      <c r="BP17" s="0" t="n">
        <f aca="false" ca="false" dt2D="false" dtr="false" t="normal">POWER(10, 0.05*(BO17+$C$27))</f>
        <v>0.0011506628238620476</v>
      </c>
      <c r="BQ17" s="0" t="n">
        <f aca="false" ca="false" dt2D="false" dtr="false" t="normal">BM17+BN17</f>
        <v>55.23565700499829</v>
      </c>
      <c r="BR17" s="0" t="n">
        <f aca="false" ca="false" dt2D="false" dtr="false" t="normal">POWER(10, 0.05*BQ17)</f>
        <v>577.8070682937022</v>
      </c>
      <c r="BS17" s="0" t="n">
        <f aca="false" ca="false" dt2D="false" dtr="false" t="normal">BP17*BR17</f>
        <v>0.6648611128502824</v>
      </c>
      <c r="CD17" s="189" t="n"/>
      <c r="CE17" s="75" t="n"/>
      <c r="CF17" s="75" t="n"/>
      <c r="CG17" s="75" t="n"/>
      <c r="CH17" s="75" t="n"/>
      <c r="CI17" s="75" t="n"/>
      <c r="CJ17" s="75" t="n"/>
      <c r="CK17" s="75" t="n"/>
      <c r="CL17" s="75" t="n"/>
      <c r="CM17" s="75" t="n"/>
      <c r="CS17" s="64" t="n"/>
      <c r="CT17" s="75" t="n"/>
      <c r="CU17" s="75" t="n"/>
      <c r="CV17" s="13" t="n"/>
      <c r="CW17" s="13" t="n"/>
      <c r="CX17" s="168" t="n"/>
      <c r="CY17" s="168" t="n"/>
      <c r="CZ17" s="13" t="n"/>
      <c r="DA17" s="178" t="n">
        <f aca="false" ca="false" dt2D="false" dtr="false" t="normal">DA16+1</f>
        <v>13</v>
      </c>
      <c r="DB17" s="178" t="n">
        <v>0.944</v>
      </c>
      <c r="DC17" s="190" t="n"/>
      <c r="DD17" s="190" t="n"/>
      <c r="DE17" s="178" t="n"/>
      <c r="DF17" s="75" t="n"/>
    </row>
    <row outlineLevel="0" r="18">
      <c r="A18" s="1" t="s"/>
      <c r="B18" s="84" t="n">
        <v>3</v>
      </c>
      <c r="C18" s="109" t="n">
        <v>100</v>
      </c>
      <c r="D18" s="84" t="s">
        <v>3</v>
      </c>
      <c r="E18" s="103" t="n"/>
      <c r="F18" s="84" t="s">
        <v>187</v>
      </c>
      <c r="G18" s="196" t="s"/>
      <c r="H18" s="197" t="s"/>
      <c r="I18" s="103" t="n"/>
      <c r="R18" s="84" t="s">
        <v>188</v>
      </c>
      <c r="S18" s="109" t="n">
        <v>-30</v>
      </c>
      <c r="T18" s="84" t="s">
        <v>167</v>
      </c>
      <c r="U18" s="103" t="n"/>
      <c r="V18" s="0" t="n">
        <f aca="false" ca="false" dt2D="false" dtr="false" t="normal">V17+$O$32</f>
        <v>5.375</v>
      </c>
      <c r="W18" s="67" t="n">
        <f aca="false" ca="false" dt2D="false" dtr="false" t="normal">20*LOG10(V18)</f>
        <v>14.60756937175286</v>
      </c>
      <c r="X18" s="67" t="n">
        <f aca="false" ca="false" dt2D="false" dtr="false" t="normal">2*$G$8*(V18/1000)</f>
        <v>0.6285113611564179</v>
      </c>
      <c r="Y18" s="67" t="n">
        <f aca="false" ca="false" dt2D="false" dtr="false" t="normal">$S$9-W18-X18+$S$18+$S$36</f>
        <v>143.83390351620568</v>
      </c>
      <c r="Z18" s="67" t="n">
        <f aca="false" ca="false" dt2D="false" dtr="false" t="normal">Y18+$C$27</f>
        <v>-38.781462089174795</v>
      </c>
      <c r="AA18" s="186" t="n">
        <f aca="false" ca="false" dt2D="false" dtr="false" t="normal">POWER(10, 0.05*(Y18+$C$27))</f>
        <v>0.011506066918960061</v>
      </c>
      <c r="AB18" s="146" t="n">
        <f aca="false" ca="false" dt2D="false" dtr="false" t="normal">W18+X18</f>
        <v>15.236080732909278</v>
      </c>
      <c r="AC18" s="103" t="n">
        <f aca="false" ca="false" dt2D="false" dtr="false" t="normal">POWER(10, 0.05*AB18)</f>
        <v>5.778352564199854</v>
      </c>
      <c r="AD18" s="65" t="n">
        <f aca="false" ca="false" dt2D="false" dtr="false" t="normal">AA18*AC18</f>
        <v>0.06648611128502799</v>
      </c>
      <c r="AE18" s="103" t="n">
        <f aca="false" ca="false" dt2D="false" dtr="false" t="normal">40*LOG10(V18)</f>
        <v>29.21513874350572</v>
      </c>
      <c r="AF18" s="103" t="n"/>
      <c r="AG18" s="103" t="n">
        <f aca="false" ca="false" dt2D="false" dtr="false" t="normal">$K$24*($K$14/1000000)/2*$O$41*POWER(V18, 2)</f>
        <v>0.016832833789755395</v>
      </c>
      <c r="AH18" s="103" t="n">
        <f aca="false" ca="false" dt2D="false" dtr="false" t="normal">10*LOG10(AG18)</f>
        <v>-17.738427648527935</v>
      </c>
      <c r="AI18" s="187" t="n">
        <f aca="false" ca="false" dt2D="false" dtr="false" t="normal">$S$9-AE18+$AF$5+AH18</f>
        <v>100.01062891441833</v>
      </c>
      <c r="AJ18" s="174" t="n"/>
      <c r="AK18" s="174" t="n"/>
      <c r="AL18" s="174" t="n"/>
      <c r="AM18" s="174" t="n">
        <f aca="false" ca="false" dt2D="false" dtr="false" t="normal">20*LOG10(V18)</f>
        <v>14.60756937175286</v>
      </c>
      <c r="AN18" s="188" t="n">
        <f aca="false" ca="false" dt2D="false" dtr="false" t="normal">$AJ$5+$AK$5+$AL$5-(AE18+X18)+AM18+200</f>
        <v>92.1315049193449</v>
      </c>
      <c r="AO18" s="174" t="n"/>
      <c r="AP18" s="174" t="n">
        <f aca="false" ca="false" dt2D="false" dtr="false" t="normal">10*LOG10(V18)</f>
        <v>7.30378468587643</v>
      </c>
      <c r="AQ18" s="174" t="n">
        <f aca="false" ca="false" dt2D="false" dtr="false" t="normal">$AJ$5+$AO$5+AP18+$AK$5-(AE18+X18)+197</f>
        <v>101.82772023346848</v>
      </c>
      <c r="AR18" s="174" t="n"/>
      <c r="AS18" s="174" t="n"/>
      <c r="AT18" s="174" t="n"/>
      <c r="AU18" s="174" t="n"/>
      <c r="AV18" s="174" t="n"/>
      <c r="AW18" s="174" t="n"/>
      <c r="AX18" s="103" t="n"/>
      <c r="AY18" s="103" t="n">
        <f aca="false" ca="false" dt2D="false" dtr="false" t="normal">$K$24*($K$14/1000000)/2*($S$38*V18)</f>
        <v>0.07855971012517107</v>
      </c>
      <c r="AZ18" s="103" t="n">
        <f aca="false" ca="false" dt2D="false" dtr="false" t="normal">10*LOG10(AY18)</f>
        <v>-11.048001277067343</v>
      </c>
      <c r="BA18" s="174" t="n">
        <f aca="false" ca="false" dt2D="false" dtr="false" t="normal">$S$9-AE18+$AX$5+AZ18</f>
        <v>126.70105528587892</v>
      </c>
      <c r="BB18" s="0" t="n">
        <f aca="false" ca="false" dt2D="false" dtr="false" t="normal">BB17+$O$34</f>
        <v>29.75</v>
      </c>
      <c r="BC18" s="0" t="n">
        <f aca="false" ca="false" dt2D="false" dtr="false" t="normal">20*LOG10(BB18)</f>
        <v>29.469739401291367</v>
      </c>
      <c r="BD18" s="0" t="n">
        <f aca="false" ca="false" dt2D="false" dtr="false" t="normal">2*$G$8*(BB18/1000)</f>
        <v>3.47873730128436</v>
      </c>
      <c r="BE18" s="74" t="n">
        <f aca="false" ca="false" dt2D="false" dtr="false" t="normal">$S$11-BC18-BD18+$S$18+$S$36</f>
        <v>140.1009076332596</v>
      </c>
      <c r="BF18" s="0" t="n">
        <f aca="false" ca="false" dt2D="false" dtr="false" t="normal">POWER(10, 0.05*(BE18+$C$27))</f>
        <v>0.0074864702204102355</v>
      </c>
      <c r="BG18" s="0" t="n">
        <f aca="false" ca="false" dt2D="false" dtr="false" t="normal">BC18+BD18</f>
        <v>32.948476702575725</v>
      </c>
      <c r="BH18" s="0" t="n">
        <f aca="false" ca="false" dt2D="false" dtr="false" t="normal">POWER(10, 0.05*BG18)</f>
        <v>44.404178022219334</v>
      </c>
      <c r="BI18" s="0" t="n">
        <f aca="false" ca="false" dt2D="false" dtr="false" t="normal">BF18*BH18</f>
        <v>0.3324305564251397</v>
      </c>
      <c r="BL18" s="0" t="n">
        <f aca="false" ca="false" dt2D="false" dtr="false" t="normal">BL17+$O$36</f>
        <v>119.5</v>
      </c>
      <c r="BM18" s="0" t="n">
        <f aca="false" ca="false" dt2D="false" dtr="false" t="normal">20*LOG10(BL18)</f>
        <v>41.547358105683124</v>
      </c>
      <c r="BN18" s="0" t="n">
        <f aca="false" ca="false" dt2D="false" dtr="false" t="normal">2*$G$8*(BL18/1000)</f>
        <v>13.97341537826827</v>
      </c>
      <c r="BO18" s="74" t="n">
        <f aca="false" ca="false" dt2D="false" dtr="false" t="normal">$S$12-BM18-BN18+$S$18+$S$36</f>
        <v>123.54921076516358</v>
      </c>
      <c r="BP18" s="0" t="n">
        <f aca="false" ca="false" dt2D="false" dtr="false" t="normal">POWER(10, 0.05*(BO18+$C$27))</f>
        <v>0.001113505221757995</v>
      </c>
      <c r="BQ18" s="0" t="n">
        <f aca="false" ca="false" dt2D="false" dtr="false" t="normal">BM18+BN18</f>
        <v>55.520773483951395</v>
      </c>
      <c r="BR18" s="0" t="n">
        <f aca="false" ca="false" dt2D="false" dtr="false" t="normal">POWER(10, 0.05*BQ18)</f>
        <v>597.0884553200415</v>
      </c>
      <c r="BS18" s="0" t="n">
        <f aca="false" ca="false" dt2D="false" dtr="false" t="normal">BP18*BR18</f>
        <v>0.6648611128502815</v>
      </c>
      <c r="CD18" s="189" t="n"/>
      <c r="CE18" s="75" t="n"/>
      <c r="CF18" s="75" t="n"/>
      <c r="CG18" s="75" t="n"/>
      <c r="CH18" s="75" t="n"/>
      <c r="CI18" s="75" t="n"/>
      <c r="CJ18" s="75" t="n"/>
      <c r="CK18" s="75" t="n"/>
      <c r="CL18" s="75" t="n"/>
      <c r="CM18" s="75" t="n"/>
      <c r="CS18" s="64" t="n"/>
      <c r="CT18" s="75" t="n"/>
      <c r="CU18" s="75" t="n"/>
      <c r="CV18" s="13" t="n"/>
      <c r="CW18" s="13" t="n"/>
      <c r="CX18" s="168" t="n"/>
      <c r="CY18" s="168" t="n"/>
      <c r="CZ18" s="13" t="n"/>
      <c r="DA18" s="178" t="n">
        <f aca="false" ca="false" dt2D="false" dtr="false" t="normal">DA17+1</f>
        <v>14</v>
      </c>
      <c r="DB18" s="178" t="n">
        <v>0.951</v>
      </c>
      <c r="DC18" s="190" t="n"/>
      <c r="DD18" s="190" t="n"/>
      <c r="DE18" s="178" t="n"/>
      <c r="DF18" s="75" t="n"/>
    </row>
    <row outlineLevel="0" r="19">
      <c r="A19" s="1" t="s"/>
      <c r="B19" s="84" t="n">
        <v>4</v>
      </c>
      <c r="C19" s="109" t="n">
        <v>200</v>
      </c>
      <c r="D19" s="84" t="s">
        <v>3</v>
      </c>
      <c r="E19" s="103" t="n"/>
      <c r="F19" s="84" t="n">
        <f aca="false" ca="false" dt2D="false" dtr="false" t="normal">B16</f>
        <v>1</v>
      </c>
      <c r="G19" s="218" t="n">
        <f aca="false" ca="false" dt2D="false" dtr="false" t="normal">C16/POWER(2, 0.5)</f>
        <v>14.14213562373095</v>
      </c>
      <c r="H19" s="84" t="s">
        <v>3</v>
      </c>
      <c r="I19" s="103" t="n"/>
      <c r="V19" s="0" t="n">
        <f aca="false" ca="false" dt2D="false" dtr="false" t="normal">V18+$O$32</f>
        <v>5.75</v>
      </c>
      <c r="W19" s="67" t="n">
        <f aca="false" ca="false" dt2D="false" dtr="false" t="normal">20*LOG10(V19)</f>
        <v>15.19335689379261</v>
      </c>
      <c r="X19" s="67" t="n">
        <f aca="false" ca="false" dt2D="false" dtr="false" t="normal">2*$G$8*(V19/1000)</f>
        <v>0.6723609910045402</v>
      </c>
      <c r="Y19" s="67" t="n">
        <f aca="false" ca="false" dt2D="false" dtr="false" t="normal">$S$9-W19-X19+$S$18+$S$36</f>
        <v>143.2042663643178</v>
      </c>
      <c r="Z19" s="67" t="n">
        <f aca="false" ca="false" dt2D="false" dtr="false" t="normal">Y19+$C$27</f>
        <v>-39.411099241062686</v>
      </c>
      <c r="AA19" s="186" t="n">
        <f aca="false" ca="false" dt2D="false" dtr="false" t="normal">POWER(10, 0.05*(Y19+$C$27))</f>
        <v>0.010701509415982833</v>
      </c>
      <c r="AB19" s="146" t="n">
        <f aca="false" ca="false" dt2D="false" dtr="false" t="normal">W19+X19</f>
        <v>15.86571788479715</v>
      </c>
      <c r="AC19" s="103" t="n">
        <f aca="false" ca="false" dt2D="false" dtr="false" t="normal">POWER(10, 0.05*AB19)</f>
        <v>6.212778842742506</v>
      </c>
      <c r="AD19" s="65" t="n">
        <f aca="false" ca="false" dt2D="false" dtr="false" t="normal">AA19*AC19</f>
        <v>0.06648611128502786</v>
      </c>
      <c r="AE19" s="103" t="n">
        <f aca="false" ca="false" dt2D="false" dtr="false" t="normal">40*LOG10(V19)</f>
        <v>30.38671378758522</v>
      </c>
      <c r="AF19" s="103" t="n"/>
      <c r="AG19" s="103" t="n">
        <f aca="false" ca="false" dt2D="false" dtr="false" t="normal">$K$24*($K$14/1000000)/2*$O$41*POWER(V19, 2)</f>
        <v>0.01926353504549617</v>
      </c>
      <c r="AH19" s="103" t="n">
        <f aca="false" ca="false" dt2D="false" dtr="false" t="normal">10*LOG10(AG19)</f>
        <v>-17.152640126488183</v>
      </c>
      <c r="AI19" s="187" t="n">
        <f aca="false" ca="false" dt2D="false" dtr="false" t="normal">$S$9-AE19+$AF$5+AH19</f>
        <v>99.42484139237858</v>
      </c>
      <c r="AJ19" s="174" t="n"/>
      <c r="AK19" s="174" t="n"/>
      <c r="AL19" s="174" t="n"/>
      <c r="AM19" s="174" t="n">
        <f aca="false" ca="false" dt2D="false" dtr="false" t="normal">20*LOG10(V19)</f>
        <v>15.19335689379261</v>
      </c>
      <c r="AN19" s="188" t="n">
        <f aca="false" ca="false" dt2D="false" dtr="false" t="normal">$AJ$5+$AK$5+$AL$5-(AE19+X19)+AM19+200</f>
        <v>91.50186776745703</v>
      </c>
      <c r="AO19" s="174" t="n"/>
      <c r="AP19" s="174" t="n">
        <f aca="false" ca="false" dt2D="false" dtr="false" t="normal">10*LOG10(V19)</f>
        <v>7.596678446896305</v>
      </c>
      <c r="AQ19" s="174" t="n">
        <f aca="false" ca="false" dt2D="false" dtr="false" t="normal">$AJ$5+$AO$5+AP19+$AK$5-(AE19+X19)+197</f>
        <v>100.90518932056072</v>
      </c>
      <c r="AR19" s="174" t="n"/>
      <c r="AS19" s="174" t="n"/>
      <c r="AT19" s="174" t="n"/>
      <c r="AU19" s="174" t="n"/>
      <c r="AV19" s="174" t="n"/>
      <c r="AW19" s="174" t="n"/>
      <c r="AX19" s="103" t="n"/>
      <c r="AY19" s="103" t="n">
        <f aca="false" ca="false" dt2D="false" dtr="false" t="normal">$K$24*($K$14/1000000)/2*($S$38*V19)</f>
        <v>0.08404062013390394</v>
      </c>
      <c r="AZ19" s="103" t="n">
        <f aca="false" ca="false" dt2D="false" dtr="false" t="normal">10*LOG10(AY19)</f>
        <v>-10.755107516047469</v>
      </c>
      <c r="BA19" s="174" t="n">
        <f aca="false" ca="false" dt2D="false" dtr="false" t="normal">$S$9-AE19+$AX$5+AZ19</f>
        <v>125.82237400281929</v>
      </c>
      <c r="BB19" s="0" t="n">
        <f aca="false" ca="false" dt2D="false" dtr="false" t="normal">BB18+$O$34</f>
        <v>30.5</v>
      </c>
      <c r="BC19" s="0" t="n">
        <f aca="false" ca="false" dt2D="false" dtr="false" t="normal">20*LOG10(BB19)</f>
        <v>29.685996786935718</v>
      </c>
      <c r="BD19" s="0" t="n">
        <f aca="false" ca="false" dt2D="false" dtr="false" t="normal">2*$G$8*(BB19/1000)</f>
        <v>3.5664365609806046</v>
      </c>
      <c r="BE19" s="74" t="n">
        <f aca="false" ca="false" dt2D="false" dtr="false" t="normal">$S$11-BC19-BD19+$S$18+$S$36</f>
        <v>139.796950987919</v>
      </c>
      <c r="BF19" s="0" t="n">
        <f aca="false" ca="false" dt2D="false" dtr="false" t="normal">POWER(10, 0.05*(BE19+$C$27))</f>
        <v>0.007229017384130114</v>
      </c>
      <c r="BG19" s="0" t="n">
        <f aca="false" ca="false" dt2D="false" dtr="false" t="normal">BC19+BD19</f>
        <v>33.25243334791632</v>
      </c>
      <c r="BH19" s="0" t="n">
        <f aca="false" ca="false" dt2D="false" dtr="false" t="normal">POWER(10, 0.05*BG19)</f>
        <v>45.98557988737517</v>
      </c>
      <c r="BI19" s="0" t="n">
        <f aca="false" ca="false" dt2D="false" dtr="false" t="normal">BF19*BH19</f>
        <v>0.3324305564251392</v>
      </c>
      <c r="BL19" s="0" t="n">
        <f aca="false" ca="false" dt2D="false" dtr="false" t="normal">BL18+$O$36</f>
        <v>121</v>
      </c>
      <c r="BM19" s="0" t="n">
        <f aca="false" ca="false" dt2D="false" dtr="false" t="normal">20*LOG10(BL19)</f>
        <v>41.65570740632901</v>
      </c>
      <c r="BN19" s="0" t="n">
        <f aca="false" ca="false" dt2D="false" dtr="false" t="normal">2*$G$8*(BL19/1000)</f>
        <v>14.148813897660759</v>
      </c>
      <c r="BO19" s="74" t="n">
        <f aca="false" ca="false" dt2D="false" dtr="false" t="normal">$S$12-BM19-BN19+$S$18+$S$36</f>
        <v>123.26546294512521</v>
      </c>
      <c r="BP19" s="0" t="n">
        <f aca="false" ca="false" dt2D="false" dtr="false" t="normal">POWER(10, 0.05*(BO19+$C$27))</f>
        <v>0.0010777173312300117</v>
      </c>
      <c r="BQ19" s="0" t="n">
        <f aca="false" ca="false" dt2D="false" dtr="false" t="normal">BM19+BN19</f>
        <v>55.804521303989766</v>
      </c>
      <c r="BR19" s="0" t="n">
        <f aca="false" ca="false" dt2D="false" dtr="false" t="normal">POWER(10, 0.05*BQ19)</f>
        <v>616.9160442947203</v>
      </c>
      <c r="BS19" s="0" t="n">
        <f aca="false" ca="false" dt2D="false" dtr="false" t="normal">BP19*BR19</f>
        <v>0.6648611128502817</v>
      </c>
      <c r="CD19" s="189" t="n"/>
      <c r="CE19" s="75" t="n"/>
      <c r="CF19" s="75" t="n"/>
      <c r="CG19" s="75" t="n"/>
      <c r="CH19" s="75" t="n"/>
      <c r="CI19" s="75" t="n"/>
      <c r="CJ19" s="75" t="n"/>
      <c r="CK19" s="75" t="n"/>
      <c r="CL19" s="75" t="n"/>
      <c r="CM19" s="75" t="n"/>
      <c r="CS19" s="64" t="n"/>
      <c r="CT19" s="75" t="n"/>
      <c r="CU19" s="75" t="n"/>
      <c r="CV19" s="13" t="n"/>
      <c r="CW19" s="13" t="n"/>
      <c r="CX19" s="168" t="n"/>
      <c r="CY19" s="168" t="n"/>
      <c r="CZ19" s="13" t="n"/>
      <c r="DA19" s="178" t="n">
        <f aca="false" ca="false" dt2D="false" dtr="false" t="normal">DA18+1</f>
        <v>15</v>
      </c>
      <c r="DB19" s="178" t="n">
        <v>0.958</v>
      </c>
      <c r="DC19" s="190" t="n"/>
      <c r="DD19" s="190" t="n"/>
      <c r="DE19" s="178" t="n"/>
      <c r="DF19" s="75" t="n"/>
    </row>
    <row outlineLevel="0" r="20">
      <c r="A20" s="1" t="n"/>
      <c r="B20" s="103" t="n"/>
      <c r="C20" s="103" t="n"/>
      <c r="D20" s="103" t="n"/>
      <c r="E20" s="103" t="n"/>
      <c r="F20" s="84" t="n">
        <f aca="false" ca="false" dt2D="false" dtr="false" t="normal">B17</f>
        <v>2</v>
      </c>
      <c r="G20" s="218" t="n">
        <f aca="false" ca="false" dt2D="false" dtr="false" t="normal">C17/POWER(2, 0.5)</f>
        <v>14.14213562373095</v>
      </c>
      <c r="H20" s="84" t="s">
        <v>3</v>
      </c>
      <c r="I20" s="103" t="n"/>
      <c r="N20" s="84" t="s">
        <v>189</v>
      </c>
      <c r="O20" s="196" t="s"/>
      <c r="P20" s="197" t="s"/>
      <c r="R20" s="129" t="s">
        <v>190</v>
      </c>
      <c r="S20" s="183" t="s"/>
      <c r="T20" s="184" t="s"/>
      <c r="U20" s="12" t="n"/>
      <c r="V20" s="0" t="n">
        <f aca="false" ca="false" dt2D="false" dtr="false" t="normal">V19+$O$32</f>
        <v>6.125</v>
      </c>
      <c r="W20" s="67" t="n">
        <f aca="false" ca="false" dt2D="false" dtr="false" t="normal">20*LOG10(V20)</f>
        <v>15.742121860731402</v>
      </c>
      <c r="X20" s="67" t="n">
        <f aca="false" ca="false" dt2D="false" dtr="false" t="normal">2*$G$8*(V20/1000)</f>
        <v>0.7162106208526624</v>
      </c>
      <c r="Y20" s="67" t="n">
        <f aca="false" ca="false" dt2D="false" dtr="false" t="normal">$S$9-W20-X20+$S$18+$S$36</f>
        <v>142.6116517675309</v>
      </c>
      <c r="Z20" s="67" t="n">
        <f aca="false" ca="false" dt2D="false" dtr="false" t="normal">Y20+$C$27</f>
        <v>-40.003713837849574</v>
      </c>
      <c r="AA20" s="186" t="n">
        <f aca="false" ca="false" dt2D="false" dtr="false" t="normal">POWER(10, 0.05*(Y20+$C$27))</f>
        <v>0.009995725200121056</v>
      </c>
      <c r="AB20" s="146" t="n">
        <f aca="false" ca="false" dt2D="false" dtr="false" t="normal">W20+X20</f>
        <v>16.458332481584065</v>
      </c>
      <c r="AC20" s="103" t="n">
        <f aca="false" ca="false" dt2D="false" dtr="false" t="normal">POWER(10, 0.05*AB20)</f>
        <v>6.651454492188606</v>
      </c>
      <c r="AD20" s="65" t="n">
        <f aca="false" ca="false" dt2D="false" dtr="false" t="normal">AA20*AC20</f>
        <v>0.06648611128502804</v>
      </c>
      <c r="AE20" s="103" t="n">
        <f aca="false" ca="false" dt2D="false" dtr="false" t="normal">40*LOG10(V20)</f>
        <v>31.484243721462803</v>
      </c>
      <c r="AF20" s="103" t="n"/>
      <c r="AG20" s="103" t="n">
        <f aca="false" ca="false" dt2D="false" dtr="false" t="normal">$K$24*($K$14/1000000)/2*$O$41*POWER(V20, 2)</f>
        <v>0.021858103801623962</v>
      </c>
      <c r="AH20" s="103" t="n">
        <f aca="false" ca="false" dt2D="false" dtr="false" t="normal">10*LOG10(AG20)</f>
        <v>-16.603875159549393</v>
      </c>
      <c r="AI20" s="187" t="n">
        <f aca="false" ca="false" dt2D="false" dtr="false" t="normal">$S$9-AE20+$AF$5+AH20</f>
        <v>98.87607642543979</v>
      </c>
      <c r="AJ20" s="174" t="n"/>
      <c r="AK20" s="174" t="n"/>
      <c r="AL20" s="174" t="n"/>
      <c r="AM20" s="174" t="n">
        <f aca="false" ca="false" dt2D="false" dtr="false" t="normal">20*LOG10(V20)</f>
        <v>15.742121860731402</v>
      </c>
      <c r="AN20" s="188" t="n">
        <f aca="false" ca="false" dt2D="false" dtr="false" t="normal">$AJ$5+$AK$5+$AL$5-(AE20+X20)+AM20+200</f>
        <v>90.90925317067011</v>
      </c>
      <c r="AO20" s="174" t="n"/>
      <c r="AP20" s="174" t="n">
        <f aca="false" ca="false" dt2D="false" dtr="false" t="normal">10*LOG10(V20)</f>
        <v>7.871060930365701</v>
      </c>
      <c r="AQ20" s="174" t="n">
        <f aca="false" ca="false" dt2D="false" dtr="false" t="normal">$AJ$5+$AO$5+AP20+$AK$5-(AE20+X20)+197</f>
        <v>100.03819224030441</v>
      </c>
      <c r="AR20" s="174" t="n"/>
      <c r="AS20" s="174" t="n"/>
      <c r="AT20" s="174" t="n"/>
      <c r="AU20" s="174" t="n"/>
      <c r="AV20" s="174" t="n"/>
      <c r="AW20" s="174" t="n"/>
      <c r="AX20" s="103" t="n"/>
      <c r="AY20" s="103" t="n">
        <f aca="false" ca="false" dt2D="false" dtr="false" t="normal">$K$24*($K$14/1000000)/2*($S$38*V20)</f>
        <v>0.08952153014263681</v>
      </c>
      <c r="AZ20" s="103" t="n">
        <f aca="false" ca="false" dt2D="false" dtr="false" t="normal">10*LOG10(AY20)</f>
        <v>-10.480725032578073</v>
      </c>
      <c r="BA20" s="174" t="n">
        <f aca="false" ca="false" dt2D="false" dtr="false" t="normal">$S$9-AE20+$AX$5+AZ20</f>
        <v>124.9992265524111</v>
      </c>
      <c r="BB20" s="0" t="n">
        <f aca="false" ca="false" dt2D="false" dtr="false" t="normal">BB19+$O$34</f>
        <v>31.25</v>
      </c>
      <c r="BC20" s="0" t="n">
        <f aca="false" ca="false" dt2D="false" dtr="false" t="normal">20*LOG10(BB20)</f>
        <v>29.897000433601878</v>
      </c>
      <c r="BD20" s="0" t="n">
        <f aca="false" ca="false" dt2D="false" dtr="false" t="normal">2*$G$8*(BB20/1000)</f>
        <v>3.654135820676849</v>
      </c>
      <c r="BE20" s="74" t="n">
        <f aca="false" ca="false" dt2D="false" dtr="false" t="normal">$S$11-BC20-BD20+$S$18+$S$36</f>
        <v>139.4982480815566</v>
      </c>
      <c r="BF20" s="0" t="n">
        <f aca="false" ca="false" dt2D="false" dtr="false" t="normal">POWER(10, 0.05*(BE20+$C$27))</f>
        <v>0.006984641560732656</v>
      </c>
      <c r="BG20" s="0" t="n">
        <f aca="false" ca="false" dt2D="false" dtr="false" t="normal">BC20+BD20</f>
        <v>33.551136254278724</v>
      </c>
      <c r="BH20" s="0" t="n">
        <f aca="false" ca="false" dt2D="false" dtr="false" t="normal">POWER(10, 0.05*BG20)</f>
        <v>47.59450481955283</v>
      </c>
      <c r="BI20" s="0" t="n">
        <f aca="false" ca="false" dt2D="false" dtr="false" t="normal">BF20*BH20</f>
        <v>0.3324305564251394</v>
      </c>
      <c r="BL20" s="0" t="n">
        <f aca="false" ca="false" dt2D="false" dtr="false" t="normal">BL19+$O$36</f>
        <v>122.5</v>
      </c>
      <c r="BM20" s="0" t="n">
        <f aca="false" ca="false" dt2D="false" dtr="false" t="normal">20*LOG10(BL20)</f>
        <v>41.76272177401103</v>
      </c>
      <c r="BN20" s="0" t="n">
        <f aca="false" ca="false" dt2D="false" dtr="false" t="normal">2*$G$8*(BL20/1000)</f>
        <v>14.324212417053246</v>
      </c>
      <c r="BO20" s="74" t="n">
        <f aca="false" ca="false" dt2D="false" dtr="false" t="normal">$S$12-BM20-BN20+$S$18+$S$36</f>
        <v>122.9830500580507</v>
      </c>
      <c r="BP20" s="0" t="n">
        <f aca="false" ca="false" dt2D="false" dtr="false" t="normal">POWER(10, 0.05*(BO20+$C$27))</f>
        <v>0.0010432399811890975</v>
      </c>
      <c r="BQ20" s="0" t="n">
        <f aca="false" ca="false" dt2D="false" dtr="false" t="normal">BM20+BN20</f>
        <v>56.08693419106427</v>
      </c>
      <c r="BR20" s="0" t="n">
        <f aca="false" ca="false" dt2D="false" dtr="false" t="normal">POWER(10, 0.05*BQ20)</f>
        <v>637.3040957388005</v>
      </c>
      <c r="BS20" s="0" t="n">
        <f aca="false" ca="false" dt2D="false" dtr="false" t="normal">BP20*BR20</f>
        <v>0.6648611128502809</v>
      </c>
      <c r="CD20" s="189" t="n"/>
      <c r="CE20" s="75" t="n"/>
      <c r="CF20" s="75" t="n"/>
      <c r="CG20" s="75" t="n"/>
      <c r="CH20" s="75" t="n"/>
      <c r="CI20" s="75" t="n"/>
      <c r="CJ20" s="75" t="n"/>
      <c r="CK20" s="75" t="n"/>
      <c r="CL20" s="75" t="n"/>
      <c r="CM20" s="75" t="n"/>
      <c r="CS20" s="64" t="n"/>
      <c r="CT20" s="75" t="n"/>
      <c r="CU20" s="75" t="n"/>
      <c r="CV20" s="13" t="n"/>
      <c r="CW20" s="13" t="n"/>
      <c r="CX20" s="168" t="n"/>
      <c r="CY20" s="168" t="n"/>
      <c r="CZ20" s="13" t="n"/>
      <c r="DA20" s="178" t="n">
        <f aca="false" ca="false" dt2D="false" dtr="false" t="normal">DA19+1</f>
        <v>16</v>
      </c>
      <c r="DB20" s="178" t="n">
        <v>0.96</v>
      </c>
      <c r="DC20" s="190" t="n"/>
      <c r="DD20" s="190" t="n"/>
      <c r="DE20" s="178" t="n"/>
      <c r="DF20" s="75" t="n"/>
    </row>
    <row outlineLevel="0" r="21">
      <c r="A21" s="1" t="n"/>
      <c r="B21" s="84" t="s">
        <v>191</v>
      </c>
      <c r="C21" s="196" t="s"/>
      <c r="D21" s="197" t="s"/>
      <c r="E21" s="103" t="n"/>
      <c r="F21" s="84" t="n">
        <f aca="false" ca="false" dt2D="false" dtr="false" t="normal">B18</f>
        <v>3</v>
      </c>
      <c r="G21" s="218" t="n">
        <f aca="false" ca="false" dt2D="false" dtr="false" t="normal">C18/POWER(2, 0.5)</f>
        <v>70.71067811865474</v>
      </c>
      <c r="H21" s="84" t="s">
        <v>3</v>
      </c>
      <c r="I21" s="103" t="n"/>
      <c r="N21" s="84" t="s">
        <v>109</v>
      </c>
      <c r="O21" s="109" t="n">
        <v>0.5</v>
      </c>
      <c r="P21" s="84" t="s">
        <v>110</v>
      </c>
      <c r="R21" s="84" t="s">
        <v>192</v>
      </c>
      <c r="S21" s="200" t="n">
        <f aca="false" ca="false" dt2D="false" dtr="false" t="normal">20*LOG10(O21*1000000)</f>
        <v>113.97940008672037</v>
      </c>
      <c r="T21" s="84" t="s">
        <v>167</v>
      </c>
      <c r="U21" s="103" t="n"/>
      <c r="V21" s="0" t="n">
        <f aca="false" ca="false" dt2D="false" dtr="false" t="normal">V20+$O$32</f>
        <v>6.5</v>
      </c>
      <c r="W21" s="67" t="n">
        <f aca="false" ca="false" dt2D="false" dtr="false" t="normal">20*LOG10(V21)</f>
        <v>16.25826713285711</v>
      </c>
      <c r="X21" s="67" t="n">
        <f aca="false" ca="false" dt2D="false" dtr="false" t="normal">2*$G$8*(V21/1000)</f>
        <v>0.7600602507007845</v>
      </c>
      <c r="Y21" s="67" t="n">
        <f aca="false" ca="false" dt2D="false" dtr="false" t="normal">$S$9-W21-X21+$S$18+$S$36</f>
        <v>142.05165686555708</v>
      </c>
      <c r="Z21" s="67" t="n">
        <f aca="false" ca="false" dt2D="false" dtr="false" t="normal">Y21+$C$27</f>
        <v>-40.5637087398234</v>
      </c>
      <c r="AA21" s="186" t="n">
        <f aca="false" ca="false" dt2D="false" dtr="false" t="normal">POWER(10, 0.05*(Y21+$C$27))</f>
        <v>0.009371617679805357</v>
      </c>
      <c r="AB21" s="146" t="n">
        <f aca="false" ca="false" dt2D="false" dtr="false" t="normal">W21+X21</f>
        <v>17.018327383557896</v>
      </c>
      <c r="AC21" s="103" t="n">
        <f aca="false" ca="false" dt2D="false" dtr="false" t="normal">POWER(10, 0.05*AB21)</f>
        <v>7.0944113979699805</v>
      </c>
      <c r="AD21" s="65" t="n">
        <f aca="false" ca="false" dt2D="false" dtr="false" t="normal">AA21*AC21</f>
        <v>0.0664861112850281</v>
      </c>
      <c r="AE21" s="103" t="n">
        <f aca="false" ca="false" dt2D="false" dtr="false" t="normal">40*LOG10(V21)</f>
        <v>32.51653426571422</v>
      </c>
      <c r="AF21" s="103" t="n"/>
      <c r="AG21" s="103" t="n">
        <f aca="false" ca="false" dt2D="false" dtr="false" t="normal">$K$24*($K$14/1000000)/2*$O$41*POWER(V21, 2)</f>
        <v>0.024616540058138774</v>
      </c>
      <c r="AH21" s="103" t="n">
        <f aca="false" ca="false" dt2D="false" dtr="false" t="normal">10*LOG10(AG21)</f>
        <v>-16.087729887423684</v>
      </c>
      <c r="AI21" s="187" t="n">
        <f aca="false" ca="false" dt2D="false" dtr="false" t="normal">$S$9-AE21+$AF$5+AH21</f>
        <v>98.35993115331408</v>
      </c>
      <c r="AJ21" s="174" t="n"/>
      <c r="AK21" s="174" t="n"/>
      <c r="AL21" s="174" t="n"/>
      <c r="AM21" s="174" t="n">
        <f aca="false" ca="false" dt2D="false" dtr="false" t="normal">20*LOG10(V21)</f>
        <v>16.25826713285711</v>
      </c>
      <c r="AN21" s="188" t="n">
        <f aca="false" ca="false" dt2D="false" dtr="false" t="normal">$AJ$5+$AK$5+$AL$5-(AE21+X21)+AM21+200</f>
        <v>90.34925826869629</v>
      </c>
      <c r="AO21" s="174" t="n"/>
      <c r="AP21" s="174" t="n">
        <f aca="false" ca="false" dt2D="false" dtr="false" t="normal">10*LOG10(V21)</f>
        <v>8.129133566428555</v>
      </c>
      <c r="AQ21" s="174" t="n">
        <f aca="false" ca="false" dt2D="false" dtr="false" t="normal">$AJ$5+$AO$5+AP21+$AK$5-(AE21+X21)+197</f>
        <v>99.22012470226774</v>
      </c>
      <c r="AR21" s="174" t="n"/>
      <c r="AS21" s="174" t="n"/>
      <c r="AT21" s="174" t="n"/>
      <c r="AU21" s="174" t="n"/>
      <c r="AV21" s="174" t="n"/>
      <c r="AW21" s="174" t="n"/>
      <c r="AX21" s="103" t="n"/>
      <c r="AY21" s="103" t="n">
        <f aca="false" ca="false" dt2D="false" dtr="false" t="normal">$K$24*($K$14/1000000)/2*($S$38*V21)</f>
        <v>0.09500244015136966</v>
      </c>
      <c r="AZ21" s="103" t="n">
        <f aca="false" ca="false" dt2D="false" dtr="false" t="normal">10*LOG10(AY21)</f>
        <v>-10.222652396515217</v>
      </c>
      <c r="BA21" s="174" t="n">
        <f aca="false" ca="false" dt2D="false" dtr="false" t="normal">$S$9-AE21+$AX$5+AZ21</f>
        <v>124.22500864422254</v>
      </c>
      <c r="BB21" s="0" t="n">
        <f aca="false" ca="false" dt2D="false" dtr="false" t="normal">BB20+$O$34</f>
        <v>32</v>
      </c>
      <c r="BC21" s="0" t="n">
        <f aca="false" ca="false" dt2D="false" dtr="false" t="normal">20*LOG10(BB21)</f>
        <v>30.102999566398122</v>
      </c>
      <c r="BD21" s="0" t="n">
        <f aca="false" ca="false" dt2D="false" dtr="false" t="normal">2*$G$8*(BB21/1000)</f>
        <v>3.741835080373093</v>
      </c>
      <c r="BE21" s="74" t="n">
        <f aca="false" ca="false" dt2D="false" dtr="false" t="normal">$S$11-BC21-BD21+$S$18+$S$36</f>
        <v>139.2045496890641</v>
      </c>
      <c r="BF21" s="0" t="n">
        <f aca="false" ca="false" dt2D="false" dtr="false" t="normal">POWER(10, 0.05*(BE21+$C$27))</f>
        <v>0.006752416216286903</v>
      </c>
      <c r="BG21" s="0" t="n">
        <f aca="false" ca="false" dt2D="false" dtr="false" t="normal">BC21+BD21</f>
        <v>33.84483464677122</v>
      </c>
      <c r="BH21" s="0" t="n">
        <f aca="false" ca="false" dt2D="false" dtr="false" t="normal">POWER(10, 0.05*BG21)</f>
        <v>49.23134856872614</v>
      </c>
      <c r="BI21" s="0" t="n">
        <f aca="false" ca="false" dt2D="false" dtr="false" t="normal">BF21*BH21</f>
        <v>0.3324305564251394</v>
      </c>
      <c r="BL21" s="0" t="n">
        <f aca="false" ca="false" dt2D="false" dtr="false" t="normal">BL20+$O$36</f>
        <v>124</v>
      </c>
      <c r="BM21" s="0" t="n">
        <f aca="false" ca="false" dt2D="false" dtr="false" t="normal">20*LOG10(BL21)</f>
        <v>41.868433703244705</v>
      </c>
      <c r="BN21" s="0" t="n">
        <f aca="false" ca="false" dt2D="false" dtr="false" t="normal">2*$G$8*(BL21/1000)</f>
        <v>14.499610936445736</v>
      </c>
      <c r="BO21" s="74" t="n">
        <f aca="false" ca="false" dt2D="false" dtr="false" t="normal">$S$12-BM21-BN21+$S$18+$S$36</f>
        <v>122.70193960942451</v>
      </c>
      <c r="BP21" s="0" t="n">
        <f aca="false" ca="false" dt2D="false" dtr="false" t="normal">POWER(10, 0.05*(BO21+$C$27))</f>
        <v>0.0010100170385452236</v>
      </c>
      <c r="BQ21" s="0" t="n">
        <f aca="false" ca="false" dt2D="false" dtr="false" t="normal">BM21+BN21</f>
        <v>56.36804463969044</v>
      </c>
      <c r="BR21" s="0" t="n">
        <f aca="false" ca="false" dt2D="false" dtr="false" t="normal">POWER(10, 0.05*BQ21)</f>
        <v>658.2672246875272</v>
      </c>
      <c r="BS21" s="0" t="n">
        <f aca="false" ca="false" dt2D="false" dtr="false" t="normal">BP21*BR21</f>
        <v>0.6648611128502796</v>
      </c>
      <c r="CD21" s="189" t="n"/>
      <c r="CE21" s="75" t="n"/>
      <c r="CF21" s="75" t="n"/>
      <c r="CG21" s="75" t="n"/>
      <c r="CH21" s="75" t="n"/>
      <c r="CI21" s="75" t="n"/>
      <c r="CJ21" s="75" t="n"/>
      <c r="CK21" s="75" t="n"/>
      <c r="CL21" s="75" t="n"/>
      <c r="CM21" s="75" t="n"/>
      <c r="CS21" s="64" t="n"/>
      <c r="CT21" s="75" t="n"/>
      <c r="CU21" s="75" t="n"/>
      <c r="CV21" s="13" t="n"/>
      <c r="CW21" s="13" t="n"/>
      <c r="CX21" s="168" t="n"/>
      <c r="CY21" s="168" t="n"/>
      <c r="CZ21" s="13" t="n"/>
      <c r="DA21" s="178" t="n">
        <f aca="false" ca="false" dt2D="false" dtr="false" t="normal">DA20+1</f>
        <v>17</v>
      </c>
      <c r="DB21" s="178" t="n">
        <v>0.962</v>
      </c>
      <c r="DC21" s="190" t="n"/>
      <c r="DD21" s="190" t="n"/>
      <c r="DE21" s="178" t="n"/>
      <c r="DF21" s="75" t="n"/>
    </row>
    <row outlineLevel="0" r="22">
      <c r="B22" s="84" t="s">
        <v>79</v>
      </c>
      <c r="C22" s="109" t="n">
        <v>250</v>
      </c>
      <c r="D22" s="84" t="s">
        <v>80</v>
      </c>
      <c r="E22" s="1" t="n"/>
      <c r="F22" s="84" t="n">
        <f aca="false" ca="false" dt2D="false" dtr="false" t="normal">B19</f>
        <v>4</v>
      </c>
      <c r="G22" s="218" t="n">
        <f aca="false" ca="false" dt2D="false" dtr="false" t="normal">C19/POWER(2, 0.5)</f>
        <v>141.42135623730948</v>
      </c>
      <c r="H22" s="84" t="s">
        <v>3</v>
      </c>
      <c r="I22" s="1" t="n"/>
      <c r="N22" s="84" t="s">
        <v>193</v>
      </c>
      <c r="O22" s="84" t="n"/>
      <c r="P22" s="84" t="n"/>
      <c r="R22" s="86" t="s">
        <v>194</v>
      </c>
      <c r="S22" s="140" t="s"/>
      <c r="T22" s="135" t="s"/>
      <c r="U22" s="121" t="n"/>
      <c r="V22" s="0" t="n">
        <f aca="false" ca="false" dt2D="false" dtr="false" t="normal">V21+$O$32</f>
        <v>6.875</v>
      </c>
      <c r="W22" s="67" t="n">
        <f aca="false" ca="false" dt2D="false" dtr="false" t="normal">20*LOG10(V22)</f>
        <v>16.745454050046003</v>
      </c>
      <c r="X22" s="67" t="n">
        <f aca="false" ca="false" dt2D="false" dtr="false" t="normal">2*$G$8*(V22/1000)</f>
        <v>0.8039098805489068</v>
      </c>
      <c r="Y22" s="67" t="n">
        <f aca="false" ca="false" dt2D="false" dtr="false" t="normal">$S$9-W22-X22+$S$18+$S$36</f>
        <v>141.52062031852006</v>
      </c>
      <c r="Z22" s="67" t="n">
        <f aca="false" ca="false" dt2D="false" dtr="false" t="normal">Y22+$C$27</f>
        <v>-41.094745286860416</v>
      </c>
      <c r="AA22" s="186" t="n">
        <f aca="false" ca="false" dt2D="false" dtr="false" t="normal">POWER(10, 0.05*(Y22+$C$27))</f>
        <v>0.0088158204346841</v>
      </c>
      <c r="AB22" s="146" t="n">
        <f aca="false" ca="false" dt2D="false" dtr="false" t="normal">W22+X22</f>
        <v>17.54936393059491</v>
      </c>
      <c r="AC22" s="103" t="n">
        <f aca="false" ca="false" dt2D="false" dtr="false" t="normal">POWER(10, 0.05*AB22)</f>
        <v>7.541681659423511</v>
      </c>
      <c r="AD22" s="65" t="n">
        <f aca="false" ca="false" dt2D="false" dtr="false" t="normal">AA22*AC22</f>
        <v>0.06648611128502808</v>
      </c>
      <c r="AE22" s="103" t="n">
        <f aca="false" ca="false" dt2D="false" dtr="false" t="normal">40*LOG10(V22)</f>
        <v>33.49090810009201</v>
      </c>
      <c r="AF22" s="103" t="n"/>
      <c r="AG22" s="103" t="n">
        <f aca="false" ca="false" dt2D="false" dtr="false" t="normal">$K$24*($K$14/1000000)/2*$O$41*POWER(V22, 2)</f>
        <v>0.0275388438150406</v>
      </c>
      <c r="AH22" s="103" t="n">
        <f aca="false" ca="false" dt2D="false" dtr="false" t="normal">10*LOG10(AG22)</f>
        <v>-15.60054297023479</v>
      </c>
      <c r="AI22" s="187" t="n">
        <f aca="false" ca="false" dt2D="false" dtr="false" t="normal">$S$9-AE22+$AF$5+AH22</f>
        <v>97.87274423612519</v>
      </c>
      <c r="AJ22" s="174" t="n"/>
      <c r="AK22" s="174" t="n"/>
      <c r="AL22" s="174" t="n"/>
      <c r="AM22" s="174" t="n">
        <f aca="false" ca="false" dt2D="false" dtr="false" t="normal">20*LOG10(V22)</f>
        <v>16.745454050046003</v>
      </c>
      <c r="AN22" s="188" t="n">
        <f aca="false" ca="false" dt2D="false" dtr="false" t="normal">$AJ$5+$AK$5+$AL$5-(AE22+X22)+AM22+200</f>
        <v>89.81822172165927</v>
      </c>
      <c r="AO22" s="174" t="n"/>
      <c r="AP22" s="174" t="n">
        <f aca="false" ca="false" dt2D="false" dtr="false" t="normal">10*LOG10(V22)</f>
        <v>8.372727025023002</v>
      </c>
      <c r="AQ22" s="174" t="n">
        <f aca="false" ca="false" dt2D="false" dtr="false" t="normal">$AJ$5+$AO$5+AP22+$AK$5-(AE22+X22)+197</f>
        <v>98.44549469663627</v>
      </c>
      <c r="AR22" s="174" t="n"/>
      <c r="AS22" s="174" t="n"/>
      <c r="AT22" s="174" t="n"/>
      <c r="AU22" s="174" t="n"/>
      <c r="AV22" s="174" t="n"/>
      <c r="AW22" s="174" t="n"/>
      <c r="AX22" s="103" t="n"/>
      <c r="AY22" s="103" t="n">
        <f aca="false" ca="false" dt2D="false" dtr="false" t="normal">$K$24*($K$14/1000000)/2*($S$38*V22)</f>
        <v>0.10048335016010254</v>
      </c>
      <c r="AZ22" s="103" t="n">
        <f aca="false" ca="false" dt2D="false" dtr="false" t="normal">10*LOG10(AY22)</f>
        <v>-9.97905893792077</v>
      </c>
      <c r="BA22" s="174" t="n">
        <f aca="false" ca="false" dt2D="false" dtr="false" t="normal">$S$9-AE22+$AX$5+AZ22</f>
        <v>123.4942282684392</v>
      </c>
      <c r="BB22" s="0" t="n">
        <f aca="false" ca="false" dt2D="false" dtr="false" t="normal">BB21+$O$34</f>
        <v>32.75</v>
      </c>
      <c r="BC22" s="0" t="n">
        <f aca="false" ca="false" dt2D="false" dtr="false" t="normal">20*LOG10(BB22)</f>
        <v>30.30422608655604</v>
      </c>
      <c r="BD22" s="0" t="n">
        <f aca="false" ca="false" dt2D="false" dtr="false" t="normal">2*$G$8*(BB22/1000)</f>
        <v>3.829534340069338</v>
      </c>
      <c r="BE22" s="74" t="n">
        <f aca="false" ca="false" dt2D="false" dtr="false" t="normal">$S$11-BC22-BD22+$S$18+$S$36</f>
        <v>138.91562390920996</v>
      </c>
      <c r="BF22" s="0" t="n">
        <f aca="false" ca="false" dt2D="false" dtr="false" t="normal">POWER(10, 0.05*(BE22+$C$27))</f>
        <v>0.006531499759464634</v>
      </c>
      <c r="BG22" s="0" t="n">
        <f aca="false" ca="false" dt2D="false" dtr="false" t="normal">BC22+BD22</f>
        <v>34.13376042662538</v>
      </c>
      <c r="BH22" s="0" t="n">
        <f aca="false" ca="false" dt2D="false" dtr="false" t="normal">POWER(10, 0.05*BG22)</f>
        <v>50.89651208260756</v>
      </c>
      <c r="BI22" s="0" t="n">
        <f aca="false" ca="false" dt2D="false" dtr="false" t="normal">BF22*BH22</f>
        <v>0.3324305564251401</v>
      </c>
      <c r="BL22" s="0" t="n">
        <f aca="false" ca="false" dt2D="false" dtr="false" t="normal">BL21+$O$36</f>
        <v>125.5</v>
      </c>
      <c r="BM22" s="0" t="n">
        <f aca="false" ca="false" dt2D="false" dtr="false" t="normal">20*LOG10(BL22)</f>
        <v>41.97287451634114</v>
      </c>
      <c r="BN22" s="0" t="n">
        <f aca="false" ca="false" dt2D="false" dtr="false" t="normal">2*$G$8*(BL22/1000)</f>
        <v>14.675009455838225</v>
      </c>
      <c r="BO22" s="74" t="n">
        <f aca="false" ca="false" dt2D="false" dtr="false" t="normal">$S$12-BM22-BN22+$S$18+$S$36</f>
        <v>122.42210027693561</v>
      </c>
      <c r="BP22" s="0" t="n">
        <f aca="false" ca="false" dt2D="false" dtr="false" t="normal">POWER(10, 0.05*(BO22+$C$27))</f>
        <v>0.000977995223199353</v>
      </c>
      <c r="BQ22" s="0" t="n">
        <f aca="false" ca="false" dt2D="false" dtr="false" t="normal">BM22+BN22</f>
        <v>56.64788397217937</v>
      </c>
      <c r="BR22" s="0" t="n">
        <f aca="false" ca="false" dt2D="false" dtr="false" t="normal">POWER(10, 0.05*BQ22)</f>
        <v>679.8204092196852</v>
      </c>
      <c r="BS22" s="0" t="n">
        <f aca="false" ca="false" dt2D="false" dtr="false" t="normal">BP22*BR22</f>
        <v>0.6648611128502815</v>
      </c>
      <c r="CD22" s="189" t="n"/>
      <c r="CE22" s="75" t="n"/>
      <c r="CF22" s="75" t="n"/>
      <c r="CG22" s="75" t="n"/>
      <c r="CH22" s="75" t="n"/>
      <c r="CI22" s="75" t="n"/>
      <c r="CJ22" s="75" t="n"/>
      <c r="CK22" s="75" t="n"/>
      <c r="CL22" s="75" t="n"/>
      <c r="CM22" s="75" t="n"/>
      <c r="CS22" s="64" t="n"/>
      <c r="CT22" s="75" t="n"/>
      <c r="CU22" s="75" t="n"/>
      <c r="CV22" s="13" t="n"/>
      <c r="CW22" s="13" t="n"/>
      <c r="CX22" s="168" t="n"/>
      <c r="CY22" s="168" t="n"/>
      <c r="CZ22" s="13" t="n"/>
      <c r="DA22" s="178" t="n">
        <f aca="false" ca="false" dt2D="false" dtr="false" t="normal">DA21+1</f>
        <v>18</v>
      </c>
      <c r="DB22" s="178" t="n">
        <v>0.964</v>
      </c>
      <c r="DC22" s="190" t="n"/>
      <c r="DD22" s="190" t="n"/>
      <c r="DE22" s="178" t="n"/>
      <c r="DF22" s="75" t="n"/>
    </row>
    <row outlineLevel="0" r="23">
      <c r="B23" s="84" t="s">
        <v>84</v>
      </c>
      <c r="C23" s="200" t="n">
        <f aca="false" ca="false" dt2D="false" dtr="false" t="normal">20*LOG10(C22*POWER(10, 6))</f>
        <v>167.95880017344075</v>
      </c>
      <c r="D23" s="84" t="s">
        <v>195</v>
      </c>
      <c r="E23" s="1" t="n"/>
      <c r="I23" s="1" t="n"/>
      <c r="J23" s="84" t="s">
        <v>99</v>
      </c>
      <c r="K23" s="196" t="s"/>
      <c r="L23" s="197" t="s"/>
      <c r="N23" s="95" t="s">
        <v>196</v>
      </c>
      <c r="O23" s="109" t="n">
        <v>1</v>
      </c>
      <c r="P23" s="84" t="s">
        <v>47</v>
      </c>
      <c r="R23" s="219" t="s">
        <v>197</v>
      </c>
      <c r="S23" s="220" t="n">
        <f aca="false" ca="false" dt2D="false" dtr="false" t="normal">S21+20*LOG10(O25/C6)</f>
        <v>66.37517525248825</v>
      </c>
      <c r="T23" s="219" t="s">
        <v>167</v>
      </c>
      <c r="U23" s="121" t="n"/>
      <c r="V23" s="0" t="n">
        <f aca="false" ca="false" dt2D="false" dtr="false" t="normal">V22+$O$32</f>
        <v>7.25</v>
      </c>
      <c r="W23" s="67" t="n">
        <f aca="false" ca="false" dt2D="false" dtr="false" t="normal">20*LOG10(V23)</f>
        <v>17.206760131419873</v>
      </c>
      <c r="X23" s="67" t="n">
        <f aca="false" ca="false" dt2D="false" dtr="false" t="normal">2*$G$8*(V23/1000)</f>
        <v>0.847759510397029</v>
      </c>
      <c r="Y23" s="67" t="n">
        <f aca="false" ca="false" dt2D="false" dtr="false" t="normal">$S$9-W23-X23+$S$18+$S$36</f>
        <v>141.01546460729804</v>
      </c>
      <c r="Z23" s="67" t="n">
        <f aca="false" ca="false" dt2D="false" dtr="false" t="normal">Y23+$C$27</f>
        <v>-41.59990099808243</v>
      </c>
      <c r="AA23" s="186" t="n">
        <f aca="false" ca="false" dt2D="false" dtr="false" t="normal">POWER(10, 0.05*(Y23+$C$27))</f>
        <v>0.008317732516142857</v>
      </c>
      <c r="AB23" s="146" t="n">
        <f aca="false" ca="false" dt2D="false" dtr="false" t="normal">W23+X23</f>
        <v>18.054519641816903</v>
      </c>
      <c r="AC23" s="103" t="n">
        <f aca="false" ca="false" dt2D="false" dtr="false" t="normal">POWER(10, 0.05*AB23)</f>
        <v>7.993297591139566</v>
      </c>
      <c r="AD23" s="65" t="n">
        <f aca="false" ca="false" dt2D="false" dtr="false" t="normal">AA23*AC23</f>
        <v>0.06648611128502795</v>
      </c>
      <c r="AE23" s="103" t="n">
        <f aca="false" ca="false" dt2D="false" dtr="false" t="normal">40*LOG10(V23)</f>
        <v>34.41352026283975</v>
      </c>
      <c r="AF23" s="103" t="n"/>
      <c r="AG23" s="103" t="n">
        <f aca="false" ca="false" dt2D="false" dtr="false" t="normal">$K$24*($K$14/1000000)/2*$O$41*POWER(V23, 2)</f>
        <v>0.03062501507232945</v>
      </c>
      <c r="AH23" s="103" t="n">
        <f aca="false" ca="false" dt2D="false" dtr="false" t="normal">10*LOG10(AG23)</f>
        <v>-15.139236888860921</v>
      </c>
      <c r="AI23" s="187" t="n">
        <f aca="false" ca="false" dt2D="false" dtr="false" t="normal">$S$9-AE23+$AF$5+AH23</f>
        <v>97.41143815475132</v>
      </c>
      <c r="AJ23" s="174" t="n"/>
      <c r="AK23" s="174" t="n"/>
      <c r="AL23" s="174" t="n"/>
      <c r="AM23" s="174" t="n">
        <f aca="false" ca="false" dt2D="false" dtr="false" t="normal">20*LOG10(V23)</f>
        <v>17.206760131419873</v>
      </c>
      <c r="AN23" s="188" t="n">
        <f aca="false" ca="false" dt2D="false" dtr="false" t="normal">$AJ$5+$AK$5+$AL$5-(AE23+X23)+AM23+200</f>
        <v>89.31306601043728</v>
      </c>
      <c r="AO23" s="174" t="n"/>
      <c r="AP23" s="174" t="n">
        <f aca="false" ca="false" dt2D="false" dtr="false" t="normal">10*LOG10(V23)</f>
        <v>8.603380065709937</v>
      </c>
      <c r="AQ23" s="174" t="n">
        <f aca="false" ca="false" dt2D="false" dtr="false" t="normal">$AJ$5+$AO$5+AP23+$AK$5-(AE23+X23)+197</f>
        <v>97.70968594472734</v>
      </c>
      <c r="AR23" s="174" t="n"/>
      <c r="AS23" s="174" t="n"/>
      <c r="AT23" s="174" t="n"/>
      <c r="AU23" s="174" t="n"/>
      <c r="AV23" s="174" t="n"/>
      <c r="AW23" s="174" t="n"/>
      <c r="AX23" s="103" t="n"/>
      <c r="AY23" s="103" t="n">
        <f aca="false" ca="false" dt2D="false" dtr="false" t="normal">$K$24*($K$14/1000000)/2*($S$38*V23)</f>
        <v>0.1059642601688354</v>
      </c>
      <c r="AZ23" s="103" t="n">
        <f aca="false" ca="false" dt2D="false" dtr="false" t="normal">10*LOG10(AY23)</f>
        <v>-9.748405897233836</v>
      </c>
      <c r="BA23" s="174" t="n">
        <f aca="false" ca="false" dt2D="false" dtr="false" t="normal">$S$9-AE23+$AX$5+AZ23</f>
        <v>122.8022691463784</v>
      </c>
      <c r="BB23" s="0" t="n">
        <f aca="false" ca="false" dt2D="false" dtr="false" t="normal">BB22+$O$34</f>
        <v>33.5</v>
      </c>
      <c r="BC23" s="0" t="n">
        <f aca="false" ca="false" dt2D="false" dtr="false" t="normal">20*LOG10(BB23)</f>
        <v>30.500896140736906</v>
      </c>
      <c r="BD23" s="0" t="n">
        <f aca="false" ca="false" dt2D="false" dtr="false" t="normal">2*$G$8*(BB23/1000)</f>
        <v>3.917233599765582</v>
      </c>
      <c r="BE23" s="74" t="n">
        <f aca="false" ca="false" dt2D="false" dtr="false" t="normal">$S$11-BC23-BD23+$S$18+$S$36</f>
        <v>138.63125459533285</v>
      </c>
      <c r="BF23" s="0" t="n">
        <f aca="false" ca="false" dt2D="false" dtr="false" t="normal">POWER(10, 0.05*(BE23+$C$27))</f>
        <v>0.006321126032359621</v>
      </c>
      <c r="BG23" s="0" t="n">
        <f aca="false" ca="false" dt2D="false" dtr="false" t="normal">BC23+BD23</f>
        <v>34.418129740502486</v>
      </c>
      <c r="BH23" s="0" t="n">
        <f aca="false" ca="false" dt2D="false" dtr="false" t="normal">POWER(10, 0.05*BG23)</f>
        <v>52.5904015713869</v>
      </c>
      <c r="BI23" s="0" t="n">
        <f aca="false" ca="false" dt2D="false" dtr="false" t="normal">BF23*BH23</f>
        <v>0.33243055642514</v>
      </c>
      <c r="BL23" s="0" t="n">
        <f aca="false" ca="false" dt2D="false" dtr="false" t="normal">BL22+$O$36</f>
        <v>127</v>
      </c>
      <c r="BM23" s="0" t="n">
        <f aca="false" ca="false" dt2D="false" dtr="false" t="normal">20*LOG10(BL23)</f>
        <v>42.07607441911914</v>
      </c>
      <c r="BN23" s="0" t="n">
        <f aca="false" ca="false" dt2D="false" dtr="false" t="normal">2*$G$8*(BL23/1000)</f>
        <v>14.850407975230715</v>
      </c>
      <c r="BO23" s="74" t="n">
        <f aca="false" ca="false" dt2D="false" dtr="false" t="normal">$S$12-BM23-BN23+$S$18+$S$36</f>
        <v>122.14350185476509</v>
      </c>
      <c r="BP23" s="0" t="n">
        <f aca="false" ca="false" dt2D="false" dtr="false" t="normal">POWER(10, 0.05*(BO23+$C$27))</f>
        <v>0.0009471239362144573</v>
      </c>
      <c r="BQ23" s="0" t="n">
        <f aca="false" ca="false" dt2D="false" dtr="false" t="normal">BM23+BN23</f>
        <v>56.926482394349854</v>
      </c>
      <c r="BR23" s="0" t="n">
        <f aca="false" ca="false" dt2D="false" dtr="false" t="normal">POWER(10, 0.05*BQ23)</f>
        <v>701.9789991874245</v>
      </c>
      <c r="BS23" s="0" t="n">
        <f aca="false" ca="false" dt2D="false" dtr="false" t="normal">BP23*BR23</f>
        <v>0.6648611128502788</v>
      </c>
      <c r="CD23" s="189" t="n"/>
      <c r="CE23" s="75" t="n"/>
      <c r="CF23" s="75" t="n"/>
      <c r="CG23" s="75" t="n"/>
      <c r="CH23" s="75" t="n"/>
      <c r="CI23" s="75" t="n"/>
      <c r="CJ23" s="75" t="n"/>
      <c r="CK23" s="75" t="n"/>
      <c r="CL23" s="75" t="n"/>
      <c r="CM23" s="75" t="n"/>
      <c r="CS23" s="64" t="n"/>
      <c r="CT23" s="75" t="n"/>
      <c r="CU23" s="75" t="n"/>
      <c r="CV23" s="13" t="n"/>
      <c r="CW23" s="13" t="n"/>
      <c r="CX23" s="168" t="n"/>
      <c r="CY23" s="168" t="n"/>
      <c r="CZ23" s="13" t="n"/>
      <c r="DA23" s="178" t="n">
        <f aca="false" ca="false" dt2D="false" dtr="false" t="normal">DA22+1</f>
        <v>19</v>
      </c>
      <c r="DB23" s="178" t="n">
        <v>0.966</v>
      </c>
      <c r="DC23" s="190" t="n"/>
      <c r="DD23" s="190" t="n"/>
      <c r="DE23" s="178" t="n"/>
      <c r="DF23" s="75" t="n"/>
    </row>
    <row outlineLevel="0" r="24">
      <c r="E24" s="1" t="n"/>
      <c r="F24" s="129" t="s">
        <v>102</v>
      </c>
      <c r="G24" s="183" t="s"/>
      <c r="H24" s="184" t="s"/>
      <c r="I24" s="1" t="n"/>
      <c r="J24" s="84" t="s">
        <v>100</v>
      </c>
      <c r="K24" s="109" t="n">
        <v>1500</v>
      </c>
      <c r="L24" s="84" t="s">
        <v>101</v>
      </c>
      <c r="N24" s="84" t="s">
        <v>198</v>
      </c>
      <c r="O24" s="196" t="s"/>
      <c r="P24" s="197" t="s"/>
      <c r="R24" s="86" t="s">
        <v>199</v>
      </c>
      <c r="S24" s="140" t="s"/>
      <c r="T24" s="135" t="s"/>
      <c r="U24" s="121" t="n"/>
      <c r="V24" s="0" t="n">
        <f aca="false" ca="false" dt2D="false" dtr="false" t="normal">V23+$O$32</f>
        <v>7.625</v>
      </c>
      <c r="W24" s="67" t="n">
        <f aca="false" ca="false" dt2D="false" dtr="false" t="normal">20*LOG10(V24)</f>
        <v>17.64479696037647</v>
      </c>
      <c r="X24" s="67" t="n">
        <f aca="false" ca="false" dt2D="false" dtr="false" t="normal">2*$G$8*(V24/1000)</f>
        <v>0.8916091402451511</v>
      </c>
      <c r="Y24" s="67" t="n">
        <f aca="false" ca="false" dt2D="false" dtr="false" t="normal">$S$9-W24-X24+$S$18+$S$36</f>
        <v>140.53357814849332</v>
      </c>
      <c r="Z24" s="67" t="n">
        <f aca="false" ca="false" dt2D="false" dtr="false" t="normal">Y24+$C$27</f>
        <v>-42.081787456887156</v>
      </c>
      <c r="AA24" s="186" t="n">
        <f aca="false" ca="false" dt2D="false" dtr="false" t="normal">POWER(10, 0.05*(Y24+$C$27))</f>
        <v>0.00786883841324456</v>
      </c>
      <c r="AB24" s="146" t="n">
        <f aca="false" ca="false" dt2D="false" dtr="false" t="normal">W24+X24</f>
        <v>18.536406100621623</v>
      </c>
      <c r="AC24" s="103" t="n">
        <f aca="false" ca="false" dt2D="false" dtr="false" t="normal">POWER(10, 0.05*AB24)</f>
        <v>8.449291724318643</v>
      </c>
      <c r="AD24" s="65" t="n">
        <f aca="false" ca="false" dt2D="false" dtr="false" t="normal">AA24*AC24</f>
        <v>0.0664861112850279</v>
      </c>
      <c r="AE24" s="103" t="n">
        <f aca="false" ca="false" dt2D="false" dtr="false" t="normal">40*LOG10(V24)</f>
        <v>35.28959392075294</v>
      </c>
      <c r="AF24" s="103" t="n"/>
      <c r="AG24" s="103" t="n">
        <f aca="false" ca="false" dt2D="false" dtr="false" t="normal">$K$24*($K$14/1000000)/2*$O$41*POWER(V24, 2)</f>
        <v>0.03387505383000532</v>
      </c>
      <c r="AH24" s="103" t="n">
        <f aca="false" ca="false" dt2D="false" dtr="false" t="normal">10*LOG10(AG24)</f>
        <v>-14.701200059904325</v>
      </c>
      <c r="AI24" s="187" t="n">
        <f aca="false" ca="false" dt2D="false" dtr="false" t="normal">$S$9-AE24+$AF$5+AH24</f>
        <v>96.97340132579473</v>
      </c>
      <c r="AJ24" s="174" t="n"/>
      <c r="AK24" s="174" t="n"/>
      <c r="AL24" s="174" t="n"/>
      <c r="AM24" s="174" t="n">
        <f aca="false" ca="false" dt2D="false" dtr="false" t="normal">20*LOG10(V24)</f>
        <v>17.64479696037647</v>
      </c>
      <c r="AN24" s="188" t="n">
        <f aca="false" ca="false" dt2D="false" dtr="false" t="normal">$AJ$5+$AK$5+$AL$5-(AE24+X24)+AM24+200</f>
        <v>88.83117955163256</v>
      </c>
      <c r="AO24" s="174" t="n"/>
      <c r="AP24" s="174" t="n">
        <f aca="false" ca="false" dt2D="false" dtr="false" t="normal">10*LOG10(V24)</f>
        <v>8.822398480188236</v>
      </c>
      <c r="AQ24" s="174" t="n">
        <f aca="false" ca="false" dt2D="false" dtr="false" t="normal">$AJ$5+$AO$5+AP24+$AK$5-(AE24+X24)+197</f>
        <v>97.00878107144433</v>
      </c>
      <c r="AR24" s="174" t="n"/>
      <c r="AS24" s="174" t="n"/>
      <c r="AT24" s="174" t="n"/>
      <c r="AU24" s="174" t="n"/>
      <c r="AV24" s="174" t="n"/>
      <c r="AW24" s="174" t="n"/>
      <c r="AX24" s="103" t="n"/>
      <c r="AY24" s="103" t="n">
        <f aca="false" ca="false" dt2D="false" dtr="false" t="normal">$K$24*($K$14/1000000)/2*($S$38*V24)</f>
        <v>0.11144517017756828</v>
      </c>
      <c r="AZ24" s="103" t="n">
        <f aca="false" ca="false" dt2D="false" dtr="false" t="normal">10*LOG10(AY24)</f>
        <v>-9.529387482755538</v>
      </c>
      <c r="BA24" s="174" t="n">
        <f aca="false" ca="false" dt2D="false" dtr="false" t="normal">$S$9-AE24+$AX$5+AZ24</f>
        <v>122.14521390294351</v>
      </c>
      <c r="BB24" s="0" t="n">
        <f aca="false" ca="false" dt2D="false" dtr="false" t="normal">BB23+$O$34</f>
        <v>34.25</v>
      </c>
      <c r="BC24" s="0" t="n">
        <f aca="false" ca="false" dt2D="false" dtr="false" t="normal">20*LOG10(BB24)</f>
        <v>30.693211516568887</v>
      </c>
      <c r="BD24" s="0" t="n">
        <f aca="false" ca="false" dt2D="false" dtr="false" t="normal">2*$G$8*(BB24/1000)</f>
        <v>4.004932859461826</v>
      </c>
      <c r="BE24" s="74" t="n">
        <f aca="false" ca="false" dt2D="false" dtr="false" t="normal">$S$11-BC24-BD24+$S$18+$S$36</f>
        <v>138.35123995980462</v>
      </c>
      <c r="BF24" s="0" t="n">
        <f aca="false" ca="false" dt2D="false" dtr="false" t="normal">POWER(10, 0.05*(BE24+$C$27))</f>
        <v>0.006120596050695292</v>
      </c>
      <c r="BG24" s="0" t="n">
        <f aca="false" ca="false" dt2D="false" dtr="false" t="normal">BC24+BD24</f>
        <v>34.69814437603071</v>
      </c>
      <c r="BH24" s="0" t="n">
        <f aca="false" ca="false" dt2D="false" dtr="false" t="normal">POWER(10, 0.05*BG24)</f>
        <v>54.31342857324754</v>
      </c>
      <c r="BI24" s="0" t="n">
        <f aca="false" ca="false" dt2D="false" dtr="false" t="normal">BF24*BH24</f>
        <v>0.33243055642513974</v>
      </c>
      <c r="BL24" s="0" t="n">
        <f aca="false" ca="false" dt2D="false" dtr="false" t="normal">BL23+$O$36</f>
        <v>128.5</v>
      </c>
      <c r="BM24" s="0" t="n">
        <f aca="false" ca="false" dt2D="false" dtr="false" t="normal">20*LOG10(BL24)</f>
        <v>42.178062553346265</v>
      </c>
      <c r="BN24" s="0" t="n">
        <f aca="false" ca="false" dt2D="false" dtr="false" t="normal">2*$G$8*(BL24/1000)</f>
        <v>15.025806494623202</v>
      </c>
      <c r="BO24" s="74" t="n">
        <f aca="false" ca="false" dt2D="false" dtr="false" t="normal">$S$12-BM24-BN24+$S$18+$S$36</f>
        <v>121.86611520114552</v>
      </c>
      <c r="BP24" s="0" t="n">
        <f aca="false" ca="false" dt2D="false" dtr="false" t="normal">POWER(10, 0.05*(BO24+$C$27))</f>
        <v>0.0009173551000874131</v>
      </c>
      <c r="BQ24" s="0" t="n">
        <f aca="false" ca="false" dt2D="false" dtr="false" t="normal">BM24+BN24</f>
        <v>57.20386904796947</v>
      </c>
      <c r="BR24" s="0" t="n">
        <f aca="false" ca="false" dt2D="false" dtr="false" t="normal">POWER(10, 0.05*BQ24)</f>
        <v>724.7587251511752</v>
      </c>
      <c r="BS24" s="0" t="n">
        <f aca="false" ca="false" dt2D="false" dtr="false" t="normal">BP24*BR24</f>
        <v>0.6648611128502823</v>
      </c>
      <c r="CD24" s="189" t="n"/>
      <c r="CE24" s="75" t="n"/>
      <c r="CF24" s="75" t="n"/>
      <c r="CG24" s="75" t="n"/>
      <c r="CH24" s="75" t="n"/>
      <c r="CI24" s="75" t="n"/>
      <c r="CJ24" s="75" t="n"/>
      <c r="CK24" s="75" t="n"/>
      <c r="CL24" s="75" t="n"/>
      <c r="CM24" s="75" t="n"/>
      <c r="CS24" s="64" t="n"/>
      <c r="CT24" s="75" t="n"/>
      <c r="CU24" s="75" t="n"/>
      <c r="CV24" s="13" t="n"/>
      <c r="CW24" s="13" t="n"/>
      <c r="CX24" s="168" t="n"/>
      <c r="CY24" s="168" t="n"/>
      <c r="CZ24" s="13" t="n"/>
      <c r="DA24" s="178" t="n">
        <f aca="false" ca="false" dt2D="false" dtr="false" t="normal">DA23+1</f>
        <v>20</v>
      </c>
      <c r="DB24" s="178" t="n">
        <v>0.968</v>
      </c>
      <c r="DC24" s="190" t="n"/>
      <c r="DD24" s="190" t="n"/>
      <c r="DE24" s="178" t="n"/>
      <c r="DF24" s="75" t="n"/>
    </row>
    <row outlineLevel="0" r="25">
      <c r="B25" s="84" t="s">
        <v>200</v>
      </c>
      <c r="C25" s="196" t="s"/>
      <c r="D25" s="197" t="s"/>
      <c r="E25" s="1" t="n"/>
      <c r="F25" s="84" t="s">
        <v>201</v>
      </c>
      <c r="G25" s="196" t="s"/>
      <c r="H25" s="197" t="s"/>
      <c r="I25" s="1" t="n"/>
      <c r="N25" s="86" t="s">
        <v>42</v>
      </c>
      <c r="O25" s="221" t="n">
        <v>1</v>
      </c>
      <c r="P25" s="86" t="s">
        <v>43</v>
      </c>
      <c r="R25" s="84" t="s">
        <v>202</v>
      </c>
      <c r="S25" s="200" t="n">
        <f aca="false" ca="false" dt2D="false" dtr="false" t="normal">S23+10*LOG10(O28*1000)</f>
        <v>104.82615565263082</v>
      </c>
      <c r="T25" s="84" t="s">
        <v>167</v>
      </c>
      <c r="U25" s="103" t="n"/>
      <c r="V25" s="0" t="n">
        <f aca="false" ca="false" dt2D="false" dtr="false" t="normal">V24+$O$32</f>
        <v>8</v>
      </c>
      <c r="W25" s="67" t="n">
        <f aca="false" ca="false" dt2D="false" dtr="false" t="normal">20*LOG10(V25)</f>
        <v>18.06179973983887</v>
      </c>
      <c r="X25" s="67" t="n">
        <f aca="false" ca="false" dt2D="false" dtr="false" t="normal">2*$G$8*(V25/1000)</f>
        <v>0.9354587700932733</v>
      </c>
      <c r="Y25" s="67" t="n">
        <f aca="false" ca="false" dt2D="false" dtr="false" t="normal">$S$9-W25-X25+$S$18+$S$36</f>
        <v>140.0727257391828</v>
      </c>
      <c r="Z25" s="67" t="n">
        <f aca="false" ca="false" dt2D="false" dtr="false" t="normal">Y25+$C$27</f>
        <v>-42.542639866197675</v>
      </c>
      <c r="AA25" s="186" t="n">
        <f aca="false" ca="false" dt2D="false" dtr="false" t="normal">POWER(10, 0.05*(Y25+$C$27))</f>
        <v>0.007462219278249035</v>
      </c>
      <c r="AB25" s="146" t="n">
        <f aca="false" ca="false" dt2D="false" dtr="false" t="normal">W25+X25</f>
        <v>18.997258509932145</v>
      </c>
      <c r="AC25" s="103" t="n">
        <f aca="false" ca="false" dt2D="false" dtr="false" t="normal">POWER(10, 0.05*AB25)</f>
        <v>8.909696808136205</v>
      </c>
      <c r="AD25" s="65" t="n">
        <f aca="false" ca="false" dt2D="false" dtr="false" t="normal">AA25*AC25</f>
        <v>0.06648611128502789</v>
      </c>
      <c r="AE25" s="103" t="n">
        <f aca="false" ca="false" dt2D="false" dtr="false" t="normal">40*LOG10(V25)</f>
        <v>36.12359947967774</v>
      </c>
      <c r="AF25" s="103" t="n"/>
      <c r="AG25" s="103" t="n">
        <f aca="false" ca="false" dt2D="false" dtr="false" t="normal">$K$24*($K$14/1000000)/2*$O$41*POWER(V25, 2)</f>
        <v>0.0372889600880682</v>
      </c>
      <c r="AH25" s="103" t="n">
        <f aca="false" ca="false" dt2D="false" dtr="false" t="normal">10*LOG10(AG25)</f>
        <v>-14.284197280441921</v>
      </c>
      <c r="AI25" s="187" t="n">
        <f aca="false" ca="false" dt2D="false" dtr="false" t="normal">$S$9-AE25+$AF$5+AH25</f>
        <v>96.55639854633232</v>
      </c>
      <c r="AJ25" s="174" t="n"/>
      <c r="AK25" s="174" t="n"/>
      <c r="AL25" s="174" t="n"/>
      <c r="AM25" s="174" t="n">
        <f aca="false" ca="false" dt2D="false" dtr="false" t="normal">20*LOG10(V25)</f>
        <v>18.06179973983887</v>
      </c>
      <c r="AN25" s="188" t="n">
        <f aca="false" ca="false" dt2D="false" dtr="false" t="normal">$AJ$5+$AK$5+$AL$5-(AE25+X25)+AM25+200</f>
        <v>88.37032714232203</v>
      </c>
      <c r="AO25" s="174" t="n"/>
      <c r="AP25" s="174" t="n">
        <f aca="false" ca="false" dt2D="false" dtr="false" t="normal">10*LOG10(V25)</f>
        <v>9.030899869919436</v>
      </c>
      <c r="AQ25" s="174" t="n">
        <f aca="false" ca="false" dt2D="false" dtr="false" t="normal">$AJ$5+$AO$5+AP25+$AK$5-(AE25+X25)+197</f>
        <v>96.33942727240262</v>
      </c>
      <c r="AR25" s="174" t="n"/>
      <c r="AS25" s="174" t="n"/>
      <c r="AT25" s="174" t="n"/>
      <c r="AU25" s="174" t="n"/>
      <c r="AV25" s="174" t="n"/>
      <c r="AW25" s="174" t="n"/>
      <c r="AX25" s="103" t="n"/>
      <c r="AY25" s="103" t="n">
        <f aca="false" ca="false" dt2D="false" dtr="false" t="normal">$K$24*($K$14/1000000)/2*($S$38*V25)</f>
        <v>0.11692608018630113</v>
      </c>
      <c r="AZ25" s="103" t="n">
        <f aca="false" ca="false" dt2D="false" dtr="false" t="normal">10*LOG10(AY25)</f>
        <v>-9.320886093024338</v>
      </c>
      <c r="BA25" s="174" t="n">
        <f aca="false" ca="false" dt2D="false" dtr="false" t="normal">$S$9-AE25+$AX$5+AZ25</f>
        <v>121.51970973374989</v>
      </c>
      <c r="BB25" s="0" t="n">
        <f aca="false" ca="false" dt2D="false" dtr="false" t="normal">BB24+$O$34</f>
        <v>35</v>
      </c>
      <c r="BC25" s="0" t="n">
        <f aca="false" ca="false" dt2D="false" dtr="false" t="normal">20*LOG10(BB25)</f>
        <v>30.881360887005513</v>
      </c>
      <c r="BD25" s="0" t="n">
        <f aca="false" ca="false" dt2D="false" dtr="false" t="normal">2*$G$8*(BB25/1000)</f>
        <v>4.092632119158071</v>
      </c>
      <c r="BE25" s="74" t="n">
        <f aca="false" ca="false" dt2D="false" dtr="false" t="normal">$S$11-BC25-BD25+$S$18+$S$36</f>
        <v>138.07539132967173</v>
      </c>
      <c r="BF25" s="0" t="n">
        <f aca="false" ca="false" dt2D="false" dtr="false" t="normal">POWER(10, 0.05*(BE25+$C$27))</f>
        <v>0.005929270806011975</v>
      </c>
      <c r="BG25" s="0" t="n">
        <f aca="false" ca="false" dt2D="false" dtr="false" t="normal">BC25+BD25</f>
        <v>34.97399300616358</v>
      </c>
      <c r="BH25" s="0" t="n">
        <f aca="false" ca="false" dt2D="false" dtr="false" t="normal">POWER(10, 0.05*BG25)</f>
        <v>56.06601002067094</v>
      </c>
      <c r="BI25" s="0" t="n">
        <f aca="false" ca="false" dt2D="false" dtr="false" t="normal">BF25*BH25</f>
        <v>0.3324305564251391</v>
      </c>
      <c r="BL25" s="0" t="n">
        <f aca="false" ca="false" dt2D="false" dtr="false" t="normal">BL24+$O$36</f>
        <v>130</v>
      </c>
      <c r="BM25" s="0" t="n">
        <f aca="false" ca="false" dt2D="false" dtr="false" t="normal">20*LOG10(BL25)</f>
        <v>42.27886704613674</v>
      </c>
      <c r="BN25" s="0" t="n">
        <f aca="false" ca="false" dt2D="false" dtr="false" t="normal">2*$G$8*(BL25/1000)</f>
        <v>15.201205014015692</v>
      </c>
      <c r="BO25" s="74" t="n">
        <f aca="false" ca="false" dt2D="false" dtr="false" t="normal">$S$12-BM25-BN25+$S$18+$S$36</f>
        <v>121.58991218896254</v>
      </c>
      <c r="BP25" s="0" t="n">
        <f aca="false" ca="false" dt2D="false" dtr="false" t="normal">POWER(10, 0.05*(BO25+$C$27))</f>
        <v>0.0008886430101429258</v>
      </c>
      <c r="BQ25" s="0" t="n">
        <f aca="false" ca="false" dt2D="false" dtr="false" t="normal">BM25+BN25</f>
        <v>57.48007206015243</v>
      </c>
      <c r="BR25" s="0" t="n">
        <f aca="false" ca="false" dt2D="false" dtr="false" t="normal">POWER(10, 0.05*BQ25)</f>
        <v>748.1757075243837</v>
      </c>
      <c r="BS25" s="0" t="n">
        <f aca="false" ca="false" dt2D="false" dtr="false" t="normal">BP25*BR25</f>
        <v>0.6648611128502816</v>
      </c>
      <c r="CD25" s="189" t="n"/>
      <c r="CE25" s="75" t="n"/>
      <c r="CF25" s="75" t="n"/>
      <c r="CG25" s="75" t="n"/>
      <c r="CH25" s="75" t="n"/>
      <c r="CI25" s="75" t="n"/>
      <c r="CJ25" s="75" t="n"/>
      <c r="CK25" s="75" t="n"/>
      <c r="CL25" s="75" t="n"/>
      <c r="CM25" s="75" t="n"/>
      <c r="CS25" s="64" t="n"/>
      <c r="CT25" s="75" t="n"/>
      <c r="CU25" s="75" t="n"/>
      <c r="CV25" s="13" t="n"/>
      <c r="CW25" s="13" t="n"/>
      <c r="CX25" s="168" t="n"/>
      <c r="CY25" s="168" t="n"/>
      <c r="CZ25" s="13" t="n"/>
      <c r="DA25" s="178" t="n">
        <f aca="false" ca="false" dt2D="false" dtr="false" t="normal">DA24+1</f>
        <v>21</v>
      </c>
      <c r="DB25" s="178" t="n">
        <v>0.97</v>
      </c>
      <c r="DC25" s="190" t="n"/>
      <c r="DD25" s="190" t="n"/>
      <c r="DE25" s="178" t="n"/>
      <c r="DF25" s="75" t="n"/>
    </row>
    <row outlineLevel="0" r="26">
      <c r="B26" s="86" t="s">
        <v>87</v>
      </c>
      <c r="C26" s="221" t="n">
        <v>740</v>
      </c>
      <c r="D26" s="86" t="s">
        <v>88</v>
      </c>
      <c r="E26" s="1" t="n"/>
      <c r="F26" s="84" t="n">
        <f aca="false" ca="false" dt2D="false" dtr="false" t="normal">B16</f>
        <v>1</v>
      </c>
      <c r="G26" s="218" t="n">
        <f aca="false" ca="false" dt2D="false" dtr="false" t="normal">POWER(G19, 2)/$C$10</f>
        <v>1.1363636363636362</v>
      </c>
      <c r="H26" s="84" t="s">
        <v>107</v>
      </c>
      <c r="I26" s="1" t="n"/>
      <c r="R26" s="86" t="s">
        <v>203</v>
      </c>
      <c r="S26" s="140" t="s"/>
      <c r="T26" s="135" t="s"/>
      <c r="U26" s="121" t="n"/>
      <c r="V26" s="0" t="n">
        <f aca="false" ca="false" dt2D="false" dtr="false" t="normal">V25+$O$32</f>
        <v>8.375</v>
      </c>
      <c r="W26" s="67" t="n">
        <f aca="false" ca="false" dt2D="false" dtr="false" t="normal">20*LOG10(V26)</f>
        <v>18.459696314177656</v>
      </c>
      <c r="X26" s="67" t="n">
        <f aca="false" ca="false" dt2D="false" dtr="false" t="normal">2*$G$8*(V26/1000)</f>
        <v>0.9793083999413955</v>
      </c>
      <c r="Y26" s="67" t="n">
        <f aca="false" ca="false" dt2D="false" dtr="false" t="normal">$S$9-W26-X26+$S$18+$S$36</f>
        <v>139.6309795349959</v>
      </c>
      <c r="Z26" s="67" t="n">
        <f aca="false" ca="false" dt2D="false" dtr="false" t="normal">Y26+$C$27</f>
        <v>-42.98438607038457</v>
      </c>
      <c r="AA26" s="186" t="n">
        <f aca="false" ca="false" dt2D="false" dtr="false" t="normal">POWER(10, 0.05*(Y26+$C$27))</f>
        <v>0.007092195464679739</v>
      </c>
      <c r="AB26" s="146" t="n">
        <f aca="false" ca="false" dt2D="false" dtr="false" t="normal">W26+X26</f>
        <v>19.43900471411905</v>
      </c>
      <c r="AC26" s="103" t="n">
        <f aca="false" ca="false" dt2D="false" dtr="false" t="normal">POWER(10, 0.05*AB26)</f>
        <v>9.374545811115805</v>
      </c>
      <c r="AD26" s="65" t="n">
        <f aca="false" ca="false" dt2D="false" dtr="false" t="normal">AA26*AC26</f>
        <v>0.06648611128502796</v>
      </c>
      <c r="AE26" s="103" t="n">
        <f aca="false" ca="false" dt2D="false" dtr="false" t="normal">40*LOG10(V26)</f>
        <v>36.91939262835531</v>
      </c>
      <c r="AF26" s="103" t="n"/>
      <c r="AG26" s="103" t="n">
        <f aca="false" ca="false" dt2D="false" dtr="false" t="normal">$K$24*($K$14/1000000)/2*$O$41*POWER(V26, 2)</f>
        <v>0.04086673384651811</v>
      </c>
      <c r="AH26" s="103" t="n">
        <f aca="false" ca="false" dt2D="false" dtr="false" t="normal">10*LOG10(AG26)</f>
        <v>-13.886300706103135</v>
      </c>
      <c r="AI26" s="187" t="n">
        <f aca="false" ca="false" dt2D="false" dtr="false" t="normal">$S$9-AE26+$AF$5+AH26</f>
        <v>96.15850197199356</v>
      </c>
      <c r="AJ26" s="174" t="n"/>
      <c r="AK26" s="174" t="n"/>
      <c r="AL26" s="174" t="n"/>
      <c r="AM26" s="174" t="n">
        <f aca="false" ca="false" dt2D="false" dtr="false" t="normal">20*LOG10(V26)</f>
        <v>18.459696314177656</v>
      </c>
      <c r="AN26" s="188" t="n">
        <f aca="false" ca="false" dt2D="false" dtr="false" t="normal">$AJ$5+$AK$5+$AL$5-(AE26+X26)+AM26+200</f>
        <v>87.92858093813513</v>
      </c>
      <c r="AO26" s="174" t="n"/>
      <c r="AP26" s="174" t="n">
        <f aca="false" ca="false" dt2D="false" dtr="false" t="normal">10*LOG10(V26)</f>
        <v>9.229848157088828</v>
      </c>
      <c r="AQ26" s="174" t="n">
        <f aca="false" ca="false" dt2D="false" dtr="false" t="normal">$AJ$5+$AO$5+AP26+$AK$5-(AE26+X26)+197</f>
        <v>95.69873278104632</v>
      </c>
      <c r="AR26" s="174" t="n"/>
      <c r="AS26" s="174" t="n"/>
      <c r="AT26" s="174" t="n"/>
      <c r="AU26" s="174" t="n"/>
      <c r="AV26" s="174" t="n"/>
      <c r="AW26" s="174" t="n"/>
      <c r="AX26" s="103" t="n"/>
      <c r="AY26" s="103" t="n">
        <f aca="false" ca="false" dt2D="false" dtr="false" t="normal">$K$24*($K$14/1000000)/2*($S$38*V26)</f>
        <v>0.122406990195034</v>
      </c>
      <c r="AZ26" s="103" t="n">
        <f aca="false" ca="false" dt2D="false" dtr="false" t="normal">10*LOG10(AY26)</f>
        <v>-9.121937805854945</v>
      </c>
      <c r="BA26" s="174" t="n">
        <f aca="false" ca="false" dt2D="false" dtr="false" t="normal">$S$9-AE26+$AX$5+AZ26</f>
        <v>120.92286487224175</v>
      </c>
      <c r="BB26" s="0" t="n">
        <f aca="false" ca="false" dt2D="false" dtr="false" t="normal">BB25+$O$34</f>
        <v>35.75</v>
      </c>
      <c r="BC26" s="0" t="n">
        <f aca="false" ca="false" dt2D="false" dtr="false" t="normal">20*LOG10(BB26)</f>
        <v>31.06552092274199</v>
      </c>
      <c r="BD26" s="0" t="n">
        <f aca="false" ca="false" dt2D="false" dtr="false" t="normal">2*$G$8*(BB26/1000)</f>
        <v>4.180331378854315</v>
      </c>
      <c r="BE26" s="74" t="n">
        <f aca="false" ca="false" dt2D="false" dtr="false" t="normal">$S$11-BC26-BD26+$S$18+$S$36</f>
        <v>137.80353203423903</v>
      </c>
      <c r="BF26" s="0" t="n">
        <f aca="false" ca="false" dt2D="false" dtr="false" t="normal">POWER(10, 0.05*(BE26+$C$27))</f>
        <v>0.005746564973878909</v>
      </c>
      <c r="BG26" s="0" t="n">
        <f aca="false" ca="false" dt2D="false" dtr="false" t="normal">BC26+BD26</f>
        <v>35.2458523015963</v>
      </c>
      <c r="BH26" s="0" t="n">
        <f aca="false" ca="false" dt2D="false" dtr="false" t="normal">POWER(10, 0.05*BG26)</f>
        <v>57.84856830753806</v>
      </c>
      <c r="BI26" s="0" t="n">
        <f aca="false" ca="false" dt2D="false" dtr="false" t="normal">BF26*BH26</f>
        <v>0.33243055642513974</v>
      </c>
      <c r="BL26" s="0" t="n">
        <f aca="false" ca="false" dt2D="false" dtr="false" t="normal">BL25+$O$36</f>
        <v>131.5</v>
      </c>
      <c r="BM26" s="0" t="n">
        <f aca="false" ca="false" dt2D="false" dtr="false" t="normal">20*LOG10(BL26)</f>
        <v>42.37851505651554</v>
      </c>
      <c r="BN26" s="0" t="n">
        <f aca="false" ca="false" dt2D="false" dtr="false" t="normal">2*$G$8*(BL26/1000)</f>
        <v>15.376603533408181</v>
      </c>
      <c r="BO26" s="74" t="n">
        <f aca="false" ca="false" dt2D="false" dtr="false" t="normal">$S$12-BM26-BN26+$S$18+$S$36</f>
        <v>121.31486565919126</v>
      </c>
      <c r="BP26" s="0" t="n">
        <f aca="false" ca="false" dt2D="false" dtr="false" t="normal">POWER(10, 0.05*(BO26+$C$27))</f>
        <v>0.0008609441961603486</v>
      </c>
      <c r="BQ26" s="0" t="n">
        <f aca="false" ca="false" dt2D="false" dtr="false" t="normal">BM26+BN26</f>
        <v>57.75511858992372</v>
      </c>
      <c r="BR26" s="0" t="n">
        <f aca="false" ca="false" dt2D="false" dtr="false" t="normal">POWER(10, 0.05*BQ26)</f>
        <v>772.2464659329128</v>
      </c>
      <c r="BS26" s="0" t="n">
        <f aca="false" ca="false" dt2D="false" dtr="false" t="normal">BP26*BR26</f>
        <v>0.6648611128502816</v>
      </c>
      <c r="CV26" s="13" t="n"/>
      <c r="CW26" s="13" t="n"/>
      <c r="CX26" s="13" t="n"/>
      <c r="CY26" s="13" t="n"/>
      <c r="CZ26" s="13" t="n"/>
      <c r="DA26" s="178" t="n">
        <f aca="false" ca="false" dt2D="false" dtr="false" t="normal">DA25+1</f>
        <v>22</v>
      </c>
      <c r="DB26" s="178" t="n">
        <v>0.976</v>
      </c>
      <c r="DC26" s="13" t="n"/>
      <c r="DD26" s="13" t="n"/>
      <c r="DE26" s="13" t="n"/>
    </row>
    <row outlineLevel="0" r="27">
      <c r="B27" s="86" t="s">
        <v>204</v>
      </c>
      <c r="C27" s="222" t="n">
        <f aca="false" ca="false" dt2D="false" dtr="false" t="normal">20*LOG10(C26*POWER(10, -12))</f>
        <v>-182.61536560538048</v>
      </c>
      <c r="D27" s="86" t="s">
        <v>205</v>
      </c>
      <c r="E27" s="1" t="n"/>
      <c r="F27" s="84" t="n">
        <f aca="false" ca="false" dt2D="false" dtr="false" t="normal">B17</f>
        <v>2</v>
      </c>
      <c r="G27" s="218" t="n">
        <f aca="false" ca="false" dt2D="false" dtr="false" t="normal">POWER(G20, 2)/$C$10</f>
        <v>1.1363636363636362</v>
      </c>
      <c r="H27" s="84" t="s">
        <v>107</v>
      </c>
      <c r="I27" s="1" t="n"/>
      <c r="J27" s="84" t="s">
        <v>206</v>
      </c>
      <c r="K27" s="196" t="s"/>
      <c r="L27" s="197" t="s"/>
      <c r="N27" s="84" t="s">
        <v>111</v>
      </c>
      <c r="O27" s="196" t="s"/>
      <c r="P27" s="197" t="s"/>
      <c r="R27" s="84" t="s">
        <v>207</v>
      </c>
      <c r="S27" s="223" t="n">
        <f aca="false" ca="false" dt2D="false" dtr="false" t="normal">S25-S6</f>
        <v>75.23773353795677</v>
      </c>
      <c r="T27" s="84" t="s">
        <v>167</v>
      </c>
      <c r="U27" s="103" t="n"/>
      <c r="V27" s="0" t="n">
        <f aca="false" ca="false" dt2D="false" dtr="false" t="normal">V26+$O$32</f>
        <v>8.75</v>
      </c>
      <c r="W27" s="67" t="n">
        <f aca="false" ca="false" dt2D="false" dtr="false" t="normal">20*LOG10(V27)</f>
        <v>18.840161060446267</v>
      </c>
      <c r="X27" s="67" t="n">
        <f aca="false" ca="false" dt2D="false" dtr="false" t="normal">2*$G$8*(V27/1000)</f>
        <v>1.0231580297895178</v>
      </c>
      <c r="Y27" s="67" t="n">
        <f aca="false" ca="false" dt2D="false" dtr="false" t="normal">$S$9-W27-X27+$S$18+$S$36</f>
        <v>139.20666515887916</v>
      </c>
      <c r="Z27" s="67" t="n">
        <f aca="false" ca="false" dt2D="false" dtr="false" t="normal">Y27+$C$27</f>
        <v>-43.408700446501314</v>
      </c>
      <c r="AA27" s="186" t="n">
        <f aca="false" ca="false" dt2D="false" dtr="false" t="normal">POWER(10, 0.05*(Y27+$C$27))</f>
        <v>0.006754060984173371</v>
      </c>
      <c r="AB27" s="146" t="n">
        <f aca="false" ca="false" dt2D="false" dtr="false" t="normal">W27+X27</f>
        <v>19.863319090235784</v>
      </c>
      <c r="AC27" s="103" t="n">
        <f aca="false" ca="false" dt2D="false" dtr="false" t="normal">POWER(10, 0.05*AB27)</f>
        <v>9.843871922510505</v>
      </c>
      <c r="AD27" s="65" t="n">
        <f aca="false" ca="false" dt2D="false" dtr="false" t="normal">AA27*AC27</f>
        <v>0.06648611128502792</v>
      </c>
      <c r="AE27" s="103" t="n">
        <f aca="false" ca="false" dt2D="false" dtr="false" t="normal">40*LOG10(V27)</f>
        <v>37.680322120892534</v>
      </c>
      <c r="AF27" s="103" t="n"/>
      <c r="AG27" s="103" t="n">
        <f aca="false" ca="false" dt2D="false" dtr="false" t="normal">$K$24*($K$14/1000000)/2*$O$41*POWER(V27, 2)</f>
        <v>0.04460837510535503</v>
      </c>
      <c r="AH27" s="103" t="n">
        <f aca="false" ca="false" dt2D="false" dtr="false" t="normal">10*LOG10(AG27)</f>
        <v>-13.50583595983453</v>
      </c>
      <c r="AI27" s="187" t="n">
        <f aca="false" ca="false" dt2D="false" dtr="false" t="normal">$S$9-AE27+$AF$5+AH27</f>
        <v>95.77803722572493</v>
      </c>
      <c r="AJ27" s="174" t="n"/>
      <c r="AK27" s="174" t="n"/>
      <c r="AL27" s="174" t="n"/>
      <c r="AM27" s="174" t="n">
        <f aca="false" ca="false" dt2D="false" dtr="false" t="normal">20*LOG10(V27)</f>
        <v>18.840161060446267</v>
      </c>
      <c r="AN27" s="188" t="n">
        <f aca="false" ca="false" dt2D="false" dtr="false" t="normal">$AJ$5+$AK$5+$AL$5-(AE27+X27)+AM27+200</f>
        <v>87.50426656201839</v>
      </c>
      <c r="AO27" s="174" t="n"/>
      <c r="AP27" s="174" t="n">
        <f aca="false" ca="false" dt2D="false" dtr="false" t="normal">10*LOG10(V27)</f>
        <v>9.420080530223133</v>
      </c>
      <c r="AQ27" s="174" t="n">
        <f aca="false" ca="false" dt2D="false" dtr="false" t="normal">$AJ$5+$AO$5+AP27+$AK$5-(AE27+X27)+197</f>
        <v>95.08418603179527</v>
      </c>
      <c r="AR27" s="174" t="n"/>
      <c r="AS27" s="174" t="n"/>
      <c r="AT27" s="174" t="n"/>
      <c r="AU27" s="174" t="n"/>
      <c r="AV27" s="174" t="n"/>
      <c r="AW27" s="174" t="n"/>
      <c r="AX27" s="103" t="n"/>
      <c r="AY27" s="103" t="n">
        <f aca="false" ca="false" dt2D="false" dtr="false" t="normal">$K$24*($K$14/1000000)/2*($S$38*V27)</f>
        <v>0.12788790020376686</v>
      </c>
      <c r="AZ27" s="103" t="n">
        <f aca="false" ca="false" dt2D="false" dtr="false" t="normal">10*LOG10(AY27)</f>
        <v>-8.93170543272064</v>
      </c>
      <c r="BA27" s="174" t="n">
        <f aca="false" ca="false" dt2D="false" dtr="false" t="normal">$S$9-AE27+$AX$5+AZ27</f>
        <v>120.35216775283882</v>
      </c>
      <c r="BB27" s="0" t="n">
        <f aca="false" ca="false" dt2D="false" dtr="false" t="normal">BB26+$O$34</f>
        <v>36.5</v>
      </c>
      <c r="BC27" s="0" t="n">
        <f aca="false" ca="false" dt2D="false" dtr="false" t="normal">20*LOG10(BB27)</f>
        <v>31.245857289129493</v>
      </c>
      <c r="BD27" s="0" t="n">
        <f aca="false" ca="false" dt2D="false" dtr="false" t="normal">2*$G$8*(BB27/1000)</f>
        <v>4.2680306385505595</v>
      </c>
      <c r="BE27" s="74" t="n">
        <f aca="false" ca="false" dt2D="false" dtr="false" t="normal">$S$11-BC27-BD27+$S$18+$S$36</f>
        <v>137.53549640815527</v>
      </c>
      <c r="BF27" s="0" t="n">
        <f aca="false" ca="false" dt2D="false" dtr="false" t="normal">POWER(10, 0.05*(BE27+$C$27))</f>
        <v>0.005571941397812087</v>
      </c>
      <c r="BG27" s="0" t="n">
        <f aca="false" ca="false" dt2D="false" dtr="false" t="normal">BC27+BD27</f>
        <v>35.51388792768005</v>
      </c>
      <c r="BH27" s="0" t="n">
        <f aca="false" ca="false" dt2D="false" dtr="false" t="normal">POWER(10, 0.05*BG27)</f>
        <v>59.661531357037184</v>
      </c>
      <c r="BI27" s="0" t="n">
        <f aca="false" ca="false" dt2D="false" dtr="false" t="normal">BF27*BH27</f>
        <v>0.3324305564251394</v>
      </c>
      <c r="BL27" s="0" t="n">
        <f aca="false" ca="false" dt2D="false" dtr="false" t="normal">BL26+$O$36</f>
        <v>133</v>
      </c>
      <c r="BM27" s="0" t="n">
        <f aca="false" ca="false" dt2D="false" dtr="false" t="normal">20*LOG10(BL27)</f>
        <v>42.477032819341716</v>
      </c>
      <c r="BN27" s="0" t="n">
        <f aca="false" ca="false" dt2D="false" dtr="false" t="normal">2*$G$8*(BL27/1000)</f>
        <v>15.552002052800669</v>
      </c>
      <c r="BO27" s="74" t="n">
        <f aca="false" ca="false" dt2D="false" dtr="false" t="normal">$S$12-BM27-BN27+$S$18+$S$36</f>
        <v>121.04094937697256</v>
      </c>
      <c r="BP27" s="0" t="n">
        <f aca="false" ca="false" dt2D="false" dtr="false" t="normal">POWER(10, 0.05*(BO27+$C$27))</f>
        <v>0.000834217293424116</v>
      </c>
      <c r="BQ27" s="0" t="n">
        <f aca="false" ca="false" dt2D="false" dtr="false" t="normal">BM27+BN27</f>
        <v>58.02903487214238</v>
      </c>
      <c r="BR27" s="0" t="n">
        <f aca="false" ca="false" dt2D="false" dtr="false" t="normal">POWER(10, 0.05*BQ27)</f>
        <v>796.9879287940672</v>
      </c>
      <c r="BS27" s="0" t="n">
        <f aca="false" ca="false" dt2D="false" dtr="false" t="normal">BP27*BR27</f>
        <v>0.6648611128502788</v>
      </c>
      <c r="CV27" s="13" t="n"/>
      <c r="CW27" s="13" t="n"/>
      <c r="CX27" s="13" t="n"/>
      <c r="CY27" s="13" t="n"/>
      <c r="CZ27" s="13" t="n"/>
      <c r="DA27" s="178" t="n">
        <f aca="false" ca="false" dt2D="false" dtr="false" t="normal">DA26+1</f>
        <v>23</v>
      </c>
      <c r="DB27" s="178" t="n">
        <v>0.982</v>
      </c>
      <c r="DC27" s="13" t="n"/>
      <c r="DD27" s="13" t="n"/>
      <c r="DE27" s="13" t="n"/>
    </row>
    <row outlineLevel="0" r="28">
      <c r="E28" s="1" t="n"/>
      <c r="F28" s="84" t="n">
        <f aca="false" ca="false" dt2D="false" dtr="false" t="normal">B18</f>
        <v>3</v>
      </c>
      <c r="G28" s="218" t="n">
        <f aca="false" ca="false" dt2D="false" dtr="false" t="normal">POWER(G21, 2)/$C$10</f>
        <v>28.4090909090909</v>
      </c>
      <c r="H28" s="84" t="s">
        <v>107</v>
      </c>
      <c r="I28" s="1" t="n"/>
      <c r="J28" s="95" t="s">
        <v>208</v>
      </c>
      <c r="K28" s="109" t="n">
        <v>8</v>
      </c>
      <c r="L28" s="84" t="s">
        <v>209</v>
      </c>
      <c r="N28" s="89" t="s">
        <v>196</v>
      </c>
      <c r="O28" s="221" t="n">
        <v>7</v>
      </c>
      <c r="P28" s="86" t="s">
        <v>43</v>
      </c>
      <c r="R28" s="86" t="s">
        <v>210</v>
      </c>
      <c r="S28" s="140" t="s"/>
      <c r="T28" s="135" t="s"/>
      <c r="U28" s="121" t="n"/>
      <c r="V28" s="0" t="n">
        <f aca="false" ca="false" dt2D="false" dtr="false" t="normal">V27+$O$32</f>
        <v>9.125</v>
      </c>
      <c r="W28" s="67" t="n">
        <f aca="false" ca="false" dt2D="false" dtr="false" t="normal">20*LOG10(V28)</f>
        <v>19.204657462570246</v>
      </c>
      <c r="X28" s="67" t="n">
        <f aca="false" ca="false" dt2D="false" dtr="false" t="normal">2*$G$8*(V28/1000)</f>
        <v>1.0670076596376399</v>
      </c>
      <c r="Y28" s="67" t="n">
        <f aca="false" ca="false" dt2D="false" dtr="false" t="normal">$S$9-W28-X28+$S$18+$S$36</f>
        <v>138.79831912690705</v>
      </c>
      <c r="Z28" s="67" t="n">
        <f aca="false" ca="false" dt2D="false" dtr="false" t="normal">Y28+$C$27</f>
        <v>-43.81704647847343</v>
      </c>
      <c r="AA28" s="186" t="n">
        <f aca="false" ca="false" dt2D="false" dtr="false" t="normal">POWER(10, 0.05*(Y28+$C$27))</f>
        <v>0.006443883439722934</v>
      </c>
      <c r="AB28" s="146" t="n">
        <f aca="false" ca="false" dt2D="false" dtr="false" t="normal">W28+X28</f>
        <v>20.271665122207885</v>
      </c>
      <c r="AC28" s="103" t="n">
        <f aca="false" ca="false" dt2D="false" dtr="false" t="normal">POWER(10, 0.05*AB28)</f>
        <v>10.317708553692663</v>
      </c>
      <c r="AD28" s="65" t="n">
        <f aca="false" ca="false" dt2D="false" dtr="false" t="normal">AA28*AC28</f>
        <v>0.06648611128502782</v>
      </c>
      <c r="AE28" s="103" t="n">
        <f aca="false" ca="false" dt2D="false" dtr="false" t="normal">40*LOG10(V28)</f>
        <v>38.40931492514049</v>
      </c>
      <c r="AF28" s="103" t="n"/>
      <c r="AG28" s="103" t="n">
        <f aca="false" ca="false" dt2D="false" dtr="false" t="normal">$K$24*($K$14/1000000)/2*$O$41*POWER(V28, 2)</f>
        <v>0.048513883864578965</v>
      </c>
      <c r="AH28" s="103" t="n">
        <f aca="false" ca="false" dt2D="false" dtr="false" t="normal">10*LOG10(AG28)</f>
        <v>-13.141339557710548</v>
      </c>
      <c r="AI28" s="187" t="n">
        <f aca="false" ca="false" dt2D="false" dtr="false" t="normal">$S$9-AE28+$AF$5+AH28</f>
        <v>95.41354082360093</v>
      </c>
      <c r="AJ28" s="174" t="n"/>
      <c r="AK28" s="174" t="n"/>
      <c r="AL28" s="174" t="n"/>
      <c r="AM28" s="174" t="n">
        <f aca="false" ca="false" dt2D="false" dtr="false" t="normal">20*LOG10(V28)</f>
        <v>19.204657462570246</v>
      </c>
      <c r="AN28" s="188" t="n">
        <f aca="false" ca="false" dt2D="false" dtr="false" t="normal">$AJ$5+$AK$5+$AL$5-(AE28+X28)+AM28+200</f>
        <v>87.0959205300463</v>
      </c>
      <c r="AO28" s="174" t="n"/>
      <c r="AP28" s="174" t="n">
        <f aca="false" ca="false" dt2D="false" dtr="false" t="normal">10*LOG10(V28)</f>
        <v>9.602328731285123</v>
      </c>
      <c r="AQ28" s="174" t="n">
        <f aca="false" ca="false" dt2D="false" dtr="false" t="normal">$AJ$5+$AO$5+AP28+$AK$5-(AE28+X28)+197</f>
        <v>94.49359179876117</v>
      </c>
      <c r="AR28" s="174" t="n"/>
      <c r="AS28" s="174" t="n"/>
      <c r="AT28" s="174" t="n"/>
      <c r="AU28" s="174" t="n"/>
      <c r="AV28" s="174" t="n"/>
      <c r="AW28" s="174" t="n"/>
      <c r="AX28" s="103" t="n"/>
      <c r="AY28" s="103" t="n">
        <f aca="false" ca="false" dt2D="false" dtr="false" t="normal">$K$24*($K$14/1000000)/2*($S$38*V28)</f>
        <v>0.13336881021249972</v>
      </c>
      <c r="AZ28" s="103" t="n">
        <f aca="false" ca="false" dt2D="false" dtr="false" t="normal">10*LOG10(AY28)</f>
        <v>-8.749457231658651</v>
      </c>
      <c r="BA28" s="174" t="n">
        <f aca="false" ca="false" dt2D="false" dtr="false" t="normal">$S$9-AE28+$AX$5+AZ28</f>
        <v>119.80542314965282</v>
      </c>
      <c r="BB28" s="0" t="n">
        <f aca="false" ca="false" dt2D="false" dtr="false" t="normal">BB27+$O$34</f>
        <v>37.25</v>
      </c>
      <c r="BC28" s="0" t="n">
        <f aca="false" ca="false" dt2D="false" dtr="false" t="normal">20*LOG10(BB28)</f>
        <v>31.422525541686234</v>
      </c>
      <c r="BD28" s="0" t="n">
        <f aca="false" ca="false" dt2D="false" dtr="false" t="normal">2*$G$8*(BB28/1000)</f>
        <v>4.355729898246803</v>
      </c>
      <c r="BE28" s="74" t="n">
        <f aca="false" ca="false" dt2D="false" dtr="false" t="normal">$S$11-BC28-BD28+$S$18+$S$36</f>
        <v>137.27112889590228</v>
      </c>
      <c r="BF28" s="0" t="n">
        <f aca="false" ca="false" dt2D="false" dtr="false" t="normal">POWER(10, 0.05*(BE28+$C$27))</f>
        <v>0.0054049062395705744</v>
      </c>
      <c r="BG28" s="0" t="n">
        <f aca="false" ca="false" dt2D="false" dtr="false" t="normal">BC28+BD28</f>
        <v>35.778255439933034</v>
      </c>
      <c r="BH28" s="0" t="n">
        <f aca="false" ca="false" dt2D="false" dtr="false" t="normal">POWER(10, 0.05*BG28)</f>
        <v>61.5053326903875</v>
      </c>
      <c r="BI28" s="0" t="n">
        <f aca="false" ca="false" dt2D="false" dtr="false" t="normal">BF28*BH28</f>
        <v>0.3324305564251394</v>
      </c>
      <c r="BL28" s="0" t="n">
        <f aca="false" ca="false" dt2D="false" dtr="false" t="normal">BL27+$O$36</f>
        <v>134.5</v>
      </c>
      <c r="BM28" s="0" t="n">
        <f aca="false" ca="false" dt2D="false" dtr="false" t="normal">20*LOG10(BL28)</f>
        <v>42.574445686768534</v>
      </c>
      <c r="BN28" s="0" t="n">
        <f aca="false" ca="false" dt2D="false" dtr="false" t="normal">2*$G$8*(BL28/1000)</f>
        <v>15.727400572193158</v>
      </c>
      <c r="BO28" s="74" t="n">
        <f aca="false" ca="false" dt2D="false" dtr="false" t="normal">$S$12-BM28-BN28+$S$18+$S$36</f>
        <v>120.76813799015328</v>
      </c>
      <c r="BP28" s="0" t="n">
        <f aca="false" ca="false" dt2D="false" dtr="false" t="normal">POWER(10, 0.05*(BO28+$C$27))</f>
        <v>0.000808422922461077</v>
      </c>
      <c r="BQ28" s="0" t="n">
        <f aca="false" ca="false" dt2D="false" dtr="false" t="normal">BM28+BN28</f>
        <v>58.30184625896169</v>
      </c>
      <c r="BR28" s="0" t="n">
        <f aca="false" ca="false" dt2D="false" dtr="false" t="normal">POWER(10, 0.05*BQ28)</f>
        <v>822.4174431203018</v>
      </c>
      <c r="BS28" s="0" t="n">
        <f aca="false" ca="false" dt2D="false" dtr="false" t="normal">BP28*BR28</f>
        <v>0.6648611128502809</v>
      </c>
      <c r="CV28" s="13" t="n"/>
      <c r="CW28" s="13" t="n"/>
      <c r="CX28" s="13" t="n"/>
      <c r="CY28" s="13" t="n"/>
      <c r="CZ28" s="13" t="n"/>
      <c r="DA28" s="178" t="n">
        <f aca="false" ca="false" dt2D="false" dtr="false" t="normal">DA27+1</f>
        <v>24</v>
      </c>
      <c r="DB28" s="178" t="n">
        <v>0.988</v>
      </c>
      <c r="DC28" s="13" t="n"/>
      <c r="DD28" s="13" t="n"/>
      <c r="DE28" s="13" t="n"/>
    </row>
    <row outlineLevel="0" r="29">
      <c r="E29" s="1" t="n"/>
      <c r="F29" s="84" t="n">
        <f aca="false" ca="false" dt2D="false" dtr="false" t="normal">B19</f>
        <v>4</v>
      </c>
      <c r="G29" s="218" t="n">
        <f aca="false" ca="false" dt2D="false" dtr="false" t="normal">POWER(G22, 2)/$C$10</f>
        <v>113.6363636363636</v>
      </c>
      <c r="H29" s="84" t="s">
        <v>107</v>
      </c>
      <c r="I29" s="1" t="n"/>
      <c r="V29" s="0" t="n">
        <f aca="false" ca="false" dt2D="false" dtr="false" t="normal">V28+$O$32</f>
        <v>9.5</v>
      </c>
      <c r="W29" s="67" t="n">
        <f aca="false" ca="false" dt2D="false" dtr="false" t="normal">20*LOG10(V29)</f>
        <v>19.554472105776956</v>
      </c>
      <c r="X29" s="67" t="n">
        <f aca="false" ca="false" dt2D="false" dtr="false" t="normal">2*$G$8*(V29/1000)</f>
        <v>1.110857289485762</v>
      </c>
      <c r="Y29" s="67" t="n">
        <f aca="false" ca="false" dt2D="false" dtr="false" t="normal">$S$9-W29-X29+$S$18+$S$36</f>
        <v>138.40465485385224</v>
      </c>
      <c r="Z29" s="67" t="n">
        <f aca="false" ca="false" dt2D="false" dtr="false" t="normal">Y29+$C$27</f>
        <v>-44.21071075152824</v>
      </c>
      <c r="AA29" s="186" t="n">
        <f aca="false" ca="false" dt2D="false" dtr="false" t="normal">POWER(10, 0.05*(Y29+$C$27))</f>
        <v>0.006158351343152738</v>
      </c>
      <c r="AB29" s="146" t="n">
        <f aca="false" ca="false" dt2D="false" dtr="false" t="normal">W29+X29</f>
        <v>20.665329395262717</v>
      </c>
      <c r="AC29" s="103" t="n">
        <f aca="false" ca="false" dt2D="false" dtr="false" t="normal">POWER(10, 0.05*AB29)</f>
        <v>10.796089339552157</v>
      </c>
      <c r="AD29" s="65" t="n">
        <f aca="false" ca="false" dt2D="false" dtr="false" t="normal">AA29*AC29</f>
        <v>0.06648611128502799</v>
      </c>
      <c r="AE29" s="103" t="n">
        <f aca="false" ca="false" dt2D="false" dtr="false" t="normal">40*LOG10(V29)</f>
        <v>39.10894421155391</v>
      </c>
      <c r="AF29" s="103" t="n"/>
      <c r="AG29" s="103" t="n">
        <f aca="false" ca="false" dt2D="false" dtr="false" t="normal">$K$24*($K$14/1000000)/2*$O$41*POWER(V29, 2)</f>
        <v>0.05258326012418992</v>
      </c>
      <c r="AH29" s="103" t="n">
        <f aca="false" ca="false" dt2D="false" dtr="false" t="normal">10*LOG10(AG29)</f>
        <v>-12.791524914503839</v>
      </c>
      <c r="AI29" s="187" t="n">
        <f aca="false" ca="false" dt2D="false" dtr="false" t="normal">$S$9-AE29+$AF$5+AH29</f>
        <v>95.06372618039424</v>
      </c>
      <c r="AJ29" s="174" t="n"/>
      <c r="AK29" s="174" t="n"/>
      <c r="AL29" s="174" t="n"/>
      <c r="AM29" s="174" t="n">
        <f aca="false" ca="false" dt2D="false" dtr="false" t="normal">20*LOG10(V29)</f>
        <v>19.554472105776956</v>
      </c>
      <c r="AN29" s="188" t="n">
        <f aca="false" ca="false" dt2D="false" dtr="false" t="normal">$AJ$5+$AK$5+$AL$5-(AE29+X29)+AM29+200</f>
        <v>86.70225625699145</v>
      </c>
      <c r="AO29" s="174" t="n"/>
      <c r="AP29" s="174" t="n">
        <f aca="false" ca="false" dt2D="false" dtr="false" t="normal">10*LOG10(V29)</f>
        <v>9.777236052888478</v>
      </c>
      <c r="AQ29" s="174" t="n">
        <f aca="false" ca="false" dt2D="false" dtr="false" t="normal">$AJ$5+$AO$5+AP29+$AK$5-(AE29+X29)+197</f>
        <v>93.92502020410299</v>
      </c>
      <c r="AR29" s="174" t="n"/>
      <c r="AS29" s="174" t="n"/>
      <c r="AT29" s="174" t="n"/>
      <c r="AU29" s="174" t="n"/>
      <c r="AV29" s="174" t="n"/>
      <c r="AW29" s="174" t="n"/>
      <c r="AX29" s="103" t="n"/>
      <c r="AY29" s="103" t="n">
        <f aca="false" ca="false" dt2D="false" dtr="false" t="normal">$K$24*($K$14/1000000)/2*($S$38*V29)</f>
        <v>0.1388497202212326</v>
      </c>
      <c r="AZ29" s="103" t="n">
        <f aca="false" ca="false" dt2D="false" dtr="false" t="normal">10*LOG10(AY29)</f>
        <v>-8.574549910055296</v>
      </c>
      <c r="BA29" s="174" t="n">
        <f aca="false" ca="false" dt2D="false" dtr="false" t="normal">$S$9-AE29+$AX$5+AZ29</f>
        <v>119.28070118484278</v>
      </c>
      <c r="BB29" s="0" t="n">
        <f aca="false" ca="false" dt2D="false" dtr="false" t="normal">BB28+$O$34</f>
        <v>38</v>
      </c>
      <c r="BC29" s="0" t="n">
        <f aca="false" ca="false" dt2D="false" dtr="false" t="normal">20*LOG10(BB29)</f>
        <v>31.595671932336202</v>
      </c>
      <c r="BD29" s="0" t="n">
        <f aca="false" ca="false" dt2D="false" dtr="false" t="normal">2*$G$8*(BB29/1000)</f>
        <v>4.443429157943048</v>
      </c>
      <c r="BE29" s="74" t="n">
        <f aca="false" ca="false" dt2D="false" dtr="false" t="normal">$S$11-BC29-BD29+$S$18+$S$36</f>
        <v>137.01028324555608</v>
      </c>
      <c r="BF29" s="0" t="n">
        <f aca="false" ca="false" dt2D="false" dtr="false" t="normal">POWER(10, 0.05*(BE29+$C$27))</f>
        <v>0.005245004703765358</v>
      </c>
      <c r="BG29" s="0" t="n">
        <f aca="false" ca="false" dt2D="false" dtr="false" t="normal">BC29+BD29</f>
        <v>36.03910109027925</v>
      </c>
      <c r="BH29" s="0" t="n">
        <f aca="false" ca="false" dt2D="false" dtr="false" t="normal">POWER(10, 0.05*BG29)</f>
        <v>63.3804114963882</v>
      </c>
      <c r="BI29" s="0" t="n">
        <f aca="false" ca="false" dt2D="false" dtr="false" t="normal">BF29*BH29</f>
        <v>0.3324305564251401</v>
      </c>
      <c r="BL29" s="0" t="n">
        <f aca="false" ca="false" dt2D="false" dtr="false" t="normal">BL28+$O$36</f>
        <v>136</v>
      </c>
      <c r="BM29" s="0" t="n">
        <f aca="false" ca="false" dt2D="false" dtr="false" t="normal">20*LOG10(BL29)</f>
        <v>42.67077816740435</v>
      </c>
      <c r="BN29" s="0" t="n">
        <f aca="false" ca="false" dt2D="false" dtr="false" t="normal">2*$G$8*(BL29/1000)</f>
        <v>15.902799091585647</v>
      </c>
      <c r="BO29" s="74" t="n">
        <f aca="false" ca="false" dt2D="false" dtr="false" t="normal">$S$12-BM29-BN29+$S$18+$S$36</f>
        <v>120.49640699012495</v>
      </c>
      <c r="BP29" s="0" t="n">
        <f aca="false" ca="false" dt2D="false" dtr="false" t="normal">POWER(10, 0.05*(BO29+$C$27))</f>
        <v>0.0007835235767927881</v>
      </c>
      <c r="BQ29" s="0" t="n">
        <f aca="false" ca="false" dt2D="false" dtr="false" t="normal">BM29+BN29</f>
        <v>58.57357725899</v>
      </c>
      <c r="BR29" s="0" t="n">
        <f aca="false" ca="false" dt2D="false" dtr="false" t="normal">POWER(10, 0.05*BQ29)</f>
        <v>848.5527845527868</v>
      </c>
      <c r="BS29" s="0" t="n">
        <f aca="false" ca="false" dt2D="false" dtr="false" t="normal">BP29*BR29</f>
        <v>0.6648611128502796</v>
      </c>
      <c r="CV29" s="13" t="n"/>
      <c r="CW29" s="13" t="n"/>
      <c r="CX29" s="13" t="n"/>
      <c r="CY29" s="13" t="n"/>
      <c r="CZ29" s="13" t="n"/>
      <c r="DA29" s="178" t="n">
        <f aca="false" ca="false" dt2D="false" dtr="false" t="normal">DA28+1</f>
        <v>25</v>
      </c>
      <c r="DB29" s="178" t="n">
        <v>0.994</v>
      </c>
      <c r="DC29" s="13" t="n"/>
      <c r="DD29" s="13" t="n"/>
      <c r="DE29" s="13" t="n"/>
    </row>
    <row outlineLevel="0" r="30">
      <c r="E30" s="1" t="n"/>
      <c r="F30" s="129" t="s">
        <v>211</v>
      </c>
      <c r="G30" s="183" t="s"/>
      <c r="H30" s="184" t="s"/>
      <c r="I30" s="1" t="n"/>
      <c r="J30" s="84" t="s">
        <v>212</v>
      </c>
      <c r="K30" s="196" t="s"/>
      <c r="L30" s="197" t="s"/>
      <c r="N30" s="84" t="s">
        <v>4</v>
      </c>
      <c r="O30" s="196" t="s"/>
      <c r="P30" s="197" t="s"/>
      <c r="R30" s="84" t="s">
        <v>189</v>
      </c>
      <c r="S30" s="196" t="s"/>
      <c r="T30" s="197" t="s"/>
      <c r="U30" s="103" t="n"/>
      <c r="V30" s="0" t="n">
        <f aca="false" ca="false" dt2D="false" dtr="false" t="normal">V29+$O$32</f>
        <v>9.875</v>
      </c>
      <c r="W30" s="67" t="n">
        <f aca="false" ca="false" dt2D="false" dtr="false" t="normal">20*LOG10(V30)</f>
        <v>19.890742085969958</v>
      </c>
      <c r="X30" s="67" t="n">
        <f aca="false" ca="false" dt2D="false" dtr="false" t="normal">2*$G$8*(V30/1000)</f>
        <v>1.1547069193338841</v>
      </c>
      <c r="Y30" s="67" t="n">
        <f aca="false" ca="false" dt2D="false" dtr="false" t="normal">$S$9-W30-X30+$S$18+$S$36</f>
        <v>138.02453524381113</v>
      </c>
      <c r="Z30" s="67" t="n">
        <f aca="false" ca="false" dt2D="false" dtr="false" t="normal">Y30+$C$27</f>
        <v>-44.590830361569346</v>
      </c>
      <c r="AA30" s="186" t="n">
        <f aca="false" ca="false" dt2D="false" dtr="false" t="normal">POWER(10, 0.05*(Y30+$C$27))</f>
        <v>0.00589465622101686</v>
      </c>
      <c r="AB30" s="146" t="n">
        <f aca="false" ca="false" dt2D="false" dtr="false" t="normal">W30+X30</f>
        <v>21.04544900530384</v>
      </c>
      <c r="AC30" s="103" t="n">
        <f aca="false" ca="false" dt2D="false" dtr="false" t="normal">POWER(10, 0.05*AB30)</f>
        <v>11.279048139903038</v>
      </c>
      <c r="AD30" s="65" t="n">
        <f aca="false" ca="false" dt2D="false" dtr="false" t="normal">AA30*AC30</f>
        <v>0.06648611128502808</v>
      </c>
      <c r="AE30" s="103" t="n">
        <f aca="false" ca="false" dt2D="false" dtr="false" t="normal">40*LOG10(V30)</f>
        <v>39.781484171939915</v>
      </c>
      <c r="AF30" s="103" t="n"/>
      <c r="AG30" s="103" t="n">
        <f aca="false" ca="false" dt2D="false" dtr="false" t="normal">$K$24*($K$14/1000000)/2*$O$41*POWER(V30, 2)</f>
        <v>0.0568165038841879</v>
      </c>
      <c r="AH30" s="103" t="n">
        <f aca="false" ca="false" dt2D="false" dtr="false" t="normal">10*LOG10(AG30)</f>
        <v>-12.455254934310837</v>
      </c>
      <c r="AI30" s="187" t="n">
        <f aca="false" ca="false" dt2D="false" dtr="false" t="normal">$S$9-AE30+$AF$5+AH30</f>
        <v>94.72745620020123</v>
      </c>
      <c r="AJ30" s="174" t="n"/>
      <c r="AK30" s="174" t="n"/>
      <c r="AL30" s="174" t="n"/>
      <c r="AM30" s="174" t="n">
        <f aca="false" ca="false" dt2D="false" dtr="false" t="normal">20*LOG10(V30)</f>
        <v>19.890742085969958</v>
      </c>
      <c r="AN30" s="188" t="n">
        <f aca="false" ca="false" dt2D="false" dtr="false" t="normal">$AJ$5+$AK$5+$AL$5-(AE30+X30)+AM30+200</f>
        <v>86.32213664695034</v>
      </c>
      <c r="AO30" s="174" t="n"/>
      <c r="AP30" s="174" t="n">
        <f aca="false" ca="false" dt2D="false" dtr="false" t="normal">10*LOG10(V30)</f>
        <v>9.945371042984979</v>
      </c>
      <c r="AQ30" s="174" t="n">
        <f aca="false" ca="false" dt2D="false" dtr="false" t="normal">$AJ$5+$AO$5+AP30+$AK$5-(AE30+X30)+197</f>
        <v>93.37676560396537</v>
      </c>
      <c r="AR30" s="174" t="n"/>
      <c r="AS30" s="174" t="n"/>
      <c r="AT30" s="174" t="n"/>
      <c r="AU30" s="174" t="n"/>
      <c r="AV30" s="174" t="n"/>
      <c r="AW30" s="174" t="n"/>
      <c r="AX30" s="103" t="n"/>
      <c r="AY30" s="103" t="n">
        <f aca="false" ca="false" dt2D="false" dtr="false" t="normal">$K$24*($K$14/1000000)/2*($S$38*V30)</f>
        <v>0.14433063022996545</v>
      </c>
      <c r="AZ30" s="103" t="n">
        <f aca="false" ca="false" dt2D="false" dtr="false" t="normal">10*LOG10(AY30)</f>
        <v>-8.406414919958795</v>
      </c>
      <c r="BA30" s="174" t="n">
        <f aca="false" ca="false" dt2D="false" dtr="false" t="normal">$S$9-AE30+$AX$5+AZ30</f>
        <v>118.77629621455327</v>
      </c>
      <c r="BB30" s="0" t="n">
        <f aca="false" ca="false" dt2D="false" dtr="false" t="normal">BB29+$O$34</f>
        <v>38.75</v>
      </c>
      <c r="BC30" s="0" t="n">
        <f aca="false" ca="false" dt2D="false" dtr="false" t="normal">20*LOG10(BB30)</f>
        <v>31.765434136846583</v>
      </c>
      <c r="BD30" s="0" t="n">
        <f aca="false" ca="false" dt2D="false" dtr="false" t="normal">2*$G$8*(BB30/1000)</f>
        <v>4.531128417639293</v>
      </c>
      <c r="BE30" s="74" t="n">
        <f aca="false" ca="false" dt2D="false" dtr="false" t="normal">$S$11-BC30-BD30+$S$18+$S$36</f>
        <v>136.75282178134947</v>
      </c>
      <c r="BF30" s="0" t="n">
        <f aca="false" ca="false" dt2D="false" dtr="false" t="normal">POWER(10, 0.05*(BE30+$C$27))</f>
        <v>0.005091817258970876</v>
      </c>
      <c r="BG30" s="0" t="n">
        <f aca="false" ca="false" dt2D="false" dtr="false" t="normal">BC30+BD30</f>
        <v>36.296562554485874</v>
      </c>
      <c r="BH30" s="0" t="n">
        <f aca="false" ca="false" dt2D="false" dtr="false" t="normal">POWER(10, 0.05*BG30)</f>
        <v>65.28721270180246</v>
      </c>
      <c r="BI30" s="0" t="n">
        <f aca="false" ca="false" dt2D="false" dtr="false" t="normal">BF30*BH30</f>
        <v>0.33243055642514036</v>
      </c>
      <c r="BL30" s="0" t="n">
        <f aca="false" ca="false" dt2D="false" dtr="false" t="normal">BL29+$O$36</f>
        <v>137.5</v>
      </c>
      <c r="BM30" s="0" t="n">
        <f aca="false" ca="false" dt2D="false" dtr="false" t="normal">20*LOG10(BL30)</f>
        <v>42.76605396332563</v>
      </c>
      <c r="BN30" s="0" t="n">
        <f aca="false" ca="false" dt2D="false" dtr="false" t="normal">2*$G$8*(BL30/1000)</f>
        <v>16.078197610978137</v>
      </c>
      <c r="BO30" s="74" t="n">
        <f aca="false" ca="false" dt2D="false" dtr="false" t="normal">$S$12-BM30-BN30+$S$18+$S$36</f>
        <v>120.2257326748112</v>
      </c>
      <c r="BP30" s="0" t="n">
        <f aca="false" ca="false" dt2D="false" dtr="false" t="normal">POWER(10, 0.05*(BO30+$C$27))</f>
        <v>0.0007594835180897059</v>
      </c>
      <c r="BQ30" s="0" t="n">
        <f aca="false" ca="false" dt2D="false" dtr="false" t="normal">BM30+BN30</f>
        <v>58.84425157430377</v>
      </c>
      <c r="BR30" s="0" t="n">
        <f aca="false" ca="false" dt2D="false" dtr="false" t="normal">POWER(10, 0.05*BQ30)</f>
        <v>875.4121676301489</v>
      </c>
      <c r="BS30" s="0" t="n">
        <f aca="false" ca="false" dt2D="false" dtr="false" t="normal">BP30*BR30</f>
        <v>0.6648611128502809</v>
      </c>
      <c r="CV30" s="13" t="n"/>
      <c r="CW30" s="13" t="n"/>
      <c r="CX30" s="13" t="n"/>
      <c r="CY30" s="13" t="n"/>
      <c r="CZ30" s="13" t="n"/>
      <c r="DA30" s="178" t="n">
        <f aca="false" ca="false" dt2D="false" dtr="false" t="normal">DA29+1</f>
        <v>26</v>
      </c>
      <c r="DB30" s="178" t="n">
        <v>1</v>
      </c>
      <c r="DC30" s="13" t="n"/>
      <c r="DD30" s="13" t="n"/>
      <c r="DE30" s="13" t="n"/>
    </row>
    <row outlineLevel="0" r="31">
      <c r="E31" s="1" t="n"/>
      <c r="F31" s="84" t="s">
        <v>213</v>
      </c>
      <c r="G31" s="196" t="s"/>
      <c r="H31" s="197" t="s"/>
      <c r="I31" s="1" t="n"/>
      <c r="J31" s="95" t="s">
        <v>214</v>
      </c>
      <c r="K31" s="109" t="n">
        <v>1000</v>
      </c>
      <c r="L31" s="84" t="s">
        <v>215</v>
      </c>
      <c r="N31" s="84" t="s">
        <v>216</v>
      </c>
      <c r="O31" s="109" t="n">
        <v>500</v>
      </c>
      <c r="P31" s="84" t="s">
        <v>5</v>
      </c>
      <c r="R31" s="84" t="s">
        <v>217</v>
      </c>
      <c r="S31" s="224" t="n">
        <f aca="false" ca="false" dt2D="false" dtr="false" t="normal">O21/C6*POWER(O28*1000/G15, 0.5)</f>
        <v>0.005779452209648196</v>
      </c>
      <c r="T31" s="84" t="s">
        <v>110</v>
      </c>
      <c r="U31" s="103" t="n"/>
      <c r="V31" s="0" t="n">
        <f aca="false" ca="false" dt2D="false" dtr="false" t="normal">V30+$O$32</f>
        <v>10.25</v>
      </c>
      <c r="W31" s="67" t="n">
        <f aca="false" ca="false" dt2D="false" dtr="false" t="normal">20*LOG10(V31)</f>
        <v>20.214477307835462</v>
      </c>
      <c r="X31" s="67" t="n">
        <f aca="false" ca="false" dt2D="false" dtr="false" t="normal">2*$G$8*(V31/1000)</f>
        <v>1.1985565491820065</v>
      </c>
      <c r="Y31" s="67" t="n">
        <f aca="false" ca="false" dt2D="false" dtr="false" t="normal">$S$9-W31-X31+$S$18+$S$36</f>
        <v>137.65695039209749</v>
      </c>
      <c r="Z31" s="67" t="n">
        <f aca="false" ca="false" dt2D="false" dtr="false" t="normal">Y31+$C$27</f>
        <v>-44.95841521328299</v>
      </c>
      <c r="AA31" s="186" t="n">
        <f aca="false" ca="false" dt2D="false" dtr="false" t="normal">POWER(10, 0.05*(Y31+$C$27))</f>
        <v>0.005650400599690854</v>
      </c>
      <c r="AB31" s="146" t="n">
        <f aca="false" ca="false" dt2D="false" dtr="false" t="normal">W31+X31</f>
        <v>21.413033857017467</v>
      </c>
      <c r="AC31" s="103" t="n">
        <f aca="false" ca="false" dt2D="false" dtr="false" t="normal">POWER(10, 0.05*AB31)</f>
        <v>11.76661904089872</v>
      </c>
      <c r="AD31" s="65" t="n">
        <f aca="false" ca="false" dt2D="false" dtr="false" t="normal">AA31*AC31</f>
        <v>0.06648611128502795</v>
      </c>
      <c r="AE31" s="103" t="n">
        <f aca="false" ca="false" dt2D="false" dtr="false" t="normal">40*LOG10(V31)</f>
        <v>40.428954615670925</v>
      </c>
      <c r="AF31" s="103" t="n"/>
      <c r="AG31" s="103" t="n">
        <f aca="false" ca="false" dt2D="false" dtr="false" t="normal">$K$24*($K$14/1000000)/2*$O$41*POWER(V31, 2)</f>
        <v>0.061213615144572894</v>
      </c>
      <c r="AH31" s="103" t="n">
        <f aca="false" ca="false" dt2D="false" dtr="false" t="normal">10*LOG10(AG31)</f>
        <v>-12.131519712445332</v>
      </c>
      <c r="AI31" s="187" t="n">
        <f aca="false" ca="false" dt2D="false" dtr="false" t="normal">$S$9-AE31+$AF$5+AH31</f>
        <v>94.40372097833571</v>
      </c>
      <c r="AJ31" s="174" t="n"/>
      <c r="AK31" s="174" t="n"/>
      <c r="AL31" s="174" t="n"/>
      <c r="AM31" s="174" t="n">
        <f aca="false" ca="false" dt2D="false" dtr="false" t="normal">20*LOG10(V31)</f>
        <v>20.214477307835462</v>
      </c>
      <c r="AN31" s="188" t="n">
        <f aca="false" ca="false" dt2D="false" dtr="false" t="normal">$AJ$5+$AK$5+$AL$5-(AE31+X31)+AM31+200</f>
        <v>85.95455179523671</v>
      </c>
      <c r="AO31" s="174" t="n"/>
      <c r="AP31" s="174" t="n">
        <f aca="false" ca="false" dt2D="false" dtr="false" t="normal">10*LOG10(V31)</f>
        <v>10.107238653917731</v>
      </c>
      <c r="AQ31" s="174" t="n">
        <f aca="false" ca="false" dt2D="false" dtr="false" t="normal">$AJ$5+$AO$5+AP31+$AK$5-(AE31+X31)+197</f>
        <v>92.84731314131898</v>
      </c>
      <c r="AR31" s="174" t="n"/>
      <c r="AS31" s="174" t="n"/>
      <c r="AT31" s="174" t="n"/>
      <c r="AU31" s="174" t="n"/>
      <c r="AV31" s="174" t="n"/>
      <c r="AW31" s="174" t="n"/>
      <c r="AX31" s="103" t="n"/>
      <c r="AY31" s="103" t="n">
        <f aca="false" ca="false" dt2D="false" dtr="false" t="normal">$K$24*($K$14/1000000)/2*($S$38*V31)</f>
        <v>0.14981154023869833</v>
      </c>
      <c r="AZ31" s="103" t="n">
        <f aca="false" ca="false" dt2D="false" dtr="false" t="normal">10*LOG10(AY31)</f>
        <v>-8.244547309026043</v>
      </c>
      <c r="BA31" s="174" t="n">
        <f aca="false" ca="false" dt2D="false" dtr="false" t="normal">$S$9-AE31+$AX$5+AZ31</f>
        <v>118.290693381755</v>
      </c>
      <c r="BB31" s="0" t="n">
        <f aca="false" ca="false" dt2D="false" dtr="false" t="normal">BB30+$O$34</f>
        <v>39.5</v>
      </c>
      <c r="BC31" s="0" t="n">
        <f aca="false" ca="false" dt2D="false" dtr="false" t="normal">20*LOG10(BB31)</f>
        <v>31.931941912529204</v>
      </c>
      <c r="BD31" s="0" t="n">
        <f aca="false" ca="false" dt2D="false" dtr="false" t="normal">2*$G$8*(BB31/1000)</f>
        <v>4.618827677335537</v>
      </c>
      <c r="BE31" s="74" t="n">
        <f aca="false" ca="false" dt2D="false" dtr="false" t="normal">$S$11-BC31-BD31+$S$18+$S$36</f>
        <v>136.4986147459706</v>
      </c>
      <c r="BF31" s="0" t="n">
        <f aca="false" ca="false" dt2D="false" dtr="false" t="normal">POWER(10, 0.05*(BE31+$C$27))</f>
        <v>0.004944956289348248</v>
      </c>
      <c r="BG31" s="0" t="n">
        <f aca="false" ca="false" dt2D="false" dtr="false" t="normal">BC31+BD31</f>
        <v>36.55076958986474</v>
      </c>
      <c r="BH31" s="0" t="n">
        <f aca="false" ca="false" dt2D="false" dtr="false" t="normal">POWER(10, 0.05*BG31)</f>
        <v>67.22618704258663</v>
      </c>
      <c r="BI31" s="0" t="n">
        <f aca="false" ca="false" dt2D="false" dtr="false" t="normal">BF31*BH31</f>
        <v>0.33243055642514047</v>
      </c>
      <c r="BL31" s="0" t="n">
        <f aca="false" ca="false" dt2D="false" dtr="false" t="normal">BL30+$O$36</f>
        <v>139</v>
      </c>
      <c r="BM31" s="0" t="n">
        <f aca="false" ca="false" dt2D="false" dtr="false" t="normal">20*LOG10(BL31)</f>
        <v>42.8602960050819</v>
      </c>
      <c r="BN31" s="0" t="n">
        <f aca="false" ca="false" dt2D="false" dtr="false" t="normal">2*$G$8*(BL31/1000)</f>
        <v>16.253596130370624</v>
      </c>
      <c r="BO31" s="74" t="n">
        <f aca="false" ca="false" dt2D="false" dtr="false" t="normal">$S$12-BM31-BN31+$S$18+$S$36</f>
        <v>119.95609211366245</v>
      </c>
      <c r="BP31" s="0" t="n">
        <f aca="false" ca="false" dt2D="false" dtr="false" t="normal">POWER(10, 0.05*(BO31+$C$27))</f>
        <v>0.0007362686781669511</v>
      </c>
      <c r="BQ31" s="0" t="n">
        <f aca="false" ca="false" dt2D="false" dtr="false" t="normal">BM31+BN31</f>
        <v>59.113892135452524</v>
      </c>
      <c r="BR31" s="0" t="n">
        <f aca="false" ca="false" dt2D="false" dtr="false" t="normal">POWER(10, 0.05*BQ31)</f>
        <v>903.0142562977828</v>
      </c>
      <c r="BS31" s="0" t="n">
        <f aca="false" ca="false" dt2D="false" dtr="false" t="normal">BP31*BR31</f>
        <v>0.6648611128502809</v>
      </c>
      <c r="DA31" s="178" t="n">
        <f aca="false" ca="false" dt2D="false" dtr="false" t="normal">DA30+1</f>
        <v>27</v>
      </c>
      <c r="DB31" s="178" t="n">
        <v>1.004</v>
      </c>
    </row>
    <row outlineLevel="0" r="32">
      <c r="E32" s="1" t="n"/>
      <c r="F32" s="84" t="n">
        <f aca="false" ca="false" dt2D="false" dtr="false" t="normal">B16</f>
        <v>1</v>
      </c>
      <c r="G32" s="218" t="n">
        <f aca="false" ca="false" dt2D="false" dtr="false" t="normal">G26*$C$12</f>
        <v>0.45454545454545453</v>
      </c>
      <c r="H32" s="84" t="s">
        <v>107</v>
      </c>
      <c r="I32" s="1" t="n"/>
      <c r="N32" s="95" t="s">
        <v>218</v>
      </c>
      <c r="O32" s="225" t="n">
        <f aca="false" ca="false" dt2D="false" dtr="false" t="normal">K24*(O31/1000000)/2</f>
        <v>0.375</v>
      </c>
      <c r="P32" s="84" t="s">
        <v>6</v>
      </c>
      <c r="R32" s="86" t="s">
        <v>207</v>
      </c>
      <c r="S32" s="226" t="n">
        <f aca="false" ca="false" dt2D="false" dtr="false" t="normal">20*LOG10(S31*1000000)</f>
        <v>75.23773353795677</v>
      </c>
      <c r="T32" s="86" t="s">
        <v>167</v>
      </c>
      <c r="U32" s="121" t="n"/>
      <c r="V32" s="0" t="n">
        <f aca="false" ca="false" dt2D="false" dtr="false" t="normal">V31+$O$32</f>
        <v>10.625</v>
      </c>
      <c r="W32" s="67" t="n">
        <f aca="false" ca="false" dt2D="false" dtr="false" t="normal">20*LOG10(V32)</f>
        <v>20.526578774446982</v>
      </c>
      <c r="X32" s="67" t="n">
        <f aca="false" ca="false" dt2D="false" dtr="false" t="normal">2*$G$8*(V32/1000)</f>
        <v>1.2424061790301286</v>
      </c>
      <c r="Y32" s="67" t="n">
        <f aca="false" ca="false" dt2D="false" dtr="false" t="normal">$S$9-W32-X32+$S$18+$S$36</f>
        <v>137.30099929563784</v>
      </c>
      <c r="Z32" s="67" t="n">
        <f aca="false" ca="false" dt2D="false" dtr="false" t="normal">Y32+$C$27</f>
        <v>-45.31436630974264</v>
      </c>
      <c r="AA32" s="186" t="n">
        <f aca="false" ca="false" dt2D="false" dtr="false" t="normal">POWER(10, 0.05*(Y32+$C$27))</f>
        <v>0.005423525475973506</v>
      </c>
      <c r="AB32" s="146" t="n">
        <f aca="false" ca="false" dt2D="false" dtr="false" t="normal">W32+X32</f>
        <v>21.768984953477112</v>
      </c>
      <c r="AC32" s="103" t="n">
        <f aca="false" ca="false" dt2D="false" dtr="false" t="normal">POWER(10, 0.05*AB32)</f>
        <v>12.258836356455738</v>
      </c>
      <c r="AD32" s="65" t="n">
        <f aca="false" ca="false" dt2D="false" dtr="false" t="normal">AA32*AC32</f>
        <v>0.06648611128502792</v>
      </c>
      <c r="AE32" s="103" t="n">
        <f aca="false" ca="false" dt2D="false" dtr="false" t="normal">40*LOG10(V32)</f>
        <v>41.053157548893964</v>
      </c>
      <c r="AF32" s="103" t="n"/>
      <c r="AG32" s="103" t="n">
        <f aca="false" ca="false" dt2D="false" dtr="false" t="normal">$K$24*($K$14/1000000)/2*$O$41*POWER(V32, 2)</f>
        <v>0.06577459390534492</v>
      </c>
      <c r="AH32" s="103" t="n">
        <f aca="false" ca="false" dt2D="false" dtr="false" t="normal">10*LOG10(AG32)</f>
        <v>-11.81941824583381</v>
      </c>
      <c r="AI32" s="187" t="n">
        <f aca="false" ca="false" dt2D="false" dtr="false" t="normal">$S$9-AE32+$AF$5+AH32</f>
        <v>94.09161951172419</v>
      </c>
      <c r="AJ32" s="174" t="n"/>
      <c r="AK32" s="174" t="n"/>
      <c r="AL32" s="174" t="n"/>
      <c r="AM32" s="174" t="n">
        <f aca="false" ca="false" dt2D="false" dtr="false" t="normal">20*LOG10(V32)</f>
        <v>20.526578774446982</v>
      </c>
      <c r="AN32" s="188" t="n">
        <f aca="false" ca="false" dt2D="false" dtr="false" t="normal">$AJ$5+$AK$5+$AL$5-(AE32+X32)+AM32+200</f>
        <v>85.59860069877709</v>
      </c>
      <c r="AO32" s="174" t="n"/>
      <c r="AP32" s="174" t="n">
        <f aca="false" ca="false" dt2D="false" dtr="false" t="normal">10*LOG10(V32)</f>
        <v>10.263289387223491</v>
      </c>
      <c r="AQ32" s="174" t="n">
        <f aca="false" ca="false" dt2D="false" dtr="false" t="normal">$AJ$5+$AO$5+AP32+$AK$5-(AE32+X32)+197</f>
        <v>92.33531131155358</v>
      </c>
      <c r="AR32" s="174" t="n"/>
      <c r="AS32" s="174" t="n"/>
      <c r="AT32" s="174" t="n"/>
      <c r="AU32" s="174" t="n"/>
      <c r="AV32" s="174" t="n"/>
      <c r="AW32" s="174" t="n"/>
      <c r="AX32" s="103" t="n"/>
      <c r="AY32" s="103" t="n">
        <f aca="false" ca="false" dt2D="false" dtr="false" t="normal">$K$24*($K$14/1000000)/2*($S$38*V32)</f>
        <v>0.15529245024743119</v>
      </c>
      <c r="AZ32" s="103" t="n">
        <f aca="false" ca="false" dt2D="false" dtr="false" t="normal">10*LOG10(AY32)</f>
        <v>-8.088496575720281</v>
      </c>
      <c r="BA32" s="174" t="n">
        <f aca="false" ca="false" dt2D="false" dtr="false" t="normal">$S$9-AE32+$AX$5+AZ32</f>
        <v>117.82254118183772</v>
      </c>
      <c r="BB32" s="0" t="n">
        <f aca="false" ca="false" dt2D="false" dtr="false" t="normal">BB31+$O$34</f>
        <v>40.25</v>
      </c>
      <c r="BC32" s="0" t="n">
        <f aca="false" ca="false" dt2D="false" dtr="false" t="normal">20*LOG10(BB32)</f>
        <v>32.09531769407774</v>
      </c>
      <c r="BD32" s="0" t="n">
        <f aca="false" ca="false" dt2D="false" dtr="false" t="normal">2*$G$8*(BB32/1000)</f>
        <v>4.706526937031781</v>
      </c>
      <c r="BE32" s="74" t="n">
        <f aca="false" ca="false" dt2D="false" dtr="false" t="normal">$S$11-BC32-BD32+$S$18+$S$36</f>
        <v>136.2475397047258</v>
      </c>
      <c r="BF32" s="0" t="n">
        <f aca="false" ca="false" dt2D="false" dtr="false" t="normal">POWER(10, 0.05*(BE32+$C$27))</f>
        <v>0.0048040631206264115</v>
      </c>
      <c r="BG32" s="0" t="n">
        <f aca="false" ca="false" dt2D="false" dtr="false" t="normal">BC32+BD32</f>
        <v>36.801844631109525</v>
      </c>
      <c r="BH32" s="0" t="n">
        <f aca="false" ca="false" dt2D="false" dtr="false" t="normal">POWER(10, 0.05*BG32)</f>
        <v>69.19779113597356</v>
      </c>
      <c r="BI32" s="0" t="n">
        <f aca="false" ca="false" dt2D="false" dtr="false" t="normal">BF32*BH32</f>
        <v>0.3324305564251398</v>
      </c>
      <c r="BL32" s="0" t="n">
        <f aca="false" ca="false" dt2D="false" dtr="false" t="normal">BL31+$O$36</f>
        <v>140.5</v>
      </c>
      <c r="BM32" s="0" t="n">
        <f aca="false" ca="false" dt2D="false" dtr="false" t="normal">20*LOG10(BL32)</f>
        <v>42.95352648482197</v>
      </c>
      <c r="BN32" s="0" t="n">
        <f aca="false" ca="false" dt2D="false" dtr="false" t="normal">2*$G$8*(BL32/1000)</f>
        <v>16.428994649763116</v>
      </c>
      <c r="BO32" s="74" t="n">
        <f aca="false" ca="false" dt2D="false" dtr="false" t="normal">$S$12-BM32-BN32+$S$18+$S$36</f>
        <v>119.68746311452988</v>
      </c>
      <c r="BP32" s="0" t="n">
        <f aca="false" ca="false" dt2D="false" dtr="false" t="normal">POWER(10, 0.05*(BO32+$C$27))</f>
        <v>0.0007138465673093859</v>
      </c>
      <c r="BQ32" s="0" t="n">
        <f aca="false" ca="false" dt2D="false" dtr="false" t="normal">BM32+BN32</f>
        <v>59.38252113458509</v>
      </c>
      <c r="BR32" s="0" t="n">
        <f aca="false" ca="false" dt2D="false" dtr="false" t="normal">POWER(10, 0.05*BQ32)</f>
        <v>931.3781746633036</v>
      </c>
      <c r="BS32" s="0" t="n">
        <f aca="false" ca="false" dt2D="false" dtr="false" t="normal">BP32*BR32</f>
        <v>0.6648611128502809</v>
      </c>
      <c r="DA32" s="178" t="n">
        <f aca="false" ca="false" dt2D="false" dtr="false" t="normal">DA31+1</f>
        <v>28</v>
      </c>
      <c r="DB32" s="178" t="n">
        <v>1.008</v>
      </c>
    </row>
    <row outlineLevel="0" r="33">
      <c r="F33" s="84" t="n">
        <f aca="false" ca="false" dt2D="false" dtr="false" t="normal">B17</f>
        <v>2</v>
      </c>
      <c r="G33" s="218" t="n">
        <f aca="false" ca="false" dt2D="false" dtr="false" t="normal">G27*$C$12</f>
        <v>0.45454545454545453</v>
      </c>
      <c r="H33" s="84" t="s">
        <v>107</v>
      </c>
      <c r="J33" s="84" t="s">
        <v>219</v>
      </c>
      <c r="K33" s="196" t="s"/>
      <c r="L33" s="197" t="s"/>
      <c r="N33" s="84" t="s">
        <v>220</v>
      </c>
      <c r="O33" s="109" t="n">
        <v>1</v>
      </c>
      <c r="P33" s="84" t="s">
        <v>221</v>
      </c>
      <c r="R33" s="84" t="s">
        <v>222</v>
      </c>
      <c r="S33" s="196" t="s"/>
      <c r="T33" s="197" t="s"/>
      <c r="U33" s="103" t="n"/>
      <c r="V33" s="0" t="n">
        <f aca="false" ca="false" dt2D="false" dtr="false" t="normal">V32+$O$32</f>
        <v>11</v>
      </c>
      <c r="W33" s="67" t="n">
        <f aca="false" ca="false" dt2D="false" dtr="false" t="normal">20*LOG10(V33)</f>
        <v>20.827853703164504</v>
      </c>
      <c r="X33" s="67" t="n">
        <f aca="false" ca="false" dt2D="false" dtr="false" t="normal">2*$G$8*(V33/1000)</f>
        <v>1.2862558088782508</v>
      </c>
      <c r="Y33" s="67" t="n">
        <f aca="false" ca="false" dt2D="false" dtr="false" t="normal">$S$9-W33-X33+$S$18+$S$36</f>
        <v>136.9558747370722</v>
      </c>
      <c r="Z33" s="67" t="n">
        <f aca="false" ca="false" dt2D="false" dtr="false" t="normal">Y33+$C$27</f>
        <v>-45.65949086830827</v>
      </c>
      <c r="AA33" s="186" t="n">
        <f aca="false" ca="false" dt2D="false" dtr="false" t="normal">POWER(10, 0.05*(Y33+$C$27))</f>
        <v>0.005212252623247327</v>
      </c>
      <c r="AB33" s="146" t="n">
        <f aca="false" ca="false" dt2D="false" dtr="false" t="normal">W33+X33</f>
        <v>22.114109512042756</v>
      </c>
      <c r="AC33" s="103" t="n">
        <f aca="false" ca="false" dt2D="false" dtr="false" t="normal">POWER(10, 0.05*AB33)</f>
        <v>12.755734629686083</v>
      </c>
      <c r="AD33" s="65" t="n">
        <f aca="false" ca="false" dt2D="false" dtr="false" t="normal">AA33*AC33</f>
        <v>0.06648611128502806</v>
      </c>
      <c r="AE33" s="103" t="n">
        <f aca="false" ca="false" dt2D="false" dtr="false" t="normal">40*LOG10(V33)</f>
        <v>41.65570740632901</v>
      </c>
      <c r="AF33" s="103" t="n"/>
      <c r="AG33" s="103" t="n">
        <f aca="false" ca="false" dt2D="false" dtr="false" t="normal">$K$24*($K$14/1000000)/2*$O$41*POWER(V33, 2)</f>
        <v>0.07049944016650395</v>
      </c>
      <c r="AH33" s="103" t="n">
        <f aca="false" ca="false" dt2D="false" dtr="false" t="normal">10*LOG10(AG33)</f>
        <v>-11.51814331711629</v>
      </c>
      <c r="AI33" s="187" t="n">
        <f aca="false" ca="false" dt2D="false" dtr="false" t="normal">$S$9-AE33+$AF$5+AH33</f>
        <v>93.79034458300669</v>
      </c>
      <c r="AJ33" s="174" t="n"/>
      <c r="AK33" s="174" t="n"/>
      <c r="AL33" s="174" t="n"/>
      <c r="AM33" s="174" t="n">
        <f aca="false" ca="false" dt2D="false" dtr="false" t="normal">20*LOG10(V33)</f>
        <v>20.827853703164504</v>
      </c>
      <c r="AN33" s="188" t="n">
        <f aca="false" ca="false" dt2D="false" dtr="false" t="normal">$AJ$5+$AK$5+$AL$5-(AE33+X33)+AM33+200</f>
        <v>85.25347614021142</v>
      </c>
      <c r="AO33" s="174" t="n"/>
      <c r="AP33" s="174" t="n">
        <f aca="false" ca="false" dt2D="false" dtr="false" t="normal">10*LOG10(V33)</f>
        <v>10.413926851582252</v>
      </c>
      <c r="AQ33" s="174" t="n">
        <f aca="false" ca="false" dt2D="false" dtr="false" t="normal">$AJ$5+$AO$5+AP33+$AK$5-(AE33+X33)+197</f>
        <v>91.83954928862917</v>
      </c>
      <c r="AR33" s="174" t="n"/>
      <c r="AS33" s="174" t="n"/>
      <c r="AT33" s="174" t="n"/>
      <c r="AU33" s="174" t="n"/>
      <c r="AV33" s="174" t="n"/>
      <c r="AW33" s="174" t="n"/>
      <c r="AX33" s="103" t="n"/>
      <c r="AY33" s="103" t="n">
        <f aca="false" ca="false" dt2D="false" dtr="false" t="normal">$K$24*($K$14/1000000)/2*($S$38*V33)</f>
        <v>0.16077336025616407</v>
      </c>
      <c r="AZ33" s="103" t="n">
        <f aca="false" ca="false" dt2D="false" dtr="false" t="normal">10*LOG10(AY33)</f>
        <v>-7.937859111361522</v>
      </c>
      <c r="BA33" s="174" t="n">
        <f aca="false" ca="false" dt2D="false" dtr="false" t="normal">$S$9-AE33+$AX$5+AZ33</f>
        <v>117.37062878876145</v>
      </c>
      <c r="BB33" s="0" t="n">
        <f aca="false" ca="false" dt2D="false" dtr="false" t="normal">BB32+$O$34</f>
        <v>41</v>
      </c>
      <c r="BC33" s="0" t="n">
        <f aca="false" ca="false" dt2D="false" dtr="false" t="normal">20*LOG10(BB33)</f>
        <v>32.25567713439471</v>
      </c>
      <c r="BD33" s="0" t="n">
        <f aca="false" ca="false" dt2D="false" dtr="false" t="normal">2*$G$8*(BB33/1000)</f>
        <v>4.794226196728026</v>
      </c>
      <c r="BE33" s="74" t="n">
        <f aca="false" ca="false" dt2D="false" dtr="false" t="normal">$S$11-BC33-BD33+$S$18+$S$36</f>
        <v>135.99948100471258</v>
      </c>
      <c r="BF33" s="0" t="n">
        <f aca="false" ca="false" dt2D="false" dtr="false" t="normal">POWER(10, 0.05*(BE33+$C$27))</f>
        <v>0.004668805372505065</v>
      </c>
      <c r="BG33" s="0" t="n">
        <f aca="false" ca="false" dt2D="false" dtr="false" t="normal">BC33+BD33</f>
        <v>37.049903331122735</v>
      </c>
      <c r="BH33" s="0" t="n">
        <f aca="false" ca="false" dt2D="false" dtr="false" t="normal">POWER(10, 0.05*BG33)</f>
        <v>71.20248755342148</v>
      </c>
      <c r="BI33" s="0" t="n">
        <f aca="false" ca="false" dt2D="false" dtr="false" t="normal">BF33*BH33</f>
        <v>0.3324305564251392</v>
      </c>
      <c r="BL33" s="0" t="n">
        <f aca="false" ca="false" dt2D="false" dtr="false" t="normal">BL32+$O$36</f>
        <v>142</v>
      </c>
      <c r="BM33" s="0" t="n">
        <f aca="false" ca="false" dt2D="false" dtr="false" t="normal">20*LOG10(BL33)</f>
        <v>43.045766887661124</v>
      </c>
      <c r="BN33" s="0" t="n">
        <f aca="false" ca="false" dt2D="false" dtr="false" t="normal">2*$G$8*(BL33/1000)</f>
        <v>16.6043931691556</v>
      </c>
      <c r="BO33" s="74" t="n">
        <f aca="false" ca="false" dt2D="false" dtr="false" t="normal">$S$12-BM33-BN33+$S$18+$S$36</f>
        <v>119.41982419229824</v>
      </c>
      <c r="BP33" s="0" t="n">
        <f aca="false" ca="false" dt2D="false" dtr="false" t="normal">POWER(10, 0.05*(BO33+$C$27))</f>
        <v>0.0006921861884569428</v>
      </c>
      <c r="BQ33" s="0" t="n">
        <f aca="false" ca="false" dt2D="false" dtr="false" t="normal">BM33+BN33</f>
        <v>59.65016005681672</v>
      </c>
      <c r="BR33" s="0" t="n">
        <f aca="false" ca="false" dt2D="false" dtr="false" t="normal">POWER(10, 0.05*BQ33)</f>
        <v>960.5235180037657</v>
      </c>
      <c r="BS33" s="0" t="n">
        <f aca="false" ca="false" dt2D="false" dtr="false" t="normal">BP33*BR33</f>
        <v>0.6648611128502803</v>
      </c>
      <c r="DA33" s="178" t="n">
        <f aca="false" ca="false" dt2D="false" dtr="false" t="normal">DA32+1</f>
        <v>29</v>
      </c>
      <c r="DB33" s="178" t="n">
        <v>1.012</v>
      </c>
    </row>
    <row outlineLevel="0" r="34">
      <c r="F34" s="84" t="n">
        <f aca="false" ca="false" dt2D="false" dtr="false" t="normal">B18</f>
        <v>3</v>
      </c>
      <c r="G34" s="218" t="n">
        <f aca="false" ca="false" dt2D="false" dtr="false" t="normal">G28*$C$12</f>
        <v>11.36363636363636</v>
      </c>
      <c r="H34" s="84" t="s">
        <v>107</v>
      </c>
      <c r="J34" s="95" t="s">
        <v>223</v>
      </c>
      <c r="K34" s="225" t="n">
        <f aca="false" ca="false" dt2D="false" dtr="false" t="normal">K31*K24</f>
        <v>1500000</v>
      </c>
      <c r="L34" s="84" t="s">
        <v>224</v>
      </c>
      <c r="N34" s="84" t="s">
        <v>225</v>
      </c>
      <c r="O34" s="225" t="n">
        <f aca="false" ca="false" dt2D="false" dtr="false" t="normal">K24*(O33/1000)/2</f>
        <v>0.75</v>
      </c>
      <c r="P34" s="84" t="s">
        <v>6</v>
      </c>
      <c r="V34" s="0" t="n">
        <f aca="false" ca="false" dt2D="false" dtr="false" t="normal">V33+$O$32</f>
        <v>11.375</v>
      </c>
      <c r="W34" s="67" t="n">
        <f aca="false" ca="false" dt2D="false" dtr="false" t="normal">20*LOG10(V34)</f>
        <v>21.119028106583002</v>
      </c>
      <c r="X34" s="67" t="n">
        <f aca="false" ca="false" dt2D="false" dtr="false" t="normal">2*$G$8*(V34/1000)</f>
        <v>1.3301054387263729</v>
      </c>
      <c r="Y34" s="67" t="n">
        <f aca="false" ca="false" dt2D="false" dtr="false" t="normal">$S$9-W34-X34+$S$18+$S$36</f>
        <v>136.62085070380556</v>
      </c>
      <c r="Z34" s="67" t="n">
        <f aca="false" ca="false" dt2D="false" dtr="false" t="normal">Y34+$C$27</f>
        <v>-45.99451490157492</v>
      </c>
      <c r="AA34" s="186" t="n">
        <f aca="false" ca="false" dt2D="false" dtr="false" t="normal">POWER(10, 0.05*(Y34+$C$27))</f>
        <v>0.005015038309607418</v>
      </c>
      <c r="AB34" s="146" t="n">
        <f aca="false" ca="false" dt2D="false" dtr="false" t="normal">W34+X34</f>
        <v>22.449133545309376</v>
      </c>
      <c r="AC34" s="103" t="n">
        <f aca="false" ca="false" dt2D="false" dtr="false" t="normal">POWER(10, 0.05*AB34)</f>
        <v>13.257348634338237</v>
      </c>
      <c r="AD34" s="65" t="n">
        <f aca="false" ca="false" dt2D="false" dtr="false" t="normal">AA34*AC34</f>
        <v>0.06648611128502785</v>
      </c>
      <c r="AE34" s="103" t="n">
        <f aca="false" ca="false" dt2D="false" dtr="false" t="normal">40*LOG10(V34)</f>
        <v>42.238056213166004</v>
      </c>
      <c r="AF34" s="103" t="n"/>
      <c r="AG34" s="103" t="n">
        <f aca="false" ca="false" dt2D="false" dtr="false" t="normal">$K$24*($K$14/1000000)/2*$O$41*POWER(V34, 2)</f>
        <v>0.07538815392805</v>
      </c>
      <c r="AH34" s="103" t="n">
        <f aca="false" ca="false" dt2D="false" dtr="false" t="normal">10*LOG10(AG34)</f>
        <v>-11.226968913697792</v>
      </c>
      <c r="AI34" s="187" t="n">
        <f aca="false" ca="false" dt2D="false" dtr="false" t="normal">$S$9-AE34+$AF$5+AH34</f>
        <v>93.49917017958819</v>
      </c>
      <c r="AJ34" s="174" t="n"/>
      <c r="AK34" s="174" t="n"/>
      <c r="AL34" s="174" t="n"/>
      <c r="AM34" s="174" t="n">
        <f aca="false" ca="false" dt2D="false" dtr="false" t="normal">20*LOG10(V34)</f>
        <v>21.119028106583002</v>
      </c>
      <c r="AN34" s="188" t="n">
        <f aca="false" ca="false" dt2D="false" dtr="false" t="normal">$AJ$5+$AK$5+$AL$5-(AE34+X34)+AM34+200</f>
        <v>84.9184521069448</v>
      </c>
      <c r="AO34" s="174" t="n"/>
      <c r="AP34" s="174" t="n">
        <f aca="false" ca="false" dt2D="false" dtr="false" t="normal">10*LOG10(V34)</f>
        <v>10.559514053291501</v>
      </c>
      <c r="AQ34" s="174" t="n">
        <f aca="false" ca="false" dt2D="false" dtr="false" t="normal">$AJ$5+$AO$5+AP34+$AK$5-(AE34+X34)+197</f>
        <v>91.3589380536533</v>
      </c>
      <c r="AR34" s="174" t="n"/>
      <c r="AS34" s="174" t="n"/>
      <c r="AT34" s="174" t="n"/>
      <c r="AU34" s="174" t="n"/>
      <c r="AV34" s="174" t="n"/>
      <c r="AW34" s="174" t="n"/>
      <c r="AX34" s="103" t="n"/>
      <c r="AY34" s="103" t="n">
        <f aca="false" ca="false" dt2D="false" dtr="false" t="normal">$K$24*($K$14/1000000)/2*($S$38*V34)</f>
        <v>0.16625427026489692</v>
      </c>
      <c r="AZ34" s="103" t="n">
        <f aca="false" ca="false" dt2D="false" dtr="false" t="normal">10*LOG10(AY34)</f>
        <v>-7.792271909652273</v>
      </c>
      <c r="BA34" s="174" t="n">
        <f aca="false" ca="false" dt2D="false" dtr="false" t="normal">$S$9-AE34+$AX$5+AZ34</f>
        <v>116.93386718363371</v>
      </c>
      <c r="BB34" s="0" t="n">
        <f aca="false" ca="false" dt2D="false" dtr="false" t="normal">BB33+$O$34</f>
        <v>41.75</v>
      </c>
      <c r="BC34" s="0" t="n">
        <f aca="false" ca="false" dt2D="false" dtr="false" t="normal">20*LOG10(BB34)</f>
        <v>32.413129596392416</v>
      </c>
      <c r="BD34" s="0" t="n">
        <f aca="false" ca="false" dt2D="false" dtr="false" t="normal">2*$G$8*(BB34/1000)</f>
        <v>4.881925456424271</v>
      </c>
      <c r="BE34" s="74" t="n">
        <f aca="false" ca="false" dt2D="false" dtr="false" t="normal">$S$11-BC34-BD34+$S$18+$S$36</f>
        <v>135.75432928301862</v>
      </c>
      <c r="BF34" s="0" t="n">
        <f aca="false" ca="false" dt2D="false" dtr="false" t="normal">POWER(10, 0.05*(BE34+$C$27))</f>
        <v>0.004538874596432304</v>
      </c>
      <c r="BG34" s="0" t="n">
        <f aca="false" ca="false" dt2D="false" dtr="false" t="normal">BC34+BD34</f>
        <v>37.295055052816686</v>
      </c>
      <c r="BH34" s="0" t="n">
        <f aca="false" ca="false" dt2D="false" dtr="false" t="normal">POWER(10, 0.05*BG34)</f>
        <v>73.240744894437</v>
      </c>
      <c r="BI34" s="0" t="n">
        <f aca="false" ca="false" dt2D="false" dtr="false" t="normal">BF34*BH34</f>
        <v>0.3324305564251391</v>
      </c>
      <c r="BL34" s="0" t="n">
        <f aca="false" ca="false" dt2D="false" dtr="false" t="normal">BL33+$O$36</f>
        <v>143.5</v>
      </c>
      <c r="BM34" s="0" t="n">
        <f aca="false" ca="false" dt2D="false" dtr="false" t="normal">20*LOG10(BL34)</f>
        <v>43.13703802140022</v>
      </c>
      <c r="BN34" s="0" t="n">
        <f aca="false" ca="false" dt2D="false" dtr="false" t="normal">2*$G$8*(BL34/1000)</f>
        <v>16.779791688548087</v>
      </c>
      <c r="BO34" s="74" t="n">
        <f aca="false" ca="false" dt2D="false" dtr="false" t="normal">$S$12-BM34-BN34+$S$18+$S$36</f>
        <v>119.15315453916664</v>
      </c>
      <c r="BP34" s="0" t="n">
        <f aca="false" ca="false" dt2D="false" dtr="false" t="normal">POWER(10, 0.05*(BO34+$C$27))</f>
        <v>0.0006712579568204019</v>
      </c>
      <c r="BQ34" s="0" t="n">
        <f aca="false" ca="false" dt2D="false" dtr="false" t="normal">BM34+BN34</f>
        <v>59.91682970994831</v>
      </c>
      <c r="BR34" s="0" t="n">
        <f aca="false" ca="false" dt2D="false" dtr="false" t="normal">POWER(10, 0.05*BQ34)</f>
        <v>990.4703640305087</v>
      </c>
      <c r="BS34" s="0" t="n">
        <f aca="false" ca="false" dt2D="false" dtr="false" t="normal">BP34*BR34</f>
        <v>0.6648611128502789</v>
      </c>
      <c r="DA34" s="178" t="n">
        <f aca="false" ca="false" dt2D="false" dtr="false" t="normal">DA33+1</f>
        <v>30</v>
      </c>
      <c r="DB34" s="178" t="n">
        <v>1.016</v>
      </c>
    </row>
    <row outlineLevel="0" r="35">
      <c r="F35" s="84" t="n">
        <f aca="false" ca="false" dt2D="false" dtr="false" t="normal">B19</f>
        <v>4</v>
      </c>
      <c r="G35" s="218" t="n">
        <f aca="false" ca="false" dt2D="false" dtr="false" t="normal">G29*$C$12</f>
        <v>45.45454545454544</v>
      </c>
      <c r="H35" s="84" t="s">
        <v>107</v>
      </c>
      <c r="N35" s="84" t="s">
        <v>226</v>
      </c>
      <c r="O35" s="109" t="n">
        <v>2</v>
      </c>
      <c r="P35" s="84" t="s">
        <v>221</v>
      </c>
      <c r="R35" s="84" t="s">
        <v>227</v>
      </c>
      <c r="S35" s="196" t="s"/>
      <c r="T35" s="197" t="s"/>
      <c r="U35" s="103" t="n"/>
      <c r="V35" s="0" t="n">
        <f aca="false" ca="false" dt2D="false" dtr="false" t="normal">V34+$O$32</f>
        <v>11.75</v>
      </c>
      <c r="W35" s="67" t="n">
        <f aca="false" ca="false" dt2D="false" dtr="false" t="normal">20*LOG10(V35)</f>
        <v>21.400757332155102</v>
      </c>
      <c r="X35" s="67" t="n">
        <f aca="false" ca="false" dt2D="false" dtr="false" t="normal">2*$G$8*(V35/1000)</f>
        <v>1.3739550685744952</v>
      </c>
      <c r="Y35" s="67" t="n">
        <f aca="false" ca="false" dt2D="false" dtr="false" t="normal">$S$9-W35-X35+$S$18+$S$36</f>
        <v>136.29527184838534</v>
      </c>
      <c r="Z35" s="67" t="n">
        <f aca="false" ca="false" dt2D="false" dtr="false" t="normal">Y35+$C$27</f>
        <v>-46.320093756995135</v>
      </c>
      <c r="AA35" s="186" t="n">
        <f aca="false" ca="false" dt2D="false" dtr="false" t="normal">POWER(10, 0.05*(Y35+$C$27))</f>
        <v>0.004830535878476512</v>
      </c>
      <c r="AB35" s="146" t="n">
        <f aca="false" ca="false" dt2D="false" dtr="false" t="normal">W35+X35</f>
        <v>22.774712400729598</v>
      </c>
      <c r="AC35" s="103" t="n">
        <f aca="false" ca="false" dt2D="false" dtr="false" t="normal">POWER(10, 0.05*AB35)</f>
        <v>13.763713376246928</v>
      </c>
      <c r="AD35" s="65" t="n">
        <f aca="false" ca="false" dt2D="false" dtr="false" t="normal">AA35*AC35</f>
        <v>0.06648611128502788</v>
      </c>
      <c r="AE35" s="103" t="n">
        <f aca="false" ca="false" dt2D="false" dtr="false" t="normal">40*LOG10(V35)</f>
        <v>42.801514664310204</v>
      </c>
      <c r="AF35" s="103" t="n"/>
      <c r="AG35" s="103" t="n">
        <f aca="false" ca="false" dt2D="false" dtr="false" t="normal">$K$24*($K$14/1000000)/2*$O$41*POWER(V35, 2)</f>
        <v>0.08044073518998307</v>
      </c>
      <c r="AH35" s="103" t="n">
        <f aca="false" ca="false" dt2D="false" dtr="false" t="normal">10*LOG10(AG35)</f>
        <v>-10.945239688125692</v>
      </c>
      <c r="AI35" s="187" t="n">
        <f aca="false" ca="false" dt2D="false" dtr="false" t="normal">$S$9-AE35+$AF$5+AH35</f>
        <v>93.21744095401607</v>
      </c>
      <c r="AJ35" s="174" t="n"/>
      <c r="AK35" s="174" t="n"/>
      <c r="AL35" s="174" t="n"/>
      <c r="AM35" s="174" t="n">
        <f aca="false" ca="false" dt2D="false" dtr="false" t="normal">20*LOG10(V35)</f>
        <v>21.400757332155102</v>
      </c>
      <c r="AN35" s="188" t="n">
        <f aca="false" ca="false" dt2D="false" dtr="false" t="normal">$AJ$5+$AK$5+$AL$5-(AE35+X35)+AM35+200</f>
        <v>84.5928732515246</v>
      </c>
      <c r="AO35" s="174" t="n"/>
      <c r="AP35" s="174" t="n">
        <f aca="false" ca="false" dt2D="false" dtr="false" t="normal">10*LOG10(V35)</f>
        <v>10.700378666077551</v>
      </c>
      <c r="AQ35" s="174" t="n">
        <f aca="false" ca="false" dt2D="false" dtr="false" t="normal">$AJ$5+$AO$5+AP35+$AK$5-(AE35+X35)+197</f>
        <v>90.89249458544703</v>
      </c>
      <c r="AR35" s="174" t="n"/>
      <c r="AS35" s="174" t="n"/>
      <c r="AT35" s="174" t="n"/>
      <c r="AU35" s="174" t="n"/>
      <c r="AV35" s="174" t="n"/>
      <c r="AW35" s="174" t="n"/>
      <c r="AX35" s="103" t="n"/>
      <c r="AY35" s="103" t="n">
        <f aca="false" ca="false" dt2D="false" dtr="false" t="normal">$K$24*($K$14/1000000)/2*($S$38*V35)</f>
        <v>0.1717351802736298</v>
      </c>
      <c r="AZ35" s="103" t="n">
        <f aca="false" ca="false" dt2D="false" dtr="false" t="normal">10*LOG10(AY35)</f>
        <v>-7.651407296866221</v>
      </c>
      <c r="BA35" s="174" t="n">
        <f aca="false" ca="false" dt2D="false" dtr="false" t="normal">$S$9-AE35+$AX$5+AZ35</f>
        <v>116.51127334527554</v>
      </c>
      <c r="BB35" s="0" t="n">
        <f aca="false" ca="false" dt2D="false" dtr="false" t="normal">BB34+$O$34</f>
        <v>42.5</v>
      </c>
      <c r="BC35" s="0" t="n">
        <f aca="false" ca="false" dt2D="false" dtr="false" t="normal">20*LOG10(BB35)</f>
        <v>32.56777860100623</v>
      </c>
      <c r="BD35" s="0" t="n">
        <f aca="false" ca="false" dt2D="false" dtr="false" t="normal">2*$G$8*(BB35/1000)</f>
        <v>4.9696247161205145</v>
      </c>
      <c r="BE35" s="74" t="n">
        <f aca="false" ca="false" dt2D="false" dtr="false" t="normal">$S$11-BC35-BD35+$S$18+$S$36</f>
        <v>135.51198101870858</v>
      </c>
      <c r="BF35" s="0" t="n">
        <f aca="false" ca="false" dt2D="false" dtr="false" t="normal">POWER(10, 0.05*(BE35+$C$27))</f>
        <v>0.004413984163504731</v>
      </c>
      <c r="BG35" s="0" t="n">
        <f aca="false" ca="false" dt2D="false" dtr="false" t="normal">BC35+BD35</f>
        <v>37.537403317126746</v>
      </c>
      <c r="BH35" s="0" t="n">
        <f aca="false" ca="false" dt2D="false" dtr="false" t="normal">POWER(10, 0.05*BG35)</f>
        <v>75.31303786128399</v>
      </c>
      <c r="BI35" s="0" t="n">
        <f aca="false" ca="false" dt2D="false" dtr="false" t="normal">BF35*BH35</f>
        <v>0.3324305564251397</v>
      </c>
      <c r="BL35" s="0" t="n">
        <f aca="false" ca="false" dt2D="false" dtr="false" t="normal">BL34+$O$36</f>
        <v>145</v>
      </c>
      <c r="BM35" s="0" t="n">
        <f aca="false" ca="false" dt2D="false" dtr="false" t="normal">20*LOG10(BL35)</f>
        <v>43.227360044699495</v>
      </c>
      <c r="BN35" s="0" t="n">
        <f aca="false" ca="false" dt2D="false" dtr="false" t="normal">2*$G$8*(BL35/1000)</f>
        <v>16.95519020794058</v>
      </c>
      <c r="BO35" s="74" t="n">
        <f aca="false" ca="false" dt2D="false" dtr="false" t="normal">$S$12-BM35-BN35+$S$18+$S$36</f>
        <v>118.88743399647491</v>
      </c>
      <c r="BP35" s="0" t="n">
        <f aca="false" ca="false" dt2D="false" dtr="false" t="normal">POWER(10, 0.05*(BO35+$C$27))</f>
        <v>0.0006510336245334718</v>
      </c>
      <c r="BQ35" s="0" t="n">
        <f aca="false" ca="false" dt2D="false" dtr="false" t="normal">BM35+BN35</f>
        <v>60.18255025264007</v>
      </c>
      <c r="BR35" s="0" t="n">
        <f aca="false" ca="false" dt2D="false" dtr="false" t="normal">POWER(10, 0.05*BQ35)</f>
        <v>1021.2392844174818</v>
      </c>
      <c r="BS35" s="0" t="n">
        <f aca="false" ca="false" dt2D="false" dtr="false" t="normal">BP35*BR35</f>
        <v>0.6648611128502823</v>
      </c>
    </row>
    <row outlineLevel="0" r="36">
      <c r="N36" s="84" t="s">
        <v>228</v>
      </c>
      <c r="O36" s="225" t="n">
        <f aca="false" ca="false" dt2D="false" dtr="false" t="normal">K24*(O35/1000)/2</f>
        <v>1.5</v>
      </c>
      <c r="P36" s="84" t="s">
        <v>6</v>
      </c>
      <c r="R36" s="95" t="s">
        <v>229</v>
      </c>
      <c r="S36" s="227" t="n">
        <f aca="false" ca="false" dt2D="false" dtr="false" t="normal">10*LOG10(G6/(2*PI()*(C8/200)))+6.9</f>
        <v>-7.894211057337021</v>
      </c>
      <c r="T36" s="84" t="s">
        <v>230</v>
      </c>
      <c r="U36" s="103" t="n"/>
      <c r="V36" s="0" t="n">
        <f aca="false" ca="false" dt2D="false" dtr="false" t="normal">V35+$O$32</f>
        <v>12.125</v>
      </c>
      <c r="W36" s="67" t="n">
        <f aca="false" ca="false" dt2D="false" dtr="false" t="normal">20*LOG10(V36)</f>
        <v>21.673634945486025</v>
      </c>
      <c r="X36" s="67" t="n">
        <f aca="false" ca="false" dt2D="false" dtr="false" t="normal">2*$G$8*(V36/1000)</f>
        <v>1.4178046984226174</v>
      </c>
      <c r="Y36" s="67" t="n">
        <f aca="false" ca="false" dt2D="false" dtr="false" t="normal">$S$9-W36-X36+$S$18+$S$36</f>
        <v>135.9785446052063</v>
      </c>
      <c r="Z36" s="67" t="n">
        <f aca="false" ca="false" dt2D="false" dtr="false" t="normal">Y36+$C$27</f>
        <v>-46.636821000174166</v>
      </c>
      <c r="AA36" s="186" t="n">
        <f aca="false" ca="false" dt2D="false" dtr="false" t="normal">POWER(10, 0.05*(Y36+$C$27))</f>
        <v>0.004657565273023248</v>
      </c>
      <c r="AB36" s="146" t="n">
        <f aca="false" ca="false" dt2D="false" dtr="false" t="normal">W36+X36</f>
        <v>23.091439643908643</v>
      </c>
      <c r="AC36" s="103" t="n">
        <f aca="false" ca="false" dt2D="false" dtr="false" t="normal">POWER(10, 0.05*AB36)</f>
        <v>14.274864094791626</v>
      </c>
      <c r="AD36" s="65" t="n">
        <f aca="false" ca="false" dt2D="false" dtr="false" t="normal">AA36*AC36</f>
        <v>0.06648611128502792</v>
      </c>
      <c r="AE36" s="103" t="n">
        <f aca="false" ca="false" dt2D="false" dtr="false" t="normal">40*LOG10(V36)</f>
        <v>43.34726989097205</v>
      </c>
      <c r="AF36" s="103" t="n"/>
      <c r="AG36" s="103" t="n">
        <f aca="false" ca="false" dt2D="false" dtr="false" t="normal">$K$24*($K$14/1000000)/2*$O$41*POWER(V36, 2)</f>
        <v>0.08565718395230315</v>
      </c>
      <c r="AH36" s="103" t="n">
        <f aca="false" ca="false" dt2D="false" dtr="false" t="normal">10*LOG10(AG36)</f>
        <v>-10.672362074794767</v>
      </c>
      <c r="AI36" s="187" t="n">
        <f aca="false" ca="false" dt2D="false" dtr="false" t="normal">$S$9-AE36+$AF$5+AH36</f>
        <v>92.94456334068516</v>
      </c>
      <c r="AJ36" s="174" t="n"/>
      <c r="AK36" s="174" t="n"/>
      <c r="AL36" s="174" t="n"/>
      <c r="AM36" s="174" t="n">
        <f aca="false" ca="false" dt2D="false" dtr="false" t="normal">20*LOG10(V36)</f>
        <v>21.673634945486025</v>
      </c>
      <c r="AN36" s="188" t="n">
        <f aca="false" ca="false" dt2D="false" dtr="false" t="normal">$AJ$5+$AK$5+$AL$5-(AE36+X36)+AM36+200</f>
        <v>84.27614600834555</v>
      </c>
      <c r="AO36" s="174" t="n"/>
      <c r="AP36" s="174" t="n">
        <f aca="false" ca="false" dt2D="false" dtr="false" t="normal">10*LOG10(V36)</f>
        <v>10.836817472743013</v>
      </c>
      <c r="AQ36" s="174" t="n">
        <f aca="false" ca="false" dt2D="false" dtr="false" t="normal">$AJ$5+$AO$5+AP36+$AK$5-(AE36+X36)+197</f>
        <v>90.43932853560253</v>
      </c>
      <c r="AR36" s="174" t="n"/>
      <c r="AS36" s="174" t="n"/>
      <c r="AT36" s="174" t="n"/>
      <c r="AU36" s="174" t="n"/>
      <c r="AV36" s="174" t="n"/>
      <c r="AW36" s="174" t="n"/>
      <c r="AX36" s="103" t="n"/>
      <c r="AY36" s="103" t="n">
        <f aca="false" ca="false" dt2D="false" dtr="false" t="normal">$K$24*($K$14/1000000)/2*($S$38*V36)</f>
        <v>0.17721609028236265</v>
      </c>
      <c r="AZ36" s="103" t="n">
        <f aca="false" ca="false" dt2D="false" dtr="false" t="normal">10*LOG10(AY36)</f>
        <v>-7.5149684902007605</v>
      </c>
      <c r="BA36" s="174" t="n">
        <f aca="false" ca="false" dt2D="false" dtr="false" t="normal">$S$9-AE36+$AX$5+AZ36</f>
        <v>116.10195692527917</v>
      </c>
      <c r="BB36" s="0" t="n">
        <f aca="false" ca="false" dt2D="false" dtr="false" t="normal">BB35+$O$34</f>
        <v>43.25</v>
      </c>
      <c r="BC36" s="0" t="n">
        <f aca="false" ca="false" dt2D="false" dtr="false" t="normal">20*LOG10(BB36)</f>
        <v>32.71972223601666</v>
      </c>
      <c r="BD36" s="0" t="n">
        <f aca="false" ca="false" dt2D="false" dtr="false" t="normal">2*$G$8*(BB36/1000)</f>
        <v>5.057323975816758</v>
      </c>
      <c r="BE36" s="74" t="n">
        <f aca="false" ca="false" dt2D="false" dtr="false" t="normal">$S$11-BC36-BD36+$S$18+$S$36</f>
        <v>135.27233812400192</v>
      </c>
      <c r="BF36" s="0" t="n">
        <f aca="false" ca="false" dt2D="false" dtr="false" t="normal">POWER(10, 0.05*(BE36+$C$27))</f>
        <v>0.004293867372128329</v>
      </c>
      <c r="BG36" s="0" t="n">
        <f aca="false" ca="false" dt2D="false" dtr="false" t="normal">BC36+BD36</f>
        <v>37.777046211833415</v>
      </c>
      <c r="BH36" s="0" t="n">
        <f aca="false" ca="false" dt2D="false" dtr="false" t="normal">POWER(10, 0.05*BG36)</f>
        <v>77.41984733458709</v>
      </c>
      <c r="BI36" s="0" t="n">
        <f aca="false" ca="false" dt2D="false" dtr="false" t="normal">BF36*BH36</f>
        <v>0.33243055642513986</v>
      </c>
      <c r="BL36" s="0" t="n">
        <f aca="false" ca="false" dt2D="false" dtr="false" t="normal">BL35+$O$36</f>
        <v>146.5</v>
      </c>
      <c r="BM36" s="0" t="n">
        <f aca="false" ca="false" dt2D="false" dtr="false" t="normal">20*LOG10(BL36)</f>
        <v>43.31675249380257</v>
      </c>
      <c r="BN36" s="0" t="n">
        <f aca="false" ca="false" dt2D="false" dtr="false" t="normal">2*$G$8*(BL36/1000)</f>
        <v>17.130588727333066</v>
      </c>
      <c r="BO36" s="74" t="n">
        <f aca="false" ca="false" dt2D="false" dtr="false" t="normal">$S$12-BM36-BN36+$S$18+$S$36</f>
        <v>118.62264302797932</v>
      </c>
      <c r="BP36" s="0" t="n">
        <f aca="false" ca="false" dt2D="false" dtr="false" t="normal">POWER(10, 0.05*(BO36+$C$27))</f>
        <v>0.0006314862099792023</v>
      </c>
      <c r="BQ36" s="0" t="n">
        <f aca="false" ca="false" dt2D="false" dtr="false" t="normal">BM36+BN36</f>
        <v>60.44734122113563</v>
      </c>
      <c r="BR36" s="0" t="n">
        <f aca="false" ca="false" dt2D="false" dtr="false" t="normal">POWER(10, 0.05*BQ36)</f>
        <v>1052.8513565991839</v>
      </c>
      <c r="BS36" s="0" t="n">
        <f aca="false" ca="false" dt2D="false" dtr="false" t="normal">BP36*BR36</f>
        <v>0.6648611128502803</v>
      </c>
    </row>
    <row outlineLevel="0" r="37">
      <c r="J37" s="1" t="n"/>
      <c r="K37" s="1" t="n"/>
      <c r="L37" s="1" t="n"/>
      <c r="R37" s="86" t="s">
        <v>231</v>
      </c>
      <c r="S37" s="140" t="s"/>
      <c r="T37" s="135" t="s"/>
      <c r="U37" s="121" t="n"/>
      <c r="V37" s="0" t="n">
        <f aca="false" ca="false" dt2D="false" dtr="false" t="normal">V36+$O$32</f>
        <v>12.5</v>
      </c>
      <c r="W37" s="67" t="n">
        <f aca="false" ca="false" dt2D="false" dtr="false" t="normal">20*LOG10(V37)</f>
        <v>21.93820026016113</v>
      </c>
      <c r="X37" s="67" t="n">
        <f aca="false" ca="false" dt2D="false" dtr="false" t="normal">2*$G$8*(V37/1000)</f>
        <v>1.4616543282707397</v>
      </c>
      <c r="Y37" s="67" t="n">
        <f aca="false" ca="false" dt2D="false" dtr="false" t="normal">$S$9-W37-X37+$S$18+$S$36</f>
        <v>135.67012966068307</v>
      </c>
      <c r="Z37" s="67" t="n">
        <f aca="false" ca="false" dt2D="false" dtr="false" t="normal">Y37+$C$27</f>
        <v>-46.9452359446974</v>
      </c>
      <c r="AA37" s="186" t="n">
        <f aca="false" ca="false" dt2D="false" dtr="false" t="normal">POWER(10, 0.05*(Y37+$C$27))</f>
        <v>0.0044950880461854205</v>
      </c>
      <c r="AB37" s="146" t="n">
        <f aca="false" ca="false" dt2D="false" dtr="false" t="normal">W37+X37</f>
        <v>23.399854588431868</v>
      </c>
      <c r="AC37" s="103" t="n">
        <f aca="false" ca="false" dt2D="false" dtr="false" t="normal">POWER(10, 0.05*AB37)</f>
        <v>14.790836264363879</v>
      </c>
      <c r="AD37" s="65" t="n">
        <f aca="false" ca="false" dt2D="false" dtr="false" t="normal">AA37*AC37</f>
        <v>0.06648611128502789</v>
      </c>
      <c r="AE37" s="103" t="n">
        <f aca="false" ca="false" dt2D="false" dtr="false" t="normal">40*LOG10(V37)</f>
        <v>43.87640052032226</v>
      </c>
      <c r="AF37" s="103" t="n"/>
      <c r="AG37" s="103" t="n">
        <f aca="false" ca="false" dt2D="false" dtr="false" t="normal">$K$24*($K$14/1000000)/2*$O$41*POWER(V37, 2)</f>
        <v>0.09103750021501025</v>
      </c>
      <c r="AH37" s="103" t="n">
        <f aca="false" ca="false" dt2D="false" dtr="false" t="normal">10*LOG10(AG37)</f>
        <v>-10.407796760119666</v>
      </c>
      <c r="AI37" s="187" t="n">
        <f aca="false" ca="false" dt2D="false" dtr="false" t="normal">$S$9-AE37+$AF$5+AH37</f>
        <v>92.67999802601007</v>
      </c>
      <c r="AJ37" s="174" t="n"/>
      <c r="AK37" s="174" t="n"/>
      <c r="AL37" s="174" t="n"/>
      <c r="AM37" s="174" t="n">
        <f aca="false" ca="false" dt2D="false" dtr="false" t="normal">20*LOG10(V37)</f>
        <v>21.93820026016113</v>
      </c>
      <c r="AN37" s="188" t="n">
        <f aca="false" ca="false" dt2D="false" dtr="false" t="normal">$AJ$5+$AK$5+$AL$5-(AE37+X37)+AM37+200</f>
        <v>83.9677310638223</v>
      </c>
      <c r="AO37" s="174" t="n"/>
      <c r="AP37" s="174" t="n">
        <f aca="false" ca="false" dt2D="false" dtr="false" t="normal">10*LOG10(V37)</f>
        <v>10.969100130080564</v>
      </c>
      <c r="AQ37" s="174" t="n">
        <f aca="false" ca="false" dt2D="false" dtr="false" t="normal">$AJ$5+$AO$5+AP37+$AK$5-(AE37+X37)+197</f>
        <v>89.99863093374175</v>
      </c>
      <c r="AR37" s="174" t="n"/>
      <c r="AS37" s="174" t="n"/>
      <c r="AT37" s="174" t="n"/>
      <c r="AU37" s="174" t="n"/>
      <c r="AV37" s="174" t="n"/>
      <c r="AW37" s="174" t="n"/>
      <c r="AX37" s="103" t="n"/>
      <c r="AY37" s="103" t="n">
        <f aca="false" ca="false" dt2D="false" dtr="false" t="normal">$K$24*($K$14/1000000)/2*($S$38*V37)</f>
        <v>0.1826970002910955</v>
      </c>
      <c r="AZ37" s="103" t="n">
        <f aca="false" ca="false" dt2D="false" dtr="false" t="normal">10*LOG10(AY37)</f>
        <v>-7.38268583286321</v>
      </c>
      <c r="BA37" s="174" t="n">
        <f aca="false" ca="false" dt2D="false" dtr="false" t="normal">$S$9-AE37+$AX$5+AZ37</f>
        <v>115.70510895326652</v>
      </c>
      <c r="BB37" s="0" t="n">
        <f aca="false" ca="false" dt2D="false" dtr="false" t="normal">BB36+$O$34</f>
        <v>44</v>
      </c>
      <c r="BC37" s="0" t="n">
        <f aca="false" ca="false" dt2D="false" dtr="false" t="normal">20*LOG10(BB37)</f>
        <v>32.86905352972375</v>
      </c>
      <c r="BD37" s="0" t="n">
        <f aca="false" ca="false" dt2D="false" dtr="false" t="normal">2*$G$8*(BB37/1000)</f>
        <v>5.145023235513003</v>
      </c>
      <c r="BE37" s="74" t="n">
        <f aca="false" ca="false" dt2D="false" dtr="false" t="normal">$S$11-BC37-BD37+$S$18+$S$36</f>
        <v>135.03530757059858</v>
      </c>
      <c r="BF37" s="0" t="n">
        <f aca="false" ca="false" dt2D="false" dtr="false" t="normal">POWER(10, 0.05*(BE37+$C$27))</f>
        <v>0.004178275749218586</v>
      </c>
      <c r="BG37" s="0" t="n">
        <f aca="false" ca="false" dt2D="false" dtr="false" t="normal">BC37+BD37</f>
        <v>38.01407676523675</v>
      </c>
      <c r="BH37" s="0" t="n">
        <f aca="false" ca="false" dt2D="false" dtr="false" t="normal">POWER(10, 0.05*BG37)</f>
        <v>79.56166044984234</v>
      </c>
      <c r="BI37" s="0" t="n">
        <f aca="false" ca="false" dt2D="false" dtr="false" t="normal">BF37*BH37</f>
        <v>0.33243055642513974</v>
      </c>
      <c r="BL37" s="0" t="n">
        <f aca="false" ca="false" dt2D="false" dtr="false" t="normal">BL36+$O$36</f>
        <v>148</v>
      </c>
      <c r="BM37" s="0" t="n">
        <f aca="false" ca="false" dt2D="false" dtr="false" t="normal">20*LOG10(BL37)</f>
        <v>43.40523430789915</v>
      </c>
      <c r="BN37" s="0" t="n">
        <f aca="false" ca="false" dt2D="false" dtr="false" t="normal">2*$G$8*(BL37/1000)</f>
        <v>17.305987246725554</v>
      </c>
      <c r="BO37" s="74" t="n">
        <f aca="false" ca="false" dt2D="false" dtr="false" t="normal">$S$12-BM37-BN37+$S$18+$S$36</f>
        <v>118.35876269449027</v>
      </c>
      <c r="BP37" s="0" t="n">
        <f aca="false" ca="false" dt2D="false" dtr="false" t="normal">POWER(10, 0.05*(BO37+$C$27))</f>
        <v>0.0006125899314583172</v>
      </c>
      <c r="BQ37" s="0" t="n">
        <f aca="false" ca="false" dt2D="false" dtr="false" t="normal">BM37+BN37</f>
        <v>60.7112215546247</v>
      </c>
      <c r="BR37" s="0" t="n">
        <f aca="false" ca="false" dt2D="false" dtr="false" t="normal">POWER(10, 0.05*BQ37)</f>
        <v>1085.3281758443666</v>
      </c>
      <c r="BS37" s="0" t="n">
        <f aca="false" ca="false" dt2D="false" dtr="false" t="normal">BP37*BR37</f>
        <v>0.664861112850281</v>
      </c>
    </row>
    <row outlineLevel="0" r="38">
      <c r="R38" s="84" t="s">
        <v>232</v>
      </c>
      <c r="S38" s="225" t="n">
        <f aca="false" ca="false" dt2D="false" dtr="false" t="normal">1*POWER(10, 0.1*S36)</f>
        <v>0.1623973335920849</v>
      </c>
      <c r="T38" s="84" t="s">
        <v>83</v>
      </c>
      <c r="U38" s="103" t="n"/>
      <c r="V38" s="0" t="n">
        <f aca="false" ca="false" dt2D="false" dtr="false" t="normal">V37+$O$32</f>
        <v>12.875</v>
      </c>
      <c r="W38" s="67" t="n">
        <f aca="false" ca="false" dt2D="false" dtr="false" t="normal">20*LOG10(V38)</f>
        <v>22.194944754264576</v>
      </c>
      <c r="X38" s="67" t="n">
        <f aca="false" ca="false" dt2D="false" dtr="false" t="normal">2*$G$8*(V38/1000)</f>
        <v>1.5055039581188616</v>
      </c>
      <c r="Y38" s="67" t="n">
        <f aca="false" ca="false" dt2D="false" dtr="false" t="normal">$S$9-W38-X38+$S$18+$S$36</f>
        <v>135.36953553673152</v>
      </c>
      <c r="Z38" s="67" t="n">
        <f aca="false" ca="false" dt2D="false" dtr="false" t="normal">Y38+$C$27</f>
        <v>-47.24583006864896</v>
      </c>
      <c r="AA38" s="186" t="n">
        <f aca="false" ca="false" dt2D="false" dtr="false" t="normal">POWER(10, 0.05*(Y38+$C$27))</f>
        <v>0.004342186737873661</v>
      </c>
      <c r="AB38" s="146" t="n">
        <f aca="false" ca="false" dt2D="false" dtr="false" t="normal">W38+X38</f>
        <v>23.700448712383437</v>
      </c>
      <c r="AC38" s="103" t="n">
        <f aca="false" ca="false" dt2D="false" dtr="false" t="normal">POWER(10, 0.05*AB38)</f>
        <v>15.311665595843477</v>
      </c>
      <c r="AD38" s="65" t="n">
        <f aca="false" ca="false" dt2D="false" dtr="false" t="normal">AA38*AC38</f>
        <v>0.06648611128502796</v>
      </c>
      <c r="AE38" s="103" t="n">
        <f aca="false" ca="false" dt2D="false" dtr="false" t="normal">40*LOG10(V38)</f>
        <v>44.38988950852915</v>
      </c>
      <c r="AF38" s="103" t="n"/>
      <c r="AG38" s="103" t="n">
        <f aca="false" ca="false" dt2D="false" dtr="false" t="normal">$K$24*($K$14/1000000)/2*$O$41*POWER(V38, 2)</f>
        <v>0.09658168397810438</v>
      </c>
      <c r="AH38" s="103" t="n">
        <f aca="false" ca="false" dt2D="false" dtr="false" t="normal">10*LOG10(AG38)</f>
        <v>-10.15105226601622</v>
      </c>
      <c r="AI38" s="187" t="n">
        <f aca="false" ca="false" dt2D="false" dtr="false" t="normal">$S$9-AE38+$AF$5+AH38</f>
        <v>92.4232535319066</v>
      </c>
      <c r="AJ38" s="174" t="n"/>
      <c r="AK38" s="174" t="n"/>
      <c r="AL38" s="174" t="n"/>
      <c r="AM38" s="174" t="n">
        <f aca="false" ca="false" dt2D="false" dtr="false" t="normal">20*LOG10(V38)</f>
        <v>22.194944754264576</v>
      </c>
      <c r="AN38" s="188" t="n">
        <f aca="false" ca="false" dt2D="false" dtr="false" t="normal">$AJ$5+$AK$5+$AL$5-(AE38+X38)+AM38+200</f>
        <v>83.66713693987074</v>
      </c>
      <c r="AO38" s="174" t="n"/>
      <c r="AP38" s="174" t="n">
        <f aca="false" ca="false" dt2D="false" dtr="false" t="normal">10*LOG10(V38)</f>
        <v>11.097472377132288</v>
      </c>
      <c r="AQ38" s="174" t="n">
        <f aca="false" ca="false" dt2D="false" dtr="false" t="normal">$AJ$5+$AO$5+AP38+$AK$5-(AE38+X38)+197</f>
        <v>89.56966456273845</v>
      </c>
      <c r="AR38" s="174" t="n"/>
      <c r="AS38" s="174" t="n"/>
      <c r="AT38" s="174" t="n"/>
      <c r="AU38" s="174" t="n"/>
      <c r="AV38" s="174" t="n"/>
      <c r="AW38" s="174" t="n"/>
      <c r="AX38" s="103" t="n"/>
      <c r="AY38" s="103" t="n">
        <f aca="false" ca="false" dt2D="false" dtr="false" t="normal">$K$24*($K$14/1000000)/2*($S$38*V38)</f>
        <v>0.1881779102998284</v>
      </c>
      <c r="AZ38" s="103" t="n">
        <f aca="false" ca="false" dt2D="false" dtr="false" t="normal">10*LOG10(AY38)</f>
        <v>-7.254313585811487</v>
      </c>
      <c r="BA38" s="174" t="n">
        <f aca="false" ca="false" dt2D="false" dtr="false" t="normal">$S$9-AE38+$AX$5+AZ38</f>
        <v>115.31999221211133</v>
      </c>
      <c r="BB38" s="0" t="n">
        <f aca="false" ca="false" dt2D="false" dtr="false" t="normal">BB37+$O$34</f>
        <v>44.75</v>
      </c>
      <c r="BC38" s="0" t="n">
        <f aca="false" ca="false" dt2D="false" dtr="false" t="normal">20*LOG10(BB38)</f>
        <v>33.01586079303861</v>
      </c>
      <c r="BD38" s="0" t="n">
        <f aca="false" ca="false" dt2D="false" dtr="false" t="normal">2*$G$8*(BB38/1000)</f>
        <v>5.232722495209248</v>
      </c>
      <c r="BE38" s="74" t="n">
        <f aca="false" ca="false" dt2D="false" dtr="false" t="normal">$S$11-BC38-BD38+$S$18+$S$36</f>
        <v>134.80080104758747</v>
      </c>
      <c r="BF38" s="0" t="n">
        <f aca="false" ca="false" dt2D="false" dtr="false" t="normal">POWER(10, 0.05*(BE38+$C$27))</f>
        <v>0.004066977522234115</v>
      </c>
      <c r="BG38" s="0" t="n">
        <f aca="false" ca="false" dt2D="false" dtr="false" t="normal">BC38+BD38</f>
        <v>38.24858328824786</v>
      </c>
      <c r="BH38" s="0" t="n">
        <f aca="false" ca="false" dt2D="false" dtr="false" t="normal">POWER(10, 0.05*BG38)</f>
        <v>81.73897067484295</v>
      </c>
      <c r="BI38" s="0" t="n">
        <f aca="false" ca="false" dt2D="false" dtr="false" t="normal">BF38*BH38</f>
        <v>0.33243055642513974</v>
      </c>
      <c r="BL38" s="0" t="n">
        <f aca="false" ca="false" dt2D="false" dtr="false" t="normal">BL37+$O$36</f>
        <v>149.5</v>
      </c>
      <c r="BM38" s="0" t="n">
        <f aca="false" ca="false" dt2D="false" dtr="false" t="normal">20*LOG10(BL38)</f>
        <v>43.49282385320897</v>
      </c>
      <c r="BN38" s="0" t="n">
        <f aca="false" ca="false" dt2D="false" dtr="false" t="normal">2*$G$8*(BL38/1000)</f>
        <v>17.481385766118045</v>
      </c>
      <c r="BO38" s="74" t="n">
        <f aca="false" ca="false" dt2D="false" dtr="false" t="normal">$S$12-BM38-BN38+$S$18+$S$36</f>
        <v>118.09577462978795</v>
      </c>
      <c r="BP38" s="0" t="n">
        <f aca="false" ca="false" dt2D="false" dtr="false" t="normal">POWER(10, 0.05*(BO38+$C$27))</f>
        <v>0.0005943201448935088</v>
      </c>
      <c r="BQ38" s="0" t="n">
        <f aca="false" ca="false" dt2D="false" dtr="false" t="normal">BM38+BN38</f>
        <v>60.97420961932701</v>
      </c>
      <c r="BR38" s="0" t="n">
        <f aca="false" ca="false" dt2D="false" dtr="false" t="normal">POWER(10, 0.05*BQ38)</f>
        <v>1118.6918676118773</v>
      </c>
      <c r="BS38" s="0" t="n">
        <f aca="false" ca="false" dt2D="false" dtr="false" t="normal">BP38*BR38</f>
        <v>0.6648611128502809</v>
      </c>
    </row>
    <row outlineLevel="0" r="39">
      <c r="V39" s="0" t="n">
        <f aca="false" ca="false" dt2D="false" dtr="false" t="normal">V38+$O$32</f>
        <v>13.25</v>
      </c>
      <c r="W39" s="67" t="n">
        <f aca="false" ca="false" dt2D="false" dtr="false" t="normal">20*LOG10(V39)</f>
        <v>22.444317565456533</v>
      </c>
      <c r="X39" s="67" t="n">
        <f aca="false" ca="false" dt2D="false" dtr="false" t="normal">2*$G$8*(V39/1000)</f>
        <v>1.549353587966984</v>
      </c>
      <c r="Y39" s="67" t="n">
        <f aca="false" ca="false" dt2D="false" dtr="false" t="normal">$S$9-W39-X39+$S$18+$S$36</f>
        <v>135.07631309569143</v>
      </c>
      <c r="Z39" s="67" t="n">
        <f aca="false" ca="false" dt2D="false" dtr="false" t="normal">Y39+$C$27</f>
        <v>-47.53905250968904</v>
      </c>
      <c r="AA39" s="186" t="n">
        <f aca="false" ca="false" dt2D="false" dtr="false" t="normal">POWER(10, 0.05*(Y39+$C$27))</f>
        <v>0.004198047754159405</v>
      </c>
      <c r="AB39" s="146" t="n">
        <f aca="false" ca="false" dt2D="false" dtr="false" t="normal">W39+X39</f>
        <v>23.993671153423517</v>
      </c>
      <c r="AC39" s="103" t="n">
        <f aca="false" ca="false" dt2D="false" dtr="false" t="normal">POWER(10, 0.05*AB39)</f>
        <v>15.837388038083608</v>
      </c>
      <c r="AD39" s="65" t="n">
        <f aca="false" ca="false" dt2D="false" dtr="false" t="normal">AA39*AC39</f>
        <v>0.06648611128502792</v>
      </c>
      <c r="AE39" s="103" t="n">
        <f aca="false" ca="false" dt2D="false" dtr="false" t="normal">40*LOG10(V39)</f>
        <v>44.888635130913066</v>
      </c>
      <c r="AF39" s="103" t="n"/>
      <c r="AG39" s="103" t="n">
        <f aca="false" ca="false" dt2D="false" dtr="false" t="normal">$K$24*($K$14/1000000)/2*$O$41*POWER(V39, 2)</f>
        <v>0.10228973524158552</v>
      </c>
      <c r="AH39" s="103" t="n">
        <f aca="false" ca="false" dt2D="false" dtr="false" t="normal">10*LOG10(AG39)</f>
        <v>-9.90167945482426</v>
      </c>
      <c r="AI39" s="187" t="n">
        <f aca="false" ca="false" dt2D="false" dtr="false" t="normal">$S$9-AE39+$AF$5+AH39</f>
        <v>92.17388072071466</v>
      </c>
      <c r="AJ39" s="174" t="n"/>
      <c r="AK39" s="174" t="n"/>
      <c r="AL39" s="174" t="n"/>
      <c r="AM39" s="174" t="n">
        <f aca="false" ca="false" dt2D="false" dtr="false" t="normal">20*LOG10(V39)</f>
        <v>22.444317565456533</v>
      </c>
      <c r="AN39" s="188" t="n">
        <f aca="false" ca="false" dt2D="false" dtr="false" t="normal">$AJ$5+$AK$5+$AL$5-(AE39+X39)+AM39+200</f>
        <v>83.37391449883064</v>
      </c>
      <c r="AO39" s="174" t="n"/>
      <c r="AP39" s="174" t="n">
        <f aca="false" ca="false" dt2D="false" dtr="false" t="normal">10*LOG10(V39)</f>
        <v>11.222158782728267</v>
      </c>
      <c r="AQ39" s="174" t="n">
        <f aca="false" ca="false" dt2D="false" dtr="false" t="normal">$AJ$5+$AO$5+AP39+$AK$5-(AE39+X39)+197</f>
        <v>89.1517557161024</v>
      </c>
      <c r="AR39" s="174" t="n"/>
      <c r="AS39" s="174" t="n"/>
      <c r="AT39" s="174" t="n"/>
      <c r="AU39" s="174" t="n"/>
      <c r="AV39" s="174" t="n"/>
      <c r="AW39" s="174" t="n"/>
      <c r="AX39" s="103" t="n"/>
      <c r="AY39" s="103" t="n">
        <f aca="false" ca="false" dt2D="false" dtr="false" t="normal">$K$24*($K$14/1000000)/2*($S$38*V39)</f>
        <v>0.19365882030856127</v>
      </c>
      <c r="AZ39" s="103" t="n">
        <f aca="false" ca="false" dt2D="false" dtr="false" t="normal">10*LOG10(AY39)</f>
        <v>-7.129627180215507</v>
      </c>
      <c r="BA39" s="174" t="n">
        <f aca="false" ca="false" dt2D="false" dtr="false" t="normal">$S$9-AE39+$AX$5+AZ39</f>
        <v>114.94593299532342</v>
      </c>
      <c r="BB39" s="0" t="n">
        <f aca="false" ca="false" dt2D="false" dtr="false" t="normal">BB38+$O$34</f>
        <v>45.5</v>
      </c>
      <c r="BC39" s="0" t="n">
        <f aca="false" ca="false" dt2D="false" dtr="false" t="normal">20*LOG10(BB39)</f>
        <v>33.160227933142245</v>
      </c>
      <c r="BD39" s="0" t="n">
        <f aca="false" ca="false" dt2D="false" dtr="false" t="normal">2*$G$8*(BB39/1000)</f>
        <v>5.3204217549054915</v>
      </c>
      <c r="BE39" s="74" t="n">
        <f aca="false" ca="false" dt2D="false" dtr="false" t="normal">$S$11-BC39-BD39+$S$18+$S$36</f>
        <v>134.5687346477876</v>
      </c>
      <c r="BF39" s="0" t="n">
        <f aca="false" ca="false" dt2D="false" dtr="false" t="normal">POWER(10, 0.05*(BE39+$C$27))</f>
        <v>0.003959756242332081</v>
      </c>
      <c r="BG39" s="0" t="n">
        <f aca="false" ca="false" dt2D="false" dtr="false" t="normal">BC39+BD39</f>
        <v>38.480649688047734</v>
      </c>
      <c r="BH39" s="0" t="n">
        <f aca="false" ca="false" dt2D="false" dtr="false" t="normal">POWER(10, 0.05*BG39)</f>
        <v>83.95227788803403</v>
      </c>
      <c r="BI39" s="0" t="n">
        <f aca="false" ca="false" dt2D="false" dtr="false" t="normal">BF39*BH39</f>
        <v>0.33243055642514024</v>
      </c>
      <c r="BL39" s="0" t="n">
        <f aca="false" ca="false" dt2D="false" dtr="false" t="normal">BL38+$O$36</f>
        <v>151</v>
      </c>
      <c r="BM39" s="0" t="n">
        <f aca="false" ca="false" dt2D="false" dtr="false" t="normal">20*LOG10(BL39)</f>
        <v>43.57953894586338</v>
      </c>
      <c r="BN39" s="0" t="n">
        <f aca="false" ca="false" dt2D="false" dtr="false" t="normal">2*$G$8*(BL39/1000)</f>
        <v>17.656784285510533</v>
      </c>
      <c r="BO39" s="74" t="n">
        <f aca="false" ca="false" dt2D="false" dtr="false" t="normal">$S$12-BM39-BN39+$S$18+$S$36</f>
        <v>117.83366101774105</v>
      </c>
      <c r="BP39" s="0" t="n">
        <f aca="false" ca="false" dt2D="false" dtr="false" t="normal">POWER(10, 0.05*(BO39+$C$27))</f>
        <v>0.0005766532852883207</v>
      </c>
      <c r="BQ39" s="0" t="n">
        <f aca="false" ca="false" dt2D="false" dtr="false" t="normal">BM39+BN39</f>
        <v>61.236323231373916</v>
      </c>
      <c r="BR39" s="0" t="n">
        <f aca="false" ca="false" dt2D="false" dtr="false" t="normal">POWER(10, 0.05*BQ39)</f>
        <v>1152.9651001950976</v>
      </c>
      <c r="BS39" s="0" t="n">
        <f aca="false" ca="false" dt2D="false" dtr="false" t="normal">BP39*BR39</f>
        <v>0.6648611128502809</v>
      </c>
    </row>
    <row outlineLevel="0" r="40">
      <c r="N40" s="228" t="s">
        <v>233</v>
      </c>
      <c r="O40" s="0" t="n">
        <f aca="false" ca="false" dt2D="false" dtr="false" t="normal">20*LOG10(G6/(2*PI()*(C8/200)))+7.7</f>
        <v>-21.888422114674043</v>
      </c>
      <c r="R40" s="86" t="s">
        <v>234</v>
      </c>
      <c r="S40" s="140" t="s"/>
      <c r="T40" s="135" t="s"/>
      <c r="U40" s="121" t="n"/>
      <c r="V40" s="0" t="n">
        <f aca="false" ca="false" dt2D="false" dtr="false" t="normal">V39+$O$32</f>
        <v>13.625</v>
      </c>
      <c r="W40" s="67" t="n">
        <f aca="false" ca="false" dt2D="false" dtr="false" t="normal">20*LOG10(V40)</f>
        <v>22.6867302189736</v>
      </c>
      <c r="X40" s="67" t="n">
        <f aca="false" ca="false" dt2D="false" dtr="false" t="normal">2*$G$8*(V40/1000)</f>
        <v>1.593203217815106</v>
      </c>
      <c r="Y40" s="67" t="n">
        <f aca="false" ca="false" dt2D="false" dtr="false" t="normal">$S$9-W40-X40+$S$18+$S$36</f>
        <v>134.79005081232626</v>
      </c>
      <c r="Z40" s="67" t="n">
        <f aca="false" ca="false" dt2D="false" dtr="false" t="normal">Y40+$C$27</f>
        <v>-47.82531479305422</v>
      </c>
      <c r="AA40" s="186" t="n">
        <f aca="false" ca="false" dt2D="false" dtr="false" t="normal">POWER(10, 0.05*(Y40+$C$27))</f>
        <v>0.004061947073753091</v>
      </c>
      <c r="AB40" s="146" t="n">
        <f aca="false" ca="false" dt2D="false" dtr="false" t="normal">W40+X40</f>
        <v>24.279933436788706</v>
      </c>
      <c r="AC40" s="103" t="n">
        <f aca="false" ca="false" dt2D="false" dtr="false" t="normal">POWER(10, 0.05*AB40)</f>
        <v>16.36803977940494</v>
      </c>
      <c r="AD40" s="65" t="n">
        <f aca="false" ca="false" dt2D="false" dtr="false" t="normal">AA40*AC40</f>
        <v>0.06648611128502808</v>
      </c>
      <c r="AE40" s="103" t="n">
        <f aca="false" ca="false" dt2D="false" dtr="false" t="normal">40*LOG10(V40)</f>
        <v>45.3734604379472</v>
      </c>
      <c r="AF40" s="103" t="n"/>
      <c r="AG40" s="103" t="n">
        <f aca="false" ca="false" dt2D="false" dtr="false" t="normal">$K$24*($K$14/1000000)/2*$O$41*POWER(V40, 2)</f>
        <v>0.10816165400545369</v>
      </c>
      <c r="AH40" s="103" t="n">
        <f aca="false" ca="false" dt2D="false" dtr="false" t="normal">10*LOG10(AG40)</f>
        <v>-9.659266801307192</v>
      </c>
      <c r="AI40" s="187" t="n">
        <f aca="false" ca="false" dt2D="false" dtr="false" t="normal">$S$9-AE40+$AF$5+AH40</f>
        <v>91.9314680671976</v>
      </c>
      <c r="AJ40" s="174" t="n"/>
      <c r="AK40" s="174" t="n"/>
      <c r="AL40" s="174" t="n"/>
      <c r="AM40" s="174" t="n">
        <f aca="false" ca="false" dt2D="false" dtr="false" t="normal">20*LOG10(V40)</f>
        <v>22.6867302189736</v>
      </c>
      <c r="AN40" s="188" t="n">
        <f aca="false" ca="false" dt2D="false" dtr="false" t="normal">$AJ$5+$AK$5+$AL$5-(AE40+X40)+AM40+200</f>
        <v>83.08765221546545</v>
      </c>
      <c r="AO40" s="174" t="n"/>
      <c r="AP40" s="174" t="n">
        <f aca="false" ca="false" dt2D="false" dtr="false" t="normal">10*LOG10(V40)</f>
        <v>11.3433651094868</v>
      </c>
      <c r="AQ40" s="174" t="n">
        <f aca="false" ca="false" dt2D="false" dtr="false" t="normal">$AJ$5+$AO$5+AP40+$AK$5-(AE40+X40)+197</f>
        <v>88.74428710597869</v>
      </c>
      <c r="AR40" s="174" t="n"/>
      <c r="AS40" s="174" t="n"/>
      <c r="AT40" s="174" t="n"/>
      <c r="AU40" s="174" t="n"/>
      <c r="AV40" s="174" t="n"/>
      <c r="AW40" s="174" t="n"/>
      <c r="AX40" s="103" t="n"/>
      <c r="AY40" s="103" t="n">
        <f aca="false" ca="false" dt2D="false" dtr="false" t="normal">$K$24*($K$14/1000000)/2*($S$38*V40)</f>
        <v>0.19913973031729412</v>
      </c>
      <c r="AZ40" s="103" t="n">
        <f aca="false" ca="false" dt2D="false" dtr="false" t="normal">10*LOG10(AY40)</f>
        <v>-7.008420853456973</v>
      </c>
      <c r="BA40" s="174" t="n">
        <f aca="false" ca="false" dt2D="false" dtr="false" t="normal">$S$9-AE40+$AX$5+AZ40</f>
        <v>114.58231401504783</v>
      </c>
      <c r="BB40" s="0" t="n">
        <f aca="false" ca="false" dt2D="false" dtr="false" t="normal">BB39+$O$34</f>
        <v>46.25</v>
      </c>
      <c r="BC40" s="0" t="n">
        <f aca="false" ca="false" dt2D="false" dtr="false" t="normal">20*LOG10(BB40)</f>
        <v>33.30223474150103</v>
      </c>
      <c r="BD40" s="0" t="n">
        <f aca="false" ca="false" dt2D="false" dtr="false" t="normal">2*$G$8*(BB40/1000)</f>
        <v>5.408121014601736</v>
      </c>
      <c r="BE40" s="74" t="n">
        <f aca="false" ca="false" dt2D="false" dtr="false" t="normal">$S$11-BC40-BD40+$S$18+$S$36</f>
        <v>134.33902857973257</v>
      </c>
      <c r="BF40" s="0" t="n">
        <f aca="false" ca="false" dt2D="false" dtr="false" t="normal">POWER(10, 0.05*(BE40+$C$27))</f>
        <v>0.0038564095414911534</v>
      </c>
      <c r="BG40" s="0" t="n">
        <f aca="false" ca="false" dt2D="false" dtr="false" t="normal">BC40+BD40</f>
        <v>38.71035575610277</v>
      </c>
      <c r="BH40" s="0" t="n">
        <f aca="false" ca="false" dt2D="false" dtr="false" t="normal">POWER(10, 0.05*BG40)</f>
        <v>86.20208845780412</v>
      </c>
      <c r="BI40" s="0" t="n">
        <f aca="false" ca="false" dt2D="false" dtr="false" t="normal">BF40*BH40</f>
        <v>0.33243055642514024</v>
      </c>
      <c r="BL40" s="0" t="n">
        <f aca="false" ca="false" dt2D="false" dtr="false" t="normal">BL39+$O$36</f>
        <v>152.5</v>
      </c>
      <c r="BM40" s="0" t="n">
        <f aca="false" ca="false" dt2D="false" dtr="false" t="normal">20*LOG10(BL40)</f>
        <v>43.66539687365609</v>
      </c>
      <c r="BN40" s="0" t="n">
        <f aca="false" ca="false" dt2D="false" dtr="false" t="normal">2*$G$8*(BL40/1000)</f>
        <v>17.83218280490302</v>
      </c>
      <c r="BO40" s="74" t="n">
        <f aca="false" ca="false" dt2D="false" dtr="false" t="normal">$S$12-BM40-BN40+$S$18+$S$36</f>
        <v>117.57240457055583</v>
      </c>
      <c r="BP40" s="0" t="n">
        <f aca="false" ca="false" dt2D="false" dtr="false" t="normal">POWER(10, 0.05*(BO40+$C$27))</f>
        <v>0.0005595668116811994</v>
      </c>
      <c r="BQ40" s="0" t="n">
        <f aca="false" ca="false" dt2D="false" dtr="false" t="normal">BM40+BN40</f>
        <v>61.49757967855911</v>
      </c>
      <c r="BR40" s="0" t="n">
        <f aca="false" ca="false" dt2D="false" dtr="false" t="normal">POWER(10, 0.05*BQ40)</f>
        <v>1188.1710976616484</v>
      </c>
      <c r="BS40" s="0" t="n">
        <f aca="false" ca="false" dt2D="false" dtr="false" t="normal">BP40*BR40</f>
        <v>0.6648611128502796</v>
      </c>
    </row>
    <row outlineLevel="0" r="41">
      <c r="O41" s="0" t="n">
        <f aca="false" ca="false" dt2D="false" dtr="false" t="normal">1*POWER(10, 0.1*O40)</f>
        <v>0.0064737777930673965</v>
      </c>
      <c r="R41" s="84" t="n">
        <v>1</v>
      </c>
      <c r="S41" s="227" t="n">
        <f aca="false" ca="false" dt2D="false" dtr="false" t="normal">10*LOG10(K14/1000000)</f>
        <v>-39.208187539523756</v>
      </c>
      <c r="T41" s="84" t="s">
        <v>235</v>
      </c>
      <c r="U41" s="103" t="n"/>
      <c r="V41" s="0" t="n">
        <f aca="false" ca="false" dt2D="false" dtr="false" t="normal">V40+$O$32</f>
        <v>14</v>
      </c>
      <c r="W41" s="67" t="n">
        <f aca="false" ca="false" dt2D="false" dtr="false" t="normal">20*LOG10(V41)</f>
        <v>22.92256071356476</v>
      </c>
      <c r="X41" s="67" t="n">
        <f aca="false" ca="false" dt2D="false" dtr="false" t="normal">2*$G$8*(V41/1000)</f>
        <v>1.6370528476632282</v>
      </c>
      <c r="Y41" s="67" t="n">
        <f aca="false" ca="false" dt2D="false" dtr="false" t="normal">$S$9-W41-X41+$S$18+$S$36</f>
        <v>134.51037068788696</v>
      </c>
      <c r="Z41" s="67" t="n">
        <f aca="false" ca="false" dt2D="false" dtr="false" t="normal">Y41+$C$27</f>
        <v>-48.104994917493514</v>
      </c>
      <c r="AA41" s="186" t="n">
        <f aca="false" ca="false" dt2D="false" dtr="false" t="normal">POWER(10, 0.05*(Y41+$C$27))</f>
        <v>0.0039332382516554425</v>
      </c>
      <c r="AB41" s="146" t="n">
        <f aca="false" ca="false" dt2D="false" dtr="false" t="normal">W41+X41</f>
        <v>24.559613561227987</v>
      </c>
      <c r="AC41" s="103" t="n">
        <f aca="false" ca="false" dt2D="false" dtr="false" t="normal">POWER(10, 0.05*AB41)</f>
        <v>16.903657249098735</v>
      </c>
      <c r="AD41" s="65" t="n">
        <f aca="false" ca="false" dt2D="false" dtr="false" t="normal">AA41*AC41</f>
        <v>0.06648611128502796</v>
      </c>
      <c r="AE41" s="103" t="n">
        <f aca="false" ca="false" dt2D="false" dtr="false" t="normal">40*LOG10(V41)</f>
        <v>45.84512142712952</v>
      </c>
      <c r="AF41" s="103" t="n"/>
      <c r="AG41" s="103" t="n">
        <f aca="false" ca="false" dt2D="false" dtr="false" t="normal">$K$24*($K$14/1000000)/2*$O$41*POWER(V41, 2)</f>
        <v>0.11419744026970886</v>
      </c>
      <c r="AH41" s="103" t="n">
        <f aca="false" ca="false" dt2D="false" dtr="false" t="normal">10*LOG10(AG41)</f>
        <v>-9.423436306716033</v>
      </c>
      <c r="AI41" s="187" t="n">
        <f aca="false" ca="false" dt2D="false" dtr="false" t="normal">$S$9-AE41+$AF$5+AH41</f>
        <v>91.69563757260643</v>
      </c>
      <c r="AJ41" s="174" t="n"/>
      <c r="AK41" s="174" t="n"/>
      <c r="AL41" s="174" t="n"/>
      <c r="AM41" s="174" t="n">
        <f aca="false" ca="false" dt2D="false" dtr="false" t="normal">20*LOG10(V41)</f>
        <v>22.92256071356476</v>
      </c>
      <c r="AN41" s="188" t="n">
        <f aca="false" ca="false" dt2D="false" dtr="false" t="normal">$AJ$5+$AK$5+$AL$5-(AE41+X41)+AM41+200</f>
        <v>82.80797209102619</v>
      </c>
      <c r="AO41" s="174" t="n"/>
      <c r="AP41" s="174" t="n">
        <f aca="false" ca="false" dt2D="false" dtr="false" t="normal">10*LOG10(V41)</f>
        <v>11.46128035678238</v>
      </c>
      <c r="AQ41" s="174" t="n">
        <f aca="false" ca="false" dt2D="false" dtr="false" t="normal">$AJ$5+$AO$5+AP41+$AK$5-(AE41+X41)+197</f>
        <v>88.34669173424382</v>
      </c>
      <c r="AR41" s="174" t="n"/>
      <c r="AS41" s="174" t="n"/>
      <c r="AT41" s="174" t="n"/>
      <c r="AU41" s="174" t="n"/>
      <c r="AV41" s="174" t="n"/>
      <c r="AW41" s="174" t="n"/>
      <c r="AX41" s="103" t="n"/>
      <c r="AY41" s="103" t="n">
        <f aca="false" ca="false" dt2D="false" dtr="false" t="normal">$K$24*($K$14/1000000)/2*($S$38*V41)</f>
        <v>0.20462064032602698</v>
      </c>
      <c r="AZ41" s="103" t="n">
        <f aca="false" ca="false" dt2D="false" dtr="false" t="normal">10*LOG10(AY41)</f>
        <v>-6.890505606161393</v>
      </c>
      <c r="BA41" s="174" t="n">
        <f aca="false" ca="false" dt2D="false" dtr="false" t="normal">$S$9-AE41+$AX$5+AZ41</f>
        <v>114.22856827316106</v>
      </c>
      <c r="BB41" s="0" t="n">
        <f aca="false" ca="false" dt2D="false" dtr="false" t="normal">BB40+$O$34</f>
        <v>47</v>
      </c>
      <c r="BC41" s="0" t="n">
        <f aca="false" ca="false" dt2D="false" dtr="false" t="normal">20*LOG10(BB41)</f>
        <v>33.44195715871435</v>
      </c>
      <c r="BD41" s="0" t="n">
        <f aca="false" ca="false" dt2D="false" dtr="false" t="normal">2*$G$8*(BB41/1000)</f>
        <v>5.495820274297981</v>
      </c>
      <c r="BE41" s="74" t="n">
        <f aca="false" ca="false" dt2D="false" dtr="false" t="normal">$S$11-BC41-BD41+$S$18+$S$36</f>
        <v>134.11160690282298</v>
      </c>
      <c r="BF41" s="0" t="n">
        <f aca="false" ca="false" dt2D="false" dtr="false" t="normal">POWER(10, 0.05*(BE41+$C$27))</f>
        <v>0.00375674800863745</v>
      </c>
      <c r="BG41" s="0" t="n">
        <f aca="false" ca="false" dt2D="false" dtr="false" t="normal">BC41+BD41</f>
        <v>38.937777433012336</v>
      </c>
      <c r="BH41" s="0" t="n">
        <f aca="false" ca="false" dt2D="false" dtr="false" t="normal">POWER(10, 0.05*BG41)</f>
        <v>88.48891532272614</v>
      </c>
      <c r="BI41" s="0" t="n">
        <f aca="false" ca="false" dt2D="false" dtr="false" t="normal">BF41*BH41</f>
        <v>0.33243055642513936</v>
      </c>
      <c r="BL41" s="0" t="n">
        <f aca="false" ca="false" dt2D="false" dtr="false" t="normal">BL40+$O$36</f>
        <v>154</v>
      </c>
      <c r="BM41" s="0" t="n">
        <f aca="false" ca="false" dt2D="false" dtr="false" t="normal">20*LOG10(BL41)</f>
        <v>43.750414416729264</v>
      </c>
      <c r="BN41" s="0" t="n">
        <f aca="false" ca="false" dt2D="false" dtr="false" t="normal">2*$G$8*(BL41/1000)</f>
        <v>18.00758132429551</v>
      </c>
      <c r="BO41" s="74" t="n">
        <f aca="false" ca="false" dt2D="false" dtr="false" t="normal">$S$12-BM41-BN41+$S$18+$S$36</f>
        <v>117.31198850809021</v>
      </c>
      <c r="BP41" s="0" t="n">
        <f aca="false" ca="false" dt2D="false" dtr="false" t="normal">POWER(10, 0.05*(BO41+$C$27))</f>
        <v>0.000543039155355668</v>
      </c>
      <c r="BQ41" s="0" t="n">
        <f aca="false" ca="false" dt2D="false" dtr="false" t="normal">BM41+BN41</f>
        <v>61.75799574102477</v>
      </c>
      <c r="BR41" s="0" t="n">
        <f aca="false" ca="false" dt2D="false" dtr="false" t="normal">POWER(10, 0.05*BQ41)</f>
        <v>1224.333653095098</v>
      </c>
      <c r="BS41" s="0" t="n">
        <f aca="false" ca="false" dt2D="false" dtr="false" t="normal">BP41*BR41</f>
        <v>0.6648611128502815</v>
      </c>
    </row>
    <row outlineLevel="0" r="42">
      <c r="R42" s="84" t="n">
        <v>2</v>
      </c>
      <c r="S42" s="227" t="n">
        <f aca="false" ca="false" dt2D="false" dtr="false" t="normal">10*LOG10(K15/1000000)</f>
        <v>-36.19788758288394</v>
      </c>
      <c r="T42" s="84" t="s">
        <v>235</v>
      </c>
      <c r="U42" s="103" t="n"/>
      <c r="V42" s="0" t="n">
        <f aca="false" ca="false" dt2D="false" dtr="false" t="normal">V41+$O$32</f>
        <v>14.375</v>
      </c>
      <c r="W42" s="67" t="n">
        <f aca="false" ca="false" dt2D="false" dtr="false" t="normal">20*LOG10(V42)</f>
        <v>23.15215706723336</v>
      </c>
      <c r="X42" s="67" t="n">
        <f aca="false" ca="false" dt2D="false" dtr="false" t="normal">2*$G$8*(V42/1000)</f>
        <v>1.6809024775113506</v>
      </c>
      <c r="Y42" s="67" t="n">
        <f aca="false" ca="false" dt2D="false" dtr="false" t="normal">$S$9-W42-X42+$S$18+$S$36</f>
        <v>134.23692470437024</v>
      </c>
      <c r="Z42" s="67" t="n">
        <f aca="false" ca="false" dt2D="false" dtr="false" t="normal">Y42+$C$27</f>
        <v>-48.37844090101024</v>
      </c>
      <c r="AA42" s="186" t="n">
        <f aca="false" ca="false" dt2D="false" dtr="false" t="normal">POWER(10, 0.05*(Y42+$C$27))</f>
        <v>0.003811342300498351</v>
      </c>
      <c r="AB42" s="146" t="n">
        <f aca="false" ca="false" dt2D="false" dtr="false" t="normal">W42+X42</f>
        <v>24.83305954474471</v>
      </c>
      <c r="AC42" s="103" t="n">
        <f aca="false" ca="false" dt2D="false" dtr="false" t="normal">POWER(10, 0.05*AB42)</f>
        <v>17.444277118939056</v>
      </c>
      <c r="AD42" s="65" t="n">
        <f aca="false" ca="false" dt2D="false" dtr="false" t="normal">AA42*AC42</f>
        <v>0.06648611128502793</v>
      </c>
      <c r="AE42" s="103" t="n">
        <f aca="false" ca="false" dt2D="false" dtr="false" t="normal">40*LOG10(V42)</f>
        <v>46.30431413446672</v>
      </c>
      <c r="AF42" s="103" t="n"/>
      <c r="AG42" s="103" t="n">
        <f aca="false" ca="false" dt2D="false" dtr="false" t="normal">$K$24*($K$14/1000000)/2*$O$41*POWER(V42, 2)</f>
        <v>0.12039709403435106</v>
      </c>
      <c r="AH42" s="103" t="n">
        <f aca="false" ca="false" dt2D="false" dtr="false" t="normal">10*LOG10(AG42)</f>
        <v>-9.193839953047432</v>
      </c>
      <c r="AI42" s="187" t="n">
        <f aca="false" ca="false" dt2D="false" dtr="false" t="normal">$S$9-AE42+$AF$5+AH42</f>
        <v>91.46604121893783</v>
      </c>
      <c r="AJ42" s="174" t="n"/>
      <c r="AK42" s="174" t="n"/>
      <c r="AL42" s="174" t="n"/>
      <c r="AM42" s="174" t="n">
        <f aca="false" ca="false" dt2D="false" dtr="false" t="normal">20*LOG10(V42)</f>
        <v>23.15215706723336</v>
      </c>
      <c r="AN42" s="188" t="n">
        <f aca="false" ca="false" dt2D="false" dtr="false" t="normal">$AJ$5+$AK$5+$AL$5-(AE42+X42)+AM42+200</f>
        <v>82.53452610750946</v>
      </c>
      <c r="AO42" s="174" t="n"/>
      <c r="AP42" s="174" t="n">
        <f aca="false" ca="false" dt2D="false" dtr="false" t="normal">10*LOG10(V42)</f>
        <v>11.57607853361668</v>
      </c>
      <c r="AQ42" s="174" t="n">
        <f aca="false" ca="false" dt2D="false" dtr="false" t="normal">$AJ$5+$AO$5+AP42+$AK$5-(AE42+X42)+197</f>
        <v>87.95844757389278</v>
      </c>
      <c r="AR42" s="174" t="n"/>
      <c r="AS42" s="174" t="n"/>
      <c r="AT42" s="174" t="n"/>
      <c r="AU42" s="174" t="n"/>
      <c r="AV42" s="174" t="n"/>
      <c r="AW42" s="174" t="n"/>
      <c r="AX42" s="103" t="n"/>
      <c r="AY42" s="103" t="n">
        <f aca="false" ca="false" dt2D="false" dtr="false" t="normal">$K$24*($K$14/1000000)/2*($S$38*V42)</f>
        <v>0.21010155033475983</v>
      </c>
      <c r="AZ42" s="103" t="n">
        <f aca="false" ca="false" dt2D="false" dtr="false" t="normal">10*LOG10(AY42)</f>
        <v>-6.775707429327093</v>
      </c>
      <c r="BA42" s="174" t="n">
        <f aca="false" ca="false" dt2D="false" dtr="false" t="normal">$S$9-AE42+$AX$5+AZ42</f>
        <v>113.88417374265816</v>
      </c>
      <c r="BB42" s="0" t="n">
        <f aca="false" ca="false" dt2D="false" dtr="false" t="normal">BB41+$O$34</f>
        <v>47.75</v>
      </c>
      <c r="BC42" s="0" t="n">
        <f aca="false" ca="false" dt2D="false" dtr="false" t="normal">20*LOG10(BB42)</f>
        <v>33.579467518395305</v>
      </c>
      <c r="BD42" s="0" t="n">
        <f aca="false" ca="false" dt2D="false" dtr="false" t="normal">2*$G$8*(BB42/1000)</f>
        <v>5.583519533994225</v>
      </c>
      <c r="BE42" s="74" t="n">
        <f aca="false" ca="false" dt2D="false" dtr="false" t="normal">$S$11-BC42-BD42+$S$18+$S$36</f>
        <v>133.8863972834458</v>
      </c>
      <c r="BF42" s="0" t="n">
        <f aca="false" ca="false" dt2D="false" dtr="false" t="normal">POWER(10, 0.05*(BE42+$C$27))</f>
        <v>0.0036605941716892705</v>
      </c>
      <c r="BG42" s="0" t="n">
        <f aca="false" ca="false" dt2D="false" dtr="false" t="normal">BC42+BD42</f>
        <v>39.16298705238953</v>
      </c>
      <c r="BH42" s="0" t="n">
        <f aca="false" ca="false" dt2D="false" dtr="false" t="normal">POWER(10, 0.05*BG42)</f>
        <v>90.81327807275935</v>
      </c>
      <c r="BI42" s="0" t="n">
        <f aca="false" ca="false" dt2D="false" dtr="false" t="normal">BF42*BH42</f>
        <v>0.3324305564251399</v>
      </c>
      <c r="BL42" s="0" t="n">
        <f aca="false" ca="false" dt2D="false" dtr="false" t="normal">BL41+$O$36</f>
        <v>155.5</v>
      </c>
      <c r="BM42" s="0" t="n">
        <f aca="false" ca="false" dt2D="false" dtr="false" t="normal">20*LOG10(BL42)</f>
        <v>43.83460786725713</v>
      </c>
      <c r="BN42" s="0" t="n">
        <f aca="false" ca="false" dt2D="false" dtr="false" t="normal">2*$G$8*(BL42/1000)</f>
        <v>18.182979843688</v>
      </c>
      <c r="BO42" s="74" t="n">
        <f aca="false" ca="false" dt2D="false" dtr="false" t="normal">$S$12-BM42-BN42+$S$18+$S$36</f>
        <v>117.05239653816984</v>
      </c>
      <c r="BP42" s="0" t="n">
        <f aca="false" ca="false" dt2D="false" dtr="false" t="normal">POWER(10, 0.05*(BO42+$C$27))</f>
        <v>0.0005270496710859219</v>
      </c>
      <c r="BQ42" s="0" t="n">
        <f aca="false" ca="false" dt2D="false" dtr="false" t="normal">BM42+BN42</f>
        <v>62.01758771094512</v>
      </c>
      <c r="BR42" s="0" t="n">
        <f aca="false" ca="false" dt2D="false" dtr="false" t="normal">POWER(10, 0.05*BQ42)</f>
        <v>1261.477142145664</v>
      </c>
      <c r="BS42" s="0" t="n">
        <f aca="false" ca="false" dt2D="false" dtr="false" t="normal">BP42*BR42</f>
        <v>0.6648611128502809</v>
      </c>
    </row>
    <row outlineLevel="0" r="43">
      <c r="R43" s="84" t="n">
        <v>3</v>
      </c>
      <c r="S43" s="227" t="n">
        <f aca="false" ca="false" dt2D="false" dtr="false" t="normal">10*LOG10(K16/1000000)</f>
        <v>-33.18758762624413</v>
      </c>
      <c r="T43" s="84" t="s">
        <v>235</v>
      </c>
      <c r="U43" s="103" t="n"/>
      <c r="V43" s="0" t="n">
        <f aca="false" ca="false" dt2D="false" dtr="false" t="normal">V42+$O$32</f>
        <v>14.75</v>
      </c>
      <c r="W43" s="67" t="n">
        <f aca="false" ca="false" dt2D="false" dtr="false" t="normal">20*LOG10(V43)</f>
        <v>23.375840406283636</v>
      </c>
      <c r="X43" s="67" t="n">
        <f aca="false" ca="false" dt2D="false" dtr="false" t="normal">2*$G$8*(V43/1000)</f>
        <v>1.7247521073594725</v>
      </c>
      <c r="Y43" s="67" t="n">
        <f aca="false" ca="false" dt2D="false" dtr="false" t="normal">$S$9-W43-X43+$S$18+$S$36</f>
        <v>133.96939173547185</v>
      </c>
      <c r="Z43" s="67" t="n">
        <f aca="false" ca="false" dt2D="false" dtr="false" t="normal">Y43+$C$27</f>
        <v>-48.64597386990863</v>
      </c>
      <c r="AA43" s="186" t="n">
        <f aca="false" ca="false" dt2D="false" dtr="false" t="normal">POWER(10, 0.05*(Y43+$C$27))</f>
        <v>0.0036957391154099164</v>
      </c>
      <c r="AB43" s="146" t="n">
        <f aca="false" ca="false" dt2D="false" dtr="false" t="normal">W43+X43</f>
        <v>25.100592513643107</v>
      </c>
      <c r="AC43" s="103" t="n">
        <f aca="false" ca="false" dt2D="false" dtr="false" t="normal">POWER(10, 0.05*AB43)</f>
        <v>17.989936304704123</v>
      </c>
      <c r="AD43" s="65" t="n">
        <f aca="false" ca="false" dt2D="false" dtr="false" t="normal">AA43*AC43</f>
        <v>0.06648611128502796</v>
      </c>
      <c r="AE43" s="103" t="n">
        <f aca="false" ca="false" dt2D="false" dtr="false" t="normal">40*LOG10(V43)</f>
        <v>46.75168081256727</v>
      </c>
      <c r="AF43" s="103" t="n"/>
      <c r="AG43" s="103" t="n">
        <f aca="false" ca="false" dt2D="false" dtr="false" t="normal">$K$24*($K$14/1000000)/2*$O$41*POWER(V43, 2)</f>
        <v>0.1267606152993803</v>
      </c>
      <c r="AH43" s="103" t="n">
        <f aca="false" ca="false" dt2D="false" dtr="false" t="normal">10*LOG10(AG43)</f>
        <v>-8.970156613997158</v>
      </c>
      <c r="AI43" s="187" t="n">
        <f aca="false" ca="false" dt2D="false" dtr="false" t="normal">$S$9-AE43+$AF$5+AH43</f>
        <v>91.24235787988756</v>
      </c>
      <c r="AJ43" s="174" t="n"/>
      <c r="AK43" s="174" t="n"/>
      <c r="AL43" s="174" t="n"/>
      <c r="AM43" s="174" t="n">
        <f aca="false" ca="false" dt2D="false" dtr="false" t="normal">20*LOG10(V43)</f>
        <v>23.375840406283636</v>
      </c>
      <c r="AN43" s="188" t="n">
        <f aca="false" ca="false" dt2D="false" dtr="false" t="normal">$AJ$5+$AK$5+$AL$5-(AE43+X43)+AM43+200</f>
        <v>82.26699313861107</v>
      </c>
      <c r="AO43" s="174" t="n"/>
      <c r="AP43" s="174" t="n">
        <f aca="false" ca="false" dt2D="false" dtr="false" t="normal">10*LOG10(V43)</f>
        <v>11.687920203141818</v>
      </c>
      <c r="AQ43" s="174" t="n">
        <f aca="false" ca="false" dt2D="false" dtr="false" t="normal">$AJ$5+$AO$5+AP43+$AK$5-(AE43+X43)+197</f>
        <v>87.57907293546927</v>
      </c>
      <c r="AR43" s="174" t="n"/>
      <c r="AS43" s="174" t="n"/>
      <c r="AT43" s="174" t="n"/>
      <c r="AU43" s="174" t="n"/>
      <c r="AV43" s="174" t="n"/>
      <c r="AW43" s="174" t="n"/>
      <c r="AX43" s="103" t="n"/>
      <c r="AY43" s="103" t="n">
        <f aca="false" ca="false" dt2D="false" dtr="false" t="normal">$K$24*($K$14/1000000)/2*($S$38*V43)</f>
        <v>0.21558246034349274</v>
      </c>
      <c r="AZ43" s="103" t="n">
        <f aca="false" ca="false" dt2D="false" dtr="false" t="normal">10*LOG10(AY43)</f>
        <v>-6.663865759801954</v>
      </c>
      <c r="BA43" s="174" t="n">
        <f aca="false" ca="false" dt2D="false" dtr="false" t="normal">$S$9-AE43+$AX$5+AZ43</f>
        <v>113.54864873408278</v>
      </c>
      <c r="BB43" s="0" t="n">
        <f aca="false" ca="false" dt2D="false" dtr="false" t="normal">BB42+$O$34</f>
        <v>48.5</v>
      </c>
      <c r="BC43" s="0" t="n">
        <f aca="false" ca="false" dt2D="false" dtr="false" t="normal">20*LOG10(BB43)</f>
        <v>33.71483477204527</v>
      </c>
      <c r="BD43" s="0" t="n">
        <f aca="false" ca="false" dt2D="false" dtr="false" t="normal">2*$G$8*(BB43/1000)</f>
        <v>5.671218793690469</v>
      </c>
      <c r="BE43" s="74" t="n">
        <f aca="false" ca="false" dt2D="false" dtr="false" t="normal">$S$11-BC43-BD43+$S$18+$S$36</f>
        <v>133.6633307700996</v>
      </c>
      <c r="BF43" s="0" t="n">
        <f aca="false" ca="false" dt2D="false" dtr="false" t="normal">POWER(10, 0.05*(BE43+$C$27))</f>
        <v>0.0035677815740551367</v>
      </c>
      <c r="BG43" s="0" t="n">
        <f aca="false" ca="false" dt2D="false" dtr="false" t="normal">BC43+BD43</f>
        <v>39.38605356573574</v>
      </c>
      <c r="BH43" s="0" t="n">
        <f aca="false" ca="false" dt2D="false" dtr="false" t="normal">POWER(10, 0.05*BG43)</f>
        <v>93.17570303142195</v>
      </c>
      <c r="BI43" s="0" t="n">
        <f aca="false" ca="false" dt2D="false" dtr="false" t="normal">BF43*BH43</f>
        <v>0.3324305564251406</v>
      </c>
      <c r="BL43" s="0" t="n">
        <f aca="false" ca="false" dt2D="false" dtr="false" t="normal">BL42+$O$36</f>
        <v>157</v>
      </c>
      <c r="BM43" s="0" t="n">
        <f aca="false" ca="false" dt2D="false" dtr="false" t="normal">20*LOG10(BL43)</f>
        <v>43.91799304818467</v>
      </c>
      <c r="BN43" s="0" t="n">
        <f aca="false" ca="false" dt2D="false" dtr="false" t="normal">2*$G$8*(BL43/1000)</f>
        <v>18.35837836308049</v>
      </c>
      <c r="BO43" s="74" t="n">
        <f aca="false" ca="false" dt2D="false" dtr="false" t="normal">$S$12-BM43-BN43+$S$18+$S$36</f>
        <v>116.79361283784984</v>
      </c>
      <c r="BP43" s="0" t="n">
        <f aca="false" ca="false" dt2D="false" dtr="false" t="normal">POWER(10, 0.05*(BO43+$C$27))</f>
        <v>0.0005115785912141618</v>
      </c>
      <c r="BQ43" s="0" t="n">
        <f aca="false" ca="false" dt2D="false" dtr="false" t="normal">BM43+BN43</f>
        <v>62.27637141126516</v>
      </c>
      <c r="BR43" s="0" t="n">
        <f aca="false" ca="false" dt2D="false" dtr="false" t="normal">POWER(10, 0.05*BQ43)</f>
        <v>1299.626536896953</v>
      </c>
      <c r="BS43" s="0" t="n">
        <f aca="false" ca="false" dt2D="false" dtr="false" t="normal">BP43*BR43</f>
        <v>0.664861112850283</v>
      </c>
    </row>
    <row outlineLevel="0" r="44">
      <c r="R44" s="84" t="n">
        <v>4</v>
      </c>
      <c r="S44" s="227" t="n">
        <f aca="false" ca="false" dt2D="false" dtr="false" t="normal">10*LOG10(K17/1000000)</f>
        <v>-30.177287669604315</v>
      </c>
      <c r="T44" s="84" t="s">
        <v>235</v>
      </c>
      <c r="U44" s="103" t="n"/>
      <c r="V44" s="0" t="n">
        <f aca="false" ca="false" dt2D="false" dtr="false" t="normal">V43+$O$32</f>
        <v>15.125</v>
      </c>
      <c r="W44" s="67" t="n">
        <f aca="false" ca="false" dt2D="false" dtr="false" t="normal">20*LOG10(V44)</f>
        <v>23.593907666490132</v>
      </c>
      <c r="X44" s="67" t="n">
        <f aca="false" ca="false" dt2D="false" dtr="false" t="normal">2*$G$8*(V44/1000)</f>
        <v>1.7686017372075948</v>
      </c>
      <c r="Y44" s="67" t="n">
        <f aca="false" ca="false" dt2D="false" dtr="false" t="normal">$S$9-W44-X44+$S$18+$S$36</f>
        <v>133.7074748454172</v>
      </c>
      <c r="Z44" s="67" t="n">
        <f aca="false" ca="false" dt2D="false" dtr="false" t="normal">Y44+$C$27</f>
        <v>-48.907890759963266</v>
      </c>
      <c r="AA44" s="186" t="n">
        <f aca="false" ca="false" dt2D="false" dtr="false" t="normal">POWER(10, 0.05*(Y44+$C$27))</f>
        <v>0.0035859601745195577</v>
      </c>
      <c r="AB44" s="146" t="n">
        <f aca="false" ca="false" dt2D="false" dtr="false" t="normal">W44+X44</f>
        <v>25.36250940369773</v>
      </c>
      <c r="AC44" s="103" t="n">
        <f aca="false" ca="false" dt2D="false" dtr="false" t="normal">POWER(10, 0.05*AB44)</f>
        <v>18.54067196770682</v>
      </c>
      <c r="AD44" s="65" t="n">
        <f aca="false" ca="false" dt2D="false" dtr="false" t="normal">AA44*AC44</f>
        <v>0.06648611128502782</v>
      </c>
      <c r="AE44" s="103" t="n">
        <f aca="false" ca="false" dt2D="false" dtr="false" t="normal">40*LOG10(V44)</f>
        <v>47.187815332980264</v>
      </c>
      <c r="AF44" s="103" t="n"/>
      <c r="AG44" s="103" t="n">
        <f aca="false" ca="false" dt2D="false" dtr="false" t="normal">$K$24*($K$14/1000000)/2*$O$41*POWER(V44, 2)</f>
        <v>0.13328800406479652</v>
      </c>
      <c r="AH44" s="103" t="n">
        <f aca="false" ca="false" dt2D="false" dtr="false" t="normal">10*LOG10(AG44)</f>
        <v>-8.752089353790664</v>
      </c>
      <c r="AI44" s="187" t="n">
        <f aca="false" ca="false" dt2D="false" dtr="false" t="normal">$S$9-AE44+$AF$5+AH44</f>
        <v>91.02429061968104</v>
      </c>
      <c r="AJ44" s="174" t="n"/>
      <c r="AK44" s="174" t="n"/>
      <c r="AL44" s="174" t="n"/>
      <c r="AM44" s="174" t="n">
        <f aca="false" ca="false" dt2D="false" dtr="false" t="normal">20*LOG10(V44)</f>
        <v>23.593907666490132</v>
      </c>
      <c r="AN44" s="188" t="n">
        <f aca="false" ca="false" dt2D="false" dtr="false" t="normal">$AJ$5+$AK$5+$AL$5-(AE44+X44)+AM44+200</f>
        <v>82.00507624855646</v>
      </c>
      <c r="AO44" s="174" t="n"/>
      <c r="AP44" s="174" t="n">
        <f aca="false" ca="false" dt2D="false" dtr="false" t="normal">10*LOG10(V44)</f>
        <v>11.796953833245066</v>
      </c>
      <c r="AQ44" s="174" t="n">
        <f aca="false" ca="false" dt2D="false" dtr="false" t="normal">$AJ$5+$AO$5+AP44+$AK$5-(AE44+X44)+197</f>
        <v>87.20812241531138</v>
      </c>
      <c r="AR44" s="174" t="n"/>
      <c r="AS44" s="174" t="n"/>
      <c r="AT44" s="174" t="n"/>
      <c r="AU44" s="174" t="n"/>
      <c r="AV44" s="174" t="n"/>
      <c r="AW44" s="174" t="n"/>
      <c r="AX44" s="103" t="n"/>
      <c r="AY44" s="103" t="n">
        <f aca="false" ca="false" dt2D="false" dtr="false" t="normal">$K$24*($K$14/1000000)/2*($S$38*V44)</f>
        <v>0.2210633703522256</v>
      </c>
      <c r="AZ44" s="103" t="n">
        <f aca="false" ca="false" dt2D="false" dtr="false" t="normal">10*LOG10(AY44)</f>
        <v>-6.554832129698708</v>
      </c>
      <c r="BA44" s="174" t="n">
        <f aca="false" ca="false" dt2D="false" dtr="false" t="normal">$S$9-AE44+$AX$5+AZ44</f>
        <v>113.221547843773</v>
      </c>
      <c r="BB44" s="0" t="n">
        <f aca="false" ca="false" dt2D="false" dtr="false" t="normal">BB43+$O$34</f>
        <v>49.25</v>
      </c>
      <c r="BC44" s="0" t="n">
        <f aca="false" ca="false" dt2D="false" dtr="false" t="normal">20*LOG10(BB44)</f>
        <v>33.84812469667261</v>
      </c>
      <c r="BD44" s="0" t="n">
        <f aca="false" ca="false" dt2D="false" dtr="false" t="normal">2*$G$8*(BB44/1000)</f>
        <v>5.758918053386714</v>
      </c>
      <c r="BE44" s="74" t="n">
        <f aca="false" ca="false" dt2D="false" dtr="false" t="normal">$S$11-BC44-BD44+$S$18+$S$36</f>
        <v>133.442341585776</v>
      </c>
      <c r="BF44" s="0" t="n">
        <f aca="false" ca="false" dt2D="false" dtr="false" t="normal">POWER(10, 0.05*(BE44+$C$27))</f>
        <v>0.003478153935516615</v>
      </c>
      <c r="BG44" s="0" t="n">
        <f aca="false" ca="false" dt2D="false" dtr="false" t="normal">BC44+BD44</f>
        <v>39.60704275005933</v>
      </c>
      <c r="BH44" s="0" t="n">
        <f aca="false" ca="false" dt2D="false" dtr="false" t="normal">POWER(10, 0.05*BG44)</f>
        <v>95.57672333894662</v>
      </c>
      <c r="BI44" s="0" t="n">
        <f aca="false" ca="false" dt2D="false" dtr="false" t="normal">BF44*BH44</f>
        <v>0.3324305564251399</v>
      </c>
      <c r="BL44" s="0" t="n">
        <f aca="false" ca="false" dt2D="false" dtr="false" t="normal">BL43+$O$36</f>
        <v>158.5</v>
      </c>
      <c r="BM44" s="0" t="n">
        <f aca="false" ca="false" dt2D="false" dtr="false" t="normal">20*LOG10(BL44)</f>
        <v>44.000585331075406</v>
      </c>
      <c r="BN44" s="0" t="n">
        <f aca="false" ca="false" dt2D="false" dtr="false" t="normal">2*$G$8*(BL44/1000)</f>
        <v>18.533776882472978</v>
      </c>
      <c r="BO44" s="74" t="n">
        <f aca="false" ca="false" dt2D="false" dtr="false" t="normal">$S$12-BM44-BN44+$S$18+$S$36</f>
        <v>116.53562203556659</v>
      </c>
      <c r="BP44" s="0" t="n">
        <f aca="false" ca="false" dt2D="false" dtr="false" t="normal">POWER(10, 0.05*(BO44+$C$27))</f>
        <v>0.0004966069823712617</v>
      </c>
      <c r="BQ44" s="0" t="n">
        <f aca="false" ca="false" dt2D="false" dtr="false" t="normal">BM44+BN44</f>
        <v>62.534362213548384</v>
      </c>
      <c r="BR44" s="0" t="n">
        <f aca="false" ca="false" dt2D="false" dtr="false" t="normal">POWER(10, 0.05*BQ44)</f>
        <v>1338.8074200560345</v>
      </c>
      <c r="BS44" s="0" t="n">
        <f aca="false" ca="false" dt2D="false" dtr="false" t="normal">BP44*BR44</f>
        <v>0.6648611128502815</v>
      </c>
    </row>
    <row outlineLevel="0" r="45">
      <c r="R45" s="86" t="s">
        <v>236</v>
      </c>
      <c r="S45" s="140" t="s"/>
      <c r="T45" s="135" t="s"/>
      <c r="U45" s="121" t="n"/>
      <c r="V45" s="0" t="n">
        <f aca="false" ca="false" dt2D="false" dtr="false" t="normal">V44+$O$32</f>
        <v>15.5</v>
      </c>
      <c r="W45" s="67" t="n">
        <f aca="false" ca="false" dt2D="false" dtr="false" t="normal">20*LOG10(V45)</f>
        <v>23.80663396340583</v>
      </c>
      <c r="X45" s="67" t="n">
        <f aca="false" ca="false" dt2D="false" dtr="false" t="normal">2*$G$8*(V45/1000)</f>
        <v>1.812451367055717</v>
      </c>
      <c r="Y45" s="67" t="n">
        <f aca="false" ca="false" dt2D="false" dtr="false" t="normal">$S$9-W45-X45+$S$18+$S$36</f>
        <v>133.4508989186534</v>
      </c>
      <c r="Z45" s="67" t="n">
        <f aca="false" ca="false" dt2D="false" dtr="false" t="normal">Y45+$C$27</f>
        <v>-49.16446668672708</v>
      </c>
      <c r="AA45" s="186" t="n">
        <f aca="false" ca="false" dt2D="false" dtr="false" t="normal">POWER(10, 0.05*(Y45+$C$27))</f>
        <v>0.0034815822990673043</v>
      </c>
      <c r="AB45" s="146" t="n">
        <f aca="false" ca="false" dt2D="false" dtr="false" t="normal">W45+X45</f>
        <v>25.619085330461548</v>
      </c>
      <c r="AC45" s="103" t="n">
        <f aca="false" ca="false" dt2D="false" dtr="false" t="normal">POWER(10, 0.05*AB45)</f>
        <v>19.096521516334427</v>
      </c>
      <c r="AD45" s="65" t="n">
        <f aca="false" ca="false" dt2D="false" dtr="false" t="normal">AA45*AC45</f>
        <v>0.06648611128502786</v>
      </c>
      <c r="AE45" s="103" t="n">
        <f aca="false" ca="false" dt2D="false" dtr="false" t="normal">40*LOG10(V45)</f>
        <v>47.61326792681166</v>
      </c>
      <c r="AF45" s="103" t="n"/>
      <c r="AG45" s="103" t="n">
        <f aca="false" ca="false" dt2D="false" dtr="false" t="normal">$K$24*($K$14/1000000)/2*$O$41*POWER(V45, 2)</f>
        <v>0.13997926033059976</v>
      </c>
      <c r="AH45" s="103" t="n">
        <f aca="false" ca="false" dt2D="false" dtr="false" t="normal">10*LOG10(AG45)</f>
        <v>-8.539363056874965</v>
      </c>
      <c r="AI45" s="187" t="n">
        <f aca="false" ca="false" dt2D="false" dtr="false" t="normal">$S$9-AE45+$AF$5+AH45</f>
        <v>90.81156432276536</v>
      </c>
      <c r="AJ45" s="174" t="n"/>
      <c r="AK45" s="174" t="n"/>
      <c r="AL45" s="174" t="n"/>
      <c r="AM45" s="174" t="n">
        <f aca="false" ca="false" dt2D="false" dtr="false" t="normal">20*LOG10(V45)</f>
        <v>23.80663396340583</v>
      </c>
      <c r="AN45" s="188" t="n">
        <f aca="false" ca="false" dt2D="false" dtr="false" t="normal">$AJ$5+$AK$5+$AL$5-(AE45+X45)+AM45+200</f>
        <v>81.74850032179262</v>
      </c>
      <c r="AO45" s="174" t="n"/>
      <c r="AP45" s="174" t="n">
        <f aca="false" ca="false" dt2D="false" dtr="false" t="normal">10*LOG10(V45)</f>
        <v>11.903316981702915</v>
      </c>
      <c r="AQ45" s="174" t="n">
        <f aca="false" ca="false" dt2D="false" dtr="false" t="normal">$AJ$5+$AO$5+AP45+$AK$5-(AE45+X45)+197</f>
        <v>86.84518334008973</v>
      </c>
      <c r="AR45" s="174" t="n"/>
      <c r="AS45" s="174" t="n"/>
      <c r="AT45" s="174" t="n"/>
      <c r="AU45" s="174" t="n"/>
      <c r="AV45" s="174" t="n"/>
      <c r="AW45" s="174" t="n"/>
      <c r="AX45" s="103" t="n"/>
      <c r="AY45" s="103" t="n">
        <f aca="false" ca="false" dt2D="false" dtr="false" t="normal">$K$24*($K$14/1000000)/2*($S$38*V45)</f>
        <v>0.22654428036095844</v>
      </c>
      <c r="AZ45" s="103" t="n">
        <f aca="false" ca="false" dt2D="false" dtr="false" t="normal">10*LOG10(AY45)</f>
        <v>-6.4484689812408575</v>
      </c>
      <c r="BA45" s="174" t="n">
        <f aca="false" ca="false" dt2D="false" dtr="false" t="normal">$S$9-AE45+$AX$5+AZ45</f>
        <v>112.90245839839946</v>
      </c>
      <c r="BB45" s="0" t="n">
        <f aca="false" ca="false" dt2D="false" dtr="false" t="normal">BB44+$O$34</f>
        <v>50</v>
      </c>
      <c r="BC45" s="0" t="n">
        <f aca="false" ca="false" dt2D="false" dtr="false" t="normal">20*LOG10(BB45)</f>
        <v>33.979400086720375</v>
      </c>
      <c r="BD45" s="0" t="n">
        <f aca="false" ca="false" dt2D="false" dtr="false" t="normal">2*$G$8*(BB45/1000)</f>
        <v>5.846617313082959</v>
      </c>
      <c r="BE45" s="74" t="n">
        <f aca="false" ca="false" dt2D="false" dtr="false" t="normal">$S$11-BC45-BD45+$S$18+$S$36</f>
        <v>133.223366936032</v>
      </c>
      <c r="BF45" s="0" t="n">
        <f aca="false" ca="false" dt2D="false" dtr="false" t="normal">POWER(10, 0.05*(BE45+$C$27))</f>
        <v>0.003391564388635386</v>
      </c>
      <c r="BG45" s="0" t="n">
        <f aca="false" ca="false" dt2D="false" dtr="false" t="normal">BC45+BD45</f>
        <v>39.826017399803334</v>
      </c>
      <c r="BH45" s="0" t="n">
        <f aca="false" ca="false" dt2D="false" dtr="false" t="normal">POWER(10, 0.05*BG45)</f>
        <v>98.01687903643042</v>
      </c>
      <c r="BI45" s="0" t="n">
        <f aca="false" ca="false" dt2D="false" dtr="false" t="normal">BF45*BH45</f>
        <v>0.33243055642513974</v>
      </c>
      <c r="BL45" s="0" t="n">
        <f aca="false" ca="false" dt2D="false" dtr="false" t="normal">BL44+$O$36</f>
        <v>160</v>
      </c>
      <c r="BM45" s="0" t="n">
        <f aca="false" ca="false" dt2D="false" dtr="false" t="normal">20*LOG10(BL45)</f>
        <v>44.08239965311849</v>
      </c>
      <c r="BN45" s="0" t="n">
        <f aca="false" ca="false" dt2D="false" dtr="false" t="normal">2*$G$8*(BL45/1000)</f>
        <v>18.709175401865465</v>
      </c>
      <c r="BO45" s="74" t="n">
        <f aca="false" ca="false" dt2D="false" dtr="false" t="normal">$S$12-BM45-BN45+$S$18+$S$36</f>
        <v>116.27840919413099</v>
      </c>
      <c r="BP45" s="0" t="n">
        <f aca="false" ca="false" dt2D="false" dtr="false" t="normal">POWER(10, 0.05*(BO45+$C$27))</f>
        <v>0.00048211670466667315</v>
      </c>
      <c r="BQ45" s="0" t="n">
        <f aca="false" ca="false" dt2D="false" dtr="false" t="normal">BM45+BN45</f>
        <v>62.79157505498396</v>
      </c>
      <c r="BR45" s="0" t="n">
        <f aca="false" ca="false" dt2D="false" dtr="false" t="normal">POWER(10, 0.05*BQ45)</f>
        <v>1379.0459994742407</v>
      </c>
      <c r="BS45" s="0" t="n">
        <f aca="false" ca="false" dt2D="false" dtr="false" t="normal">BP45*BR45</f>
        <v>0.6648611128502796</v>
      </c>
    </row>
    <row outlineLevel="0" r="46">
      <c r="R46" s="84" t="s">
        <v>236</v>
      </c>
      <c r="S46" s="227" t="n">
        <f aca="false" ca="false" dt2D="false" dtr="false" t="normal">10*LOG10(K24)</f>
        <v>31.760912590556813</v>
      </c>
      <c r="T46" s="84" t="s">
        <v>167</v>
      </c>
      <c r="U46" s="103" t="n"/>
      <c r="V46" s="0" t="n">
        <f aca="false" ca="false" dt2D="false" dtr="false" t="normal">V45+$O$32</f>
        <v>15.875</v>
      </c>
      <c r="W46" s="67" t="n">
        <f aca="false" ca="false" dt2D="false" dtr="false" t="normal">20*LOG10(V46)</f>
        <v>24.014274679280266</v>
      </c>
      <c r="X46" s="67" t="n">
        <f aca="false" ca="false" dt2D="false" dtr="false" t="normal">2*$G$8*(V46/1000)</f>
        <v>1.8563009969038393</v>
      </c>
      <c r="Y46" s="67" t="n">
        <f aca="false" ca="false" dt2D="false" dtr="false" t="normal">$S$9-W46-X46+$S$18+$S$36</f>
        <v>133.19940857293085</v>
      </c>
      <c r="Z46" s="67" t="n">
        <f aca="false" ca="false" dt2D="false" dtr="false" t="normal">Y46+$C$27</f>
        <v>-49.415957032449626</v>
      </c>
      <c r="AA46" s="186" t="n">
        <f aca="false" ca="false" dt2D="false" dtr="false" t="normal">POWER(10, 0.05*(Y46+$C$27))</f>
        <v>0.0033822222979069923</v>
      </c>
      <c r="AB46" s="146" t="n">
        <f aca="false" ca="false" dt2D="false" dtr="false" t="normal">W46+X46</f>
        <v>25.870575676184107</v>
      </c>
      <c r="AC46" s="103" t="n">
        <f aca="false" ca="false" dt2D="false" dtr="false" t="normal">POWER(10, 0.05*AB46)</f>
        <v>19.657522607597762</v>
      </c>
      <c r="AD46" s="65" t="n">
        <f aca="false" ca="false" dt2D="false" dtr="false" t="normal">AA46*AC46</f>
        <v>0.06648611128502796</v>
      </c>
      <c r="AE46" s="103" t="n">
        <f aca="false" ca="false" dt2D="false" dtr="false" t="normal">40*LOG10(V46)</f>
        <v>48.02854935856053</v>
      </c>
      <c r="AF46" s="103" t="n"/>
      <c r="AG46" s="103" t="n">
        <f aca="false" ca="false" dt2D="false" dtr="false" t="normal">$K$24*($K$14/1000000)/2*$O$41*POWER(V46, 2)</f>
        <v>0.14683438409679003</v>
      </c>
      <c r="AH46" s="103" t="n">
        <f aca="false" ca="false" dt2D="false" dtr="false" t="normal">10*LOG10(AG46)</f>
        <v>-8.331722341000528</v>
      </c>
      <c r="AI46" s="187" t="n">
        <f aca="false" ca="false" dt2D="false" dtr="false" t="normal">$S$9-AE46+$AF$5+AH46</f>
        <v>90.60392360689093</v>
      </c>
      <c r="AJ46" s="174" t="n"/>
      <c r="AK46" s="174" t="n"/>
      <c r="AL46" s="174" t="n"/>
      <c r="AM46" s="174" t="n">
        <f aca="false" ca="false" dt2D="false" dtr="false" t="normal">20*LOG10(V46)</f>
        <v>24.014274679280266</v>
      </c>
      <c r="AN46" s="188" t="n">
        <f aca="false" ca="false" dt2D="false" dtr="false" t="normal">$AJ$5+$AK$5+$AL$5-(AE46+X46)+AM46+200</f>
        <v>81.49700997607006</v>
      </c>
      <c r="AO46" s="174" t="n"/>
      <c r="AP46" s="174" t="n">
        <f aca="false" ca="false" dt2D="false" dtr="false" t="normal">10*LOG10(V46)</f>
        <v>12.007137339640133</v>
      </c>
      <c r="AQ46" s="174" t="n">
        <f aca="false" ca="false" dt2D="false" dtr="false" t="normal">$AJ$5+$AO$5+AP46+$AK$5-(AE46+X46)+197</f>
        <v>86.48987263642994</v>
      </c>
      <c r="AR46" s="174" t="n"/>
      <c r="AS46" s="174" t="n"/>
      <c r="AT46" s="174" t="n"/>
      <c r="AU46" s="174" t="n"/>
      <c r="AV46" s="174" t="n"/>
      <c r="AW46" s="174" t="n"/>
      <c r="AX46" s="103" t="n"/>
      <c r="AY46" s="103" t="n">
        <f aca="false" ca="false" dt2D="false" dtr="false" t="normal">$K$24*($K$14/1000000)/2*($S$38*V46)</f>
        <v>0.2320251903696913</v>
      </c>
      <c r="AZ46" s="103" t="n">
        <f aca="false" ca="false" dt2D="false" dtr="false" t="normal">10*LOG10(AY46)</f>
        <v>-6.34464862330364</v>
      </c>
      <c r="BA46" s="174" t="n">
        <f aca="false" ca="false" dt2D="false" dtr="false" t="normal">$S$9-AE46+$AX$5+AZ46</f>
        <v>112.59099732458782</v>
      </c>
      <c r="BB46" s="0" t="n">
        <f aca="false" ca="false" dt2D="false" dtr="false" t="normal">BB45+$O$34</f>
        <v>50.75</v>
      </c>
      <c r="BC46" s="0" t="n">
        <f aca="false" ca="false" dt2D="false" dtr="false" t="normal">20*LOG10(BB46)</f>
        <v>34.10872093170501</v>
      </c>
      <c r="BD46" s="0" t="n">
        <f aca="false" ca="false" dt2D="false" dtr="false" t="normal">2*$G$8*(BB46/1000)</f>
        <v>5.934316572779203</v>
      </c>
      <c r="BE46" s="74" t="n">
        <f aca="false" ca="false" dt2D="false" dtr="false" t="normal">$S$11-BC46-BD46+$S$18+$S$36</f>
        <v>133.0063468313511</v>
      </c>
      <c r="BF46" s="0" t="n">
        <f aca="false" ca="false" dt2D="false" dtr="false" t="normal">POWER(10, 0.05*(BE46+$C$27))</f>
        <v>0.0033078747828715646</v>
      </c>
      <c r="BG46" s="0" t="n">
        <f aca="false" ca="false" dt2D="false" dtr="false" t="normal">BC46+BD46</f>
        <v>40.04303750448421</v>
      </c>
      <c r="BH46" s="0" t="n">
        <f aca="false" ca="false" dt2D="false" dtr="false" t="normal">POWER(10, 0.05*BG46)</f>
        <v>100.49671715099079</v>
      </c>
      <c r="BI46" s="0" t="n">
        <f aca="false" ca="false" dt2D="false" dtr="false" t="normal">BF46*BH46</f>
        <v>0.3324305564251387</v>
      </c>
      <c r="BL46" s="0" t="n">
        <f aca="false" ca="false" dt2D="false" dtr="false" t="normal">BL45+$O$36</f>
        <v>161.5</v>
      </c>
      <c r="BM46" s="0" t="n">
        <f aca="false" ca="false" dt2D="false" dtr="false" t="normal">20*LOG10(BL46)</f>
        <v>44.163450533342434</v>
      </c>
      <c r="BN46" s="0" t="n">
        <f aca="false" ca="false" dt2D="false" dtr="false" t="normal">2*$G$8*(BL46/1000)</f>
        <v>18.884573921257957</v>
      </c>
      <c r="BO46" s="74" t="n">
        <f aca="false" ca="false" dt2D="false" dtr="false" t="normal">$S$12-BM46-BN46+$S$18+$S$36</f>
        <v>116.02195979451459</v>
      </c>
      <c r="BP46" s="0" t="n">
        <f aca="false" ca="false" dt2D="false" dtr="false" t="normal">POWER(10, 0.05*(BO46+$C$27))</f>
        <v>0.00046809037318627317</v>
      </c>
      <c r="BQ46" s="0" t="n">
        <f aca="false" ca="false" dt2D="false" dtr="false" t="normal">BM46+BN46</f>
        <v>63.048024454600395</v>
      </c>
      <c r="BR46" s="0" t="n">
        <f aca="false" ca="false" dt2D="false" dtr="false" t="normal">POWER(10, 0.05*BQ46)</f>
        <v>1420.369123006308</v>
      </c>
      <c r="BS46" s="0" t="n">
        <f aca="false" ca="false" dt2D="false" dtr="false" t="normal">BP46*BR46</f>
        <v>0.6648611128502823</v>
      </c>
    </row>
    <row outlineLevel="0" r="47">
      <c r="V47" s="0" t="n">
        <f aca="false" ca="false" dt2D="false" dtr="false" t="normal">V46+$O$32</f>
        <v>16.25</v>
      </c>
      <c r="W47" s="67" t="n">
        <f aca="false" ca="false" dt2D="false" dtr="false" t="normal">20*LOG10(V47)</f>
        <v>24.217067306297864</v>
      </c>
      <c r="X47" s="67" t="n">
        <f aca="false" ca="false" dt2D="false" dtr="false" t="normal">2*$G$8*(V47/1000)</f>
        <v>1.9001506267519614</v>
      </c>
      <c r="Y47" s="67" t="n">
        <f aca="false" ca="false" dt2D="false" dtr="false" t="normal">$S$9-W47-X47+$S$18+$S$36</f>
        <v>132.95276631606515</v>
      </c>
      <c r="Z47" s="67" t="n">
        <f aca="false" ca="false" dt2D="false" dtr="false" t="normal">Y47+$C$27</f>
        <v>-49.662599289315324</v>
      </c>
      <c r="AA47" s="186" t="n">
        <f aca="false" ca="false" dt2D="false" dtr="false" t="normal">POWER(10, 0.05*(Y47+$C$27))</f>
        <v>0.0032875323535399466</v>
      </c>
      <c r="AB47" s="146" t="n">
        <f aca="false" ca="false" dt2D="false" dtr="false" t="normal">W47+X47</f>
        <v>26.117217933049826</v>
      </c>
      <c r="AC47" s="103" t="n">
        <f aca="false" ca="false" dt2D="false" dtr="false" t="normal">POWER(10, 0.05*AB47)</f>
        <v>20.223713148689562</v>
      </c>
      <c r="AD47" s="65" t="n">
        <f aca="false" ca="false" dt2D="false" dtr="false" t="normal">AA47*AC47</f>
        <v>0.06648611128502815</v>
      </c>
      <c r="AE47" s="103" t="n">
        <f aca="false" ca="false" dt2D="false" dtr="false" t="normal">40*LOG10(V47)</f>
        <v>48.43413461259573</v>
      </c>
      <c r="AF47" s="103" t="n"/>
      <c r="AG47" s="103" t="n">
        <f aca="false" ca="false" dt2D="false" dtr="false" t="normal">$K$24*($K$14/1000000)/2*$O$41*POWER(V47, 2)</f>
        <v>0.15385337536336732</v>
      </c>
      <c r="AH47" s="103" t="n">
        <f aca="false" ca="false" dt2D="false" dtr="false" t="normal">10*LOG10(AG47)</f>
        <v>-8.128929713982929</v>
      </c>
      <c r="AI47" s="187" t="n">
        <f aca="false" ca="false" dt2D="false" dtr="false" t="normal">$S$9-AE47+$AF$5+AH47</f>
        <v>90.40113097987333</v>
      </c>
      <c r="AJ47" s="174" t="n"/>
      <c r="AK47" s="174" t="n"/>
      <c r="AL47" s="174" t="n"/>
      <c r="AM47" s="174" t="n">
        <f aca="false" ca="false" dt2D="false" dtr="false" t="normal">20*LOG10(V47)</f>
        <v>24.217067306297864</v>
      </c>
      <c r="AN47" s="188" t="n">
        <f aca="false" ca="false" dt2D="false" dtr="false" t="normal">$AJ$5+$AK$5+$AL$5-(AE47+X47)+AM47+200</f>
        <v>81.25036771920436</v>
      </c>
      <c r="AO47" s="174" t="n"/>
      <c r="AP47" s="174" t="n">
        <f aca="false" ca="false" dt2D="false" dtr="false" t="normal">10*LOG10(V47)</f>
        <v>12.108533653148932</v>
      </c>
      <c r="AQ47" s="174" t="n">
        <f aca="false" ca="false" dt2D="false" dtr="false" t="normal">$AJ$5+$AO$5+AP47+$AK$5-(AE47+X47)+197</f>
        <v>86.14183406605542</v>
      </c>
      <c r="AR47" s="174" t="n"/>
      <c r="AS47" s="174" t="n"/>
      <c r="AT47" s="174" t="n"/>
      <c r="AU47" s="174" t="n"/>
      <c r="AV47" s="174" t="n"/>
      <c r="AW47" s="174" t="n"/>
      <c r="AX47" s="103" t="n"/>
      <c r="AY47" s="103" t="n">
        <f aca="false" ca="false" dt2D="false" dtr="false" t="normal">$K$24*($K$14/1000000)/2*($S$38*V47)</f>
        <v>0.23750610037842415</v>
      </c>
      <c r="AZ47" s="103" t="n">
        <f aca="false" ca="false" dt2D="false" dtr="false" t="normal">10*LOG10(AY47)</f>
        <v>-6.243252309794841</v>
      </c>
      <c r="BA47" s="174" t="n">
        <f aca="false" ca="false" dt2D="false" dtr="false" t="normal">$S$9-AE47+$AX$5+AZ47</f>
        <v>112.28680838406142</v>
      </c>
      <c r="BB47" s="0" t="n">
        <f aca="false" ca="false" dt2D="false" dtr="false" t="normal">BB46+$O$34</f>
        <v>51.5</v>
      </c>
      <c r="BC47" s="0" t="n">
        <f aca="false" ca="false" dt2D="false" dtr="false" t="normal">20*LOG10(BB47)</f>
        <v>34.23614458082382</v>
      </c>
      <c r="BD47" s="0" t="n">
        <f aca="false" ca="false" dt2D="false" dtr="false" t="normal">2*$G$8*(BB47/1000)</f>
        <v>6.0220158324754465</v>
      </c>
      <c r="BE47" s="74" t="n">
        <f aca="false" ca="false" dt2D="false" dtr="false" t="normal">$S$11-BC47-BD47+$S$18+$S$36</f>
        <v>132.79122392253606</v>
      </c>
      <c r="BF47" s="0" t="n">
        <f aca="false" ca="false" dt2D="false" dtr="false" t="normal">POWER(10, 0.05*(BE47+$C$27))</f>
        <v>0.0032269550495108816</v>
      </c>
      <c r="BG47" s="0" t="n">
        <f aca="false" ca="false" dt2D="false" dtr="false" t="normal">BC47+BD47</f>
        <v>40.258160413299265</v>
      </c>
      <c r="BH47" s="0" t="n">
        <f aca="false" ca="false" dt2D="false" dtr="false" t="normal">POWER(10, 0.05*BG47)</f>
        <v>103.01679178193918</v>
      </c>
      <c r="BI47" s="0" t="n">
        <f aca="false" ca="false" dt2D="false" dtr="false" t="normal">BF47*BH47</f>
        <v>0.3324305564251397</v>
      </c>
      <c r="BL47" s="0" t="n">
        <f aca="false" ca="false" dt2D="false" dtr="false" t="normal">BL46+$O$36</f>
        <v>163</v>
      </c>
      <c r="BM47" s="0" t="n">
        <f aca="false" ca="false" dt2D="false" dtr="false" t="normal">20*LOG10(BL47)</f>
        <v>44.243752088079155</v>
      </c>
      <c r="BN47" s="0" t="n">
        <f aca="false" ca="false" dt2D="false" dtr="false" t="normal">2*$G$8*(BL47/1000)</f>
        <v>19.059972440650444</v>
      </c>
      <c r="BO47" s="74" t="n">
        <f aca="false" ca="false" dt2D="false" dtr="false" t="normal">$S$12-BM47-BN47+$S$18+$S$36</f>
        <v>115.76625972038535</v>
      </c>
      <c r="BP47" s="0" t="n">
        <f aca="false" ca="false" dt2D="false" dtr="false" t="normal">POWER(10, 0.05*(BO47+$C$27))</f>
        <v>0.0004545113216488478</v>
      </c>
      <c r="BQ47" s="0" t="n">
        <f aca="false" ca="false" dt2D="false" dtr="false" t="normal">BM47+BN47</f>
        <v>63.3037245287296</v>
      </c>
      <c r="BR47" s="0" t="n">
        <f aca="false" ca="false" dt2D="false" dtr="false" t="normal">POWER(10, 0.05*BQ47)</f>
        <v>1462.8042937155858</v>
      </c>
      <c r="BS47" s="0" t="n">
        <f aca="false" ca="false" dt2D="false" dtr="false" t="normal">BP47*BR47</f>
        <v>0.6648611128502803</v>
      </c>
    </row>
    <row outlineLevel="0" r="48">
      <c r="R48" s="84" t="s">
        <v>237</v>
      </c>
      <c r="S48" s="229" t="n">
        <f aca="false" ca="false" dt2D="false" dtr="false" t="normal">10*LOG10(2)</f>
        <v>3.010299956639812</v>
      </c>
      <c r="T48" s="84" t="s">
        <v>167</v>
      </c>
      <c r="U48" s="103" t="n"/>
      <c r="V48" s="0" t="n">
        <f aca="false" ca="false" dt2D="false" dtr="false" t="normal">V47+$O$32</f>
        <v>16.625</v>
      </c>
      <c r="W48" s="67" t="n">
        <f aca="false" ca="false" dt2D="false" dtr="false" t="normal">20*LOG10(V48)</f>
        <v>24.415233079502844</v>
      </c>
      <c r="X48" s="67" t="n">
        <f aca="false" ca="false" dt2D="false" dtr="false" t="normal">2*$G$8*(V48/1000)</f>
        <v>1.9440002566000836</v>
      </c>
      <c r="Y48" s="67" t="n">
        <f aca="false" ca="false" dt2D="false" dtr="false" t="normal">$S$9-W48-X48+$S$18+$S$36</f>
        <v>132.71075091301202</v>
      </c>
      <c r="Z48" s="67" t="n">
        <f aca="false" ca="false" dt2D="false" dtr="false" t="normal">Y48+$C$27</f>
        <v>-49.904614692368455</v>
      </c>
      <c r="AA48" s="186" t="n">
        <f aca="false" ca="false" dt2D="false" dtr="false" t="normal">POWER(10, 0.05*(Y48+$C$27))</f>
        <v>0.003197196032595217</v>
      </c>
      <c r="AB48" s="146" t="n">
        <f aca="false" ca="false" dt2D="false" dtr="false" t="normal">W48+X48</f>
        <v>26.35923333610293</v>
      </c>
      <c r="AC48" s="103" t="n">
        <f aca="false" ca="false" dt2D="false" dtr="false" t="normal">POWER(10, 0.05*AB48)</f>
        <v>20.795131298552274</v>
      </c>
      <c r="AD48" s="65" t="n">
        <f aca="false" ca="false" dt2D="false" dtr="false" t="normal">AA48*AC48</f>
        <v>0.06648611128502796</v>
      </c>
      <c r="AE48" s="103" t="n">
        <f aca="false" ca="false" dt2D="false" dtr="false" t="normal">40*LOG10(V48)</f>
        <v>48.83046615900569</v>
      </c>
      <c r="AF48" s="103" t="n"/>
      <c r="AG48" s="103" t="n">
        <f aca="false" ca="false" dt2D="false" dtr="false" t="normal">$K$24*($K$14/1000000)/2*$O$41*POWER(V48, 2)</f>
        <v>0.16103623413033163</v>
      </c>
      <c r="AH48" s="103" t="n">
        <f aca="false" ca="false" dt2D="false" dtr="false" t="normal">10*LOG10(AG48)</f>
        <v>-7.9307639407779495</v>
      </c>
      <c r="AI48" s="187" t="n">
        <f aca="false" ca="false" dt2D="false" dtr="false" t="normal">$S$9-AE48+$AF$5+AH48</f>
        <v>90.20296520666835</v>
      </c>
      <c r="AJ48" s="174" t="n"/>
      <c r="AK48" s="174" t="n"/>
      <c r="AL48" s="174" t="n"/>
      <c r="AM48" s="174" t="n">
        <f aca="false" ca="false" dt2D="false" dtr="false" t="normal">20*LOG10(V48)</f>
        <v>24.415233079502844</v>
      </c>
      <c r="AN48" s="188" t="n">
        <f aca="false" ca="false" dt2D="false" dtr="false" t="normal">$AJ$5+$AK$5+$AL$5-(AE48+X48)+AM48+200</f>
        <v>81.00835231615126</v>
      </c>
      <c r="AO48" s="174" t="n"/>
      <c r="AP48" s="174" t="n">
        <f aca="false" ca="false" dt2D="false" dtr="false" t="normal">10*LOG10(V48)</f>
        <v>12.207616539751422</v>
      </c>
      <c r="AQ48" s="174" t="n">
        <f aca="false" ca="false" dt2D="false" dtr="false" t="normal">$AJ$5+$AO$5+AP48+$AK$5-(AE48+X48)+197</f>
        <v>85.80073577639983</v>
      </c>
      <c r="AR48" s="174" t="n"/>
      <c r="AS48" s="174" t="n"/>
      <c r="AT48" s="174" t="n"/>
      <c r="AU48" s="174" t="n"/>
      <c r="AV48" s="174" t="n"/>
      <c r="AW48" s="174" t="n"/>
      <c r="AX48" s="103" t="n"/>
      <c r="AY48" s="103" t="n">
        <f aca="false" ca="false" dt2D="false" dtr="false" t="normal">$K$24*($K$14/1000000)/2*($S$38*V48)</f>
        <v>0.24298701038715706</v>
      </c>
      <c r="AZ48" s="103" t="n">
        <f aca="false" ca="false" dt2D="false" dtr="false" t="normal">10*LOG10(AY48)</f>
        <v>-6.14416942319235</v>
      </c>
      <c r="BA48" s="174" t="n">
        <f aca="false" ca="false" dt2D="false" dtr="false" t="normal">$S$9-AE48+$AX$5+AZ48</f>
        <v>111.98955972425395</v>
      </c>
      <c r="BB48" s="0" t="n">
        <f aca="false" ca="false" dt2D="false" dtr="false" t="normal">BB47+$O$34</f>
        <v>52.25</v>
      </c>
      <c r="BC48" s="0" t="n">
        <f aca="false" ca="false" dt2D="false" dtr="false" t="normal">20*LOG10(BB48)</f>
        <v>34.361725895661834</v>
      </c>
      <c r="BD48" s="0" t="n">
        <f aca="false" ca="false" dt2D="false" dtr="false" t="normal">2*$G$8*(BB48/1000)</f>
        <v>6.109715092171691</v>
      </c>
      <c r="BE48" s="74" t="n">
        <f aca="false" ca="false" dt2D="false" dtr="false" t="normal">$S$11-BC48-BD48+$S$18+$S$36</f>
        <v>132.5779433480018</v>
      </c>
      <c r="BF48" s="0" t="n">
        <f aca="false" ca="false" dt2D="false" dtr="false" t="normal">POWER(10, 0.05*(BE48+$C$27))</f>
        <v>0.003148682621290426</v>
      </c>
      <c r="BG48" s="0" t="n">
        <f aca="false" ca="false" dt2D="false" dtr="false" t="normal">BC48+BD48</f>
        <v>40.471440987833525</v>
      </c>
      <c r="BH48" s="0" t="n">
        <f aca="false" ca="false" dt2D="false" dtr="false" t="normal">POWER(10, 0.05*BG48)</f>
        <v>105.57766418798346</v>
      </c>
      <c r="BI48" s="0" t="n">
        <f aca="false" ca="false" dt2D="false" dtr="false" t="normal">BF48*BH48</f>
        <v>0.3324305564251401</v>
      </c>
      <c r="BL48" s="0" t="n">
        <f aca="false" ca="false" dt2D="false" dtr="false" t="normal">BL47+$O$36</f>
        <v>164.5</v>
      </c>
      <c r="BM48" s="0" t="n">
        <f aca="false" ca="false" dt2D="false" dtr="false" t="normal">20*LOG10(BL48)</f>
        <v>44.323318045719866</v>
      </c>
      <c r="BN48" s="0" t="n">
        <f aca="false" ca="false" dt2D="false" dtr="false" t="normal">2*$G$8*(BL48/1000)</f>
        <v>19.235370960042932</v>
      </c>
      <c r="BO48" s="74" t="n">
        <f aca="false" ca="false" dt2D="false" dtr="false" t="normal">$S$12-BM48-BN48+$S$18+$S$36</f>
        <v>115.51129524335217</v>
      </c>
      <c r="BP48" s="0" t="n">
        <f aca="false" ca="false" dt2D="false" dtr="false" t="normal">POWER(10, 0.05*(BO48+$C$27))</f>
        <v>0.0004413635680827991</v>
      </c>
      <c r="BQ48" s="0" t="n">
        <f aca="false" ca="false" dt2D="false" dtr="false" t="normal">BM48+BN48</f>
        <v>63.5586890057628</v>
      </c>
      <c r="BR48" s="0" t="n">
        <f aca="false" ca="false" dt2D="false" dtr="false" t="normal">POWER(10, 0.05*BQ48)</f>
        <v>1506.3796854332888</v>
      </c>
      <c r="BS48" s="0" t="n">
        <f aca="false" ca="false" dt2D="false" dtr="false" t="normal">BP48*BR48</f>
        <v>0.6648611128502809</v>
      </c>
    </row>
    <row outlineLevel="0" r="49">
      <c r="V49" s="0" t="n">
        <f aca="false" ca="false" dt2D="false" dtr="false" t="normal">V48+$O$32</f>
        <v>17</v>
      </c>
      <c r="W49" s="67" t="n">
        <f aca="false" ca="false" dt2D="false" dtr="false" t="normal">20*LOG10(V49)</f>
        <v>24.60897842756548</v>
      </c>
      <c r="X49" s="67" t="n">
        <f aca="false" ca="false" dt2D="false" dtr="false" t="normal">2*$G$8*(V49/1000)</f>
        <v>1.987849886448206</v>
      </c>
      <c r="Y49" s="67" t="n">
        <f aca="false" ca="false" dt2D="false" dtr="false" t="normal">$S$9-W49-X49+$S$18+$S$36</f>
        <v>132.47315593510126</v>
      </c>
      <c r="Z49" s="67" t="n">
        <f aca="false" ca="false" dt2D="false" dtr="false" t="normal">Y49+$C$27</f>
        <v>-50.142209670279215</v>
      </c>
      <c r="AA49" s="186" t="n">
        <f aca="false" ca="false" dt2D="false" dtr="false" t="normal">POWER(10, 0.05*(Y49+$C$27))</f>
        <v>0.003110924824334646</v>
      </c>
      <c r="AB49" s="146" t="n">
        <f aca="false" ca="false" dt2D="false" dtr="false" t="normal">W49+X49</f>
        <v>26.596828314013685</v>
      </c>
      <c r="AC49" s="103" t="n">
        <f aca="false" ca="false" dt2D="false" dtr="false" t="normal">POWER(10, 0.05*AB49)</f>
        <v>21.37181546945537</v>
      </c>
      <c r="AD49" s="65" t="n">
        <f aca="false" ca="false" dt2D="false" dtr="false" t="normal">AA49*AC49</f>
        <v>0.06648611128502792</v>
      </c>
      <c r="AE49" s="103" t="n">
        <f aca="false" ca="false" dt2D="false" dtr="false" t="normal">40*LOG10(V49)</f>
        <v>49.21795685513096</v>
      </c>
      <c r="AF49" s="103" t="n"/>
      <c r="AG49" s="103" t="n">
        <f aca="false" ca="false" dt2D="false" dtr="false" t="normal">$K$24*($K$14/1000000)/2*$O$41*POWER(V49, 2)</f>
        <v>0.16838296039768297</v>
      </c>
      <c r="AH49" s="103" t="n">
        <f aca="false" ca="false" dt2D="false" dtr="false" t="normal">10*LOG10(AG49)</f>
        <v>-7.737018592715316</v>
      </c>
      <c r="AI49" s="187" t="n">
        <f aca="false" ca="false" dt2D="false" dtr="false" t="normal">$S$9-AE49+$AF$5+AH49</f>
        <v>90.00921985860572</v>
      </c>
      <c r="AJ49" s="174" t="n"/>
      <c r="AK49" s="174" t="n"/>
      <c r="AL49" s="174" t="n"/>
      <c r="AM49" s="174" t="n">
        <f aca="false" ca="false" dt2D="false" dtr="false" t="normal">20*LOG10(V49)</f>
        <v>24.60897842756548</v>
      </c>
      <c r="AN49" s="188" t="n">
        <f aca="false" ca="false" dt2D="false" dtr="false" t="normal">$AJ$5+$AK$5+$AL$5-(AE49+X49)+AM49+200</f>
        <v>80.7707573382405</v>
      </c>
      <c r="AO49" s="174" t="n"/>
      <c r="AP49" s="174" t="n">
        <f aca="false" ca="false" dt2D="false" dtr="false" t="normal">10*LOG10(V49)</f>
        <v>12.30448921378274</v>
      </c>
      <c r="AQ49" s="174" t="n">
        <f aca="false" ca="false" dt2D="false" dtr="false" t="normal">$AJ$5+$AO$5+AP49+$AK$5-(AE49+X49)+197</f>
        <v>85.46626812445777</v>
      </c>
      <c r="AR49" s="174" t="n"/>
      <c r="AS49" s="174" t="n"/>
      <c r="AT49" s="174" t="n"/>
      <c r="AU49" s="174" t="n"/>
      <c r="AV49" s="174" t="n"/>
      <c r="AW49" s="174" t="n"/>
      <c r="AX49" s="103" t="n"/>
      <c r="AY49" s="103" t="n">
        <f aca="false" ca="false" dt2D="false" dtr="false" t="normal">$K$24*($K$14/1000000)/2*($S$38*V49)</f>
        <v>0.2484679203958899</v>
      </c>
      <c r="AZ49" s="103" t="n">
        <f aca="false" ca="false" dt2D="false" dtr="false" t="normal">10*LOG10(AY49)</f>
        <v>-6.047296749161034</v>
      </c>
      <c r="BA49" s="174" t="n">
        <f aca="false" ca="false" dt2D="false" dtr="false" t="normal">$S$9-AE49+$AX$5+AZ49</f>
        <v>111.69894170216</v>
      </c>
      <c r="BB49" s="0" t="n">
        <f aca="false" ca="false" dt2D="false" dtr="false" t="normal">BB48+$O$34</f>
        <v>53</v>
      </c>
      <c r="BC49" s="0" t="n">
        <f aca="false" ca="false" dt2D="false" dtr="false" t="normal">20*LOG10(BB49)</f>
        <v>34.48551739201578</v>
      </c>
      <c r="BD49" s="0" t="n">
        <f aca="false" ca="false" dt2D="false" dtr="false" t="normal">2*$G$8*(BB49/1000)</f>
        <v>6.197414351867936</v>
      </c>
      <c r="BE49" s="74" t="n">
        <f aca="false" ca="false" dt2D="false" dtr="false" t="normal">$S$11-BC49-BD49+$S$18+$S$36</f>
        <v>132.36645259195163</v>
      </c>
      <c r="BF49" s="0" t="n">
        <f aca="false" ca="false" dt2D="false" dtr="false" t="normal">POWER(10, 0.05*(BE49+$C$27))</f>
        <v>0.00307294190130494</v>
      </c>
      <c r="BG49" s="0" t="n">
        <f aca="false" ca="false" dt2D="false" dtr="false" t="normal">BC49+BD49</f>
        <v>40.682931743883714</v>
      </c>
      <c r="BH49" s="0" t="n">
        <f aca="false" ca="false" dt2D="false" dtr="false" t="normal">POWER(10, 0.05*BG49)</f>
        <v>108.17990287547322</v>
      </c>
      <c r="BI49" s="0" t="n">
        <f aca="false" ca="false" dt2D="false" dtr="false" t="normal">BF49*BH49</f>
        <v>0.3324305564251404</v>
      </c>
      <c r="BL49" s="0" t="n">
        <f aca="false" ca="false" dt2D="false" dtr="false" t="normal">BL48+$O$36</f>
        <v>166</v>
      </c>
      <c r="BM49" s="0" t="n">
        <f aca="false" ca="false" dt2D="false" dtr="false" t="normal">20*LOG10(BL49)</f>
        <v>44.4021617608011</v>
      </c>
      <c r="BN49" s="0" t="n">
        <f aca="false" ca="false" dt2D="false" dtr="false" t="normal">2*$G$8*(BL49/1000)</f>
        <v>19.410769479435423</v>
      </c>
      <c r="BO49" s="74" t="n">
        <f aca="false" ca="false" dt2D="false" dtr="false" t="normal">$S$12-BM49-BN49+$S$18+$S$36</f>
        <v>115.25705300887843</v>
      </c>
      <c r="BP49" s="0" t="n">
        <f aca="false" ca="false" dt2D="false" dtr="false" t="normal">POWER(10, 0.05*(BO49+$C$27))</f>
        <v>0.0004286317823945999</v>
      </c>
      <c r="BQ49" s="0" t="n">
        <f aca="false" ca="false" dt2D="false" dtr="false" t="normal">BM49+BN49</f>
        <v>63.81293124023652</v>
      </c>
      <c r="BR49" s="0" t="n">
        <f aca="false" ca="false" dt2D="false" dtr="false" t="normal">POWER(10, 0.05*BQ49)</f>
        <v>1551.1241586798778</v>
      </c>
      <c r="BS49" s="0" t="n">
        <f aca="false" ca="false" dt2D="false" dtr="false" t="normal">BP49*BR49</f>
        <v>0.6648611128502803</v>
      </c>
    </row>
    <row outlineLevel="0" r="50">
      <c r="V50" s="0" t="n">
        <f aca="false" ca="false" dt2D="false" dtr="false" t="normal">V49+$O$32</f>
        <v>17.375</v>
      </c>
      <c r="W50" s="67" t="n">
        <f aca="false" ca="false" dt2D="false" dtr="false" t="normal">20*LOG10(V50)</f>
        <v>24.798496265243028</v>
      </c>
      <c r="X50" s="67" t="n">
        <f aca="false" ca="false" dt2D="false" dtr="false" t="normal">2*$G$8*(V50/1000)</f>
        <v>2.031699516296328</v>
      </c>
      <c r="Y50" s="67" t="n">
        <f aca="false" ca="false" dt2D="false" dtr="false" t="normal">$S$9-W50-X50+$S$18+$S$36</f>
        <v>132.2397884675756</v>
      </c>
      <c r="Z50" s="67" t="n">
        <f aca="false" ca="false" dt2D="false" dtr="false" t="normal">Y50+$C$27</f>
        <v>-50.37557713780487</v>
      </c>
      <c r="AA50" s="186" t="n">
        <f aca="false" ca="false" dt2D="false" dtr="false" t="normal">POWER(10, 0.05*(Y50+$C$27))</f>
        <v>0.0030284551274089794</v>
      </c>
      <c r="AB50" s="146" t="n">
        <f aca="false" ca="false" dt2D="false" dtr="false" t="normal">W50+X50</f>
        <v>26.830195781539356</v>
      </c>
      <c r="AC50" s="103" t="n">
        <f aca="false" ca="false" dt2D="false" dtr="false" t="normal">POWER(10, 0.05*AB50)</f>
        <v>21.953804328582148</v>
      </c>
      <c r="AD50" s="65" t="n">
        <f aca="false" ca="false" dt2D="false" dtr="false" t="normal">AA50*AC50</f>
        <v>0.06648611128502806</v>
      </c>
      <c r="AE50" s="103" t="n">
        <f aca="false" ca="false" dt2D="false" dtr="false" t="normal">40*LOG10(V50)</f>
        <v>49.596992530486055</v>
      </c>
      <c r="AF50" s="103" t="n"/>
      <c r="AG50" s="103" t="n">
        <f aca="false" ca="false" dt2D="false" dtr="false" t="normal">$K$24*($K$14/1000000)/2*$O$41*POWER(V50, 2)</f>
        <v>0.17589355416542132</v>
      </c>
      <c r="AH50" s="103" t="n">
        <f aca="false" ca="false" dt2D="false" dtr="false" t="normal">10*LOG10(AG50)</f>
        <v>-7.547500755037763</v>
      </c>
      <c r="AI50" s="187" t="n">
        <f aca="false" ca="false" dt2D="false" dtr="false" t="normal">$S$9-AE50+$AF$5+AH50</f>
        <v>89.81970202092816</v>
      </c>
      <c r="AJ50" s="174" t="n"/>
      <c r="AK50" s="174" t="n"/>
      <c r="AL50" s="174" t="n"/>
      <c r="AM50" s="174" t="n">
        <f aca="false" ca="false" dt2D="false" dtr="false" t="normal">20*LOG10(V50)</f>
        <v>24.798496265243028</v>
      </c>
      <c r="AN50" s="188" t="n">
        <f aca="false" ca="false" dt2D="false" dtr="false" t="normal">$AJ$5+$AK$5+$AL$5-(AE50+X50)+AM50+200</f>
        <v>80.53738987071482</v>
      </c>
      <c r="AO50" s="174" t="n"/>
      <c r="AP50" s="174" t="n">
        <f aca="false" ca="false" dt2D="false" dtr="false" t="normal">10*LOG10(V50)</f>
        <v>12.399248132621514</v>
      </c>
      <c r="AQ50" s="174" t="n">
        <f aca="false" ca="false" dt2D="false" dtr="false" t="normal">$AJ$5+$AO$5+AP50+$AK$5-(AE50+X50)+197</f>
        <v>85.13814173809331</v>
      </c>
      <c r="AR50" s="174" t="n"/>
      <c r="AS50" s="174" t="n"/>
      <c r="AT50" s="174" t="n"/>
      <c r="AU50" s="174" t="n"/>
      <c r="AV50" s="174" t="n"/>
      <c r="AW50" s="174" t="n"/>
      <c r="AX50" s="103" t="n"/>
      <c r="AY50" s="103" t="n">
        <f aca="false" ca="false" dt2D="false" dtr="false" t="normal">$K$24*($K$14/1000000)/2*($S$38*V50)</f>
        <v>0.2539488304046228</v>
      </c>
      <c r="AZ50" s="103" t="n">
        <f aca="false" ca="false" dt2D="false" dtr="false" t="normal">10*LOG10(AY50)</f>
        <v>-5.952537830322258</v>
      </c>
      <c r="BA50" s="174" t="n">
        <f aca="false" ca="false" dt2D="false" dtr="false" t="normal">$S$9-AE50+$AX$5+AZ50</f>
        <v>111.41466494564366</v>
      </c>
      <c r="BB50" s="0" t="n">
        <f aca="false" ca="false" dt2D="false" dtr="false" t="normal">BB49+$O$34</f>
        <v>53.75</v>
      </c>
      <c r="BC50" s="0" t="n">
        <f aca="false" ca="false" dt2D="false" dtr="false" t="normal">20*LOG10(BB50)</f>
        <v>34.60756937175286</v>
      </c>
      <c r="BD50" s="0" t="n">
        <f aca="false" ca="false" dt2D="false" dtr="false" t="normal">2*$G$8*(BB50/1000)</f>
        <v>6.28511361156418</v>
      </c>
      <c r="BE50" s="74" t="n">
        <f aca="false" ca="false" dt2D="false" dtr="false" t="normal">$S$11-BC50-BD50+$S$18+$S$36</f>
        <v>132.1567013525183</v>
      </c>
      <c r="BF50" s="0" t="n">
        <f aca="false" ca="false" dt2D="false" dtr="false" t="normal">POWER(10, 0.05*(BE50+$C$27))</f>
        <v>0.002999623776379958</v>
      </c>
      <c r="BG50" s="0" t="n">
        <f aca="false" ca="false" dt2D="false" dtr="false" t="normal">BC50+BD50</f>
        <v>40.89268298331704</v>
      </c>
      <c r="BH50" s="0" t="n">
        <f aca="false" ca="false" dt2D="false" dtr="false" t="normal">POWER(10, 0.05*BG50)</f>
        <v>110.82408368769764</v>
      </c>
      <c r="BI50" s="0" t="n">
        <f aca="false" ca="false" dt2D="false" dtr="false" t="normal">BF50*BH50</f>
        <v>0.3324305564251401</v>
      </c>
      <c r="BL50" s="0" t="n">
        <f aca="false" ca="false" dt2D="false" dtr="false" t="normal">BL49+$O$36</f>
        <v>167.5</v>
      </c>
      <c r="BM50" s="0" t="n">
        <f aca="false" ca="false" dt2D="false" dtr="false" t="normal">20*LOG10(BL50)</f>
        <v>44.48029622745728</v>
      </c>
      <c r="BN50" s="0" t="n">
        <f aca="false" ca="false" dt2D="false" dtr="false" t="normal">2*$G$8*(BL50/1000)</f>
        <v>19.58616799882791</v>
      </c>
      <c r="BO50" s="74" t="n">
        <f aca="false" ca="false" dt2D="false" dtr="false" t="normal">$S$12-BM50-BN50+$S$18+$S$36</f>
        <v>115.00352002282979</v>
      </c>
      <c r="BP50" s="0" t="n">
        <f aca="false" ca="false" dt2D="false" dtr="false" t="normal">POWER(10, 0.05*(BO50+$C$27))</f>
        <v>0.0004163012557098632</v>
      </c>
      <c r="BQ50" s="0" t="n">
        <f aca="false" ca="false" dt2D="false" dtr="false" t="normal">BM50+BN50</f>
        <v>64.06646422628519</v>
      </c>
      <c r="BR50" s="0" t="n">
        <f aca="false" ca="false" dt2D="false" dtr="false" t="normal">POWER(10, 0.05*BQ50)</f>
        <v>1597.0672769568814</v>
      </c>
      <c r="BS50" s="0" t="n">
        <f aca="false" ca="false" dt2D="false" dtr="false" t="normal">BP50*BR50</f>
        <v>0.6648611128502816</v>
      </c>
    </row>
    <row outlineLevel="0" r="51">
      <c r="R51" s="129" t="s">
        <v>238</v>
      </c>
      <c r="S51" s="227" t="n">
        <f aca="false" ca="false" dt2D="false" dtr="false" t="normal">$S$46+S41+$S$36+$S$18-$S$48</f>
        <v>-48.35178596294378</v>
      </c>
      <c r="T51" s="84" t="s">
        <v>167</v>
      </c>
      <c r="U51" s="103" t="n"/>
      <c r="V51" s="0" t="n">
        <f aca="false" ca="false" dt2D="false" dtr="false" t="normal">V50+$O$32</f>
        <v>17.75</v>
      </c>
      <c r="W51" s="67" t="n">
        <f aca="false" ca="false" dt2D="false" dtr="false" t="normal">20*LOG10(V51)</f>
        <v>24.98396714782226</v>
      </c>
      <c r="X51" s="67" t="n">
        <f aca="false" ca="false" dt2D="false" dtr="false" t="normal">2*$G$8*(V51/1000)</f>
        <v>2.07554914614445</v>
      </c>
      <c r="Y51" s="67" t="n">
        <f aca="false" ca="false" dt2D="false" dtr="false" t="normal">$S$9-W51-X51+$S$18+$S$36</f>
        <v>132.01046795514824</v>
      </c>
      <c r="Z51" s="67" t="n">
        <f aca="false" ca="false" dt2D="false" dtr="false" t="normal">Y51+$C$27</f>
        <v>-50.60489765023223</v>
      </c>
      <c r="AA51" s="186" t="n">
        <f aca="false" ca="false" dt2D="false" dtr="false" t="normal">POWER(10, 0.05*(Y51+$C$27))</f>
        <v>0.0029495456185746004</v>
      </c>
      <c r="AB51" s="146" t="n">
        <f aca="false" ca="false" dt2D="false" dtr="false" t="normal">W51+X51</f>
        <v>27.05951629396671</v>
      </c>
      <c r="AC51" s="103" t="n">
        <f aca="false" ca="false" dt2D="false" dtr="false" t="normal">POWER(10, 0.05*AB51)</f>
        <v>22.541136799626123</v>
      </c>
      <c r="AD51" s="65" t="n">
        <f aca="false" ca="false" dt2D="false" dtr="false" t="normal">AA51*AC51</f>
        <v>0.06648611128502792</v>
      </c>
      <c r="AE51" s="103" t="n">
        <f aca="false" ca="false" dt2D="false" dtr="false" t="normal">40*LOG10(V51)</f>
        <v>49.96793429564452</v>
      </c>
      <c r="AF51" s="103" t="n"/>
      <c r="AG51" s="103" t="n">
        <f aca="false" ca="false" dt2D="false" dtr="false" t="normal">$K$24*($K$14/1000000)/2*$O$41*POWER(V51, 2)</f>
        <v>0.18356801543354667</v>
      </c>
      <c r="AH51" s="103" t="n">
        <f aca="false" ca="false" dt2D="false" dtr="false" t="normal">10*LOG10(AG51)</f>
        <v>-7.362029872458536</v>
      </c>
      <c r="AI51" s="187" t="n">
        <f aca="false" ca="false" dt2D="false" dtr="false" t="normal">$S$9-AE51+$AF$5+AH51</f>
        <v>89.63423113834894</v>
      </c>
      <c r="AJ51" s="174" t="n"/>
      <c r="AK51" s="174" t="n"/>
      <c r="AL51" s="174" t="n"/>
      <c r="AM51" s="174" t="n">
        <f aca="false" ca="false" dt2D="false" dtr="false" t="normal">20*LOG10(V51)</f>
        <v>24.98396714782226</v>
      </c>
      <c r="AN51" s="188" t="n">
        <f aca="false" ca="false" dt2D="false" dtr="false" t="normal">$AJ$5+$AK$5+$AL$5-(AE51+X51)+AM51+200</f>
        <v>80.30806935828747</v>
      </c>
      <c r="AO51" s="174" t="n"/>
      <c r="AP51" s="174" t="n">
        <f aca="false" ca="false" dt2D="false" dtr="false" t="normal">10*LOG10(V51)</f>
        <v>12.49198357391113</v>
      </c>
      <c r="AQ51" s="174" t="n">
        <f aca="false" ca="false" dt2D="false" dtr="false" t="normal">$AJ$5+$AO$5+AP51+$AK$5-(AE51+X51)+197</f>
        <v>84.81608578437636</v>
      </c>
      <c r="AR51" s="174" t="n"/>
      <c r="AS51" s="174" t="n"/>
      <c r="AT51" s="174" t="n"/>
      <c r="AU51" s="174" t="n"/>
      <c r="AV51" s="174" t="n"/>
      <c r="AW51" s="174" t="n"/>
      <c r="AX51" s="103" t="n"/>
      <c r="AY51" s="103" t="n">
        <f aca="false" ca="false" dt2D="false" dtr="false" t="normal">$K$24*($K$14/1000000)/2*($S$38*V51)</f>
        <v>0.25942974041335565</v>
      </c>
      <c r="AZ51" s="103" t="n">
        <f aca="false" ca="false" dt2D="false" dtr="false" t="normal">10*LOG10(AY51)</f>
        <v>-5.8598023890326445</v>
      </c>
      <c r="BA51" s="174" t="n">
        <f aca="false" ca="false" dt2D="false" dtr="false" t="normal">$S$9-AE51+$AX$5+AZ51</f>
        <v>111.13645862177484</v>
      </c>
      <c r="BB51" s="0" t="n">
        <f aca="false" ca="false" dt2D="false" dtr="false" t="normal">BB50+$O$34</f>
        <v>54.5</v>
      </c>
      <c r="BC51" s="0" t="n">
        <f aca="false" ca="false" dt2D="false" dtr="false" t="normal">20*LOG10(BB51)</f>
        <v>34.72793004553285</v>
      </c>
      <c r="BD51" s="0" t="n">
        <f aca="false" ca="false" dt2D="false" dtr="false" t="normal">2*$G$8*(BB51/1000)</f>
        <v>6.372812871260424</v>
      </c>
      <c r="BE51" s="74" t="n">
        <f aca="false" ca="false" dt2D="false" dtr="false" t="normal">$S$11-BC51-BD51+$S$18+$S$36</f>
        <v>131.94864141904205</v>
      </c>
      <c r="BF51" s="0" t="n">
        <f aca="false" ca="false" dt2D="false" dtr="false" t="normal">POWER(10, 0.05*(BE51+$C$27))</f>
        <v>0.002928625170628385</v>
      </c>
      <c r="BG51" s="0" t="n">
        <f aca="false" ca="false" dt2D="false" dtr="false" t="normal">BC51+BD51</f>
        <v>41.10074291679327</v>
      </c>
      <c r="BH51" s="0" t="n">
        <f aca="false" ca="false" dt2D="false" dtr="false" t="normal">POWER(10, 0.05*BG51)</f>
        <v>113.51078989525016</v>
      </c>
      <c r="BI51" s="0" t="n">
        <f aca="false" ca="false" dt2D="false" dtr="false" t="normal">BF51*BH51</f>
        <v>0.33243055642513974</v>
      </c>
      <c r="BJ51" s="230" t="n"/>
      <c r="BK51" s="230" t="n"/>
      <c r="BL51" s="0" t="n">
        <f aca="false" ca="false" dt2D="false" dtr="false" t="normal">BL50+$O$36</f>
        <v>169</v>
      </c>
      <c r="BM51" s="0" t="n">
        <f aca="false" ca="false" dt2D="false" dtr="false" t="normal">20*LOG10(BL51)</f>
        <v>44.55773409227347</v>
      </c>
      <c r="BN51" s="0" t="n">
        <f aca="false" ca="false" dt2D="false" dtr="false" t="normal">2*$G$8*(BL51/1000)</f>
        <v>19.7615665182204</v>
      </c>
      <c r="BO51" s="74" t="n">
        <f aca="false" ca="false" dt2D="false" dtr="false" t="normal">$S$12-BM51-BN51+$S$18+$S$36</f>
        <v>114.75068363862108</v>
      </c>
      <c r="BP51" s="0" t="n">
        <f aca="false" ca="false" dt2D="false" dtr="false" t="normal">POWER(10, 0.05*(BO51+$C$27))</f>
        <v>0.00040435787137624475</v>
      </c>
      <c r="BQ51" s="0" t="n">
        <f aca="false" ca="false" dt2D="false" dtr="false" t="normal">BM51+BN51</f>
        <v>64.31930061049387</v>
      </c>
      <c r="BR51" s="0" t="n">
        <f aca="false" ca="false" dt2D="false" dtr="false" t="normal">POWER(10, 0.05*BQ51)</f>
        <v>1644.2393234176543</v>
      </c>
      <c r="BS51" s="0" t="n">
        <f aca="false" ca="false" dt2D="false" dtr="false" t="normal">BP51*BR51</f>
        <v>0.6648611128502796</v>
      </c>
    </row>
    <row outlineLevel="0" r="52">
      <c r="R52" s="129" t="s">
        <v>239</v>
      </c>
      <c r="S52" s="227" t="n">
        <f aca="false" ca="false" dt2D="false" dtr="false" t="normal">$S$46+S42+$S$36+$S$18-$S$48</f>
        <v>-45.34148600630397</v>
      </c>
      <c r="T52" s="84" t="s">
        <v>167</v>
      </c>
      <c r="U52" s="103" t="n"/>
      <c r="V52" s="0" t="n">
        <f aca="false" ca="false" dt2D="false" dtr="false" t="normal">V51+$O$32</f>
        <v>18.125</v>
      </c>
      <c r="W52" s="67" t="n">
        <f aca="false" ca="false" dt2D="false" dtr="false" t="normal">20*LOG10(V52)</f>
        <v>25.165560304860627</v>
      </c>
      <c r="X52" s="67" t="n">
        <f aca="false" ca="false" dt2D="false" dtr="false" t="normal">2*$G$8*(V52/1000)</f>
        <v>2.1193987759925723</v>
      </c>
      <c r="Y52" s="67" t="n">
        <f aca="false" ca="false" dt2D="false" dtr="false" t="normal">$S$9-W52-X52+$S$18+$S$36</f>
        <v>131.78502516826174</v>
      </c>
      <c r="Z52" s="67" t="n">
        <f aca="false" ca="false" dt2D="false" dtr="false" t="normal">Y52+$C$27</f>
        <v>-50.830340437118736</v>
      </c>
      <c r="AA52" s="186" t="n">
        <f aca="false" ca="false" dt2D="false" dtr="false" t="normal">POWER(10, 0.05*(Y52+$C$27))</f>
        <v>0.0028739749480524313</v>
      </c>
      <c r="AB52" s="146" t="n">
        <f aca="false" ca="false" dt2D="false" dtr="false" t="normal">W52+X52</f>
        <v>27.2849590808532</v>
      </c>
      <c r="AC52" s="103" t="n">
        <f aca="false" ca="false" dt2D="false" dtr="false" t="normal">POWER(10, 0.05*AB52)</f>
        <v>23.133852064396947</v>
      </c>
      <c r="AD52" s="65" t="n">
        <f aca="false" ca="false" dt2D="false" dtr="false" t="normal">AA52*AC52</f>
        <v>0.06648611128502785</v>
      </c>
      <c r="AE52" s="103" t="n">
        <f aca="false" ca="false" dt2D="false" dtr="false" t="normal">40*LOG10(V52)</f>
        <v>50.33112060972125</v>
      </c>
      <c r="AF52" s="103" t="n"/>
      <c r="AG52" s="103" t="n">
        <f aca="false" ca="false" dt2D="false" dtr="false" t="normal">$K$24*($K$14/1000000)/2*$O$41*POWER(V52, 2)</f>
        <v>0.19140634420205907</v>
      </c>
      <c r="AH52" s="103" t="n">
        <f aca="false" ca="false" dt2D="false" dtr="false" t="normal">10*LOG10(AG52)</f>
        <v>-7.180436715420168</v>
      </c>
      <c r="AI52" s="187" t="n">
        <f aca="false" ca="false" dt2D="false" dtr="false" t="normal">$S$9-AE52+$AF$5+AH52</f>
        <v>89.45263798131055</v>
      </c>
      <c r="AJ52" s="174" t="n"/>
      <c r="AK52" s="174" t="n"/>
      <c r="AL52" s="174" t="n"/>
      <c r="AM52" s="174" t="n">
        <f aca="false" ca="false" dt2D="false" dtr="false" t="normal">20*LOG10(V52)</f>
        <v>25.165560304860627</v>
      </c>
      <c r="AN52" s="188" t="n">
        <f aca="false" ca="false" dt2D="false" dtr="false" t="normal">$AJ$5+$AK$5+$AL$5-(AE52+X52)+AM52+200</f>
        <v>80.082626571401</v>
      </c>
      <c r="AO52" s="174" t="n"/>
      <c r="AP52" s="174" t="n">
        <f aca="false" ca="false" dt2D="false" dtr="false" t="normal">10*LOG10(V52)</f>
        <v>12.582780152430313</v>
      </c>
      <c r="AQ52" s="174" t="n">
        <f aca="false" ca="false" dt2D="false" dtr="false" t="normal">$AJ$5+$AO$5+AP52+$AK$5-(AE52+X52)+197</f>
        <v>84.49984641897066</v>
      </c>
      <c r="AR52" s="174" t="n"/>
      <c r="AS52" s="174" t="n"/>
      <c r="AT52" s="174" t="n"/>
      <c r="AU52" s="174" t="n"/>
      <c r="AV52" s="174" t="n"/>
      <c r="AW52" s="174" t="n"/>
      <c r="AX52" s="103" t="n"/>
      <c r="AY52" s="103" t="n">
        <f aca="false" ca="false" dt2D="false" dtr="false" t="normal">$K$24*($K$14/1000000)/2*($S$38*V52)</f>
        <v>0.2649106504220885</v>
      </c>
      <c r="AZ52" s="103" t="n">
        <f aca="false" ca="false" dt2D="false" dtr="false" t="normal">10*LOG10(AY52)</f>
        <v>-5.76900581051346</v>
      </c>
      <c r="BA52" s="174" t="n">
        <f aca="false" ca="false" dt2D="false" dtr="false" t="normal">$S$9-AE52+$AX$5+AZ52</f>
        <v>110.86406888621725</v>
      </c>
      <c r="BB52" s="0" t="n">
        <f aca="false" ca="false" dt2D="false" dtr="false" t="normal">BB51+$O$34</f>
        <v>55.25</v>
      </c>
      <c r="BC52" s="0" t="n">
        <f aca="false" ca="false" dt2D="false" dtr="false" t="normal">20*LOG10(BB52)</f>
        <v>34.846645647142964</v>
      </c>
      <c r="BD52" s="0" t="n">
        <f aca="false" ca="false" dt2D="false" dtr="false" t="normal">2*$G$8*(BB52/1000)</f>
        <v>6.460512130956669</v>
      </c>
      <c r="BE52" s="74" t="n">
        <f aca="false" ca="false" dt2D="false" dtr="false" t="normal">$S$11-BC52-BD52+$S$18+$S$36</f>
        <v>131.7422265577357</v>
      </c>
      <c r="BF52" s="0" t="n">
        <f aca="false" ca="false" dt2D="false" dtr="false" t="normal">POWER(10, 0.05*(BE52+$C$27))</f>
        <v>0.0028598486353720964</v>
      </c>
      <c r="BG52" s="0" t="n">
        <f aca="false" ca="false" dt2D="false" dtr="false" t="normal">BC52+BD52</f>
        <v>41.307157778099636</v>
      </c>
      <c r="BH52" s="0" t="n">
        <f aca="false" ca="false" dt2D="false" dtr="false" t="normal">POWER(10, 0.05*BG52)</f>
        <v>116.24061228747071</v>
      </c>
      <c r="BI52" s="0" t="n">
        <f aca="false" ca="false" dt2D="false" dtr="false" t="normal">BF52*BH52</f>
        <v>0.3324305564251401</v>
      </c>
      <c r="BJ52" s="72" t="n"/>
      <c r="BK52" s="72" t="n"/>
      <c r="BL52" s="0" t="n">
        <f aca="false" ca="false" dt2D="false" dtr="false" t="normal">BL51+$O$36</f>
        <v>170.5</v>
      </c>
      <c r="BM52" s="0" t="n">
        <f aca="false" ca="false" dt2D="false" dtr="false" t="normal">20*LOG10(BL52)</f>
        <v>44.63448766657032</v>
      </c>
      <c r="BN52" s="0" t="n">
        <f aca="false" ca="false" dt2D="false" dtr="false" t="normal">2*$G$8*(BL52/1000)</f>
        <v>19.93696503761289</v>
      </c>
      <c r="BO52" s="74" t="n">
        <f aca="false" ca="false" dt2D="false" dtr="false" t="normal">$S$12-BM52-BN52+$S$18+$S$36</f>
        <v>114.49853154493177</v>
      </c>
      <c r="BP52" s="0" t="n">
        <f aca="false" ca="false" dt2D="false" dtr="false" t="normal">POWER(10, 0.05*(BO52+$C$27))</f>
        <v>0.00039278807752531145</v>
      </c>
      <c r="BQ52" s="0" t="n">
        <f aca="false" ca="false" dt2D="false" dtr="false" t="normal">BM52+BN52</f>
        <v>64.57145270418322</v>
      </c>
      <c r="BR52" s="0" t="n">
        <f aca="false" ca="false" dt2D="false" dtr="false" t="normal">POWER(10, 0.05*BQ52)</f>
        <v>1692.6713179257288</v>
      </c>
      <c r="BS52" s="0" t="n">
        <f aca="false" ca="false" dt2D="false" dtr="false" t="normal">BP52*BR52</f>
        <v>0.6648611128502823</v>
      </c>
    </row>
    <row outlineLevel="0" r="53">
      <c r="R53" s="129" t="s">
        <v>240</v>
      </c>
      <c r="S53" s="227" t="n">
        <f aca="false" ca="false" dt2D="false" dtr="false" t="normal">$S$46+S43+$S$36+$S$18-$S$48</f>
        <v>-42.331186049664154</v>
      </c>
      <c r="T53" s="84" t="s">
        <v>167</v>
      </c>
      <c r="U53" s="103" t="n"/>
      <c r="V53" s="0" t="n">
        <f aca="false" ca="false" dt2D="false" dtr="false" t="normal">V52+$O$32</f>
        <v>18.5</v>
      </c>
      <c r="W53" s="67" t="n">
        <f aca="false" ca="false" dt2D="false" dtr="false" t="normal">20*LOG10(V53)</f>
        <v>25.343434568060275</v>
      </c>
      <c r="X53" s="67" t="n">
        <f aca="false" ca="false" dt2D="false" dtr="false" t="normal">2*$G$8*(V53/1000)</f>
        <v>2.163248405840694</v>
      </c>
      <c r="Y53" s="67" t="n">
        <f aca="false" ca="false" dt2D="false" dtr="false" t="normal">$S$9-W53-X53+$S$18+$S$36</f>
        <v>131.56330127521397</v>
      </c>
      <c r="Z53" s="67" t="n">
        <f aca="false" ca="false" dt2D="false" dtr="false" t="normal">Y53+$C$27</f>
        <v>-51.0520643301665</v>
      </c>
      <c r="AA53" s="186" t="n">
        <f aca="false" ca="false" dt2D="false" dtr="false" t="normal">POWER(10, 0.05*(Y53+$C$27))</f>
        <v>0.002801539715180948</v>
      </c>
      <c r="AB53" s="146" t="n">
        <f aca="false" ca="false" dt2D="false" dtr="false" t="normal">W53+X53</f>
        <v>27.50668297390097</v>
      </c>
      <c r="AC53" s="103" t="n">
        <f aca="false" ca="false" dt2D="false" dtr="false" t="normal">POWER(10, 0.05*AB53)</f>
        <v>23.731989564436212</v>
      </c>
      <c r="AD53" s="65" t="n">
        <f aca="false" ca="false" dt2D="false" dtr="false" t="normal">AA53*AC53</f>
        <v>0.06648611128502785</v>
      </c>
      <c r="AE53" s="103" t="n">
        <f aca="false" ca="false" dt2D="false" dtr="false" t="normal">40*LOG10(V53)</f>
        <v>50.68686913612055</v>
      </c>
      <c r="AF53" s="103" t="n"/>
      <c r="AG53" s="103" t="n">
        <f aca="false" ca="false" dt2D="false" dtr="false" t="normal">$K$24*($K$14/1000000)/2*$O$41*POWER(V53, 2)</f>
        <v>0.19940854047095846</v>
      </c>
      <c r="AH53" s="103" t="n">
        <f aca="false" ca="false" dt2D="false" dtr="false" t="normal">10*LOG10(AG53)</f>
        <v>-7.002562452220518</v>
      </c>
      <c r="AI53" s="187" t="n">
        <f aca="false" ca="false" dt2D="false" dtr="false" t="normal">$S$9-AE53+$AF$5+AH53</f>
        <v>89.27476371811092</v>
      </c>
      <c r="AJ53" s="174" t="n"/>
      <c r="AK53" s="174" t="n"/>
      <c r="AL53" s="174" t="n"/>
      <c r="AM53" s="174" t="n">
        <f aca="false" ca="false" dt2D="false" dtr="false" t="normal">20*LOG10(V53)</f>
        <v>25.343434568060275</v>
      </c>
      <c r="AN53" s="188" t="n">
        <f aca="false" ca="false" dt2D="false" dtr="false" t="normal">$AJ$5+$AK$5+$AL$5-(AE53+X53)+AM53+200</f>
        <v>79.8609026783532</v>
      </c>
      <c r="AO53" s="174" t="n"/>
      <c r="AP53" s="174" t="n">
        <f aca="false" ca="false" dt2D="false" dtr="false" t="normal">10*LOG10(V53)</f>
        <v>12.671717284030137</v>
      </c>
      <c r="AQ53" s="174" t="n">
        <f aca="false" ca="false" dt2D="false" dtr="false" t="normal">$AJ$5+$AO$5+AP53+$AK$5-(AE53+X53)+197</f>
        <v>84.18918539432308</v>
      </c>
      <c r="AR53" s="174" t="n"/>
      <c r="AS53" s="174" t="n"/>
      <c r="AT53" s="174" t="n"/>
      <c r="AU53" s="174" t="n"/>
      <c r="AV53" s="174" t="n"/>
      <c r="AW53" s="174" t="n"/>
      <c r="AX53" s="103" t="n"/>
      <c r="AY53" s="103" t="n">
        <f aca="false" ca="false" dt2D="false" dtr="false" t="normal">$K$24*($K$14/1000000)/2*($S$38*V53)</f>
        <v>0.2703915604308214</v>
      </c>
      <c r="AZ53" s="103" t="n">
        <f aca="false" ca="false" dt2D="false" dtr="false" t="normal">10*LOG10(AY53)</f>
        <v>-5.680068678913635</v>
      </c>
      <c r="BA53" s="174" t="n">
        <f aca="false" ca="false" dt2D="false" dtr="false" t="normal">$S$9-AE53+$AX$5+AZ53</f>
        <v>110.59725749141779</v>
      </c>
      <c r="BB53" s="0" t="n">
        <f aca="false" ca="false" dt2D="false" dtr="false" t="normal">BB52+$O$34</f>
        <v>56</v>
      </c>
      <c r="BC53" s="0" t="n">
        <f aca="false" ca="false" dt2D="false" dtr="false" t="normal">20*LOG10(BB53)</f>
        <v>34.96376054012401</v>
      </c>
      <c r="BD53" s="0" t="n">
        <f aca="false" ca="false" dt2D="false" dtr="false" t="normal">2*$G$8*(BB53/1000)</f>
        <v>6.548211390652913</v>
      </c>
      <c r="BE53" s="74" t="n">
        <f aca="false" ca="false" dt2D="false" dtr="false" t="normal">$S$11-BC53-BD53+$S$18+$S$36</f>
        <v>131.5374124050584</v>
      </c>
      <c r="BF53" s="0" t="n">
        <f aca="false" ca="false" dt2D="false" dtr="false" t="normal">POWER(10, 0.05*(BE53+$C$27))</f>
        <v>0.002793201972019276</v>
      </c>
      <c r="BG53" s="0" t="n">
        <f aca="false" ca="false" dt2D="false" dtr="false" t="normal">BC53+BD53</f>
        <v>41.51197193077692</v>
      </c>
      <c r="BH53" s="0" t="n">
        <f aca="false" ca="false" dt2D="false" dtr="false" t="normal">POWER(10, 0.05*BG53)</f>
        <v>119.0141492649804</v>
      </c>
      <c r="BI53" s="0" t="n">
        <f aca="false" ca="false" dt2D="false" dtr="false" t="normal">BF53*BH53</f>
        <v>0.33243055642513974</v>
      </c>
      <c r="BJ53" s="72" t="n"/>
      <c r="BK53" s="72" t="n"/>
      <c r="BL53" s="0" t="n">
        <f aca="false" ca="false" dt2D="false" dtr="false" t="normal">BL52+$O$36</f>
        <v>172</v>
      </c>
      <c r="BM53" s="0" t="n">
        <f aca="false" ca="false" dt2D="false" dtr="false" t="normal">20*LOG10(BL53)</f>
        <v>44.71056893815097</v>
      </c>
      <c r="BN53" s="0" t="n">
        <f aca="false" ca="false" dt2D="false" dtr="false" t="normal">2*$G$8*(BL53/1000)</f>
        <v>20.112363557005374</v>
      </c>
      <c r="BO53" s="74" t="n">
        <f aca="false" ca="false" dt2D="false" dtr="false" t="normal">$S$12-BM53-BN53+$S$18+$S$36</f>
        <v>114.24705175395862</v>
      </c>
      <c r="BP53" s="0" t="n">
        <f aca="false" ca="false" dt2D="false" dtr="false" t="normal">POWER(10, 0.05*(BO53+$C$27))</f>
        <v>0.0003815788610975816</v>
      </c>
      <c r="BQ53" s="0" t="n">
        <f aca="false" ca="false" dt2D="false" dtr="false" t="normal">BM53+BN53</f>
        <v>64.82293249515635</v>
      </c>
      <c r="BR53" s="0" t="n">
        <f aca="false" ca="false" dt2D="false" dtr="false" t="normal">POWER(10, 0.05*BQ53)</f>
        <v>1742.395034509667</v>
      </c>
      <c r="BS53" s="0" t="n">
        <f aca="false" ca="false" dt2D="false" dtr="false" t="normal">BP53*BR53</f>
        <v>0.6648611128502802</v>
      </c>
    </row>
    <row outlineLevel="0" r="54">
      <c r="R54" s="129" t="s">
        <v>241</v>
      </c>
      <c r="S54" s="227" t="n">
        <f aca="false" ca="false" dt2D="false" dtr="false" t="normal">$S$46+S44+$S$36+$S$18-$S$48</f>
        <v>-39.320886093024335</v>
      </c>
      <c r="T54" s="84" t="s">
        <v>167</v>
      </c>
      <c r="U54" s="103" t="n"/>
      <c r="V54" s="0" t="n">
        <f aca="false" ca="false" dt2D="false" dtr="false" t="normal">V53+$O$32</f>
        <v>18.875</v>
      </c>
      <c r="W54" s="67" t="n">
        <f aca="false" ca="false" dt2D="false" dtr="false" t="normal">20*LOG10(V54)</f>
        <v>25.51773920602452</v>
      </c>
      <c r="X54" s="67" t="n">
        <f aca="false" ca="false" dt2D="false" dtr="false" t="normal">2*$G$8*(V54/1000)</f>
        <v>2.2070980356888166</v>
      </c>
      <c r="Y54" s="67" t="n">
        <f aca="false" ca="false" dt2D="false" dtr="false" t="normal">$S$9-W54-X54+$S$18+$S$36</f>
        <v>131.3451470074016</v>
      </c>
      <c r="Z54" s="67" t="n">
        <f aca="false" ca="false" dt2D="false" dtr="false" t="normal">Y54+$C$27</f>
        <v>-51.27021859797887</v>
      </c>
      <c r="AA54" s="186" t="n">
        <f aca="false" ca="false" dt2D="false" dtr="false" t="normal">POWER(10, 0.05*(Y54+$C$27))</f>
        <v>0.002732052685382203</v>
      </c>
      <c r="AB54" s="146" t="n">
        <f aca="false" ca="false" dt2D="false" dtr="false" t="normal">W54+X54</f>
        <v>27.724837241713335</v>
      </c>
      <c r="AC54" s="103" t="n">
        <f aca="false" ca="false" dt2D="false" dtr="false" t="normal">POWER(10, 0.05*AB54)</f>
        <v>24.33558900264281</v>
      </c>
      <c r="AD54" s="65" t="n">
        <f aca="false" ca="false" dt2D="false" dtr="false" t="normal">AA54*AC54</f>
        <v>0.06648611128502789</v>
      </c>
      <c r="AE54" s="103" t="n">
        <f aca="false" ca="false" dt2D="false" dtr="false" t="normal">40*LOG10(V54)</f>
        <v>51.03547841204904</v>
      </c>
      <c r="AF54" s="103" t="n"/>
      <c r="AG54" s="103" t="n">
        <f aca="false" ca="false" dt2D="false" dtr="false" t="normal">$K$24*($K$14/1000000)/2*$O$41*POWER(V54, 2)</f>
        <v>0.20757460424024488</v>
      </c>
      <c r="AH54" s="103" t="n">
        <f aca="false" ca="false" dt2D="false" dtr="false" t="normal">10*LOG10(AG54)</f>
        <v>-6.828257814256276</v>
      </c>
      <c r="AI54" s="187" t="n">
        <f aca="false" ca="false" dt2D="false" dtr="false" t="normal">$S$9-AE54+$AF$5+AH54</f>
        <v>89.10045908014668</v>
      </c>
      <c r="AJ54" s="174" t="n"/>
      <c r="AK54" s="174" t="n"/>
      <c r="AL54" s="174" t="n"/>
      <c r="AM54" s="174" t="n">
        <f aca="false" ca="false" dt2D="false" dtr="false" t="normal">20*LOG10(V54)</f>
        <v>25.51773920602452</v>
      </c>
      <c r="AN54" s="188" t="n">
        <f aca="false" ca="false" dt2D="false" dtr="false" t="normal">$AJ$5+$AK$5+$AL$5-(AE54+X54)+AM54+200</f>
        <v>79.64274841054083</v>
      </c>
      <c r="AO54" s="174" t="n"/>
      <c r="AP54" s="174" t="n">
        <f aca="false" ca="false" dt2D="false" dtr="false" t="normal">10*LOG10(V54)</f>
        <v>12.75886960301226</v>
      </c>
      <c r="AQ54" s="174" t="n">
        <f aca="false" ca="false" dt2D="false" dtr="false" t="normal">$AJ$5+$AO$5+AP54+$AK$5-(AE54+X54)+197</f>
        <v>83.88387880752859</v>
      </c>
      <c r="AR54" s="174" t="n"/>
      <c r="AS54" s="174" t="n"/>
      <c r="AT54" s="174" t="n"/>
      <c r="AU54" s="174" t="n"/>
      <c r="AV54" s="174" t="n"/>
      <c r="AW54" s="174" t="n"/>
      <c r="AX54" s="103" t="n"/>
      <c r="AY54" s="103" t="n">
        <f aca="false" ca="false" dt2D="false" dtr="false" t="normal">$K$24*($K$14/1000000)/2*($S$38*V54)</f>
        <v>0.27587247043955426</v>
      </c>
      <c r="AZ54" s="103" t="n">
        <f aca="false" ca="false" dt2D="false" dtr="false" t="normal">10*LOG10(AY54)</f>
        <v>-5.592916359931515</v>
      </c>
      <c r="BA54" s="174" t="n">
        <f aca="false" ca="false" dt2D="false" dtr="false" t="normal">$S$9-AE54+$AX$5+AZ54</f>
        <v>110.33580053447145</v>
      </c>
      <c r="BB54" s="0" t="n">
        <f aca="false" ca="false" dt2D="false" dtr="false" t="normal">BB53+$O$34</f>
        <v>56.75</v>
      </c>
      <c r="BC54" s="0" t="n">
        <f aca="false" ca="false" dt2D="false" dtr="false" t="normal">20*LOG10(BB54)</f>
        <v>35.07931731730321</v>
      </c>
      <c r="BD54" s="0" t="n">
        <f aca="false" ca="false" dt2D="false" dtr="false" t="normal">2*$G$8*(BB54/1000)</f>
        <v>6.635910650349158</v>
      </c>
      <c r="BE54" s="74" t="n">
        <f aca="false" ca="false" dt2D="false" dtr="false" t="normal">$S$11-BC54-BD54+$S$18+$S$36</f>
        <v>131.33415636818296</v>
      </c>
      <c r="BF54" s="0" t="n">
        <f aca="false" ca="false" dt2D="false" dtr="false" t="normal">POWER(10, 0.05*(BE54+$C$27))</f>
        <v>0.002728597884848824</v>
      </c>
      <c r="BG54" s="0" t="n">
        <f aca="false" ca="false" dt2D="false" dtr="false" t="normal">BC54+BD54</f>
        <v>41.71522796765237</v>
      </c>
      <c r="BH54" s="0" t="n">
        <f aca="false" ca="false" dt2D="false" dtr="false" t="normal">POWER(10, 0.05*BG54)</f>
        <v>121.83200693331835</v>
      </c>
      <c r="BI54" s="0" t="n">
        <f aca="false" ca="false" dt2D="false" dtr="false" t="normal">BF54*BH54</f>
        <v>0.33243055642513974</v>
      </c>
      <c r="BJ54" s="72" t="n"/>
      <c r="BK54" s="72" t="n"/>
      <c r="BL54" s="0" t="n">
        <f aca="false" ca="false" dt2D="false" dtr="false" t="normal">BL53+$O$36</f>
        <v>173.5</v>
      </c>
      <c r="BM54" s="0" t="n">
        <f aca="false" ca="false" dt2D="false" dtr="false" t="normal">20*LOG10(BL54)</f>
        <v>44.785989582537844</v>
      </c>
      <c r="BN54" s="0" t="n">
        <f aca="false" ca="false" dt2D="false" dtr="false" t="normal">2*$G$8*(BL54/1000)</f>
        <v>20.287762076397865</v>
      </c>
      <c r="BO54" s="74" t="n">
        <f aca="false" ca="false" dt2D="false" dtr="false" t="normal">$S$12-BM54-BN54+$S$18+$S$36</f>
        <v>113.99623259017928</v>
      </c>
      <c r="BP54" s="0" t="n">
        <f aca="false" ca="false" dt2D="false" dtr="false" t="normal">POWER(10, 0.05*(BO54+$C$27))</f>
        <v>0.00037071772324172054</v>
      </c>
      <c r="BQ54" s="0" t="n">
        <f aca="false" ca="false" dt2D="false" dtr="false" t="normal">BM54+BN54</f>
        <v>65.0737516589357</v>
      </c>
      <c r="BR54" s="0" t="n">
        <f aca="false" ca="false" dt2D="false" dtr="false" t="normal">POWER(10, 0.05*BQ54)</f>
        <v>1793.4430192234688</v>
      </c>
      <c r="BS54" s="0" t="n">
        <f aca="false" ca="false" dt2D="false" dtr="false" t="normal">BP54*BR54</f>
        <v>0.6648611128502816</v>
      </c>
    </row>
    <row outlineLevel="0" r="55">
      <c r="V55" s="0" t="n">
        <f aca="false" ca="false" dt2D="false" dtr="false" t="normal">V54+$O$32</f>
        <v>19.25</v>
      </c>
      <c r="W55" s="67" t="n">
        <f aca="false" ca="false" dt2D="false" dtr="false" t="normal">20*LOG10(V55)</f>
        <v>25.688614676890392</v>
      </c>
      <c r="X55" s="67" t="n">
        <f aca="false" ca="false" dt2D="false" dtr="false" t="normal">2*$G$8*(V55/1000)</f>
        <v>2.250947665536939</v>
      </c>
      <c r="Y55" s="67" t="n">
        <f aca="false" ca="false" dt2D="false" dtr="false" t="normal">$S$9-W55-X55+$S$18+$S$36</f>
        <v>131.13042190668764</v>
      </c>
      <c r="Z55" s="67" t="n">
        <f aca="false" ca="false" dt2D="false" dtr="false" t="normal">Y55+$C$27</f>
        <v>-51.48494369869283</v>
      </c>
      <c r="AA55" s="186" t="n">
        <f aca="false" ca="false" dt2D="false" dtr="false" t="normal">POWER(10, 0.05*(Y55+$C$27))</f>
        <v>0.0026653412155344587</v>
      </c>
      <c r="AB55" s="146" t="n">
        <f aca="false" ca="false" dt2D="false" dtr="false" t="normal">W55+X55</f>
        <v>27.93956234242733</v>
      </c>
      <c r="AC55" s="103" t="n">
        <f aca="false" ca="false" dt2D="false" dtr="false" t="normal">POWER(10, 0.05*AB55)</f>
        <v>24.94469034490815</v>
      </c>
      <c r="AD55" s="65" t="n">
        <f aca="false" ca="false" dt2D="false" dtr="false" t="normal">AA55*AC55</f>
        <v>0.06648611128502817</v>
      </c>
      <c r="AE55" s="103" t="n">
        <f aca="false" ca="false" dt2D="false" dtr="false" t="normal">40*LOG10(V55)</f>
        <v>51.377229353780784</v>
      </c>
      <c r="AF55" s="103" t="n"/>
      <c r="AG55" s="103" t="n">
        <f aca="false" ca="false" dt2D="false" dtr="false" t="normal">$K$24*($K$14/1000000)/2*$O$41*POWER(V55, 2)</f>
        <v>0.21590453550991834</v>
      </c>
      <c r="AH55" s="103" t="n">
        <f aca="false" ca="false" dt2D="false" dtr="false" t="normal">10*LOG10(AG55)</f>
        <v>-6.657382343390403</v>
      </c>
      <c r="AI55" s="187" t="n">
        <f aca="false" ca="false" dt2D="false" dtr="false" t="normal">$S$9-AE55+$AF$5+AH55</f>
        <v>88.92958360928078</v>
      </c>
      <c r="AJ55" s="174" t="n"/>
      <c r="AK55" s="174" t="n"/>
      <c r="AL55" s="174" t="n"/>
      <c r="AM55" s="174" t="n">
        <f aca="false" ca="false" dt2D="false" dtr="false" t="normal">20*LOG10(V55)</f>
        <v>25.688614676890392</v>
      </c>
      <c r="AN55" s="188" t="n">
        <f aca="false" ca="false" dt2D="false" dtr="false" t="normal">$AJ$5+$AK$5+$AL$5-(AE55+X55)+AM55+200</f>
        <v>79.42802330982686</v>
      </c>
      <c r="AO55" s="174" t="n"/>
      <c r="AP55" s="174" t="n">
        <f aca="false" ca="false" dt2D="false" dtr="false" t="normal">10*LOG10(V55)</f>
        <v>12.844307338445196</v>
      </c>
      <c r="AQ55" s="174" t="n">
        <f aca="false" ca="false" dt2D="false" dtr="false" t="normal">$AJ$5+$AO$5+AP55+$AK$5-(AE55+X55)+197</f>
        <v>83.58371597138165</v>
      </c>
      <c r="AR55" s="174" t="n"/>
      <c r="AS55" s="174" t="n"/>
      <c r="AT55" s="174" t="n"/>
      <c r="AU55" s="174" t="n"/>
      <c r="AV55" s="174" t="n"/>
      <c r="AW55" s="174" t="n"/>
      <c r="AX55" s="103" t="n"/>
      <c r="AY55" s="103" t="n">
        <f aca="false" ca="false" dt2D="false" dtr="false" t="normal">$K$24*($K$14/1000000)/2*($S$38*V55)</f>
        <v>0.2813533804482871</v>
      </c>
      <c r="AZ55" s="103" t="n">
        <f aca="false" ca="false" dt2D="false" dtr="false" t="normal">10*LOG10(AY55)</f>
        <v>-5.507478624498578</v>
      </c>
      <c r="BA55" s="174" t="n">
        <f aca="false" ca="false" dt2D="false" dtr="false" t="normal">$S$9-AE55+$AX$5+AZ55</f>
        <v>110.07948732817262</v>
      </c>
      <c r="BB55" s="0" t="n">
        <f aca="false" ca="false" dt2D="false" dtr="false" t="normal">BB54+$O$34</f>
        <v>57.5</v>
      </c>
      <c r="BC55" s="0" t="n">
        <f aca="false" ca="false" dt2D="false" dtr="false" t="normal">20*LOG10(BB55)</f>
        <v>35.19335689379261</v>
      </c>
      <c r="BD55" s="0" t="n">
        <f aca="false" ca="false" dt2D="false" dtr="false" t="normal">2*$G$8*(BB55/1000)</f>
        <v>6.723609910045402</v>
      </c>
      <c r="BE55" s="74" t="n">
        <f aca="false" ca="false" dt2D="false" dtr="false" t="normal">$S$11-BC55-BD55+$S$18+$S$36</f>
        <v>131.1324175319973</v>
      </c>
      <c r="BF55" s="0" t="n">
        <f aca="false" ca="false" dt2D="false" dtr="false" t="normal">POWER(10, 0.05*(BE55+$C$27))</f>
        <v>0.0026659536609709854</v>
      </c>
      <c r="BG55" s="0" t="n">
        <f aca="false" ca="false" dt2D="false" dtr="false" t="normal">BC55+BD55</f>
        <v>41.916966803838015</v>
      </c>
      <c r="BH55" s="0" t="n">
        <f aca="false" ca="false" dt2D="false" dtr="false" t="normal">POWER(10, 0.05*BG55)</f>
        <v>124.69479919769607</v>
      </c>
      <c r="BI55" s="0" t="n">
        <f aca="false" ca="false" dt2D="false" dtr="false" t="normal">BF55*BH55</f>
        <v>0.33243055642513974</v>
      </c>
      <c r="BJ55" s="72" t="n"/>
      <c r="BK55" s="72" t="n"/>
      <c r="BL55" s="0" t="n">
        <f aca="false" ca="false" dt2D="false" dtr="false" t="normal">BL54+$O$36</f>
        <v>175</v>
      </c>
      <c r="BM55" s="0" t="n">
        <f aca="false" ca="false" dt2D="false" dtr="false" t="normal">20*LOG10(BL55)</f>
        <v>44.86076097372589</v>
      </c>
      <c r="BN55" s="0" t="n">
        <f aca="false" ca="false" dt2D="false" dtr="false" t="normal">2*$G$8*(BL55/1000)</f>
        <v>20.463160595790352</v>
      </c>
      <c r="BO55" s="74" t="n">
        <f aca="false" ca="false" dt2D="false" dtr="false" t="normal">$S$12-BM55-BN55+$S$18+$S$36</f>
        <v>113.74606267959872</v>
      </c>
      <c r="BP55" s="0" t="n">
        <f aca="false" ca="false" dt2D="false" dtr="false" t="normal">POWER(10, 0.05*(BO55+$C$27))</f>
        <v>0.00036019265600483217</v>
      </c>
      <c r="BQ55" s="0" t="n">
        <f aca="false" ca="false" dt2D="false" dtr="false" t="normal">BM55+BN55</f>
        <v>65.32392156951624</v>
      </c>
      <c r="BR55" s="0" t="n">
        <f aca="false" ca="false" dt2D="false" dtr="false" t="normal">POWER(10, 0.05*BQ55)</f>
        <v>1845.848608421826</v>
      </c>
      <c r="BS55" s="0" t="n">
        <f aca="false" ca="false" dt2D="false" dtr="false" t="normal">BP55*BR55</f>
        <v>0.6648611128502809</v>
      </c>
    </row>
    <row outlineLevel="0" r="56">
      <c r="V56" s="0" t="n">
        <f aca="false" ca="false" dt2D="false" dtr="false" t="normal">V55+$O$32</f>
        <v>19.625</v>
      </c>
      <c r="W56" s="67" t="n">
        <f aca="false" ca="false" dt2D="false" dtr="false" t="normal">20*LOG10(V56)</f>
        <v>25.856193308345805</v>
      </c>
      <c r="X56" s="67" t="n">
        <f aca="false" ca="false" dt2D="false" dtr="false" t="normal">2*$G$8*(V56/1000)</f>
        <v>2.2947972953850613</v>
      </c>
      <c r="Y56" s="67" t="n">
        <f aca="false" ca="false" dt2D="false" dtr="false" t="normal">$S$9-W56-X56+$S$18+$S$36</f>
        <v>130.9189936453841</v>
      </c>
      <c r="Z56" s="67" t="n">
        <f aca="false" ca="false" dt2D="false" dtr="false" t="normal">Y56+$C$27</f>
        <v>-51.696371959996384</v>
      </c>
      <c r="AA56" s="186" t="n">
        <f aca="false" ca="false" dt2D="false" dtr="false" t="normal">POWER(10, 0.05*(Y56+$C$27))</f>
        <v>0.0026012458598753257</v>
      </c>
      <c r="AB56" s="146" t="n">
        <f aca="false" ca="false" dt2D="false" dtr="false" t="normal">W56+X56</f>
        <v>28.150990603730868</v>
      </c>
      <c r="AC56" s="103" t="n">
        <f aca="false" ca="false" dt2D="false" dtr="false" t="normal">POWER(10, 0.05*AB56)</f>
        <v>25.55933382176132</v>
      </c>
      <c r="AD56" s="65" t="n">
        <f aca="false" ca="false" dt2D="false" dtr="false" t="normal">AA56*AC56</f>
        <v>0.06648611128502803</v>
      </c>
      <c r="AE56" s="103" t="n">
        <f aca="false" ca="false" dt2D="false" dtr="false" t="normal">40*LOG10(V56)</f>
        <v>51.71238661669161</v>
      </c>
      <c r="AF56" s="103" t="n"/>
      <c r="AG56" s="103" t="n">
        <f aca="false" ca="false" dt2D="false" dtr="false" t="normal">$K$24*($K$14/1000000)/2*$O$41*POWER(V56, 2)</f>
        <v>0.2243983342799788</v>
      </c>
      <c r="AH56" s="103" t="n">
        <f aca="false" ca="false" dt2D="false" dtr="false" t="normal">10*LOG10(AG56)</f>
        <v>-6.48980371193499</v>
      </c>
      <c r="AI56" s="187" t="n">
        <f aca="false" ca="false" dt2D="false" dtr="false" t="normal">$S$9-AE56+$AF$5+AH56</f>
        <v>88.76200497782537</v>
      </c>
      <c r="AJ56" s="174" t="n"/>
      <c r="AK56" s="174" t="n"/>
      <c r="AL56" s="174" t="n"/>
      <c r="AM56" s="174" t="n">
        <f aca="false" ca="false" dt2D="false" dtr="false" t="normal">20*LOG10(V56)</f>
        <v>25.856193308345805</v>
      </c>
      <c r="AN56" s="188" t="n">
        <f aca="false" ca="false" dt2D="false" dtr="false" t="normal">$AJ$5+$AK$5+$AL$5-(AE56+X56)+AM56+200</f>
        <v>79.21659504852332</v>
      </c>
      <c r="AO56" s="174" t="n"/>
      <c r="AP56" s="174" t="n">
        <f aca="false" ca="false" dt2D="false" dtr="false" t="normal">10*LOG10(V56)</f>
        <v>12.928096654172903</v>
      </c>
      <c r="AQ56" s="174" t="n">
        <f aca="false" ca="false" dt2D="false" dtr="false" t="normal">$AJ$5+$AO$5+AP56+$AK$5-(AE56+X56)+197</f>
        <v>83.28849839435043</v>
      </c>
      <c r="AR56" s="174" t="n"/>
      <c r="AS56" s="174" t="n"/>
      <c r="AT56" s="174" t="n"/>
      <c r="AU56" s="174" t="n"/>
      <c r="AV56" s="174" t="n"/>
      <c r="AW56" s="174" t="n"/>
      <c r="AX56" s="103" t="n"/>
      <c r="AY56" s="103" t="n">
        <f aca="false" ca="false" dt2D="false" dtr="false" t="normal">$K$24*($K$14/1000000)/2*($S$38*V56)</f>
        <v>0.28683429045701997</v>
      </c>
      <c r="AZ56" s="103" t="n">
        <f aca="false" ca="false" dt2D="false" dtr="false" t="normal">10*LOG10(AY56)</f>
        <v>-5.4236893087708715</v>
      </c>
      <c r="BA56" s="174" t="n">
        <f aca="false" ca="false" dt2D="false" dtr="false" t="normal">$S$9-AE56+$AX$5+AZ56</f>
        <v>109.82811938098949</v>
      </c>
      <c r="BB56" s="0" t="n">
        <f aca="false" ca="false" dt2D="false" dtr="false" t="normal">BB55+$O$34</f>
        <v>58.25</v>
      </c>
      <c r="BC56" s="0" t="n">
        <f aca="false" ca="false" dt2D="false" dtr="false" t="normal">20*LOG10(BB56)</f>
        <v>35.30591859396113</v>
      </c>
      <c r="BD56" s="0" t="n">
        <f aca="false" ca="false" dt2D="false" dtr="false" t="normal">2*$G$8*(BB56/1000)</f>
        <v>6.811309169741647</v>
      </c>
      <c r="BE56" s="74" t="n">
        <f aca="false" ca="false" dt2D="false" dtr="false" t="normal">$S$11-BC56-BD56+$S$18+$S$36</f>
        <v>130.93215657213256</v>
      </c>
      <c r="BF56" s="0" t="n">
        <f aca="false" ca="false" dt2D="false" dtr="false" t="normal">POWER(10, 0.05*(BE56+$C$27))</f>
        <v>0.0026051908750149345</v>
      </c>
      <c r="BG56" s="0" t="n">
        <f aca="false" ca="false" dt2D="false" dtr="false" t="normal">BC56+BD56</f>
        <v>42.11722776370278</v>
      </c>
      <c r="BH56" s="0" t="n">
        <f aca="false" ca="false" dt2D="false" dtr="false" t="normal">POWER(10, 0.05*BG56)</f>
        <v>127.60314785888171</v>
      </c>
      <c r="BI56" s="0" t="n">
        <f aca="false" ca="false" dt2D="false" dtr="false" t="normal">BF56*BH56</f>
        <v>0.33243055642514013</v>
      </c>
      <c r="BJ56" s="72" t="n"/>
      <c r="BK56" s="72" t="n"/>
      <c r="BL56" s="0" t="n">
        <f aca="false" ca="false" dt2D="false" dtr="false" t="normal">BL55+$O$36</f>
        <v>176.5</v>
      </c>
      <c r="BM56" s="0" t="n">
        <f aca="false" ca="false" dt2D="false" dtr="false" t="normal">20*LOG10(BL56)</f>
        <v>44.93489419447683</v>
      </c>
      <c r="BN56" s="0" t="n">
        <f aca="false" ca="false" dt2D="false" dtr="false" t="normal">2*$G$8*(BL56/1000)</f>
        <v>20.63855911518284</v>
      </c>
      <c r="BO56" s="74" t="n">
        <f aca="false" ca="false" dt2D="false" dtr="false" t="normal">$S$12-BM56-BN56+$S$18+$S$36</f>
        <v>113.4965309394553</v>
      </c>
      <c r="BP56" s="0" t="n">
        <f aca="false" ca="false" dt2D="false" dtr="false" t="normal">POWER(10, 0.05*(BO56+$C$27))</f>
        <v>0.000349992120236598</v>
      </c>
      <c r="BQ56" s="0" t="n">
        <f aca="false" ca="false" dt2D="false" dtr="false" t="normal">BM56+BN56</f>
        <v>65.57345330965967</v>
      </c>
      <c r="BR56" s="0" t="n">
        <f aca="false" ca="false" dt2D="false" dtr="false" t="normal">POWER(10, 0.05*BQ56)</f>
        <v>1899.6459474596986</v>
      </c>
      <c r="BS56" s="0" t="n">
        <f aca="false" ca="false" dt2D="false" dtr="false" t="normal">BP56*BR56</f>
        <v>0.6648611128502809</v>
      </c>
    </row>
    <row outlineLevel="0" r="57">
      <c r="V57" s="0" t="n">
        <f aca="false" ca="false" dt2D="false" dtr="false" t="normal">V56+$O$32</f>
        <v>20</v>
      </c>
      <c r="W57" s="67" t="n">
        <f aca="false" ca="false" dt2D="false" dtr="false" t="normal">20*LOG10(V57)</f>
        <v>26.020599913279625</v>
      </c>
      <c r="X57" s="67" t="n">
        <f aca="false" ca="false" dt2D="false" dtr="false" t="normal">2*$G$8*(V57/1000)</f>
        <v>2.338646925233183</v>
      </c>
      <c r="Y57" s="67" t="n">
        <f aca="false" ca="false" dt2D="false" dtr="false" t="normal">$S$9-W57-X57+$S$18+$S$36</f>
        <v>130.71073741060215</v>
      </c>
      <c r="Z57" s="67" t="n">
        <f aca="false" ca="false" dt2D="false" dtr="false" t="normal">Y57+$C$27</f>
        <v>-51.904628194778326</v>
      </c>
      <c r="AA57" s="186" t="n">
        <f aca="false" ca="false" dt2D="false" dtr="false" t="normal">POWER(10, 0.05*(Y57+$C$27))</f>
        <v>0.0025396191327409752</v>
      </c>
      <c r="AB57" s="146" t="n">
        <f aca="false" ca="false" dt2D="false" dtr="false" t="normal">W57+X57</f>
        <v>28.35924683851281</v>
      </c>
      <c r="AC57" s="103" t="n">
        <f aca="false" ca="false" dt2D="false" dtr="false" t="normal">POWER(10, 0.05*AB57)</f>
        <v>26.17955993002402</v>
      </c>
      <c r="AD57" s="65" t="n">
        <f aca="false" ca="false" dt2D="false" dtr="false" t="normal">AA57*AC57</f>
        <v>0.06648611128502799</v>
      </c>
      <c r="AE57" s="103" t="n">
        <f aca="false" ca="false" dt2D="false" dtr="false" t="normal">40*LOG10(V57)</f>
        <v>52.04119982655925</v>
      </c>
      <c r="AF57" s="103" t="n"/>
      <c r="AG57" s="103" t="n">
        <f aca="false" ca="false" dt2D="false" dtr="false" t="normal">$K$24*($K$14/1000000)/2*$O$41*POWER(V57, 2)</f>
        <v>0.23305600055042625</v>
      </c>
      <c r="AH57" s="103" t="n">
        <f aca="false" ca="false" dt2D="false" dtr="false" t="normal">10*LOG10(AG57)</f>
        <v>-6.325397107001169</v>
      </c>
      <c r="AI57" s="187" t="n">
        <f aca="false" ca="false" dt2D="false" dtr="false" t="normal">$S$9-AE57+$AF$5+AH57</f>
        <v>88.59759837289157</v>
      </c>
      <c r="AJ57" s="174" t="n"/>
      <c r="AK57" s="174" t="n"/>
      <c r="AL57" s="174" t="n"/>
      <c r="AM57" s="174" t="n">
        <f aca="false" ca="false" dt2D="false" dtr="false" t="normal">20*LOG10(V57)</f>
        <v>26.020599913279625</v>
      </c>
      <c r="AN57" s="188" t="n">
        <f aca="false" ca="false" dt2D="false" dtr="false" t="normal">$AJ$5+$AK$5+$AL$5-(AE57+X57)+AM57+200</f>
        <v>79.00833881374137</v>
      </c>
      <c r="AO57" s="174" t="n"/>
      <c r="AP57" s="174" t="n">
        <f aca="false" ca="false" dt2D="false" dtr="false" t="normal">10*LOG10(V57)</f>
        <v>13.010299956639813</v>
      </c>
      <c r="AQ57" s="174" t="n">
        <f aca="false" ca="false" dt2D="false" dtr="false" t="normal">$AJ$5+$AO$5+AP57+$AK$5-(AE57+X57)+197</f>
        <v>82.99803885710156</v>
      </c>
      <c r="AR57" s="174" t="n"/>
      <c r="AS57" s="174" t="n"/>
      <c r="AT57" s="174" t="n"/>
      <c r="AU57" s="174" t="n"/>
      <c r="AV57" s="174" t="n"/>
      <c r="AW57" s="174" t="n"/>
      <c r="AX57" s="103" t="n"/>
      <c r="AY57" s="103" t="n">
        <f aca="false" ca="false" dt2D="false" dtr="false" t="normal">$K$24*($K$14/1000000)/2*($S$38*V57)</f>
        <v>0.2923152004657529</v>
      </c>
      <c r="AZ57" s="103" t="n">
        <f aca="false" ca="false" dt2D="false" dtr="false" t="normal">10*LOG10(AY57)</f>
        <v>-5.341486006303961</v>
      </c>
      <c r="BA57" s="174" t="n">
        <f aca="false" ca="false" dt2D="false" dtr="false" t="normal">$S$9-AE57+$AX$5+AZ57</f>
        <v>109.58150947358877</v>
      </c>
      <c r="BB57" s="0" t="n">
        <f aca="false" ca="false" dt2D="false" dtr="false" t="normal">BB56+$O$34</f>
        <v>59</v>
      </c>
      <c r="BC57" s="0" t="n">
        <f aca="false" ca="false" dt2D="false" dtr="false" t="normal">20*LOG10(BB57)</f>
        <v>35.417040232842886</v>
      </c>
      <c r="BD57" s="0" t="n">
        <f aca="false" ca="false" dt2D="false" dtr="false" t="normal">2*$G$8*(BB57/1000)</f>
        <v>6.89900842943789</v>
      </c>
      <c r="BE57" s="74" t="n">
        <f aca="false" ca="false" dt2D="false" dtr="false" t="normal">$S$11-BC57-BD57+$S$18+$S$36</f>
        <v>130.73333567355456</v>
      </c>
      <c r="BF57" s="0" t="n">
        <f aca="false" ca="false" dt2D="false" dtr="false" t="normal">POWER(10, 0.05*(BE57+$C$27))</f>
        <v>0.0025462351163429513</v>
      </c>
      <c r="BG57" s="0" t="n">
        <f aca="false" ca="false" dt2D="false" dtr="false" t="normal">BC57+BD57</f>
        <v>42.31604866228078</v>
      </c>
      <c r="BH57" s="0" t="n">
        <f aca="false" ca="false" dt2D="false" dtr="false" t="normal">POWER(10, 0.05*BG57)</f>
        <v>130.55768271022666</v>
      </c>
      <c r="BI57" s="0" t="n">
        <f aca="false" ca="false" dt2D="false" dtr="false" t="normal">BF57*BH57</f>
        <v>0.3324305564251401</v>
      </c>
      <c r="BJ57" s="72" t="n"/>
      <c r="BK57" s="72" t="n"/>
      <c r="BL57" s="0" t="n">
        <f aca="false" ca="false" dt2D="false" dtr="false" t="normal">BL56+$O$36</f>
        <v>178</v>
      </c>
      <c r="BM57" s="0" t="n">
        <f aca="false" ca="false" dt2D="false" dtr="false" t="normal">20*LOG10(BL57)</f>
        <v>45.00840004617788</v>
      </c>
      <c r="BN57" s="0" t="n">
        <f aca="false" ca="false" dt2D="false" dtr="false" t="normal">2*$G$8*(BL57/1000)</f>
        <v>20.81395763457533</v>
      </c>
      <c r="BO57" s="74" t="n">
        <f aca="false" ca="false" dt2D="false" dtr="false" t="normal">$S$12-BM57-BN57+$S$18+$S$36</f>
        <v>113.24762656836175</v>
      </c>
      <c r="BP57" s="0" t="n">
        <f aca="false" ca="false" dt2D="false" dtr="false" t="normal">POWER(10, 0.05*(BO57+$C$27))</f>
        <v>0.0003401050246350994</v>
      </c>
      <c r="BQ57" s="0" t="n">
        <f aca="false" ca="false" dt2D="false" dtr="false" t="normal">BM57+BN57</f>
        <v>65.82235768075321</v>
      </c>
      <c r="BR57" s="0" t="n">
        <f aca="false" ca="false" dt2D="false" dtr="false" t="normal">POWER(10, 0.05*BQ57)</f>
        <v>1954.870009825975</v>
      </c>
      <c r="BS57" s="0" t="n">
        <f aca="false" ca="false" dt2D="false" dtr="false" t="normal">BP57*BR57</f>
        <v>0.6648611128502803</v>
      </c>
    </row>
    <row outlineLevel="0" r="58">
      <c r="W58" s="23" t="n"/>
      <c r="X58" s="165" t="n"/>
      <c r="Y58" s="165" t="n"/>
      <c r="Z58" s="165" t="n"/>
      <c r="AA58" s="231" t="n"/>
      <c r="AB58" s="72" t="n"/>
      <c r="AC58" s="72" t="n"/>
      <c r="AD58" s="72" t="n"/>
      <c r="AE58" s="72" t="n"/>
      <c r="AF58" s="72" t="n"/>
      <c r="AG58" s="72" t="n"/>
      <c r="AH58" s="72" t="n"/>
      <c r="AI58" s="72" t="n"/>
      <c r="AJ58" s="72" t="n"/>
      <c r="AK58" s="72" t="n"/>
      <c r="AL58" s="72" t="n"/>
      <c r="AM58" s="72" t="n"/>
      <c r="AN58" s="72" t="n"/>
      <c r="AO58" s="72" t="n"/>
      <c r="AP58" s="72" t="n"/>
      <c r="AQ58" s="72" t="n"/>
      <c r="AR58" s="72" t="n"/>
      <c r="AS58" s="72" t="n"/>
      <c r="AT58" s="72" t="n"/>
      <c r="AU58" s="72" t="n"/>
      <c r="AV58" s="72" t="n"/>
      <c r="AW58" s="72" t="n"/>
      <c r="AX58" s="72" t="n"/>
      <c r="AY58" s="72" t="n"/>
      <c r="AZ58" s="72" t="n"/>
      <c r="BA58" s="72" t="n"/>
      <c r="BB58" s="0" t="n">
        <f aca="false" ca="false" dt2D="false" dtr="false" t="normal">BB57+$O$34</f>
        <v>59.75</v>
      </c>
      <c r="BC58" s="0" t="n">
        <f aca="false" ca="false" dt2D="false" dtr="false" t="normal">20*LOG10(BB58)</f>
        <v>35.526758192403506</v>
      </c>
      <c r="BD58" s="0" t="n">
        <f aca="false" ca="false" dt2D="false" dtr="false" t="normal">2*$G$8*(BB58/1000)</f>
        <v>6.986707689134135</v>
      </c>
      <c r="BE58" s="74" t="n">
        <f aca="false" ca="false" dt2D="false" dtr="false" t="normal">$S$11-BC58-BD58+$S$18+$S$36</f>
        <v>130.53591845429767</v>
      </c>
      <c r="BF58" s="0" t="n">
        <f aca="false" ca="false" dt2D="false" dtr="false" t="normal">POWER(10, 0.05*(BE58+$C$27))</f>
        <v>0.0024890157368118787</v>
      </c>
      <c r="BG58" s="0" t="n">
        <f aca="false" ca="false" dt2D="false" dtr="false" t="normal">BC58+BD58</f>
        <v>42.51346588153764</v>
      </c>
      <c r="BH58" s="0" t="n">
        <f aca="false" ca="false" dt2D="false" dtr="false" t="normal">POWER(10, 0.05*BG58)</f>
        <v>133.5590416358483</v>
      </c>
      <c r="BI58" s="0" t="n">
        <f aca="false" ca="false" dt2D="false" dtr="false" t="normal">BF58*BH58</f>
        <v>0.33243055642513936</v>
      </c>
      <c r="BJ58" s="72" t="n"/>
      <c r="BK58" s="72" t="n"/>
      <c r="BL58" s="0" t="n">
        <f aca="false" ca="false" dt2D="false" dtr="false" t="normal">BL57+$O$36</f>
        <v>179.5</v>
      </c>
      <c r="BM58" s="0" t="n">
        <f aca="false" ca="false" dt2D="false" dtr="false" t="normal">20*LOG10(BL58)</f>
        <v>45.081289058286764</v>
      </c>
      <c r="BN58" s="0" t="n">
        <f aca="false" ca="false" dt2D="false" dtr="false" t="normal">2*$G$8*(BL58/1000)</f>
        <v>20.98935615396782</v>
      </c>
      <c r="BO58" s="74" t="n">
        <f aca="false" ca="false" dt2D="false" dtr="false" t="normal">$S$12-BM58-BN58+$S$18+$S$36</f>
        <v>112.99933903686038</v>
      </c>
      <c r="BP58" s="0" t="n">
        <f aca="false" ca="false" dt2D="false" dtr="false" t="normal">POWER(10, 0.05*(BO58+$C$27))</f>
        <v>0.000330520705867099</v>
      </c>
      <c r="BQ58" s="0" t="n">
        <f aca="false" ca="false" dt2D="false" dtr="false" t="normal">BM58+BN58</f>
        <v>66.07064521225459</v>
      </c>
      <c r="BR58" s="0" t="n">
        <f aca="false" ca="false" dt2D="false" dtr="false" t="normal">POWER(10, 0.05*BQ58)</f>
        <v>2011.556616721068</v>
      </c>
      <c r="BS58" s="0" t="n">
        <f aca="false" ca="false" dt2D="false" dtr="false" t="normal">BP58*BR58</f>
        <v>0.6648611128502808</v>
      </c>
    </row>
    <row outlineLevel="0" r="59">
      <c r="W59" s="23" t="n"/>
      <c r="X59" s="165" t="n"/>
      <c r="Y59" s="165" t="s">
        <v>18</v>
      </c>
      <c r="Z59" s="165" t="n"/>
      <c r="AA59" s="232" t="n"/>
      <c r="AB59" s="72" t="n"/>
      <c r="AC59" s="72" t="n"/>
      <c r="AD59" s="72" t="n"/>
      <c r="AE59" s="72" t="n"/>
      <c r="AF59" s="72" t="n"/>
      <c r="AG59" s="72" t="n"/>
      <c r="AH59" s="72" t="n"/>
      <c r="AI59" s="72" t="n"/>
      <c r="AJ59" s="72" t="n"/>
      <c r="AK59" s="72" t="n"/>
      <c r="AL59" s="72" t="n"/>
      <c r="AM59" s="72" t="n"/>
      <c r="AN59" s="72" t="n"/>
      <c r="AO59" s="72" t="n"/>
      <c r="AP59" s="72" t="n"/>
      <c r="AQ59" s="72" t="n"/>
      <c r="AR59" s="72" t="n"/>
      <c r="AS59" s="72" t="n"/>
      <c r="AT59" s="72" t="n"/>
      <c r="AU59" s="72" t="n"/>
      <c r="AV59" s="72" t="n"/>
      <c r="AW59" s="72" t="n"/>
      <c r="AX59" s="72" t="n"/>
      <c r="AY59" s="72" t="n"/>
      <c r="AZ59" s="72" t="n"/>
      <c r="BA59" s="72" t="n"/>
      <c r="BB59" s="0" t="n">
        <f aca="false" ca="false" dt2D="false" dtr="false" t="normal">BB58+$O$34</f>
        <v>60.5</v>
      </c>
      <c r="BC59" s="0" t="n">
        <f aca="false" ca="false" dt2D="false" dtr="false" t="normal">20*LOG10(BB59)</f>
        <v>35.635107493049375</v>
      </c>
      <c r="BD59" s="0" t="n">
        <f aca="false" ca="false" dt2D="false" dtr="false" t="normal">2*$G$8*(BB59/1000)</f>
        <v>7.074406948830379</v>
      </c>
      <c r="BE59" s="74" t="n">
        <f aca="false" ca="false" dt2D="false" dtr="false" t="normal">$S$11-BC59-BD59+$S$18+$S$36</f>
        <v>130.33986989395558</v>
      </c>
      <c r="BF59" s="0" t="n">
        <f aca="false" ca="false" dt2D="false" dtr="false" t="normal">POWER(10, 0.05*(BE59+$C$27))</f>
        <v>0.002433465617298787</v>
      </c>
      <c r="BG59" s="0" t="n">
        <f aca="false" ca="false" dt2D="false" dtr="false" t="normal">BC59+BD59</f>
        <v>42.709514441879755</v>
      </c>
      <c r="BH59" s="0" t="n">
        <f aca="false" ca="false" dt2D="false" dtr="false" t="normal">POWER(10, 0.05*BG59)</f>
        <v>136.60787070998236</v>
      </c>
      <c r="BI59" s="0" t="n">
        <f aca="false" ca="false" dt2D="false" dtr="false" t="normal">BF59*BH59</f>
        <v>0.3324305564251401</v>
      </c>
      <c r="BJ59" s="72" t="n"/>
      <c r="BK59" s="72" t="n"/>
      <c r="BL59" s="0" t="n">
        <f aca="false" ca="false" dt2D="false" dtr="false" t="normal">BL58+$O$36</f>
        <v>181</v>
      </c>
      <c r="BM59" s="0" t="n">
        <f aca="false" ca="false" dt2D="false" dtr="false" t="normal">20*LOG10(BL59)</f>
        <v>45.153571497383695</v>
      </c>
      <c r="BN59" s="0" t="n">
        <f aca="false" ca="false" dt2D="false" dtr="false" t="normal">2*$G$8*(BL59/1000)</f>
        <v>21.164754673360306</v>
      </c>
      <c r="BO59" s="74" t="n">
        <f aca="false" ca="false" dt2D="false" dtr="false" t="normal">$S$12-BM59-BN59+$S$18+$S$36</f>
        <v>112.75165807837097</v>
      </c>
      <c r="BP59" s="0" t="n">
        <f aca="false" ca="false" dt2D="false" dtr="false" t="normal">POWER(10, 0.05*(BO59+$C$27))</f>
        <v>0.0003212289096999511</v>
      </c>
      <c r="BQ59" s="0" t="n">
        <f aca="false" ca="false" dt2D="false" dtr="false" t="normal">BM59+BN59</f>
        <v>66.318326170744</v>
      </c>
      <c r="BR59" s="0" t="n">
        <f aca="false" ca="false" dt2D="false" dtr="false" t="normal">POWER(10, 0.05*BQ59)</f>
        <v>2069.742457088638</v>
      </c>
      <c r="BS59" s="0" t="n">
        <f aca="false" ca="false" dt2D="false" dtr="false" t="normal">BP59*BR59</f>
        <v>0.664861112850281</v>
      </c>
    </row>
    <row outlineLevel="0" r="60">
      <c r="W60" s="23" t="n"/>
      <c r="X60" s="165" t="n"/>
      <c r="Y60" s="165" t="n"/>
      <c r="Z60" s="165" t="n"/>
      <c r="AA60" s="232" t="n"/>
      <c r="AB60" s="72" t="n"/>
      <c r="AC60" s="72" t="n"/>
      <c r="AD60" s="72" t="n"/>
      <c r="AE60" s="72" t="n"/>
      <c r="AF60" s="72" t="n"/>
      <c r="AG60" s="72" t="n"/>
      <c r="AH60" s="72" t="n"/>
      <c r="AI60" s="72" t="n"/>
      <c r="AJ60" s="72" t="n"/>
      <c r="AK60" s="72" t="n"/>
      <c r="AL60" s="72" t="n"/>
      <c r="AM60" s="72" t="n"/>
      <c r="AN60" s="72" t="n"/>
      <c r="AO60" s="72" t="n"/>
      <c r="AP60" s="72" t="n"/>
      <c r="AQ60" s="72" t="n"/>
      <c r="AR60" s="72" t="n"/>
      <c r="AS60" s="72" t="n"/>
      <c r="AT60" s="72" t="n"/>
      <c r="AU60" s="72" t="n"/>
      <c r="AV60" s="72" t="n"/>
      <c r="AW60" s="72" t="n"/>
      <c r="AX60" s="72" t="n"/>
      <c r="AY60" s="72" t="n"/>
      <c r="AZ60" s="72" t="n"/>
      <c r="BA60" s="72" t="n"/>
      <c r="BB60" s="0" t="n">
        <f aca="false" ca="false" dt2D="false" dtr="false" t="normal">BB59+$O$34</f>
        <v>61.25</v>
      </c>
      <c r="BC60" s="0" t="n">
        <f aca="false" ca="false" dt2D="false" dtr="false" t="normal">20*LOG10(BB60)</f>
        <v>35.7421218607314</v>
      </c>
      <c r="BD60" s="0" t="n">
        <f aca="false" ca="false" dt2D="false" dtr="false" t="normal">2*$G$8*(BB60/1000)</f>
        <v>7.162106208526623</v>
      </c>
      <c r="BE60" s="74" t="n">
        <f aca="false" ca="false" dt2D="false" dtr="false" t="normal">$S$11-BC60-BD60+$S$18+$S$36</f>
        <v>130.14515626657732</v>
      </c>
      <c r="BF60" s="0" t="n">
        <f aca="false" ca="false" dt2D="false" dtr="false" t="normal">POWER(10, 0.05*(BE60+$C$27))</f>
        <v>0.0023795209513823704</v>
      </c>
      <c r="BG60" s="0" t="n">
        <f aca="false" ca="false" dt2D="false" dtr="false" t="normal">BC60+BD60</f>
        <v>42.904228069258025</v>
      </c>
      <c r="BH60" s="0" t="n">
        <f aca="false" ca="false" dt2D="false" dtr="false" t="normal">POWER(10, 0.05*BG60)</f>
        <v>139.70482429751945</v>
      </c>
      <c r="BI60" s="0" t="n">
        <f aca="false" ca="false" dt2D="false" dtr="false" t="normal">BF60*BH60</f>
        <v>0.3324305564251404</v>
      </c>
      <c r="BJ60" s="72" t="n"/>
      <c r="BK60" s="72" t="n"/>
      <c r="BL60" s="0" t="n">
        <f aca="false" ca="false" dt2D="false" dtr="false" t="normal">BL59+$O$36</f>
        <v>182.5</v>
      </c>
      <c r="BM60" s="0" t="n">
        <f aca="false" ca="false" dt2D="false" dtr="false" t="normal">20*LOG10(BL60)</f>
        <v>45.225257375849864</v>
      </c>
      <c r="BN60" s="0" t="n">
        <f aca="false" ca="false" dt2D="false" dtr="false" t="normal">2*$G$8*(BL60/1000)</f>
        <v>21.340153192752798</v>
      </c>
      <c r="BO60" s="74" t="n">
        <f aca="false" ca="false" dt2D="false" dtr="false" t="normal">$S$12-BM60-BN60+$S$18+$S$36</f>
        <v>112.50457368051228</v>
      </c>
      <c r="BP60" s="0" t="n">
        <f aca="false" ca="false" dt2D="false" dtr="false" t="normal">POWER(10, 0.05*(BO60+$C$27))</f>
        <v>0.0003122197730864894</v>
      </c>
      <c r="BQ60" s="0" t="n">
        <f aca="false" ca="false" dt2D="false" dtr="false" t="normal">BM60+BN60</f>
        <v>66.56541056860266</v>
      </c>
      <c r="BR60" s="0" t="n">
        <f aca="false" ca="false" dt2D="false" dtr="false" t="normal">POWER(10, 0.05*BQ60)</f>
        <v>2129.4651081118514</v>
      </c>
      <c r="BS60" s="0" t="n">
        <f aca="false" ca="false" dt2D="false" dtr="false" t="normal">BP60*BR60</f>
        <v>0.6648611128502788</v>
      </c>
    </row>
    <row outlineLevel="0" r="61">
      <c r="W61" s="23" t="n"/>
      <c r="X61" s="165" t="n"/>
      <c r="Y61" s="165" t="n"/>
      <c r="Z61" s="165" t="n"/>
      <c r="AA61" s="232" t="n"/>
      <c r="AB61" s="72" t="n"/>
      <c r="AC61" s="72" t="n"/>
      <c r="AD61" s="72" t="n"/>
      <c r="AE61" s="72" t="n"/>
      <c r="AF61" s="72" t="n"/>
      <c r="AG61" s="72" t="n"/>
      <c r="AH61" s="72" t="n"/>
      <c r="AI61" s="72" t="n"/>
      <c r="AJ61" s="72" t="n"/>
      <c r="AK61" s="72" t="n"/>
      <c r="AL61" s="72" t="n"/>
      <c r="AM61" s="72" t="n"/>
      <c r="AN61" s="72" t="n"/>
      <c r="AO61" s="72" t="n"/>
      <c r="AP61" s="72" t="n"/>
      <c r="AQ61" s="72" t="n"/>
      <c r="AR61" s="72" t="n"/>
      <c r="AS61" s="72" t="n"/>
      <c r="AT61" s="72" t="n"/>
      <c r="AU61" s="72" t="n"/>
      <c r="AV61" s="72" t="n"/>
      <c r="AW61" s="72" t="n"/>
      <c r="AX61" s="72" t="n"/>
      <c r="AY61" s="72" t="n"/>
      <c r="AZ61" s="72" t="n"/>
      <c r="BA61" s="72" t="n"/>
      <c r="BB61" s="0" t="n">
        <f aca="false" ca="false" dt2D="false" dtr="false" t="normal">BB60+$O$34</f>
        <v>62</v>
      </c>
      <c r="BC61" s="0" t="n">
        <f aca="false" ca="false" dt2D="false" dtr="false" t="normal">20*LOG10(BB61)</f>
        <v>35.84783378996508</v>
      </c>
      <c r="BD61" s="0" t="n">
        <f aca="false" ca="false" dt2D="false" dtr="false" t="normal">2*$G$8*(BB61/1000)</f>
        <v>7.249805468222868</v>
      </c>
      <c r="BE61" s="74" t="n">
        <f aca="false" ca="false" dt2D="false" dtr="false" t="normal">$S$11-BC61-BD61+$S$18+$S$36</f>
        <v>129.9517450776474</v>
      </c>
      <c r="BF61" s="0" t="n">
        <f aca="false" ca="false" dt2D="false" dtr="false" t="normal">POWER(10, 0.05*(BE61+$C$27))</f>
        <v>0.0023271210447275586</v>
      </c>
      <c r="BG61" s="0" t="n">
        <f aca="false" ca="false" dt2D="false" dtr="false" t="normal">BC61+BD61</f>
        <v>43.09763925818795</v>
      </c>
      <c r="BH61" s="0" t="n">
        <f aca="false" ca="false" dt2D="false" dtr="false" t="normal">POWER(10, 0.05*BG61)</f>
        <v>142.85056515573666</v>
      </c>
      <c r="BI61" s="0" t="n">
        <f aca="false" ca="false" dt2D="false" dtr="false" t="normal">BF61*BH61</f>
        <v>0.3324305564251401</v>
      </c>
      <c r="BJ61" s="72" t="n"/>
      <c r="BK61" s="72" t="n"/>
      <c r="BL61" s="0" t="n">
        <f aca="false" ca="false" dt2D="false" dtr="false" t="normal">BL60+$O$36</f>
        <v>184</v>
      </c>
      <c r="BM61" s="0" t="n">
        <f aca="false" ca="false" dt2D="false" dtr="false" t="normal">20*LOG10(BL61)</f>
        <v>45.29635646019073</v>
      </c>
      <c r="BN61" s="0" t="n">
        <f aca="false" ca="false" dt2D="false" dtr="false" t="normal">2*$G$8*(BL61/1000)</f>
        <v>21.515551712145285</v>
      </c>
      <c r="BO61" s="74" t="n">
        <f aca="false" ca="false" dt2D="false" dtr="false" t="normal">$S$12-BM61-BN61+$S$18+$S$36</f>
        <v>112.25807607677895</v>
      </c>
      <c r="BP61" s="0" t="n">
        <f aca="false" ca="false" dt2D="false" dtr="false" t="normal">POWER(10, 0.05*(BO61+$C$27))</f>
        <v>0.0003034838071480691</v>
      </c>
      <c r="BQ61" s="0" t="n">
        <f aca="false" ca="false" dt2D="false" dtr="false" t="normal">BM61+BN61</f>
        <v>66.81190817233602</v>
      </c>
      <c r="BR61" s="0" t="n">
        <f aca="false" ca="false" dt2D="false" dtr="false" t="normal">POWER(10, 0.05*BQ61)</f>
        <v>2190.7630561847295</v>
      </c>
      <c r="BS61" s="0" t="n">
        <f aca="false" ca="false" dt2D="false" dtr="false" t="normal">BP61*BR61</f>
        <v>0.6648611128502809</v>
      </c>
    </row>
    <row outlineLevel="0" r="62">
      <c r="W62" s="23" t="n"/>
      <c r="X62" s="165" t="n"/>
      <c r="Y62" s="165" t="n"/>
      <c r="Z62" s="165" t="n"/>
      <c r="AA62" s="232" t="n"/>
      <c r="AB62" s="72" t="n"/>
      <c r="AC62" s="72" t="n"/>
      <c r="AD62" s="72" t="n"/>
      <c r="AE62" s="72" t="n"/>
      <c r="AF62" s="72" t="n"/>
      <c r="AG62" s="72" t="n"/>
      <c r="AH62" s="72" t="n"/>
      <c r="AI62" s="72" t="n"/>
      <c r="AJ62" s="72" t="n"/>
      <c r="AK62" s="72" t="n"/>
      <c r="AL62" s="72" t="n"/>
      <c r="AM62" s="72" t="n"/>
      <c r="AN62" s="72" t="n"/>
      <c r="AO62" s="72" t="n"/>
      <c r="AP62" s="72" t="n"/>
      <c r="AQ62" s="72" t="n"/>
      <c r="AR62" s="72" t="n"/>
      <c r="AS62" s="72" t="n"/>
      <c r="AT62" s="72" t="n"/>
      <c r="AU62" s="72" t="n"/>
      <c r="AV62" s="72" t="n"/>
      <c r="AW62" s="72" t="n"/>
      <c r="AX62" s="72" t="n"/>
      <c r="AY62" s="72" t="n"/>
      <c r="AZ62" s="72" t="n"/>
      <c r="BA62" s="72" t="n"/>
      <c r="BB62" s="0" t="n">
        <f aca="false" ca="false" dt2D="false" dtr="false" t="normal">BB61+$O$34</f>
        <v>62.75</v>
      </c>
      <c r="BC62" s="0" t="n">
        <f aca="false" ca="false" dt2D="false" dtr="false" t="normal">20*LOG10(BB62)</f>
        <v>35.95227460306151</v>
      </c>
      <c r="BD62" s="0" t="n">
        <f aca="false" ca="false" dt2D="false" dtr="false" t="normal">2*$G$8*(BB62/1000)</f>
        <v>7.337504727919113</v>
      </c>
      <c r="BE62" s="74" t="n">
        <f aca="false" ca="false" dt2D="false" dtr="false" t="normal">$S$11-BC62-BD62+$S$18+$S$36</f>
        <v>129.7596050048547</v>
      </c>
      <c r="BF62" s="0" t="n">
        <f aca="false" ca="false" dt2D="false" dtr="false" t="normal">POWER(10, 0.05*(BE62+$C$27))</f>
        <v>0.002276208128859286</v>
      </c>
      <c r="BG62" s="0" t="n">
        <f aca="false" ca="false" dt2D="false" dtr="false" t="normal">BC62+BD62</f>
        <v>43.28977933098062</v>
      </c>
      <c r="BH62" s="0" t="n">
        <f aca="false" ca="false" dt2D="false" dtr="false" t="normal">POWER(10, 0.05*BG62)</f>
        <v>146.0457645372421</v>
      </c>
      <c r="BI62" s="0" t="n">
        <f aca="false" ca="false" dt2D="false" dtr="false" t="normal">BF62*BH62</f>
        <v>0.3324305564251397</v>
      </c>
      <c r="BJ62" s="72" t="n"/>
      <c r="BK62" s="72" t="n"/>
      <c r="BL62" s="0" t="n">
        <f aca="false" ca="false" dt2D="false" dtr="false" t="normal">BL61+$O$36</f>
        <v>185.5</v>
      </c>
      <c r="BM62" s="0" t="n">
        <f aca="false" ca="false" dt2D="false" dtr="false" t="normal">20*LOG10(BL62)</f>
        <v>45.36687827902129</v>
      </c>
      <c r="BN62" s="0" t="n">
        <f aca="false" ca="false" dt2D="false" dtr="false" t="normal">2*$G$8*(BL62/1000)</f>
        <v>21.690950231537773</v>
      </c>
      <c r="BO62" s="74" t="n">
        <f aca="false" ca="false" dt2D="false" dtr="false" t="normal">$S$12-BM62-BN62+$S$18+$S$36</f>
        <v>112.01215573855588</v>
      </c>
      <c r="BP62" s="0" t="n">
        <f aca="false" ca="false" dt2D="false" dtr="false" t="normal">POWER(10, 0.05*(BO62+$C$27))</f>
        <v>0.0002950118810044723</v>
      </c>
      <c r="BQ62" s="0" t="n">
        <f aca="false" ca="false" dt2D="false" dtr="false" t="normal">BM62+BN62</f>
        <v>67.05782851055906</v>
      </c>
      <c r="BR62" s="0" t="n">
        <f aca="false" ca="false" dt2D="false" dtr="false" t="normal">POWER(10, 0.05*BQ62)</f>
        <v>2253.675718369457</v>
      </c>
      <c r="BS62" s="0" t="n">
        <f aca="false" ca="false" dt2D="false" dtr="false" t="normal">BP62*BR62</f>
        <v>0.6648611128502789</v>
      </c>
    </row>
    <row outlineLevel="0" r="63">
      <c r="W63" s="23" t="n"/>
      <c r="X63" s="165" t="n"/>
      <c r="Y63" s="165" t="n"/>
      <c r="Z63" s="165" t="n"/>
      <c r="AA63" s="232" t="n"/>
      <c r="AB63" s="72" t="n"/>
      <c r="AC63" s="72" t="n"/>
      <c r="AD63" s="72" t="n"/>
      <c r="AE63" s="72" t="n"/>
      <c r="AF63" s="72" t="n"/>
      <c r="AG63" s="72" t="n"/>
      <c r="AH63" s="72" t="n"/>
      <c r="AI63" s="72" t="n"/>
      <c r="AJ63" s="72" t="n"/>
      <c r="AK63" s="72" t="n"/>
      <c r="AL63" s="72" t="n"/>
      <c r="AM63" s="72" t="n"/>
      <c r="AN63" s="72" t="n"/>
      <c r="AO63" s="72" t="n"/>
      <c r="AP63" s="72" t="n"/>
      <c r="AQ63" s="72" t="n"/>
      <c r="AR63" s="72" t="n"/>
      <c r="AS63" s="72" t="n"/>
      <c r="AT63" s="72" t="n"/>
      <c r="AU63" s="72" t="n"/>
      <c r="AV63" s="72" t="n"/>
      <c r="AW63" s="72" t="n"/>
      <c r="AX63" s="72" t="n"/>
      <c r="AY63" s="72" t="n"/>
      <c r="AZ63" s="72" t="n"/>
      <c r="BA63" s="72" t="n"/>
      <c r="BB63" s="0" t="n">
        <f aca="false" ca="false" dt2D="false" dtr="false" t="normal">BB62+$O$34</f>
        <v>63.5</v>
      </c>
      <c r="BC63" s="0" t="n">
        <f aca="false" ca="false" dt2D="false" dtr="false" t="normal">20*LOG10(BB63)</f>
        <v>36.05547450583951</v>
      </c>
      <c r="BD63" s="0" t="n">
        <f aca="false" ca="false" dt2D="false" dtr="false" t="normal">2*$G$8*(BB63/1000)</f>
        <v>7.425203987615357</v>
      </c>
      <c r="BE63" s="74" t="n">
        <f aca="false" ca="false" dt2D="false" dtr="false" t="normal">$S$11-BC63-BD63+$S$18+$S$36</f>
        <v>129.56870584238044</v>
      </c>
      <c r="BF63" s="0" t="n">
        <f aca="false" ca="false" dt2D="false" dtr="false" t="normal">POWER(10, 0.05*(BE63+$C$27))</f>
        <v>0.0022267271881358294</v>
      </c>
      <c r="BG63" s="0" t="n">
        <f aca="false" ca="false" dt2D="false" dtr="false" t="normal">BC63+BD63</f>
        <v>43.48067849345487</v>
      </c>
      <c r="BH63" s="0" t="n">
        <f aca="false" ca="false" dt2D="false" dtr="false" t="normal">POWER(10, 0.05*BG63)</f>
        <v>149.29110229414442</v>
      </c>
      <c r="BI63" s="0" t="n">
        <f aca="false" ca="false" dt2D="false" dtr="false" t="normal">BF63*BH63</f>
        <v>0.3324305564251387</v>
      </c>
      <c r="BJ63" s="72" t="n"/>
      <c r="BK63" s="72" t="n"/>
      <c r="BL63" s="0" t="n">
        <f aca="false" ca="false" dt2D="false" dtr="false" t="normal">BL62+$O$36</f>
        <v>187</v>
      </c>
      <c r="BM63" s="0" t="n">
        <f aca="false" ca="false" dt2D="false" dtr="false" t="normal">20*LOG10(BL63)</f>
        <v>45.43683213072998</v>
      </c>
      <c r="BN63" s="0" t="n">
        <f aca="false" ca="false" dt2D="false" dtr="false" t="normal">2*$G$8*(BL63/1000)</f>
        <v>21.866348750930264</v>
      </c>
      <c r="BO63" s="74" t="n">
        <f aca="false" ca="false" dt2D="false" dtr="false" t="normal">$S$12-BM63-BN63+$S$18+$S$36</f>
        <v>111.76680336745473</v>
      </c>
      <c r="BP63" s="0" t="n">
        <f aca="false" ca="false" dt2D="false" dtr="false" t="normal">POWER(10, 0.05*(BO63+$C$27))</f>
        <v>0.00028679520640273237</v>
      </c>
      <c r="BQ63" s="0" t="n">
        <f aca="false" ca="false" dt2D="false" dtr="false" t="normal">BM63+BN63</f>
        <v>67.30318088166024</v>
      </c>
      <c r="BR63" s="0" t="n">
        <f aca="false" ca="false" dt2D="false" dtr="false" t="normal">POWER(10, 0.05*BQ63)</f>
        <v>2318.2434643508273</v>
      </c>
      <c r="BS63" s="0" t="n">
        <f aca="false" ca="false" dt2D="false" dtr="false" t="normal">BP63*BR63</f>
        <v>0.6648611128502808</v>
      </c>
    </row>
    <row outlineLevel="0" r="64">
      <c r="W64" s="23" t="n"/>
      <c r="X64" s="165" t="n"/>
      <c r="Y64" s="165" t="n"/>
      <c r="Z64" s="165" t="n"/>
      <c r="AA64" s="232" t="n"/>
      <c r="AB64" s="72" t="n"/>
      <c r="AC64" s="72" t="n"/>
      <c r="AD64" s="72" t="n"/>
      <c r="AE64" s="72" t="n"/>
      <c r="AF64" s="72" t="n"/>
      <c r="AG64" s="72" t="n"/>
      <c r="AH64" s="72" t="n"/>
      <c r="AI64" s="72" t="n"/>
      <c r="AJ64" s="72" t="n"/>
      <c r="AK64" s="72" t="n"/>
      <c r="AL64" s="72" t="n"/>
      <c r="AM64" s="72" t="n"/>
      <c r="AN64" s="72" t="n"/>
      <c r="AO64" s="72" t="n"/>
      <c r="AP64" s="72" t="n"/>
      <c r="AQ64" s="72" t="n"/>
      <c r="AR64" s="72" t="n"/>
      <c r="AS64" s="72" t="n"/>
      <c r="AT64" s="72" t="n"/>
      <c r="AU64" s="72" t="n"/>
      <c r="AV64" s="72" t="n"/>
      <c r="AW64" s="72" t="n"/>
      <c r="AX64" s="72" t="n"/>
      <c r="AY64" s="72" t="n"/>
      <c r="AZ64" s="72" t="n"/>
      <c r="BA64" s="72" t="n"/>
      <c r="BB64" s="0" t="n">
        <f aca="false" ca="false" dt2D="false" dtr="false" t="normal">BB63+$O$34</f>
        <v>64.25</v>
      </c>
      <c r="BC64" s="0" t="n">
        <f aca="false" ca="false" dt2D="false" dtr="false" t="normal">20*LOG10(BB64)</f>
        <v>36.15746264006664</v>
      </c>
      <c r="BD64" s="0" t="n">
        <f aca="false" ca="false" dt2D="false" dtr="false" t="normal">2*$G$8*(BB64/1000)</f>
        <v>7.512903247311601</v>
      </c>
      <c r="BE64" s="74" t="n">
        <f aca="false" ca="false" dt2D="false" dtr="false" t="normal">$S$11-BC64-BD64+$S$18+$S$36</f>
        <v>129.3790184484571</v>
      </c>
      <c r="BF64" s="0" t="n">
        <f aca="false" ca="false" dt2D="false" dtr="false" t="normal">POWER(10, 0.05*(BE64+$C$27))</f>
        <v>0.0021786257988432</v>
      </c>
      <c r="BG64" s="0" t="n">
        <f aca="false" ca="false" dt2D="false" dtr="false" t="normal">BC64+BD64</f>
        <v>43.67036588737824</v>
      </c>
      <c r="BH64" s="0" t="n">
        <f aca="false" ca="false" dt2D="false" dtr="false" t="normal">POWER(10, 0.05*BG64)</f>
        <v>152.58726698345933</v>
      </c>
      <c r="BI64" s="0" t="n">
        <f aca="false" ca="false" dt2D="false" dtr="false" t="normal">BF64*BH64</f>
        <v>0.3324305564251397</v>
      </c>
      <c r="BJ64" s="72" t="n"/>
      <c r="BK64" s="72" t="n"/>
      <c r="BL64" s="0" t="n">
        <f aca="false" ca="false" dt2D="false" dtr="false" t="normal">BL63+$O$36</f>
        <v>188.5</v>
      </c>
      <c r="BM64" s="0" t="n">
        <f aca="false" ca="false" dt2D="false" dtr="false" t="normal">20*LOG10(BL64)</f>
        <v>45.506227090836234</v>
      </c>
      <c r="BN64" s="0" t="n">
        <f aca="false" ca="false" dt2D="false" dtr="false" t="normal">2*$G$8*(BL64/1000)</f>
        <v>22.04174727032275</v>
      </c>
      <c r="BO64" s="74" t="n">
        <f aca="false" ca="false" dt2D="false" dtr="false" t="normal">$S$12-BM64-BN64+$S$18+$S$36</f>
        <v>111.52200988795597</v>
      </c>
      <c r="BP64" s="0" t="n">
        <f aca="false" ca="false" dt2D="false" dtr="false" t="normal">POWER(10, 0.05*(BO64+$C$27))</f>
        <v>0.0002788253230999316</v>
      </c>
      <c r="BQ64" s="0" t="n">
        <f aca="false" ca="false" dt2D="false" dtr="false" t="normal">BM64+BN64</f>
        <v>67.54797436115899</v>
      </c>
      <c r="BR64" s="0" t="n">
        <f aca="false" ca="false" dt2D="false" dtr="false" t="normal">POWER(10, 0.05*BQ64)</f>
        <v>2384.5076388990437</v>
      </c>
      <c r="BS64" s="0" t="n">
        <f aca="false" ca="false" dt2D="false" dtr="false" t="normal">BP64*BR64</f>
        <v>0.6648611128502808</v>
      </c>
    </row>
    <row outlineLevel="0" r="65">
      <c r="V65" s="72" t="s">
        <v>242</v>
      </c>
      <c r="W65" s="72" t="s"/>
      <c r="X65" s="72" t="s"/>
      <c r="Y65" s="72" t="s"/>
      <c r="Z65" s="72" t="s"/>
      <c r="AA65" s="72" t="s"/>
      <c r="AB65" s="72" t="s"/>
      <c r="AC65" s="72" t="s"/>
      <c r="AD65" s="72" t="s"/>
      <c r="AE65" s="72" t="n"/>
      <c r="AF65" s="72" t="n"/>
      <c r="AG65" s="72" t="n"/>
      <c r="AH65" s="72" t="n"/>
      <c r="AI65" s="72" t="n"/>
      <c r="AJ65" s="72" t="n"/>
      <c r="AK65" s="72" t="n"/>
      <c r="AL65" s="72" t="n"/>
      <c r="AM65" s="72" t="n"/>
      <c r="AN65" s="72" t="n"/>
      <c r="AO65" s="72" t="n"/>
      <c r="AP65" s="72" t="n"/>
      <c r="AQ65" s="72" t="n"/>
      <c r="AR65" s="72" t="n"/>
      <c r="AS65" s="72" t="n"/>
      <c r="AT65" s="72" t="n"/>
      <c r="AU65" s="72" t="n"/>
      <c r="AV65" s="72" t="n"/>
      <c r="AW65" s="72" t="n"/>
      <c r="AX65" s="72" t="n"/>
      <c r="AY65" s="72" t="n"/>
      <c r="AZ65" s="72" t="n"/>
      <c r="BA65" s="72" t="n"/>
      <c r="BB65" s="0" t="n">
        <f aca="false" ca="false" dt2D="false" dtr="false" t="normal">BB64+$O$34</f>
        <v>65</v>
      </c>
      <c r="BC65" s="0" t="n">
        <f aca="false" ca="false" dt2D="false" dtr="false" t="normal">20*LOG10(BB65)</f>
        <v>36.25826713285711</v>
      </c>
      <c r="BD65" s="0" t="n">
        <f aca="false" ca="false" dt2D="false" dtr="false" t="normal">2*$G$8*(BB65/1000)</f>
        <v>7.600602507007846</v>
      </c>
      <c r="BE65" s="74" t="n">
        <f aca="false" ca="false" dt2D="false" dtr="false" t="normal">$S$11-BC65-BD65+$S$18+$S$36</f>
        <v>129.1905146959704</v>
      </c>
      <c r="BF65" s="0" t="n">
        <f aca="false" ca="false" dt2D="false" dtr="false" t="normal">POWER(10, 0.05*(BE65+$C$27))</f>
        <v>0.002131853979431355</v>
      </c>
      <c r="BG65" s="0" t="n">
        <f aca="false" ca="false" dt2D="false" dtr="false" t="normal">BC65+BD65</f>
        <v>43.85886963986495</v>
      </c>
      <c r="BH65" s="0" t="n">
        <f aca="false" ca="false" dt2D="false" dtr="false" t="normal">POWER(10, 0.05*BG65)</f>
        <v>155.93495597377267</v>
      </c>
      <c r="BI65" s="0" t="n">
        <f aca="false" ca="false" dt2D="false" dtr="false" t="normal">BF65*BH65</f>
        <v>0.3324305564251404</v>
      </c>
      <c r="BJ65" s="72" t="n"/>
      <c r="BK65" s="72" t="n"/>
      <c r="BL65" s="0" t="n">
        <f aca="false" ca="false" dt2D="false" dtr="false" t="normal">BL64+$O$36</f>
        <v>190</v>
      </c>
      <c r="BM65" s="0" t="n">
        <f aca="false" ca="false" dt2D="false" dtr="false" t="normal">20*LOG10(BL65)</f>
        <v>45.57507201905658</v>
      </c>
      <c r="BN65" s="0" t="n">
        <f aca="false" ca="false" dt2D="false" dtr="false" t="normal">2*$G$8*(BL65/1000)</f>
        <v>22.217145789715243</v>
      </c>
      <c r="BO65" s="74" t="n">
        <f aca="false" ca="false" dt2D="false" dtr="false" t="normal">$S$12-BM65-BN65+$S$18+$S$36</f>
        <v>111.27776644034317</v>
      </c>
      <c r="BP65" s="0" t="n">
        <f aca="false" ca="false" dt2D="false" dtr="false" t="normal">POWER(10, 0.05*(BO65+$C$27))</f>
        <v>0.0002710940849579436</v>
      </c>
      <c r="BQ65" s="0" t="n">
        <f aca="false" ca="false" dt2D="false" dtr="false" t="normal">BM65+BN65</f>
        <v>67.79221780877182</v>
      </c>
      <c r="BR65" s="0" t="n">
        <f aca="false" ca="false" dt2D="false" dtr="false" t="normal">POWER(10, 0.05*BQ65)</f>
        <v>2452.510584852586</v>
      </c>
      <c r="BS65" s="0" t="n">
        <f aca="false" ca="false" dt2D="false" dtr="false" t="normal">BP65*BR65</f>
        <v>0.6648611128502829</v>
      </c>
    </row>
    <row outlineLevel="0" r="66">
      <c r="V66" s="0" t="n">
        <v>20</v>
      </c>
      <c r="W66" s="233" t="n">
        <f aca="false" ca="false" dt2D="false" dtr="false" t="normal">$C$19*EXP(-PI()*($O$28*1000)*(2*V66/1500-$K$14*POWER(10, -6)))</f>
        <v>5.8012299764108E-252</v>
      </c>
      <c r="X66" s="165" t="n"/>
      <c r="Y66" s="165" t="n"/>
      <c r="Z66" s="165" t="n"/>
      <c r="AA66" s="232" t="n"/>
      <c r="AB66" s="72" t="n"/>
      <c r="AC66" s="72" t="n"/>
      <c r="AD66" s="72" t="n"/>
      <c r="AE66" s="72" t="n"/>
      <c r="AF66" s="72" t="n"/>
      <c r="AG66" s="72" t="n"/>
      <c r="AH66" s="72" t="n"/>
      <c r="AI66" s="72" t="n"/>
      <c r="AJ66" s="72" t="n"/>
      <c r="AK66" s="72" t="n"/>
      <c r="AL66" s="72" t="n"/>
      <c r="AM66" s="72" t="n"/>
      <c r="AN66" s="72" t="n"/>
      <c r="AO66" s="72" t="n"/>
      <c r="AP66" s="72" t="n"/>
      <c r="AQ66" s="72" t="n"/>
      <c r="AR66" s="72" t="n"/>
      <c r="AS66" s="72" t="n"/>
      <c r="AT66" s="72" t="n"/>
      <c r="AU66" s="72" t="n"/>
      <c r="AV66" s="72" t="n"/>
      <c r="AW66" s="72" t="n"/>
      <c r="AX66" s="72" t="n"/>
      <c r="AY66" s="72" t="n"/>
      <c r="AZ66" s="72" t="n"/>
      <c r="BA66" s="72" t="n"/>
      <c r="BB66" s="0" t="n">
        <f aca="false" ca="false" dt2D="false" dtr="false" t="normal">BB65+$O$34</f>
        <v>65.75</v>
      </c>
      <c r="BC66" s="0" t="n">
        <f aca="false" ca="false" dt2D="false" dtr="false" t="normal">20*LOG10(BB66)</f>
        <v>36.357915143235914</v>
      </c>
      <c r="BD66" s="0" t="n">
        <f aca="false" ca="false" dt2D="false" dtr="false" t="normal">2*$G$8*(BB66/1000)</f>
        <v>7.6883017667040905</v>
      </c>
      <c r="BE66" s="74" t="n">
        <f aca="false" ca="false" dt2D="false" dtr="false" t="normal">$S$11-BC66-BD66+$S$18+$S$36</f>
        <v>129.00316742589533</v>
      </c>
      <c r="BF66" s="0" t="n">
        <f aca="false" ca="false" dt2D="false" dtr="false" t="normal">POWER(10, 0.05*(BE66+$C$27))</f>
        <v>0.002086364051002792</v>
      </c>
      <c r="BG66" s="0" t="n">
        <f aca="false" ca="false" dt2D="false" dtr="false" t="normal">BC66+BD66</f>
        <v>44.04621690994001</v>
      </c>
      <c r="BH66" s="0" t="n">
        <f aca="false" ca="false" dt2D="false" dtr="false" t="normal">POWER(10, 0.05*BG66)</f>
        <v>159.33487555317123</v>
      </c>
      <c r="BI66" s="0" t="n">
        <f aca="false" ca="false" dt2D="false" dtr="false" t="normal">BF66*BH66</f>
        <v>0.3324305564251401</v>
      </c>
      <c r="BJ66" s="72" t="n"/>
      <c r="BK66" s="72" t="n"/>
      <c r="BL66" s="0" t="n">
        <f aca="false" ca="false" dt2D="false" dtr="false" t="normal">BL65+$O$36</f>
        <v>191.5</v>
      </c>
      <c r="BM66" s="0" t="n">
        <f aca="false" ca="false" dt2D="false" dtr="false" t="normal">20*LOG10(BL66)</f>
        <v>45.64337556609283</v>
      </c>
      <c r="BN66" s="0" t="n">
        <f aca="false" ca="false" dt2D="false" dtr="false" t="normal">2*$G$8*(BL66/1000)</f>
        <v>22.39254430910773</v>
      </c>
      <c r="BO66" s="74" t="n">
        <f aca="false" ca="false" dt2D="false" dtr="false" t="normal">$S$12-BM66-BN66+$S$18+$S$36</f>
        <v>111.0340643739144</v>
      </c>
      <c r="BP66" s="0" t="n">
        <f aca="false" ca="false" dt2D="false" dtr="false" t="normal">POWER(10, 0.05*(BO66+$C$27))</f>
        <v>0.0002635936467106581</v>
      </c>
      <c r="BQ66" s="0" t="n">
        <f aca="false" ca="false" dt2D="false" dtr="false" t="normal">BM66+BN66</f>
        <v>68.03591987520056</v>
      </c>
      <c r="BR66" s="0" t="n">
        <f aca="false" ca="false" dt2D="false" dtr="false" t="normal">POWER(10, 0.05*BQ66)</f>
        <v>2522.2956666329924</v>
      </c>
      <c r="BS66" s="0" t="n">
        <f aca="false" ca="false" dt2D="false" dtr="false" t="normal">BP66*BR66</f>
        <v>0.6648611128502809</v>
      </c>
    </row>
    <row outlineLevel="0" r="67">
      <c r="V67" s="0" t="n">
        <f aca="false" ca="false" dt2D="false" dtr="false" t="normal">V6</f>
        <v>0.875</v>
      </c>
      <c r="W67" s="234" t="n">
        <f aca="false" ca="false" dt2D="false" dtr="false" t="normal">$C$16*EXP(-PI()*($O$28*1000)*(2*V67/1500-$K$14*POWER(10, -6)))</f>
        <v>0.0000000020169690921868933</v>
      </c>
      <c r="X67" s="165" t="n"/>
      <c r="Y67" s="165" t="n"/>
      <c r="Z67" s="165" t="n"/>
      <c r="AA67" s="232" t="n"/>
      <c r="AB67" s="72" t="n"/>
      <c r="AC67" s="72" t="n"/>
      <c r="AD67" s="72" t="n"/>
      <c r="AE67" s="72" t="n"/>
      <c r="AF67" s="72" t="n"/>
      <c r="AG67" s="72" t="n"/>
      <c r="AH67" s="72" t="n"/>
      <c r="AI67" s="72" t="n"/>
      <c r="AJ67" s="72" t="n"/>
      <c r="AK67" s="72" t="n"/>
      <c r="AL67" s="72" t="n"/>
      <c r="AM67" s="72" t="n"/>
      <c r="AN67" s="72" t="n"/>
      <c r="AO67" s="72" t="n"/>
      <c r="AP67" s="72" t="n"/>
      <c r="AQ67" s="72" t="n"/>
      <c r="AR67" s="72" t="n"/>
      <c r="AS67" s="72" t="n"/>
      <c r="AT67" s="72" t="n"/>
      <c r="AU67" s="72" t="n"/>
      <c r="AV67" s="72" t="n"/>
      <c r="AW67" s="72" t="n"/>
      <c r="AX67" s="72" t="n"/>
      <c r="AY67" s="72" t="n"/>
      <c r="AZ67" s="72" t="n"/>
      <c r="BA67" s="72" t="n"/>
      <c r="BB67" s="0" t="n">
        <f aca="false" ca="false" dt2D="false" dtr="false" t="normal">BB66+$O$34</f>
        <v>66.5</v>
      </c>
      <c r="BC67" s="0" t="n">
        <f aca="false" ca="false" dt2D="false" dtr="false" t="normal">20*LOG10(BB67)</f>
        <v>36.45643290606209</v>
      </c>
      <c r="BD67" s="0" t="n">
        <f aca="false" ca="false" dt2D="false" dtr="false" t="normal">2*$G$8*(BB67/1000)</f>
        <v>7.776001026400334</v>
      </c>
      <c r="BE67" s="74" t="n">
        <f aca="false" ca="false" dt2D="false" dtr="false" t="normal">$S$11-BC67-BD67+$S$18+$S$36</f>
        <v>128.81695040337289</v>
      </c>
      <c r="BF67" s="0" t="n">
        <f aca="false" ca="false" dt2D="false" dtr="false" t="normal">POWER(10, 0.05*(BE67+$C$27))</f>
        <v>0.002042110507243981</v>
      </c>
      <c r="BG67" s="0" t="n">
        <f aca="false" ca="false" dt2D="false" dtr="false" t="normal">BC67+BD67</f>
        <v>44.23243393246243</v>
      </c>
      <c r="BH67" s="0" t="n">
        <f aca="false" ca="false" dt2D="false" dtr="false" t="normal">POWER(10, 0.05*BG67)</f>
        <v>162.787741038454</v>
      </c>
      <c r="BI67" s="0" t="n">
        <f aca="false" ca="false" dt2D="false" dtr="false" t="normal">BF67*BH67</f>
        <v>0.3324305564251391</v>
      </c>
      <c r="BJ67" s="72" t="n"/>
      <c r="BK67" s="72" t="n"/>
      <c r="BL67" s="0" t="n">
        <f aca="false" ca="false" dt2D="false" dtr="false" t="normal">BL66+$O$36</f>
        <v>193</v>
      </c>
      <c r="BM67" s="0" t="n">
        <f aca="false" ca="false" dt2D="false" dtr="false" t="normal">20*LOG10(BL67)</f>
        <v>45.71114618015548</v>
      </c>
      <c r="BN67" s="0" t="n">
        <f aca="false" ca="false" dt2D="false" dtr="false" t="normal">2*$G$8*(BL67/1000)</f>
        <v>22.567942828500218</v>
      </c>
      <c r="BO67" s="74" t="n">
        <f aca="false" ca="false" dt2D="false" dtr="false" t="normal">$S$12-BM67-BN67+$S$18+$S$36</f>
        <v>110.79089524045928</v>
      </c>
      <c r="BP67" s="0" t="n">
        <f aca="false" ca="false" dt2D="false" dtr="false" t="normal">POWER(10, 0.05*(BO67+$C$27))</f>
        <v>0.00025631645136676593</v>
      </c>
      <c r="BQ67" s="0" t="n">
        <f aca="false" ca="false" dt2D="false" dtr="false" t="normal">BM67+BN67</f>
        <v>68.2790890086557</v>
      </c>
      <c r="BR67" s="0" t="n">
        <f aca="false" ca="false" dt2D="false" dtr="false" t="normal">POWER(10, 0.05*BQ67)</f>
        <v>2593.9072943036526</v>
      </c>
      <c r="BS67" s="0" t="n">
        <f aca="false" ca="false" dt2D="false" dtr="false" t="normal">BP67*BR67</f>
        <v>0.6648611128502816</v>
      </c>
    </row>
    <row outlineLevel="0" r="68">
      <c r="W68" s="235" t="n"/>
      <c r="X68" s="165" t="n"/>
      <c r="Y68" s="165" t="n"/>
      <c r="Z68" s="165" t="n"/>
      <c r="AA68" s="232" t="n"/>
      <c r="AB68" s="72" t="n"/>
      <c r="AC68" s="72" t="n"/>
      <c r="AD68" s="72" t="n"/>
      <c r="AE68" s="72" t="n"/>
      <c r="AF68" s="72" t="n"/>
      <c r="AG68" s="72" t="n"/>
      <c r="AH68" s="72" t="n"/>
      <c r="AI68" s="72" t="n"/>
      <c r="AJ68" s="72" t="n"/>
      <c r="AK68" s="72" t="n"/>
      <c r="AL68" s="72" t="n"/>
      <c r="AM68" s="72" t="n"/>
      <c r="AN68" s="72" t="n"/>
      <c r="AO68" s="72" t="n"/>
      <c r="AP68" s="72" t="n"/>
      <c r="AQ68" s="72" t="n"/>
      <c r="AR68" s="72" t="n"/>
      <c r="AS68" s="72" t="n"/>
      <c r="AT68" s="72" t="n"/>
      <c r="AU68" s="72" t="n"/>
      <c r="AV68" s="72" t="n"/>
      <c r="AW68" s="72" t="n"/>
      <c r="AX68" s="72" t="n"/>
      <c r="AY68" s="72" t="n"/>
      <c r="AZ68" s="72" t="n"/>
      <c r="BA68" s="72" t="n"/>
      <c r="BB68" s="0" t="n">
        <f aca="false" ca="false" dt2D="false" dtr="false" t="normal">BB67+$O$34</f>
        <v>67.25</v>
      </c>
      <c r="BC68" s="0" t="n">
        <f aca="false" ca="false" dt2D="false" dtr="false" t="normal">20*LOG10(BB68)</f>
        <v>36.55384577348891</v>
      </c>
      <c r="BD68" s="0" t="n">
        <f aca="false" ca="false" dt2D="false" dtr="false" t="normal">2*$G$8*(BB68/1000)</f>
        <v>7.863700286096579</v>
      </c>
      <c r="BE68" s="74" t="n">
        <f aca="false" ca="false" dt2D="false" dtr="false" t="normal">$S$11-BC68-BD68+$S$18+$S$36</f>
        <v>128.63183827624982</v>
      </c>
      <c r="BF68" s="0" t="n">
        <f aca="false" ca="false" dt2D="false" dtr="false" t="normal">POWER(10, 0.05*(BE68+$C$27))</f>
        <v>0.001999049893062388</v>
      </c>
      <c r="BG68" s="0" t="n">
        <f aca="false" ca="false" dt2D="false" dtr="false" t="normal">BC68+BD68</f>
        <v>44.41754605958549</v>
      </c>
      <c r="BH68" s="0" t="n">
        <f aca="false" ca="false" dt2D="false" dtr="false" t="normal">POWER(10, 0.05*BG68)</f>
        <v>166.2942768856468</v>
      </c>
      <c r="BI68" s="0" t="n">
        <f aca="false" ca="false" dt2D="false" dtr="false" t="normal">BF68*BH68</f>
        <v>0.3324305564251394</v>
      </c>
      <c r="BJ68" s="72" t="n"/>
      <c r="BK68" s="72" t="n"/>
      <c r="BL68" s="0" t="n">
        <f aca="false" ca="false" dt2D="false" dtr="false" t="normal">BL67+$O$36</f>
        <v>194.5</v>
      </c>
      <c r="BM68" s="0" t="n">
        <f aca="false" ca="false" dt2D="false" dtr="false" t="normal">20*LOG10(BL68)</f>
        <v>45.77839211323453</v>
      </c>
      <c r="BN68" s="0" t="n">
        <f aca="false" ca="false" dt2D="false" dtr="false" t="normal">2*$G$8*(BL68/1000)</f>
        <v>22.74334134789271</v>
      </c>
      <c r="BO68" s="74" t="n">
        <f aca="false" ca="false" dt2D="false" dtr="false" t="normal">$S$12-BM68-BN68+$S$18+$S$36</f>
        <v>110.54825078798773</v>
      </c>
      <c r="BP68" s="0" t="n">
        <f aca="false" ca="false" dt2D="false" dtr="false" t="normal">POWER(10, 0.05*(BO68+$C$27))</f>
        <v>0.0002492552182133874</v>
      </c>
      <c r="BQ68" s="0" t="n">
        <f aca="false" ca="false" dt2D="false" dtr="false" t="normal">BM68+BN68</f>
        <v>68.52173346112724</v>
      </c>
      <c r="BR68" s="0" t="n">
        <f aca="false" ca="false" dt2D="false" dtr="false" t="normal">POWER(10, 0.05*BQ68)</f>
        <v>2667.390948185058</v>
      </c>
      <c r="BS68" s="0" t="n">
        <f aca="false" ca="false" dt2D="false" dtr="false" t="normal">BP68*BR68</f>
        <v>0.6648611128502809</v>
      </c>
    </row>
    <row outlineLevel="0" r="69">
      <c r="W69" s="235" t="n"/>
      <c r="X69" s="165" t="n"/>
      <c r="Y69" s="165" t="n"/>
      <c r="Z69" s="165" t="n"/>
      <c r="AA69" s="232" t="n"/>
      <c r="AB69" s="72" t="n"/>
      <c r="AC69" s="72" t="n"/>
      <c r="AD69" s="72" t="n"/>
      <c r="AE69" s="72" t="n"/>
      <c r="AF69" s="72" t="n"/>
      <c r="AG69" s="72" t="n"/>
      <c r="AH69" s="72" t="n"/>
      <c r="AI69" s="72" t="n"/>
      <c r="AJ69" s="72" t="n"/>
      <c r="AK69" s="72" t="n"/>
      <c r="AL69" s="72" t="n"/>
      <c r="AM69" s="72" t="n"/>
      <c r="AN69" s="72" t="n"/>
      <c r="AO69" s="72" t="n"/>
      <c r="AP69" s="72" t="n"/>
      <c r="AQ69" s="72" t="n"/>
      <c r="AR69" s="72" t="n"/>
      <c r="AS69" s="72" t="n"/>
      <c r="AT69" s="72" t="n"/>
      <c r="AU69" s="72" t="n"/>
      <c r="AV69" s="72" t="n"/>
      <c r="AW69" s="72" t="n"/>
      <c r="AX69" s="72" t="n"/>
      <c r="AY69" s="72" t="n"/>
      <c r="AZ69" s="72" t="n"/>
      <c r="BA69" s="72" t="n"/>
      <c r="BB69" s="0" t="n">
        <f aca="false" ca="false" dt2D="false" dtr="false" t="normal">BB68+$O$34</f>
        <v>68</v>
      </c>
      <c r="BC69" s="0" t="n">
        <f aca="false" ca="false" dt2D="false" dtr="false" t="normal">20*LOG10(BB69)</f>
        <v>36.650178254124725</v>
      </c>
      <c r="BD69" s="0" t="n">
        <f aca="false" ca="false" dt2D="false" dtr="false" t="normal">2*$G$8*(BB69/1000)</f>
        <v>7.951399545792824</v>
      </c>
      <c r="BE69" s="74" t="n">
        <f aca="false" ca="false" dt2D="false" dtr="false" t="normal">$S$11-BC69-BD69+$S$18+$S$36</f>
        <v>128.44780653591778</v>
      </c>
      <c r="BF69" s="0" t="n">
        <f aca="false" ca="false" dt2D="false" dtr="false" t="normal">POWER(10, 0.05*(BE69+$C$27))</f>
        <v>0.0019571406912570564</v>
      </c>
      <c r="BG69" s="0" t="n">
        <f aca="false" ca="false" dt2D="false" dtr="false" t="normal">BC69+BD69</f>
        <v>44.60157779991755</v>
      </c>
      <c r="BH69" s="0" t="n">
        <f aca="false" ca="false" dt2D="false" dtr="false" t="normal">POWER(10, 0.05*BG69)</f>
        <v>169.85521680182438</v>
      </c>
      <c r="BI69" s="0" t="n">
        <f aca="false" ca="false" dt2D="false" dtr="false" t="normal">BF69*BH69</f>
        <v>0.33243055642513974</v>
      </c>
      <c r="BJ69" s="72" t="n"/>
      <c r="BK69" s="72" t="n"/>
      <c r="BL69" s="0" t="n">
        <f aca="false" ca="false" dt2D="false" dtr="false" t="normal">BL68+$O$36</f>
        <v>196</v>
      </c>
      <c r="BM69" s="0" t="n">
        <f aca="false" ca="false" dt2D="false" dtr="false" t="normal">20*LOG10(BL69)</f>
        <v>45.84512142712952</v>
      </c>
      <c r="BN69" s="0" t="n">
        <f aca="false" ca="false" dt2D="false" dtr="false" t="normal">2*$G$8*(BL69/1000)</f>
        <v>22.918739867285197</v>
      </c>
      <c r="BO69" s="74" t="n">
        <f aca="false" ca="false" dt2D="false" dtr="false" t="normal">$S$12-BM69-BN69+$S$18+$S$36</f>
        <v>110.30612295470026</v>
      </c>
      <c r="BP69" s="0" t="n">
        <f aca="false" ca="false" dt2D="false" dtr="false" t="normal">POWER(10, 0.05*(BO69+$C$27))</f>
        <v>0.0002424029313880342</v>
      </c>
      <c r="BQ69" s="0" t="n">
        <f aca="false" ca="false" dt2D="false" dtr="false" t="normal">BM69+BN69</f>
        <v>68.76386129441471</v>
      </c>
      <c r="BR69" s="0" t="n">
        <f aca="false" ca="false" dt2D="false" dtr="false" t="normal">POWER(10, 0.05*BQ69)</f>
        <v>2742.793204039198</v>
      </c>
      <c r="BS69" s="0" t="n">
        <f aca="false" ca="false" dt2D="false" dtr="false" t="normal">BP69*BR69</f>
        <v>0.6648611128502802</v>
      </c>
    </row>
    <row outlineLevel="0" r="70">
      <c r="W70" s="235" t="n"/>
      <c r="X70" s="165" t="n"/>
      <c r="Y70" s="165" t="n"/>
      <c r="Z70" s="165" t="n"/>
      <c r="AA70" s="232" t="n"/>
      <c r="AB70" s="72" t="n"/>
      <c r="AC70" s="72" t="n"/>
      <c r="AD70" s="72" t="n"/>
      <c r="AE70" s="72" t="n"/>
      <c r="AF70" s="72" t="n"/>
      <c r="AG70" s="72" t="n"/>
      <c r="AH70" s="72" t="n"/>
      <c r="AI70" s="72" t="n"/>
      <c r="AJ70" s="72" t="n"/>
      <c r="AK70" s="72" t="n"/>
      <c r="AL70" s="72" t="n"/>
      <c r="AM70" s="72" t="n"/>
      <c r="AN70" s="72" t="n"/>
      <c r="AO70" s="72" t="n"/>
      <c r="AP70" s="72" t="n"/>
      <c r="AQ70" s="72" t="n"/>
      <c r="AR70" s="72" t="n"/>
      <c r="AS70" s="72" t="n"/>
      <c r="AT70" s="72" t="n"/>
      <c r="AU70" s="72" t="n"/>
      <c r="AV70" s="72" t="n"/>
      <c r="AW70" s="72" t="n"/>
      <c r="AX70" s="72" t="n"/>
      <c r="AY70" s="72" t="n"/>
      <c r="AZ70" s="72" t="n"/>
      <c r="BA70" s="72" t="n"/>
      <c r="BB70" s="0" t="n">
        <f aca="false" ca="false" dt2D="false" dtr="false" t="normal">BB69+$O$34</f>
        <v>68.75</v>
      </c>
      <c r="BC70" s="0" t="n">
        <f aca="false" ca="false" dt2D="false" dtr="false" t="normal">20*LOG10(BB70)</f>
        <v>36.74545405004601</v>
      </c>
      <c r="BD70" s="0" t="n">
        <f aca="false" ca="false" dt2D="false" dtr="false" t="normal">2*$G$8*(BB70/1000)</f>
        <v>8.039098805489068</v>
      </c>
      <c r="BE70" s="74" t="n">
        <f aca="false" ca="false" dt2D="false" dtr="false" t="normal">$S$11-BC70-BD70+$S$18+$S$36</f>
        <v>128.26483148030024</v>
      </c>
      <c r="BF70" s="0" t="n">
        <f aca="false" ca="false" dt2D="false" dtr="false" t="normal">POWER(10, 0.05*(BE70+$C$27))</f>
        <v>0.0019163432166092048</v>
      </c>
      <c r="BG70" s="0" t="n">
        <f aca="false" ca="false" dt2D="false" dtr="false" t="normal">BC70+BD70</f>
        <v>44.784552855535075</v>
      </c>
      <c r="BH70" s="0" t="n">
        <f aca="false" ca="false" dt2D="false" dtr="false" t="normal">POWER(10, 0.05*BG70)</f>
        <v>173.47130385826452</v>
      </c>
      <c r="BI70" s="0" t="n">
        <f aca="false" ca="false" dt2D="false" dtr="false" t="normal">BF70*BH70</f>
        <v>0.3324305564251394</v>
      </c>
      <c r="BJ70" s="72" t="n"/>
      <c r="BK70" s="72" t="n"/>
      <c r="BL70" s="0" t="n">
        <f aca="false" ca="false" dt2D="false" dtr="false" t="normal">BL69+$O$36</f>
        <v>197.5</v>
      </c>
      <c r="BM70" s="0" t="n">
        <f aca="false" ca="false" dt2D="false" dtr="false" t="normal">20*LOG10(BL70)</f>
        <v>45.91134199924958</v>
      </c>
      <c r="BN70" s="0" t="n">
        <f aca="false" ca="false" dt2D="false" dtr="false" t="normal">2*$G$8*(BL70/1000)</f>
        <v>23.094138386677685</v>
      </c>
      <c r="BO70" s="74" t="n">
        <f aca="false" ca="false" dt2D="false" dtr="false" t="normal">$S$12-BM70-BN70+$S$18+$S$36</f>
        <v>110.06450386318771</v>
      </c>
      <c r="BP70" s="0" t="n">
        <f aca="false" ca="false" dt2D="false" dtr="false" t="normal">POWER(10, 0.05*(BO70+$C$27))</f>
        <v>0.00023575282898831903</v>
      </c>
      <c r="BQ70" s="0" t="n">
        <f aca="false" ca="false" dt2D="false" dtr="false" t="normal">BM70+BN70</f>
        <v>69.00548038592726</v>
      </c>
      <c r="BR70" s="0" t="n">
        <f aca="false" ca="false" dt2D="false" dtr="false" t="normal">POWER(10, 0.05*BQ70)</f>
        <v>2820.1617588360864</v>
      </c>
      <c r="BS70" s="0" t="n">
        <f aca="false" ca="false" dt2D="false" dtr="false" t="normal">BP70*BR70</f>
        <v>0.6648611128502809</v>
      </c>
    </row>
    <row outlineLevel="0" r="71">
      <c r="W71" s="235" t="n"/>
      <c r="X71" s="165" t="n"/>
      <c r="Y71" s="165" t="n"/>
      <c r="Z71" s="165" t="n"/>
      <c r="AA71" s="232" t="n"/>
      <c r="AB71" s="72" t="n"/>
      <c r="AC71" s="72" t="n"/>
      <c r="AD71" s="72" t="n"/>
      <c r="AE71" s="72" t="n"/>
      <c r="AF71" s="72" t="n"/>
      <c r="AG71" s="72" t="n"/>
      <c r="AH71" s="72" t="n"/>
      <c r="AI71" s="72" t="n"/>
      <c r="AJ71" s="72" t="n"/>
      <c r="AK71" s="72" t="n"/>
      <c r="AL71" s="72" t="n"/>
      <c r="AM71" s="72" t="n"/>
      <c r="AN71" s="72" t="n"/>
      <c r="AO71" s="72" t="n"/>
      <c r="AP71" s="72" t="n"/>
      <c r="AQ71" s="72" t="n"/>
      <c r="AR71" s="72" t="n"/>
      <c r="AS71" s="72" t="n"/>
      <c r="AT71" s="72" t="n"/>
      <c r="AU71" s="72" t="n"/>
      <c r="AV71" s="72" t="n"/>
      <c r="AW71" s="72" t="n"/>
      <c r="AX71" s="72" t="n"/>
      <c r="AY71" s="72" t="n"/>
      <c r="AZ71" s="72" t="n"/>
      <c r="BA71" s="72" t="n"/>
      <c r="BB71" s="0" t="n">
        <f aca="false" ca="false" dt2D="false" dtr="false" t="normal">BB70+$O$34</f>
        <v>69.5</v>
      </c>
      <c r="BC71" s="0" t="n">
        <f aca="false" ca="false" dt2D="false" dtr="false" t="normal">20*LOG10(BB71)</f>
        <v>36.83969609180228</v>
      </c>
      <c r="BD71" s="0" t="n">
        <f aca="false" ca="false" dt2D="false" dtr="false" t="normal">2*$G$8*(BB71/1000)</f>
        <v>8.126798065185312</v>
      </c>
      <c r="BE71" s="74" t="n">
        <f aca="false" ca="false" dt2D="false" dtr="false" t="normal">$S$11-BC71-BD71+$S$18+$S$36</f>
        <v>128.08289017884772</v>
      </c>
      <c r="BF71" s="0" t="n">
        <f aca="false" ca="false" dt2D="false" dtr="false" t="normal">POWER(10, 0.05*(BE71+$C$27))</f>
        <v>0.0018766195168323193</v>
      </c>
      <c r="BG71" s="0" t="n">
        <f aca="false" ca="false" dt2D="false" dtr="false" t="normal">BC71+BD71</f>
        <v>44.966494156987594</v>
      </c>
      <c r="BH71" s="0" t="n">
        <f aca="false" ca="false" dt2D="false" dtr="false" t="normal">POWER(10, 0.05*BG71)</f>
        <v>177.143290604945</v>
      </c>
      <c r="BI71" s="0" t="n">
        <f aca="false" ca="false" dt2D="false" dtr="false" t="normal">BF71*BH71</f>
        <v>0.332430556425139</v>
      </c>
      <c r="BJ71" s="72" t="n"/>
      <c r="BK71" s="72" t="n"/>
      <c r="BL71" s="0" t="n">
        <f aca="false" ca="false" dt2D="false" dtr="false" t="normal">BL70+$O$36</f>
        <v>199</v>
      </c>
      <c r="BM71" s="0" t="n">
        <f aca="false" ca="false" dt2D="false" dtr="false" t="normal">20*LOG10(BL71)</f>
        <v>45.977061528194135</v>
      </c>
      <c r="BN71" s="0" t="n">
        <f aca="false" ca="false" dt2D="false" dtr="false" t="normal">2*$G$8*(BL71/1000)</f>
        <v>23.269536906070176</v>
      </c>
      <c r="BO71" s="74" t="n">
        <f aca="false" ca="false" dt2D="false" dtr="false" t="normal">$S$12-BM71-BN71+$S$18+$S$36</f>
        <v>109.82338581485065</v>
      </c>
      <c r="BP71" s="0" t="n">
        <f aca="false" ca="false" dt2D="false" dtr="false" t="normal">POWER(10, 0.05*(BO71+$C$27))</f>
        <v>0.00022929839269071565</v>
      </c>
      <c r="BQ71" s="0" t="n">
        <f aca="false" ca="false" dt2D="false" dtr="false" t="normal">BM71+BN71</f>
        <v>69.24659843426431</v>
      </c>
      <c r="BR71" s="0" t="n">
        <f aca="false" ca="false" dt2D="false" dtr="false" t="normal">POWER(10, 0.05*BQ71)</f>
        <v>2899.5454571156324</v>
      </c>
      <c r="BS71" s="0" t="n">
        <f aca="false" ca="false" dt2D="false" dtr="false" t="normal">BP71*BR71</f>
        <v>0.6648611128502809</v>
      </c>
    </row>
    <row outlineLevel="0" r="72">
      <c r="W72" s="235" t="n"/>
      <c r="X72" s="165" t="n"/>
      <c r="Y72" s="165" t="n"/>
      <c r="Z72" s="165" t="n"/>
      <c r="AA72" s="232" t="n"/>
      <c r="AB72" s="72" t="n"/>
      <c r="AC72" s="72" t="n"/>
      <c r="AD72" s="72" t="n"/>
      <c r="AE72" s="72" t="n"/>
      <c r="AF72" s="72" t="n"/>
      <c r="AG72" s="72" t="n"/>
      <c r="AH72" s="72" t="n"/>
      <c r="AI72" s="72" t="n"/>
      <c r="AJ72" s="72" t="n"/>
      <c r="AK72" s="72" t="n"/>
      <c r="AL72" s="72" t="n"/>
      <c r="AM72" s="72" t="n"/>
      <c r="AN72" s="72" t="n"/>
      <c r="AO72" s="72" t="n"/>
      <c r="AP72" s="72" t="n"/>
      <c r="AQ72" s="72" t="n"/>
      <c r="AR72" s="72" t="n"/>
      <c r="AS72" s="72" t="n"/>
      <c r="AT72" s="72" t="n"/>
      <c r="AU72" s="72" t="n"/>
      <c r="AV72" s="72" t="n"/>
      <c r="AW72" s="72" t="n"/>
      <c r="AX72" s="72" t="n"/>
      <c r="AY72" s="72" t="n"/>
      <c r="AZ72" s="72" t="n"/>
      <c r="BA72" s="72" t="n"/>
      <c r="BB72" s="0" t="n">
        <f aca="false" ca="false" dt2D="false" dtr="false" t="normal">BB71+$O$34</f>
        <v>70.25</v>
      </c>
      <c r="BC72" s="0" t="n">
        <f aca="false" ca="false" dt2D="false" dtr="false" t="normal">20*LOG10(BB72)</f>
        <v>36.93292657154235</v>
      </c>
      <c r="BD72" s="0" t="n">
        <f aca="false" ca="false" dt2D="false" dtr="false" t="normal">2*$G$8*(BB72/1000)</f>
        <v>8.214497324881558</v>
      </c>
      <c r="BE72" s="74" t="n">
        <f aca="false" ca="false" dt2D="false" dtr="false" t="normal">$S$11-BC72-BD72+$S$18+$S$36</f>
        <v>127.90196043941144</v>
      </c>
      <c r="BF72" s="0" t="n">
        <f aca="false" ca="false" dt2D="false" dtr="false" t="normal">POWER(10, 0.05*(BE72+$C$27))</f>
        <v>0.0018379332798690853</v>
      </c>
      <c r="BG72" s="0" t="n">
        <f aca="false" ca="false" dt2D="false" dtr="false" t="normal">BC72+BD72</f>
        <v>45.14742389642391</v>
      </c>
      <c r="BH72" s="0" t="n">
        <f aca="false" ca="false" dt2D="false" dtr="false" t="normal">POWER(10, 0.05*BG72)</f>
        <v>180.87193918639937</v>
      </c>
      <c r="BI72" s="0" t="n">
        <f aca="false" ca="false" dt2D="false" dtr="false" t="normal">BF72*BH72</f>
        <v>0.33243055642514074</v>
      </c>
      <c r="BJ72" s="72" t="n"/>
      <c r="BK72" s="72" t="n"/>
      <c r="BL72" s="0" t="n">
        <f aca="false" ca="false" dt2D="false" dtr="false" t="normal">BL71+$O$36</f>
        <v>200.5</v>
      </c>
      <c r="BM72" s="0" t="n">
        <f aca="false" ca="false" dt2D="false" dtr="false" t="normal">20*LOG10(BL72)</f>
        <v>46.04228753912402</v>
      </c>
      <c r="BN72" s="0" t="n">
        <f aca="false" ca="false" dt2D="false" dtr="false" t="normal">2*$G$8*(BL72/1000)</f>
        <v>23.444935425462663</v>
      </c>
      <c r="BO72" s="74" t="n">
        <f aca="false" ca="false" dt2D="false" dtr="false" t="normal">$S$12-BM72-BN72+$S$18+$S$36</f>
        <v>109.5827612845283</v>
      </c>
      <c r="BP72" s="0" t="n">
        <f aca="false" ca="false" dt2D="false" dtr="false" t="normal">POWER(10, 0.05*(BO72+$C$27))</f>
        <v>0.00022303333785138104</v>
      </c>
      <c r="BQ72" s="0" t="n">
        <f aca="false" ca="false" dt2D="false" dtr="false" t="normal">BM72+BN72</f>
        <v>69.48722296458668</v>
      </c>
      <c r="BR72" s="0" t="n">
        <f aca="false" ca="false" dt2D="false" dtr="false" t="normal">POWER(10, 0.05*BQ72)</f>
        <v>2980.994317958486</v>
      </c>
      <c r="BS72" s="0" t="n">
        <f aca="false" ca="false" dt2D="false" dtr="false" t="normal">BP72*BR72</f>
        <v>0.6648611128502823</v>
      </c>
    </row>
    <row outlineLevel="0" r="73">
      <c r="W73" s="235" t="n"/>
      <c r="X73" s="165" t="n"/>
      <c r="Y73" s="165" t="n"/>
      <c r="Z73" s="165" t="n"/>
      <c r="AA73" s="232" t="n"/>
      <c r="AB73" s="72" t="n"/>
      <c r="AC73" s="72" t="n"/>
      <c r="AD73" s="72" t="n"/>
      <c r="AE73" s="72" t="n"/>
      <c r="AF73" s="72" t="n"/>
      <c r="AG73" s="72" t="n"/>
      <c r="AH73" s="72" t="n"/>
      <c r="AI73" s="72" t="n"/>
      <c r="AJ73" s="72" t="n"/>
      <c r="AK73" s="72" t="n"/>
      <c r="AL73" s="72" t="n"/>
      <c r="AM73" s="72" t="n"/>
      <c r="AN73" s="72" t="n"/>
      <c r="AO73" s="72" t="n"/>
      <c r="AP73" s="72" t="n"/>
      <c r="AQ73" s="72" t="n"/>
      <c r="AR73" s="72" t="n"/>
      <c r="AS73" s="72" t="n"/>
      <c r="AT73" s="72" t="n"/>
      <c r="AU73" s="72" t="n"/>
      <c r="AV73" s="72" t="n"/>
      <c r="AW73" s="72" t="n"/>
      <c r="AX73" s="72" t="n"/>
      <c r="AY73" s="72" t="n"/>
      <c r="AZ73" s="72" t="n"/>
      <c r="BA73" s="72" t="n"/>
      <c r="BB73" s="0" t="n">
        <f aca="false" ca="false" dt2D="false" dtr="false" t="normal">BB72+$O$34</f>
        <v>71</v>
      </c>
      <c r="BC73" s="0" t="n">
        <f aca="false" ca="false" dt2D="false" dtr="false" t="normal">20*LOG10(BB73)</f>
        <v>37.025166974381506</v>
      </c>
      <c r="BD73" s="0" t="n">
        <f aca="false" ca="false" dt2D="false" dtr="false" t="normal">2*$G$8*(BB73/1000)</f>
        <v>8.3021965845778</v>
      </c>
      <c r="BE73" s="74" t="n">
        <f aca="false" ca="false" dt2D="false" dtr="false" t="normal">$S$11-BC73-BD73+$S$18+$S$36</f>
        <v>127.72202077687605</v>
      </c>
      <c r="BF73" s="0" t="n">
        <f aca="false" ca="false" dt2D="false" dtr="false" t="normal">POWER(10, 0.05*(BE73+$C$27))</f>
        <v>0.0018002497470657817</v>
      </c>
      <c r="BG73" s="0" t="n">
        <f aca="false" ca="false" dt2D="false" dtr="false" t="normal">BC73+BD73</f>
        <v>45.327363558959306</v>
      </c>
      <c r="BH73" s="0" t="n">
        <f aca="false" ca="false" dt2D="false" dtr="false" t="normal">POWER(10, 0.05*BG73)</f>
        <v>184.65802145894907</v>
      </c>
      <c r="BI73" s="0" t="n">
        <f aca="false" ca="false" dt2D="false" dtr="false" t="normal">BF73*BH73</f>
        <v>0.33243055642514074</v>
      </c>
      <c r="BJ73" s="72" t="n"/>
      <c r="BK73" s="72" t="n"/>
      <c r="BM73" s="72" t="n"/>
      <c r="BN73" s="80" t="n"/>
      <c r="BO73" s="232" t="n"/>
      <c r="BP73" s="72" t="n"/>
      <c r="BQ73" s="72" t="n"/>
      <c r="BR73" s="72" t="n"/>
    </row>
    <row outlineLevel="0" r="74">
      <c r="W74" s="235" t="n"/>
      <c r="X74" s="165" t="n"/>
      <c r="Y74" s="165" t="n"/>
      <c r="Z74" s="165" t="n"/>
      <c r="AA74" s="232" t="n"/>
      <c r="AB74" s="72" t="n"/>
      <c r="AC74" s="72" t="n"/>
      <c r="AD74" s="72" t="n"/>
      <c r="AE74" s="72" t="n"/>
      <c r="AF74" s="72" t="n"/>
      <c r="AG74" s="72" t="n"/>
      <c r="AH74" s="72" t="n"/>
      <c r="AI74" s="72" t="n"/>
      <c r="AJ74" s="72" t="n"/>
      <c r="AK74" s="72" t="n"/>
      <c r="AL74" s="72" t="n"/>
      <c r="AM74" s="72" t="n"/>
      <c r="AN74" s="72" t="n"/>
      <c r="AO74" s="72" t="n"/>
      <c r="AP74" s="72" t="n"/>
      <c r="AQ74" s="72" t="n"/>
      <c r="AR74" s="72" t="n"/>
      <c r="AS74" s="72" t="n"/>
      <c r="AT74" s="72" t="n"/>
      <c r="AU74" s="72" t="n"/>
      <c r="AV74" s="72" t="n"/>
      <c r="AW74" s="72" t="n"/>
      <c r="AX74" s="72" t="n"/>
      <c r="AY74" s="72" t="n"/>
      <c r="AZ74" s="72" t="n"/>
      <c r="BA74" s="72" t="n"/>
      <c r="BB74" s="0" t="n">
        <f aca="false" ca="false" dt2D="false" dtr="false" t="normal">BB73+$O$34</f>
        <v>71.75</v>
      </c>
      <c r="BC74" s="0" t="n">
        <f aca="false" ca="false" dt2D="false" dtr="false" t="normal">20*LOG10(BB74)</f>
        <v>37.1164381081206</v>
      </c>
      <c r="BD74" s="0" t="n">
        <f aca="false" ca="false" dt2D="false" dtr="false" t="normal">2*$G$8*(BB74/1000)</f>
        <v>8.389895844274044</v>
      </c>
      <c r="BE74" s="74" t="n">
        <f aca="false" ca="false" dt2D="false" dtr="false" t="normal">$S$11-BC74-BD74+$S$18+$S$36</f>
        <v>127.5430503834407</v>
      </c>
      <c r="BF74" s="0" t="n">
        <f aca="false" ca="false" dt2D="false" dtr="false" t="normal">POWER(10, 0.05*(BE74+$C$27))</f>
        <v>0.0017635356317942086</v>
      </c>
      <c r="BG74" s="0" t="n">
        <f aca="false" ca="false" dt2D="false" dtr="false" t="normal">BC74+BD74</f>
        <v>45.50633395239464</v>
      </c>
      <c r="BH74" s="0" t="n">
        <f aca="false" ca="false" dt2D="false" dtr="false" t="normal">POWER(10, 0.05*BG74)</f>
        <v>188.50231910932695</v>
      </c>
      <c r="BI74" s="0" t="n">
        <f aca="false" ca="false" dt2D="false" dtr="false" t="normal">BF74*BH74</f>
        <v>0.3324305564251404</v>
      </c>
      <c r="BJ74" s="72" t="n"/>
      <c r="BK74" s="72" t="n"/>
      <c r="BM74" s="72" t="n"/>
      <c r="BN74" s="80" t="n"/>
      <c r="BO74" s="232" t="n"/>
      <c r="BP74" s="72" t="n"/>
      <c r="BQ74" s="72" t="n"/>
      <c r="BR74" s="72" t="n"/>
    </row>
    <row outlineLevel="0" r="75">
      <c r="W75" s="235" t="n"/>
      <c r="X75" s="165" t="n"/>
      <c r="Y75" s="165" t="n"/>
      <c r="Z75" s="165" t="n"/>
      <c r="AA75" s="232" t="n"/>
      <c r="AB75" s="72" t="n"/>
      <c r="AC75" s="72" t="n"/>
      <c r="AD75" s="72" t="n"/>
      <c r="AE75" s="72" t="n"/>
      <c r="AF75" s="72" t="n"/>
      <c r="AG75" s="72" t="n"/>
      <c r="AH75" s="72" t="n"/>
      <c r="AI75" s="72" t="n"/>
      <c r="AJ75" s="72" t="n"/>
      <c r="AK75" s="72" t="n"/>
      <c r="AL75" s="72" t="n"/>
      <c r="AM75" s="72" t="n"/>
      <c r="AN75" s="72" t="n"/>
      <c r="AO75" s="72" t="n"/>
      <c r="AP75" s="72" t="n"/>
      <c r="AQ75" s="72" t="n"/>
      <c r="AR75" s="72" t="n"/>
      <c r="AS75" s="72" t="n"/>
      <c r="AT75" s="72" t="n"/>
      <c r="AU75" s="72" t="n"/>
      <c r="AV75" s="72" t="n"/>
      <c r="AW75" s="72" t="n"/>
      <c r="AX75" s="72" t="n"/>
      <c r="AY75" s="72" t="n"/>
      <c r="AZ75" s="72" t="n"/>
      <c r="BA75" s="72" t="n"/>
      <c r="BB75" s="0" t="n">
        <f aca="false" ca="false" dt2D="false" dtr="false" t="normal">BB74+$O$34</f>
        <v>72.5</v>
      </c>
      <c r="BC75" s="0" t="n">
        <f aca="false" ca="false" dt2D="false" dtr="false" t="normal">20*LOG10(BB75)</f>
        <v>37.20676013141988</v>
      </c>
      <c r="BD75" s="0" t="n">
        <f aca="false" ca="false" dt2D="false" dtr="false" t="normal">2*$G$8*(BB75/1000)</f>
        <v>8.47759510397029</v>
      </c>
      <c r="BE75" s="74" t="n">
        <f aca="false" ca="false" dt2D="false" dtr="false" t="normal">$S$11-BC75-BD75+$S$18+$S$36</f>
        <v>127.36502910044517</v>
      </c>
      <c r="BF75" s="0" t="n">
        <f aca="false" ca="false" dt2D="false" dtr="false" t="normal">POWER(10, 0.05*(BE75+$C$27))</f>
        <v>0.001727759043126482</v>
      </c>
      <c r="BG75" s="0" t="n">
        <f aca="false" ca="false" dt2D="false" dtr="false" t="normal">BC75+BD75</f>
        <v>45.684355235390164</v>
      </c>
      <c r="BH75" s="0" t="n">
        <f aca="false" ca="false" dt2D="false" dtr="false" t="normal">POWER(10, 0.05*BG75)</f>
        <v>192.40562377470607</v>
      </c>
      <c r="BI75" s="0" t="n">
        <f aca="false" ca="false" dt2D="false" dtr="false" t="normal">BF75*BH75</f>
        <v>0.33243055642514</v>
      </c>
      <c r="BJ75" s="72" t="n"/>
      <c r="BK75" s="72" t="n"/>
      <c r="BM75" s="72" t="n"/>
      <c r="BN75" s="80" t="n"/>
      <c r="BO75" s="232" t="n"/>
      <c r="BP75" s="72" t="n"/>
      <c r="BQ75" s="72" t="n"/>
      <c r="BR75" s="72" t="n"/>
    </row>
    <row outlineLevel="0" r="76">
      <c r="W76" s="235" t="n"/>
      <c r="X76" s="165" t="n"/>
      <c r="Y76" s="165" t="n"/>
      <c r="Z76" s="165" t="n"/>
      <c r="AA76" s="232" t="n"/>
      <c r="AB76" s="72" t="n"/>
      <c r="AC76" s="72" t="n"/>
      <c r="AD76" s="72" t="n"/>
      <c r="AE76" s="72" t="n"/>
      <c r="AF76" s="72" t="n"/>
      <c r="AG76" s="72" t="n"/>
      <c r="AH76" s="72" t="n"/>
      <c r="AI76" s="72" t="n"/>
      <c r="AJ76" s="72" t="n"/>
      <c r="AK76" s="72" t="n"/>
      <c r="AL76" s="72" t="n"/>
      <c r="AM76" s="72" t="n"/>
      <c r="AN76" s="72" t="n"/>
      <c r="AO76" s="72" t="n"/>
      <c r="AP76" s="72" t="n"/>
      <c r="AQ76" s="72" t="n"/>
      <c r="AR76" s="72" t="n"/>
      <c r="AS76" s="72" t="n"/>
      <c r="AT76" s="72" t="n"/>
      <c r="AU76" s="72" t="n"/>
      <c r="AV76" s="72" t="n"/>
      <c r="AW76" s="72" t="n"/>
      <c r="AX76" s="72" t="n"/>
      <c r="AY76" s="72" t="n"/>
      <c r="AZ76" s="72" t="n"/>
      <c r="BA76" s="72" t="n"/>
      <c r="BB76" s="0" t="n">
        <f aca="false" ca="false" dt2D="false" dtr="false" t="normal">BB75+$O$34</f>
        <v>73.25</v>
      </c>
      <c r="BC76" s="0" t="n">
        <f aca="false" ca="false" dt2D="false" dtr="false" t="normal">20*LOG10(BB76)</f>
        <v>37.29615258052294</v>
      </c>
      <c r="BD76" s="0" t="n">
        <f aca="false" ca="false" dt2D="false" dtr="false" t="normal">2*$G$8*(BB76/1000)</f>
        <v>8.565294363666533</v>
      </c>
      <c r="BE76" s="74" t="n">
        <f aca="false" ca="false" dt2D="false" dtr="false" t="normal">$S$11-BC76-BD76+$S$18+$S$36</f>
        <v>127.18793739164586</v>
      </c>
      <c r="BF76" s="0" t="n">
        <f aca="false" ca="false" dt2D="false" dtr="false" t="normal">POWER(10, 0.05*(BE76+$C$27))</f>
        <v>0.0016928894142006073</v>
      </c>
      <c r="BG76" s="0" t="n">
        <f aca="false" ca="false" dt2D="false" dtr="false" t="normal">BC76+BD76</f>
        <v>45.861446944189474</v>
      </c>
      <c r="BH76" s="0" t="n">
        <f aca="false" ca="false" dt2D="false" dtr="false" t="normal">POWER(10, 0.05*BG76)</f>
        <v>196.3687371641552</v>
      </c>
      <c r="BI76" s="0" t="n">
        <f aca="false" ca="false" dt2D="false" dtr="false" t="normal">BF76*BH76</f>
        <v>0.3324305564251397</v>
      </c>
      <c r="BJ76" s="72" t="n"/>
      <c r="BK76" s="72" t="n"/>
      <c r="BM76" s="72" t="n"/>
      <c r="BN76" s="80" t="n"/>
      <c r="BO76" s="232" t="n"/>
      <c r="BP76" s="72" t="n"/>
      <c r="BQ76" s="72" t="n"/>
      <c r="BR76" s="72" t="n"/>
    </row>
    <row outlineLevel="0" r="77">
      <c r="W77" s="235" t="n"/>
      <c r="X77" s="165" t="n"/>
      <c r="Y77" s="165" t="n"/>
      <c r="Z77" s="165" t="n"/>
      <c r="AA77" s="232" t="n"/>
      <c r="AB77" s="72" t="n"/>
      <c r="AC77" s="72" t="n"/>
      <c r="AD77" s="72" t="n"/>
      <c r="AE77" s="72" t="n"/>
      <c r="AF77" s="72" t="n"/>
      <c r="AG77" s="72" t="n"/>
      <c r="AH77" s="72" t="n"/>
      <c r="AI77" s="72" t="n"/>
      <c r="AJ77" s="72" t="n"/>
      <c r="AK77" s="72" t="n"/>
      <c r="AL77" s="72" t="n"/>
      <c r="AM77" s="72" t="n"/>
      <c r="AN77" s="72" t="n"/>
      <c r="AO77" s="72" t="n"/>
      <c r="AP77" s="72" t="n"/>
      <c r="AQ77" s="72" t="n"/>
      <c r="AR77" s="72" t="n"/>
      <c r="AS77" s="72" t="n"/>
      <c r="AT77" s="72" t="n"/>
      <c r="AU77" s="72" t="n"/>
      <c r="AV77" s="72" t="n"/>
      <c r="AW77" s="72" t="n"/>
      <c r="AX77" s="72" t="n"/>
      <c r="AY77" s="72" t="n"/>
      <c r="AZ77" s="72" t="n"/>
      <c r="BA77" s="72" t="n"/>
      <c r="BB77" s="0" t="n">
        <f aca="false" ca="false" dt2D="false" dtr="false" t="normal">BB76+$O$34</f>
        <v>74</v>
      </c>
      <c r="BC77" s="0" t="n">
        <f aca="false" ca="false" dt2D="false" dtr="false" t="normal">20*LOG10(BB77)</f>
        <v>37.384634394619525</v>
      </c>
      <c r="BD77" s="0" t="n">
        <f aca="false" ca="false" dt2D="false" dtr="false" t="normal">2*$G$8*(BB77/1000)</f>
        <v>8.652993623362777</v>
      </c>
      <c r="BE77" s="74" t="n">
        <f aca="false" ca="false" dt2D="false" dtr="false" t="normal">$S$11-BC77-BD77+$S$18+$S$36</f>
        <v>127.01175631785303</v>
      </c>
      <c r="BF77" s="0" t="n">
        <f aca="false" ca="false" dt2D="false" dtr="false" t="normal">POWER(10, 0.05*(BE77+$C$27))</f>
        <v>0.0016588974349440253</v>
      </c>
      <c r="BG77" s="0" t="n">
        <f aca="false" ca="false" dt2D="false" dtr="false" t="normal">BC77+BD77</f>
        <v>46.0376280179823</v>
      </c>
      <c r="BH77" s="0" t="n">
        <f aca="false" ca="false" dt2D="false" dtr="false" t="normal">POWER(10, 0.05*BG77)</f>
        <v>200.39247118153307</v>
      </c>
      <c r="BI77" s="0" t="n">
        <f aca="false" ca="false" dt2D="false" dtr="false" t="normal">BF77*BH77</f>
        <v>0.33243055642513974</v>
      </c>
      <c r="BJ77" s="72" t="n"/>
      <c r="BK77" s="72" t="n"/>
      <c r="BM77" s="72" t="n"/>
      <c r="BN77" s="80" t="n"/>
      <c r="BO77" s="232" t="n"/>
      <c r="BP77" s="72" t="n"/>
      <c r="BQ77" s="72" t="n"/>
      <c r="BR77" s="72" t="n"/>
    </row>
    <row outlineLevel="0" r="78">
      <c r="W78" s="235" t="n"/>
      <c r="X78" s="165" t="n"/>
      <c r="Y78" s="165" t="n"/>
      <c r="Z78" s="165" t="n"/>
      <c r="AA78" s="232" t="n"/>
      <c r="AB78" s="72" t="n"/>
      <c r="AC78" s="72" t="n"/>
      <c r="AD78" s="72" t="n"/>
      <c r="AE78" s="72" t="n"/>
      <c r="AF78" s="72" t="n"/>
      <c r="AG78" s="72" t="n"/>
      <c r="AH78" s="72" t="n"/>
      <c r="AI78" s="72" t="n"/>
      <c r="AJ78" s="72" t="n"/>
      <c r="AK78" s="72" t="n"/>
      <c r="AL78" s="72" t="n"/>
      <c r="AM78" s="72" t="n"/>
      <c r="AN78" s="72" t="n"/>
      <c r="AO78" s="72" t="n"/>
      <c r="AP78" s="72" t="n"/>
      <c r="AQ78" s="72" t="n"/>
      <c r="AR78" s="72" t="n"/>
      <c r="AS78" s="72" t="n"/>
      <c r="AT78" s="72" t="n"/>
      <c r="AU78" s="72" t="n"/>
      <c r="AV78" s="72" t="n"/>
      <c r="AW78" s="72" t="n"/>
      <c r="AX78" s="72" t="n"/>
      <c r="AY78" s="72" t="n"/>
      <c r="AZ78" s="72" t="n"/>
      <c r="BA78" s="72" t="n"/>
      <c r="BB78" s="0" t="n">
        <f aca="false" ca="false" dt2D="false" dtr="false" t="normal">BB77+$O$34</f>
        <v>74.75</v>
      </c>
      <c r="BC78" s="0" t="n">
        <f aca="false" ca="false" dt2D="false" dtr="false" t="normal">20*LOG10(BB78)</f>
        <v>37.47222393992934</v>
      </c>
      <c r="BD78" s="0" t="n">
        <f aca="false" ca="false" dt2D="false" dtr="false" t="normal">2*$G$8*(BB78/1000)</f>
        <v>8.740692883059022</v>
      </c>
      <c r="BE78" s="74" t="n">
        <f aca="false" ca="false" dt2D="false" dtr="false" t="normal">$S$11-BC78-BD78+$S$18+$S$36</f>
        <v>126.836467512847</v>
      </c>
      <c r="BF78" s="0" t="n">
        <f aca="false" ca="false" dt2D="false" dtr="false" t="normal">POWER(10, 0.05*(BE78+$C$27))</f>
        <v>0.0016257549888490242</v>
      </c>
      <c r="BG78" s="0" t="n">
        <f aca="false" ca="false" dt2D="false" dtr="false" t="normal">BC78+BD78</f>
        <v>46.21291682298836</v>
      </c>
      <c r="BH78" s="0" t="n">
        <f aca="false" ca="false" dt2D="false" dtr="false" t="normal">POWER(10, 0.05*BG78)</f>
        <v>204.47764804983905</v>
      </c>
      <c r="BI78" s="0" t="n">
        <f aca="false" ca="false" dt2D="false" dtr="false" t="normal">BF78*BH78</f>
        <v>0.3324305564251408</v>
      </c>
      <c r="BJ78" s="72" t="n"/>
      <c r="BK78" s="72" t="n"/>
      <c r="BL78" s="72" t="n"/>
      <c r="BM78" s="72" t="n"/>
      <c r="BN78" s="80" t="n"/>
      <c r="BO78" s="232" t="n"/>
      <c r="BP78" s="72" t="n"/>
      <c r="BQ78" s="72" t="n"/>
      <c r="BR78" s="72" t="n"/>
    </row>
    <row outlineLevel="0" r="79">
      <c r="W79" s="235" t="n"/>
      <c r="X79" s="165" t="n"/>
      <c r="Y79" s="165" t="n"/>
      <c r="Z79" s="165" t="n"/>
      <c r="AA79" s="232" t="n"/>
      <c r="AB79" s="72" t="n"/>
      <c r="AC79" s="72" t="n"/>
      <c r="AD79" s="72" t="n"/>
      <c r="AE79" s="72" t="n"/>
      <c r="AF79" s="72" t="n"/>
      <c r="AG79" s="72" t="n"/>
      <c r="AH79" s="72" t="n"/>
      <c r="AI79" s="72" t="n"/>
      <c r="AJ79" s="72" t="n"/>
      <c r="AK79" s="72" t="n"/>
      <c r="AL79" s="72" t="n"/>
      <c r="AM79" s="72" t="n"/>
      <c r="AN79" s="72" t="n"/>
      <c r="AO79" s="72" t="n"/>
      <c r="AP79" s="72" t="n"/>
      <c r="AQ79" s="72" t="n"/>
      <c r="AR79" s="72" t="n"/>
      <c r="AS79" s="72" t="n"/>
      <c r="AT79" s="72" t="n"/>
      <c r="AU79" s="72" t="n"/>
      <c r="AV79" s="72" t="n"/>
      <c r="AW79" s="72" t="n"/>
      <c r="AX79" s="72" t="n"/>
      <c r="AY79" s="72" t="n"/>
      <c r="AZ79" s="72" t="n"/>
      <c r="BA79" s="72" t="n"/>
      <c r="BB79" s="0" t="n">
        <f aca="false" ca="false" dt2D="false" dtr="false" t="normal">BB78+$O$34</f>
        <v>75.5</v>
      </c>
      <c r="BC79" s="0" t="n">
        <f aca="false" ca="false" dt2D="false" dtr="false" t="normal">20*LOG10(BB79)</f>
        <v>37.558939032583766</v>
      </c>
      <c r="BD79" s="0" t="n">
        <f aca="false" ca="false" dt2D="false" dtr="false" t="normal">2*$G$8*(BB79/1000)</f>
        <v>8.828392142755266</v>
      </c>
      <c r="BE79" s="74" t="n">
        <f aca="false" ca="false" dt2D="false" dtr="false" t="normal">$S$11-BC79-BD79+$S$18+$S$36</f>
        <v>126.66205316049631</v>
      </c>
      <c r="BF79" s="0" t="n">
        <f aca="false" ca="false" dt2D="false" dtr="false" t="normal">POWER(10, 0.05*(BE79+$C$27))</f>
        <v>0.0015934350935182088</v>
      </c>
      <c r="BG79" s="0" t="n">
        <f aca="false" ca="false" dt2D="false" dtr="false" t="normal">BC79+BD79</f>
        <v>46.38733117533903</v>
      </c>
      <c r="BH79" s="0" t="n">
        <f aca="false" ca="false" dt2D="false" dtr="false" t="normal">POWER(10, 0.05*BG79)</f>
        <v>208.62510043703972</v>
      </c>
      <c r="BI79" s="0" t="n">
        <f aca="false" ca="false" dt2D="false" dtr="false" t="normal">BF79*BH79</f>
        <v>0.3324305564251401</v>
      </c>
      <c r="BJ79" s="72" t="n"/>
      <c r="BK79" s="72" t="n"/>
      <c r="BL79" s="72" t="n"/>
      <c r="BM79" s="72" t="n"/>
      <c r="BN79" s="80" t="n"/>
      <c r="BO79" s="232" t="n"/>
      <c r="BP79" s="72" t="n"/>
      <c r="BQ79" s="72" t="n"/>
      <c r="BR79" s="72" t="n"/>
    </row>
    <row outlineLevel="0" r="80">
      <c r="W80" s="235" t="n"/>
      <c r="X80" s="165" t="n"/>
      <c r="Y80" s="165" t="n"/>
      <c r="Z80" s="165" t="n"/>
      <c r="AA80" s="232" t="n"/>
      <c r="AB80" s="72" t="n"/>
      <c r="AC80" s="72" t="n"/>
      <c r="AD80" s="72" t="n"/>
      <c r="AE80" s="72" t="n"/>
      <c r="AF80" s="72" t="n"/>
      <c r="AG80" s="72" t="n"/>
      <c r="AH80" s="72" t="n"/>
      <c r="AI80" s="72" t="n"/>
      <c r="AJ80" s="72" t="n"/>
      <c r="AK80" s="72" t="n"/>
      <c r="AL80" s="72" t="n"/>
      <c r="AM80" s="72" t="n"/>
      <c r="AN80" s="72" t="n"/>
      <c r="AO80" s="72" t="n"/>
      <c r="AP80" s="72" t="n"/>
      <c r="AQ80" s="72" t="n"/>
      <c r="AR80" s="72" t="n"/>
      <c r="AS80" s="72" t="n"/>
      <c r="AT80" s="72" t="n"/>
      <c r="AU80" s="72" t="n"/>
      <c r="AV80" s="72" t="n"/>
      <c r="AW80" s="72" t="n"/>
      <c r="AX80" s="72" t="n"/>
      <c r="AY80" s="72" t="n"/>
      <c r="AZ80" s="72" t="n"/>
      <c r="BA80" s="72" t="n"/>
      <c r="BB80" s="0" t="n">
        <f aca="false" ca="false" dt2D="false" dtr="false" t="normal">BB79+$O$34</f>
        <v>76.25</v>
      </c>
      <c r="BC80" s="0" t="n">
        <f aca="false" ca="false" dt2D="false" dtr="false" t="normal">20*LOG10(BB80)</f>
        <v>37.64479696037647</v>
      </c>
      <c r="BD80" s="0" t="n">
        <f aca="false" ca="false" dt2D="false" dtr="false" t="normal">2*$G$8*(BB80/1000)</f>
        <v>8.91609140245151</v>
      </c>
      <c r="BE80" s="74" t="n">
        <f aca="false" ca="false" dt2D="false" dtr="false" t="normal">$S$11-BC80-BD80+$S$18+$S$36</f>
        <v>126.48849597300735</v>
      </c>
      <c r="BF80" s="0" t="n">
        <f aca="false" ca="false" dt2D="false" dtr="false" t="normal">POWER(10, 0.05*(BE80+$C$27))</f>
        <v>0.0015619118447205425</v>
      </c>
      <c r="BG80" s="0" t="n">
        <f aca="false" ca="false" dt2D="false" dtr="false" t="normal">BC80+BD80</f>
        <v>46.56088836282798</v>
      </c>
      <c r="BH80" s="0" t="n">
        <f aca="false" ca="false" dt2D="false" dtr="false" t="normal">POWER(10, 0.05*BG80)</f>
        <v>212.83567158338457</v>
      </c>
      <c r="BI80" s="0" t="n">
        <f aca="false" ca="false" dt2D="false" dtr="false" t="normal">BF80*BH80</f>
        <v>0.33243055642513974</v>
      </c>
      <c r="BJ80" s="72" t="n"/>
      <c r="BK80" s="72" t="n"/>
      <c r="BL80" s="72" t="n"/>
      <c r="BM80" s="72" t="n"/>
      <c r="BN80" s="80" t="n"/>
      <c r="BO80" s="232" t="n"/>
      <c r="BP80" s="72" t="n"/>
      <c r="BQ80" s="72" t="n"/>
      <c r="BR80" s="72" t="n"/>
    </row>
    <row outlineLevel="0" r="81">
      <c r="W81" s="235" t="n"/>
      <c r="X81" s="165" t="n"/>
      <c r="Y81" s="165" t="n"/>
      <c r="Z81" s="165" t="n"/>
      <c r="AA81" s="232" t="n"/>
      <c r="AB81" s="72" t="n"/>
      <c r="AC81" s="72" t="n"/>
      <c r="AD81" s="72" t="n"/>
      <c r="AE81" s="72" t="n"/>
      <c r="AF81" s="72" t="n"/>
      <c r="AG81" s="72" t="n"/>
      <c r="AH81" s="72" t="n"/>
      <c r="AI81" s="72" t="n"/>
      <c r="AJ81" s="72" t="n"/>
      <c r="AK81" s="72" t="n"/>
      <c r="AL81" s="72" t="n"/>
      <c r="AM81" s="72" t="n"/>
      <c r="AN81" s="72" t="n"/>
      <c r="AO81" s="72" t="n"/>
      <c r="AP81" s="72" t="n"/>
      <c r="AQ81" s="72" t="n"/>
      <c r="AR81" s="72" t="n"/>
      <c r="AS81" s="72" t="n"/>
      <c r="AT81" s="72" t="n"/>
      <c r="AU81" s="72" t="n"/>
      <c r="AV81" s="72" t="n"/>
      <c r="AW81" s="72" t="n"/>
      <c r="AX81" s="72" t="n"/>
      <c r="AY81" s="72" t="n"/>
      <c r="AZ81" s="72" t="n"/>
      <c r="BA81" s="72" t="n"/>
      <c r="BB81" s="0" t="n">
        <f aca="false" ca="false" dt2D="false" dtr="false" t="normal">BB80+$O$34</f>
        <v>77</v>
      </c>
      <c r="BC81" s="0" t="n">
        <f aca="false" ca="false" dt2D="false" dtr="false" t="normal">20*LOG10(BB81)</f>
        <v>37.72981450344964</v>
      </c>
      <c r="BD81" s="0" t="n">
        <f aca="false" ca="false" dt2D="false" dtr="false" t="normal">2*$G$8*(BB81/1000)</f>
        <v>9.003790662147756</v>
      </c>
      <c r="BE81" s="74" t="n">
        <f aca="false" ca="false" dt2D="false" dtr="false" t="normal">$S$11-BC81-BD81+$S$18+$S$36</f>
        <v>126.31577917023795</v>
      </c>
      <c r="BF81" s="0" t="n">
        <f aca="false" ca="false" dt2D="false" dtr="false" t="normal">POWER(10, 0.05*(BE81+$C$27))</f>
        <v>0.001531160363718434</v>
      </c>
      <c r="BG81" s="0" t="n">
        <f aca="false" ca="false" dt2D="false" dtr="false" t="normal">BC81+BD81</f>
        <v>46.733605165597396</v>
      </c>
      <c r="BH81" s="0" t="n">
        <f aca="false" ca="false" dt2D="false" dtr="false" t="normal">POWER(10, 0.05*BG81)</f>
        <v>217.110215430231</v>
      </c>
      <c r="BI81" s="0" t="n">
        <f aca="false" ca="false" dt2D="false" dtr="false" t="normal">BF81*BH81</f>
        <v>0.3324305564251401</v>
      </c>
      <c r="BJ81" s="72" t="n"/>
      <c r="BK81" s="72" t="n"/>
      <c r="BL81" s="72" t="n"/>
      <c r="BM81" s="72" t="n"/>
      <c r="BN81" s="80" t="n"/>
      <c r="BO81" s="232" t="n"/>
      <c r="BP81" s="72" t="n"/>
      <c r="BQ81" s="72" t="n"/>
      <c r="BR81" s="72" t="n"/>
    </row>
    <row outlineLevel="0" r="82">
      <c r="W82" s="235" t="n"/>
      <c r="X82" s="165" t="n"/>
      <c r="Y82" s="165" t="n"/>
      <c r="Z82" s="165" t="n"/>
      <c r="AA82" s="232" t="n"/>
      <c r="AB82" s="72" t="n"/>
      <c r="AC82" s="72" t="n"/>
      <c r="AD82" s="72" t="n"/>
      <c r="AE82" s="72" t="n"/>
      <c r="AF82" s="72" t="n"/>
      <c r="AG82" s="72" t="n"/>
      <c r="AH82" s="72" t="n"/>
      <c r="AI82" s="72" t="n"/>
      <c r="AJ82" s="72" t="n"/>
      <c r="AK82" s="72" t="n"/>
      <c r="AL82" s="72" t="n"/>
      <c r="AM82" s="72" t="n"/>
      <c r="AN82" s="72" t="n"/>
      <c r="AO82" s="72" t="n"/>
      <c r="AP82" s="72" t="n"/>
      <c r="AQ82" s="72" t="n"/>
      <c r="AR82" s="72" t="n"/>
      <c r="AS82" s="72" t="n"/>
      <c r="AT82" s="72" t="n"/>
      <c r="AU82" s="72" t="n"/>
      <c r="AV82" s="72" t="n"/>
      <c r="AW82" s="72" t="n"/>
      <c r="AX82" s="72" t="n"/>
      <c r="AY82" s="72" t="n"/>
      <c r="AZ82" s="72" t="n"/>
      <c r="BA82" s="72" t="n"/>
      <c r="BB82" s="0" t="n">
        <f aca="false" ca="false" dt2D="false" dtr="false" t="normal">BB81+$O$34</f>
        <v>77.75</v>
      </c>
      <c r="BC82" s="0" t="n">
        <f aca="false" ca="false" dt2D="false" dtr="false" t="normal">20*LOG10(BB82)</f>
        <v>37.8140079539775</v>
      </c>
      <c r="BD82" s="0" t="n">
        <f aca="false" ca="false" dt2D="false" dtr="false" t="normal">2*$G$8*(BB82/1000)</f>
        <v>9.091489921844</v>
      </c>
      <c r="BE82" s="74" t="n">
        <f aca="false" ca="false" dt2D="false" dtr="false" t="normal">$S$11-BC82-BD82+$S$18+$S$36</f>
        <v>126.14388646001386</v>
      </c>
      <c r="BF82" s="0" t="n">
        <f aca="false" ca="false" dt2D="false" dtr="false" t="normal">POWER(10, 0.05*(BE82+$C$27))</f>
        <v>0.001501156747645094</v>
      </c>
      <c r="BG82" s="0" t="n">
        <f aca="false" ca="false" dt2D="false" dtr="false" t="normal">BC82+BD82</f>
        <v>46.9054978758215</v>
      </c>
      <c r="BH82" s="0" t="n">
        <f aca="false" ca="false" dt2D="false" dtr="false" t="normal">POWER(10, 0.05*BG82)</f>
        <v>221.44959675039536</v>
      </c>
      <c r="BI82" s="0" t="n">
        <f aca="false" ca="false" dt2D="false" dtr="false" t="normal">BF82*BH82</f>
        <v>0.3324305564251411</v>
      </c>
      <c r="BJ82" s="72" t="n"/>
      <c r="BK82" s="72" t="n"/>
      <c r="BL82" s="72" t="n"/>
      <c r="BM82" s="72" t="n"/>
      <c r="BN82" s="80" t="n"/>
      <c r="BO82" s="232" t="n"/>
      <c r="BP82" s="72" t="n"/>
      <c r="BQ82" s="72" t="n"/>
      <c r="BR82" s="72" t="n"/>
    </row>
    <row outlineLevel="0" r="83">
      <c r="W83" s="235" t="n"/>
      <c r="X83" s="165" t="n"/>
      <c r="Y83" s="165" t="n"/>
      <c r="Z83" s="165" t="n"/>
      <c r="AA83" s="232" t="n"/>
      <c r="AB83" s="72" t="n"/>
      <c r="AC83" s="72" t="n"/>
      <c r="AD83" s="72" t="n"/>
      <c r="AE83" s="72" t="n"/>
      <c r="AF83" s="72" t="n"/>
      <c r="AG83" s="72" t="n"/>
      <c r="AH83" s="72" t="n"/>
      <c r="AI83" s="72" t="n"/>
      <c r="AJ83" s="72" t="n"/>
      <c r="AK83" s="72" t="n"/>
      <c r="AL83" s="72" t="n"/>
      <c r="AM83" s="72" t="n"/>
      <c r="AN83" s="72" t="n"/>
      <c r="AO83" s="72" t="n"/>
      <c r="AP83" s="72" t="n"/>
      <c r="AQ83" s="72" t="n"/>
      <c r="AR83" s="72" t="n"/>
      <c r="AS83" s="72" t="n"/>
      <c r="AT83" s="72" t="n"/>
      <c r="AU83" s="72" t="n"/>
      <c r="AV83" s="72" t="n"/>
      <c r="AW83" s="72" t="n"/>
      <c r="AX83" s="72" t="n"/>
      <c r="AY83" s="72" t="n"/>
      <c r="AZ83" s="72" t="n"/>
      <c r="BA83" s="72" t="n"/>
      <c r="BB83" s="0" t="n">
        <f aca="false" ca="false" dt2D="false" dtr="false" t="normal">BB82+$O$34</f>
        <v>78.5</v>
      </c>
      <c r="BC83" s="0" t="n">
        <f aca="false" ca="false" dt2D="false" dtr="false" t="normal">20*LOG10(BB83)</f>
        <v>37.89739313490505</v>
      </c>
      <c r="BD83" s="0" t="n">
        <f aca="false" ca="false" dt2D="false" dtr="false" t="normal">2*$G$8*(BB83/1000)</f>
        <v>9.179189181540245</v>
      </c>
      <c r="BE83" s="74" t="n">
        <f aca="false" ca="false" dt2D="false" dtr="false" t="normal">$S$11-BC83-BD83+$S$18+$S$36</f>
        <v>125.97280201939004</v>
      </c>
      <c r="BF83" s="0" t="n">
        <f aca="false" ca="false" dt2D="false" dtr="false" t="normal">POWER(10, 0.05*(BE83+$C$27))</f>
        <v>0.0014718780227280946</v>
      </c>
      <c r="BG83" s="0" t="n">
        <f aca="false" ca="false" dt2D="false" dtr="false" t="normal">BC83+BD83</f>
        <v>47.0765823164453</v>
      </c>
      <c r="BH83" s="0" t="n">
        <f aca="false" ca="false" dt2D="false" dtr="false" t="normal">POWER(10, 0.05*BG83)</f>
        <v>225.85469128004718</v>
      </c>
      <c r="BI83" s="0" t="n">
        <f aca="false" ca="false" dt2D="false" dtr="false" t="normal">BF83*BH83</f>
        <v>0.3324305564251401</v>
      </c>
      <c r="BJ83" s="72" t="n"/>
      <c r="BK83" s="72" t="n"/>
      <c r="BL83" s="72" t="n"/>
      <c r="BM83" s="72" t="n"/>
      <c r="BN83" s="80" t="n"/>
      <c r="BO83" s="232" t="n"/>
      <c r="BP83" s="72" t="n"/>
      <c r="BQ83" s="72" t="n"/>
      <c r="BR83" s="72" t="n"/>
    </row>
    <row outlineLevel="0" r="84">
      <c r="W84" s="235" t="n"/>
      <c r="X84" s="165" t="n"/>
      <c r="Y84" s="165" t="n"/>
      <c r="Z84" s="165" t="n"/>
      <c r="AA84" s="232" t="n"/>
      <c r="AB84" s="72" t="n"/>
      <c r="AC84" s="72" t="n"/>
      <c r="AD84" s="72" t="n"/>
      <c r="AE84" s="72" t="n"/>
      <c r="AF84" s="72" t="n"/>
      <c r="AG84" s="72" t="n"/>
      <c r="AH84" s="72" t="n"/>
      <c r="AI84" s="72" t="n"/>
      <c r="AJ84" s="72" t="n"/>
      <c r="AK84" s="72" t="n"/>
      <c r="AL84" s="72" t="n"/>
      <c r="AM84" s="72" t="n"/>
      <c r="AN84" s="72" t="n"/>
      <c r="AO84" s="72" t="n"/>
      <c r="AP84" s="72" t="n"/>
      <c r="AQ84" s="72" t="n"/>
      <c r="AR84" s="72" t="n"/>
      <c r="AS84" s="72" t="n"/>
      <c r="AT84" s="72" t="n"/>
      <c r="AU84" s="72" t="n"/>
      <c r="AV84" s="72" t="n"/>
      <c r="AW84" s="72" t="n"/>
      <c r="AX84" s="72" t="n"/>
      <c r="AY84" s="72" t="n"/>
      <c r="AZ84" s="72" t="n"/>
      <c r="BA84" s="72" t="n"/>
      <c r="BB84" s="0" t="n">
        <f aca="false" ca="false" dt2D="false" dtr="false" t="normal">BB83+$O$34</f>
        <v>79.25</v>
      </c>
      <c r="BC84" s="0" t="n">
        <f aca="false" ca="false" dt2D="false" dtr="false" t="normal">20*LOG10(BB84)</f>
        <v>37.97998541779578</v>
      </c>
      <c r="BD84" s="0" t="n">
        <f aca="false" ca="false" dt2D="false" dtr="false" t="normal">2*$G$8*(BB84/1000)</f>
        <v>9.266888441236489</v>
      </c>
      <c r="BE84" s="74" t="n">
        <f aca="false" ca="false" dt2D="false" dtr="false" t="normal">$S$11-BC84-BD84+$S$18+$S$36</f>
        <v>125.80251047680308</v>
      </c>
      <c r="BF84" s="0" t="n">
        <f aca="false" ca="false" dt2D="false" dtr="false" t="normal">POWER(10, 0.05*(BE84+$C$27))</f>
        <v>0.00144330210017063</v>
      </c>
      <c r="BG84" s="0" t="n">
        <f aca="false" ca="false" dt2D="false" dtr="false" t="normal">BC84+BD84</f>
        <v>47.24687385903227</v>
      </c>
      <c r="BH84" s="0" t="n">
        <f aca="false" ca="false" dt2D="false" dtr="false" t="normal">POWER(10, 0.05*BG84)</f>
        <v>230.32638585216483</v>
      </c>
      <c r="BI84" s="0" t="n">
        <f aca="false" ca="false" dt2D="false" dtr="false" t="normal">BF84*BH84</f>
        <v>0.3324305564251404</v>
      </c>
      <c r="BJ84" s="72" t="n"/>
      <c r="BK84" s="72" t="n"/>
      <c r="BL84" s="72" t="n"/>
      <c r="BM84" s="72" t="n"/>
      <c r="BN84" s="80" t="n"/>
      <c r="BO84" s="232" t="n"/>
      <c r="BP84" s="72" t="n"/>
      <c r="BQ84" s="72" t="n"/>
      <c r="BR84" s="72" t="n"/>
    </row>
    <row outlineLevel="0" r="85">
      <c r="W85" s="235" t="n"/>
      <c r="X85" s="165" t="n"/>
      <c r="Y85" s="165" t="n"/>
      <c r="Z85" s="165" t="n"/>
      <c r="AA85" s="232" t="n"/>
      <c r="AB85" s="72" t="n"/>
      <c r="AC85" s="72" t="n"/>
      <c r="AD85" s="72" t="n"/>
      <c r="AE85" s="72" t="n"/>
      <c r="AF85" s="72" t="n"/>
      <c r="AG85" s="72" t="n"/>
      <c r="AH85" s="72" t="n"/>
      <c r="AI85" s="72" t="n"/>
      <c r="AJ85" s="72" t="n"/>
      <c r="AK85" s="72" t="n"/>
      <c r="AL85" s="72" t="n"/>
      <c r="AM85" s="72" t="n"/>
      <c r="AN85" s="72" t="n"/>
      <c r="AO85" s="72" t="n"/>
      <c r="AP85" s="72" t="n"/>
      <c r="AQ85" s="72" t="n"/>
      <c r="AR85" s="72" t="n"/>
      <c r="AS85" s="72" t="n"/>
      <c r="AT85" s="72" t="n"/>
      <c r="AU85" s="72" t="n"/>
      <c r="AV85" s="72" t="n"/>
      <c r="AW85" s="72" t="n"/>
      <c r="AX85" s="72" t="n"/>
      <c r="AY85" s="72" t="n"/>
      <c r="AZ85" s="72" t="n"/>
      <c r="BA85" s="72" t="n"/>
      <c r="BB85" s="0" t="n">
        <f aca="false" ca="false" dt2D="false" dtr="false" t="normal">BB84+$O$34</f>
        <v>80</v>
      </c>
      <c r="BC85" s="0" t="n">
        <f aca="false" ca="false" dt2D="false" dtr="false" t="normal">20*LOG10(BB85)</f>
        <v>38.06179973983887</v>
      </c>
      <c r="BD85" s="0" t="n">
        <f aca="false" ca="false" dt2D="false" dtr="false" t="normal">2*$G$8*(BB85/1000)</f>
        <v>9.354587700932733</v>
      </c>
      <c r="BE85" s="74" t="n">
        <f aca="false" ca="false" dt2D="false" dtr="false" t="normal">$S$11-BC85-BD85+$S$18+$S$36</f>
        <v>125.63299689506373</v>
      </c>
      <c r="BF85" s="0" t="n">
        <f aca="false" ca="false" dt2D="false" dtr="false" t="normal">POWER(10, 0.05*(BE85+$C$27))</f>
        <v>0.0014154077345159115</v>
      </c>
      <c r="BG85" s="0" t="n">
        <f aca="false" ca="false" dt2D="false" dtr="false" t="normal">BC85+BD85</f>
        <v>47.4163874407716</v>
      </c>
      <c r="BH85" s="0" t="n">
        <f aca="false" ca="false" dt2D="false" dtr="false" t="normal">POWER(10, 0.05*BG85)</f>
        <v>234.86557853157097</v>
      </c>
      <c r="BI85" s="0" t="n">
        <f aca="false" ca="false" dt2D="false" dtr="false" t="normal">BF85*BH85</f>
        <v>0.33243055642513974</v>
      </c>
      <c r="BJ85" s="72" t="n"/>
      <c r="BK85" s="72" t="n"/>
      <c r="BL85" s="72" t="n"/>
      <c r="BM85" s="72" t="n"/>
      <c r="BN85" s="80" t="n"/>
      <c r="BO85" s="232" t="n"/>
      <c r="BP85" s="72" t="n"/>
      <c r="BQ85" s="72" t="n"/>
      <c r="BR85" s="72" t="n"/>
    </row>
    <row outlineLevel="0" r="86">
      <c r="W86" s="235" t="n"/>
      <c r="X86" s="165" t="n"/>
      <c r="Y86" s="165" t="n"/>
      <c r="Z86" s="165" t="n"/>
      <c r="AA86" s="232" t="n"/>
      <c r="AB86" s="72" t="n"/>
      <c r="AC86" s="72" t="n"/>
      <c r="AD86" s="72" t="n"/>
      <c r="AE86" s="72" t="n"/>
      <c r="AF86" s="72" t="n"/>
      <c r="AG86" s="72" t="n"/>
      <c r="AH86" s="72" t="n"/>
      <c r="AI86" s="72" t="n"/>
      <c r="AJ86" s="72" t="n"/>
      <c r="AK86" s="72" t="n"/>
      <c r="AL86" s="72" t="n"/>
      <c r="AM86" s="72" t="n"/>
      <c r="AN86" s="72" t="n"/>
      <c r="AO86" s="72" t="n"/>
      <c r="AP86" s="72" t="n"/>
      <c r="AQ86" s="72" t="n"/>
      <c r="AR86" s="72" t="n"/>
      <c r="AS86" s="72" t="n"/>
      <c r="AT86" s="72" t="n"/>
      <c r="AU86" s="72" t="n"/>
      <c r="AV86" s="72" t="n"/>
      <c r="AW86" s="72" t="n"/>
      <c r="AX86" s="72" t="n"/>
      <c r="AY86" s="72" t="n"/>
      <c r="AZ86" s="72" t="n"/>
      <c r="BA86" s="72" t="n"/>
      <c r="BB86" s="0" t="n">
        <f aca="false" ca="false" dt2D="false" dtr="false" t="normal">BB85+$O$34</f>
        <v>80.75</v>
      </c>
      <c r="BC86" s="0" t="n">
        <f aca="false" ca="false" dt2D="false" dtr="false" t="normal">20*LOG10(BB86)</f>
        <v>38.14285062006281</v>
      </c>
      <c r="BD86" s="0" t="n">
        <f aca="false" ca="false" dt2D="false" dtr="false" t="normal">2*$G$8*(BB86/1000)</f>
        <v>9.442286960628978</v>
      </c>
      <c r="BE86" s="74" t="n">
        <f aca="false" ca="false" dt2D="false" dtr="false" t="normal">$S$11-BC86-BD86+$S$18+$S$36</f>
        <v>125.46424675514355</v>
      </c>
      <c r="BF86" s="0" t="n">
        <f aca="false" ca="false" dt2D="false" dtr="false" t="normal">POWER(10, 0.05*(BE86+$C$27))</f>
        <v>0.0013881744843334185</v>
      </c>
      <c r="BG86" s="0" t="n">
        <f aca="false" ca="false" dt2D="false" dtr="false" t="normal">BC86+BD86</f>
        <v>47.585137580691786</v>
      </c>
      <c r="BH86" s="0" t="n">
        <f aca="false" ca="false" dt2D="false" dtr="false" t="normal">POWER(10, 0.05*BG86)</f>
        <v>239.47317875156628</v>
      </c>
      <c r="BI86" s="0" t="n">
        <f aca="false" ca="false" dt2D="false" dtr="false" t="normal">BF86*BH86</f>
        <v>0.3324305564251401</v>
      </c>
      <c r="BJ86" s="72" t="n"/>
      <c r="BK86" s="72" t="n"/>
      <c r="BL86" s="72" t="n"/>
      <c r="BM86" s="72" t="n"/>
      <c r="BN86" s="80" t="n"/>
      <c r="BO86" s="232" t="n"/>
      <c r="BP86" s="72" t="n"/>
      <c r="BQ86" s="72" t="n"/>
      <c r="BR86" s="72" t="n"/>
    </row>
    <row outlineLevel="0" r="87">
      <c r="W87" s="235" t="n"/>
      <c r="X87" s="165" t="n"/>
      <c r="Y87" s="165" t="n"/>
      <c r="Z87" s="165" t="n"/>
      <c r="AA87" s="232" t="n"/>
      <c r="AB87" s="72" t="n"/>
      <c r="AC87" s="72" t="n"/>
      <c r="AD87" s="72" t="n"/>
      <c r="AE87" s="72" t="n"/>
      <c r="AF87" s="72" t="n"/>
      <c r="AG87" s="72" t="n"/>
      <c r="AH87" s="72" t="n"/>
      <c r="AI87" s="72" t="n"/>
      <c r="AJ87" s="72" t="n"/>
      <c r="AK87" s="72" t="n"/>
      <c r="AL87" s="72" t="n"/>
      <c r="AM87" s="72" t="n"/>
      <c r="AN87" s="72" t="n"/>
      <c r="AO87" s="72" t="n"/>
      <c r="AP87" s="72" t="n"/>
      <c r="AQ87" s="72" t="n"/>
      <c r="AR87" s="72" t="n"/>
      <c r="AS87" s="72" t="n"/>
      <c r="AT87" s="72" t="n"/>
      <c r="AU87" s="72" t="n"/>
      <c r="AV87" s="72" t="n"/>
      <c r="AW87" s="72" t="n"/>
      <c r="AX87" s="72" t="n"/>
      <c r="AY87" s="72" t="n"/>
      <c r="AZ87" s="72" t="n"/>
      <c r="BA87" s="72" t="n"/>
      <c r="BB87" s="0" t="n">
        <f aca="false" ca="false" dt2D="false" dtr="false" t="normal">BB86+$O$34</f>
        <v>81.5</v>
      </c>
      <c r="BC87" s="0" t="n">
        <f aca="false" ca="false" dt2D="false" dtr="false" t="normal">20*LOG10(BB87)</f>
        <v>38.22315217479953</v>
      </c>
      <c r="BD87" s="0" t="n">
        <f aca="false" ca="false" dt2D="false" dtr="false" t="normal">2*$G$8*(BB87/1000)</f>
        <v>9.529986220325222</v>
      </c>
      <c r="BE87" s="74" t="n">
        <f aca="false" ca="false" dt2D="false" dtr="false" t="normal">$S$11-BC87-BD87+$S$18+$S$36</f>
        <v>125.29624594071059</v>
      </c>
      <c r="BF87" s="0" t="n">
        <f aca="false" ca="false" dt2D="false" dtr="false" t="normal">POWER(10, 0.05*(BE87+$C$27))</f>
        <v>0.0013615826750772745</v>
      </c>
      <c r="BG87" s="0" t="n">
        <f aca="false" ca="false" dt2D="false" dtr="false" t="normal">BC87+BD87</f>
        <v>47.75313839512475</v>
      </c>
      <c r="BH87" s="0" t="n">
        <f aca="false" ca="false" dt2D="false" dtr="false" t="normal">POWER(10, 0.05*BG87)</f>
        <v>244.15010745217793</v>
      </c>
      <c r="BI87" s="0" t="n">
        <f aca="false" ca="false" dt2D="false" dtr="false" t="normal">BF87*BH87</f>
        <v>0.33243055642514047</v>
      </c>
      <c r="BJ87" s="72" t="n"/>
      <c r="BK87" s="72" t="n"/>
      <c r="BL87" s="72" t="n"/>
      <c r="BM87" s="72" t="n"/>
      <c r="BN87" s="80" t="n"/>
      <c r="BO87" s="232" t="n"/>
      <c r="BP87" s="72" t="n"/>
      <c r="BQ87" s="72" t="n"/>
      <c r="BR87" s="72" t="n"/>
    </row>
    <row outlineLevel="0" r="88">
      <c r="W88" s="235" t="n"/>
      <c r="X88" s="165" t="n"/>
      <c r="Y88" s="165" t="n"/>
      <c r="Z88" s="165" t="n"/>
      <c r="AA88" s="232" t="n"/>
      <c r="AB88" s="72" t="n"/>
      <c r="AC88" s="72" t="n"/>
      <c r="AD88" s="72" t="n"/>
      <c r="AE88" s="72" t="n"/>
      <c r="AF88" s="72" t="n"/>
      <c r="AG88" s="72" t="n"/>
      <c r="AH88" s="72" t="n"/>
      <c r="AI88" s="72" t="n"/>
      <c r="AJ88" s="72" t="n"/>
      <c r="AK88" s="72" t="n"/>
      <c r="AL88" s="72" t="n"/>
      <c r="AM88" s="72" t="n"/>
      <c r="AN88" s="72" t="n"/>
      <c r="AO88" s="72" t="n"/>
      <c r="AP88" s="72" t="n"/>
      <c r="AQ88" s="72" t="n"/>
      <c r="AR88" s="72" t="n"/>
      <c r="AS88" s="72" t="n"/>
      <c r="AT88" s="72" t="n"/>
      <c r="AU88" s="72" t="n"/>
      <c r="AV88" s="72" t="n"/>
      <c r="AW88" s="72" t="n"/>
      <c r="AX88" s="72" t="n"/>
      <c r="AY88" s="72" t="n"/>
      <c r="AZ88" s="72" t="n"/>
      <c r="BA88" s="72" t="n"/>
      <c r="BB88" s="0" t="n">
        <f aca="false" ca="false" dt2D="false" dtr="false" t="normal">BB87+$O$34</f>
        <v>82.25</v>
      </c>
      <c r="BC88" s="0" t="n">
        <f aca="false" ca="false" dt2D="false" dtr="false" t="normal">20*LOG10(BB88)</f>
        <v>38.30271813244024</v>
      </c>
      <c r="BD88" s="0" t="n">
        <f aca="false" ca="false" dt2D="false" dtr="false" t="normal">2*$G$8*(BB88/1000)</f>
        <v>9.617685480021466</v>
      </c>
      <c r="BE88" s="74" t="n">
        <f aca="false" ca="false" dt2D="false" dtr="false" t="normal">$S$11-BC88-BD88+$S$18+$S$36</f>
        <v>125.12898072337363</v>
      </c>
      <c r="BF88" s="0" t="n">
        <f aca="false" ca="false" dt2D="false" dtr="false" t="normal">POWER(10, 0.05*(BE88+$C$27))</f>
        <v>0.001335613363978169</v>
      </c>
      <c r="BG88" s="0" t="n">
        <f aca="false" ca="false" dt2D="false" dtr="false" t="normal">BC88+BD88</f>
        <v>47.920403612461705</v>
      </c>
      <c r="BH88" s="0" t="n">
        <f aca="false" ca="false" dt2D="false" dtr="false" t="normal">POWER(10, 0.05*BG88)</f>
        <v>248.89729722004617</v>
      </c>
      <c r="BI88" s="0" t="n">
        <f aca="false" ca="false" dt2D="false" dtr="false" t="normal">BF88*BH88</f>
        <v>0.33243055642514</v>
      </c>
      <c r="BJ88" s="72" t="n"/>
      <c r="BK88" s="72" t="n"/>
      <c r="BL88" s="72" t="n"/>
      <c r="BM88" s="72" t="n"/>
      <c r="BN88" s="80" t="n"/>
      <c r="BO88" s="232" t="n"/>
      <c r="BP88" s="72" t="n"/>
      <c r="BQ88" s="72" t="n"/>
      <c r="BR88" s="72" t="n"/>
    </row>
    <row outlineLevel="0" r="89">
      <c r="W89" s="235" t="n"/>
      <c r="X89" s="165" t="n"/>
      <c r="Y89" s="165" t="n"/>
      <c r="Z89" s="165" t="n"/>
      <c r="AA89" s="232" t="n"/>
      <c r="AB89" s="72" t="n"/>
      <c r="AC89" s="72" t="n"/>
      <c r="AD89" s="72" t="n"/>
      <c r="AE89" s="72" t="n"/>
      <c r="AF89" s="72" t="n"/>
      <c r="AG89" s="72" t="n"/>
      <c r="AH89" s="72" t="n"/>
      <c r="AI89" s="72" t="n"/>
      <c r="AJ89" s="72" t="n"/>
      <c r="AK89" s="72" t="n"/>
      <c r="AL89" s="72" t="n"/>
      <c r="AM89" s="72" t="n"/>
      <c r="AN89" s="72" t="n"/>
      <c r="AO89" s="72" t="n"/>
      <c r="AP89" s="72" t="n"/>
      <c r="AQ89" s="72" t="n"/>
      <c r="AR89" s="72" t="n"/>
      <c r="AS89" s="72" t="n"/>
      <c r="AT89" s="72" t="n"/>
      <c r="AU89" s="72" t="n"/>
      <c r="AV89" s="72" t="n"/>
      <c r="AW89" s="72" t="n"/>
      <c r="AX89" s="72" t="n"/>
      <c r="AY89" s="72" t="n"/>
      <c r="AZ89" s="72" t="n"/>
      <c r="BA89" s="72" t="n"/>
      <c r="BB89" s="0" t="n">
        <f aca="false" ca="false" dt2D="false" dtr="false" t="normal">BB88+$O$34</f>
        <v>83</v>
      </c>
      <c r="BC89" s="0" t="n">
        <f aca="false" ca="false" dt2D="false" dtr="false" t="normal">20*LOG10(BB89)</f>
        <v>38.38156184752148</v>
      </c>
      <c r="BD89" s="0" t="n">
        <f aca="false" ca="false" dt2D="false" dtr="false" t="normal">2*$G$8*(BB89/1000)</f>
        <v>9.705384739717712</v>
      </c>
      <c r="BE89" s="74" t="n">
        <f aca="false" ca="false" dt2D="false" dtr="false" t="normal">$S$11-BC89-BD89+$S$18+$S$36</f>
        <v>124.96243774859614</v>
      </c>
      <c r="BF89" s="0" t="n">
        <f aca="false" ca="false" dt2D="false" dtr="false" t="normal">POWER(10, 0.05*(BE89+$C$27))</f>
        <v>0.0013102483068401758</v>
      </c>
      <c r="BG89" s="0" t="n">
        <f aca="false" ca="false" dt2D="false" dtr="false" t="normal">BC89+BD89</f>
        <v>48.0869465872392</v>
      </c>
      <c r="BH89" s="0" t="n">
        <f aca="false" ca="false" dt2D="false" dtr="false" t="normal">POWER(10, 0.05*BG89)</f>
        <v>253.7156924299619</v>
      </c>
      <c r="BI89" s="0" t="n">
        <f aca="false" ca="false" dt2D="false" dtr="false" t="normal">BF89*BH89</f>
        <v>0.3324305564251404</v>
      </c>
      <c r="BJ89" s="72" t="n"/>
      <c r="BK89" s="72" t="n"/>
      <c r="BL89" s="72" t="n"/>
      <c r="BM89" s="72" t="n"/>
      <c r="BN89" s="80" t="n"/>
      <c r="BO89" s="232" t="n"/>
      <c r="BP89" s="72" t="n"/>
      <c r="BQ89" s="72" t="n"/>
      <c r="BR89" s="72" t="n"/>
    </row>
    <row outlineLevel="0" r="90">
      <c r="W90" s="235" t="n"/>
      <c r="X90" s="165" t="n"/>
      <c r="Y90" s="165" t="n"/>
      <c r="Z90" s="165" t="n"/>
      <c r="AA90" s="232" t="n"/>
      <c r="AB90" s="72" t="n"/>
      <c r="AC90" s="72" t="n"/>
      <c r="AD90" s="72" t="n"/>
      <c r="AE90" s="72" t="n"/>
      <c r="AF90" s="72" t="n"/>
      <c r="AG90" s="72" t="n"/>
      <c r="AH90" s="72" t="n"/>
      <c r="AI90" s="72" t="n"/>
      <c r="AJ90" s="72" t="n"/>
      <c r="AK90" s="72" t="n"/>
      <c r="AL90" s="72" t="n"/>
      <c r="AM90" s="72" t="n"/>
      <c r="AN90" s="72" t="n"/>
      <c r="AO90" s="72" t="n"/>
      <c r="AP90" s="72" t="n"/>
      <c r="AQ90" s="72" t="n"/>
      <c r="AR90" s="72" t="n"/>
      <c r="AS90" s="72" t="n"/>
      <c r="AT90" s="72" t="n"/>
      <c r="AU90" s="72" t="n"/>
      <c r="AV90" s="72" t="n"/>
      <c r="AW90" s="72" t="n"/>
      <c r="AX90" s="72" t="n"/>
      <c r="AY90" s="72" t="n"/>
      <c r="AZ90" s="72" t="n"/>
      <c r="BA90" s="72" t="n"/>
      <c r="BB90" s="0" t="n">
        <f aca="false" ca="false" dt2D="false" dtr="false" t="normal">BB89+$O$34</f>
        <v>83.75</v>
      </c>
      <c r="BC90" s="0" t="n">
        <f aca="false" ca="false" dt2D="false" dtr="false" t="normal">20*LOG10(BB90)</f>
        <v>38.459696314177656</v>
      </c>
      <c r="BD90" s="0" t="n">
        <f aca="false" ca="false" dt2D="false" dtr="false" t="normal">2*$G$8*(BB90/1000)</f>
        <v>9.793083999413955</v>
      </c>
      <c r="BE90" s="74" t="n">
        <f aca="false" ca="false" dt2D="false" dtr="false" t="normal">$S$11-BC90-BD90+$S$18+$S$36</f>
        <v>124.79660402224373</v>
      </c>
      <c r="BF90" s="0" t="n">
        <f aca="false" ca="false" dt2D="false" dtr="false" t="normal">POWER(10, 0.05*(BE90+$C$27))</f>
        <v>0.001285469926622987</v>
      </c>
      <c r="BG90" s="0" t="n">
        <f aca="false" ca="false" dt2D="false" dtr="false" t="normal">BC90+BD90</f>
        <v>48.252780313591614</v>
      </c>
      <c r="BH90" s="0" t="n">
        <f aca="false" ca="false" dt2D="false" dtr="false" t="normal">POWER(10, 0.05*BG90)</f>
        <v>258.6062493880793</v>
      </c>
      <c r="BI90" s="0" t="n">
        <f aca="false" ca="false" dt2D="false" dtr="false" t="normal">BF90*BH90</f>
        <v>0.33243055642514013</v>
      </c>
      <c r="BJ90" s="72" t="n"/>
      <c r="BK90" s="72" t="n"/>
      <c r="BL90" s="72" t="n"/>
      <c r="BM90" s="72" t="n"/>
      <c r="BN90" s="80" t="n"/>
      <c r="BO90" s="232" t="n"/>
      <c r="BP90" s="72" t="n"/>
      <c r="BQ90" s="72" t="n"/>
      <c r="BR90" s="72" t="n"/>
    </row>
    <row outlineLevel="0" r="91">
      <c r="W91" s="235" t="n"/>
      <c r="X91" s="165" t="n"/>
      <c r="Y91" s="165" t="n"/>
      <c r="Z91" s="165" t="n"/>
      <c r="AA91" s="232" t="n"/>
      <c r="AB91" s="72" t="n"/>
      <c r="AC91" s="72" t="n"/>
      <c r="AD91" s="72" t="n"/>
      <c r="AE91" s="72" t="n"/>
      <c r="AF91" s="72" t="n"/>
      <c r="AG91" s="72" t="n"/>
      <c r="AH91" s="72" t="n"/>
      <c r="AI91" s="72" t="n"/>
      <c r="AJ91" s="72" t="n"/>
      <c r="AK91" s="72" t="n"/>
      <c r="AL91" s="72" t="n"/>
      <c r="AM91" s="72" t="n"/>
      <c r="AN91" s="72" t="n"/>
      <c r="AO91" s="72" t="n"/>
      <c r="AP91" s="72" t="n"/>
      <c r="AQ91" s="72" t="n"/>
      <c r="AR91" s="72" t="n"/>
      <c r="AS91" s="72" t="n"/>
      <c r="AT91" s="72" t="n"/>
      <c r="AU91" s="72" t="n"/>
      <c r="AV91" s="72" t="n"/>
      <c r="AW91" s="72" t="n"/>
      <c r="AX91" s="72" t="n"/>
      <c r="AY91" s="72" t="n"/>
      <c r="AZ91" s="72" t="n"/>
      <c r="BA91" s="72" t="n"/>
      <c r="BB91" s="0" t="n">
        <f aca="false" ca="false" dt2D="false" dtr="false" t="normal">BB90+$O$34</f>
        <v>84.5</v>
      </c>
      <c r="BC91" s="0" t="n">
        <f aca="false" ca="false" dt2D="false" dtr="false" t="normal">20*LOG10(BB91)</f>
        <v>38.537134178993846</v>
      </c>
      <c r="BD91" s="0" t="n">
        <f aca="false" ca="false" dt2D="false" dtr="false" t="normal">2*$G$8*(BB91/1000)</f>
        <v>9.8807832591102</v>
      </c>
      <c r="BE91" s="74" t="n">
        <f aca="false" ca="false" dt2D="false" dtr="false" t="normal">$S$11-BC91-BD91+$S$18+$S$36</f>
        <v>124.6314668977313</v>
      </c>
      <c r="BF91" s="0" t="n">
        <f aca="false" ca="false" dt2D="false" dtr="false" t="normal">POWER(10, 0.05*(BE91+$C$27))</f>
        <v>0.001261261283698697</v>
      </c>
      <c r="BG91" s="0" t="n">
        <f aca="false" ca="false" dt2D="false" dtr="false" t="normal">BC91+BD91</f>
        <v>48.41791743810404</v>
      </c>
      <c r="BH91" s="0" t="n">
        <f aca="false" ca="false" dt2D="false" dtr="false" t="normal">POWER(10, 0.05*BG91)</f>
        <v>263.5699364768216</v>
      </c>
      <c r="BI91" s="0" t="n">
        <f aca="false" ca="false" dt2D="false" dtr="false" t="normal">BF91*BH91</f>
        <v>0.3324305564251401</v>
      </c>
      <c r="BJ91" s="72" t="n"/>
      <c r="BK91" s="72" t="n"/>
      <c r="BL91" s="72" t="n"/>
      <c r="BM91" s="72" t="n"/>
      <c r="BN91" s="80" t="n"/>
      <c r="BO91" s="232" t="n"/>
      <c r="BP91" s="72" t="n"/>
      <c r="BQ91" s="72" t="n"/>
      <c r="BR91" s="72" t="n"/>
    </row>
    <row outlineLevel="0" r="92">
      <c r="W92" s="235" t="n"/>
      <c r="X92" s="165" t="n"/>
      <c r="Y92" s="165" t="n"/>
      <c r="Z92" s="165" t="n"/>
      <c r="AA92" s="232" t="n"/>
      <c r="AB92" s="72" t="n"/>
      <c r="AC92" s="72" t="n"/>
      <c r="AD92" s="72" t="n"/>
      <c r="AE92" s="72" t="n"/>
      <c r="AF92" s="72" t="n"/>
      <c r="AG92" s="72" t="n"/>
      <c r="AH92" s="72" t="n"/>
      <c r="AI92" s="72" t="n"/>
      <c r="AJ92" s="72" t="n"/>
      <c r="AK92" s="72" t="n"/>
      <c r="AL92" s="72" t="n"/>
      <c r="AM92" s="72" t="n"/>
      <c r="AN92" s="72" t="n"/>
      <c r="AO92" s="72" t="n"/>
      <c r="AP92" s="72" t="n"/>
      <c r="AQ92" s="72" t="n"/>
      <c r="AR92" s="72" t="n"/>
      <c r="AS92" s="72" t="n"/>
      <c r="AT92" s="72" t="n"/>
      <c r="AU92" s="72" t="n"/>
      <c r="AV92" s="72" t="n"/>
      <c r="AW92" s="72" t="n"/>
      <c r="AX92" s="72" t="n"/>
      <c r="AY92" s="72" t="n"/>
      <c r="AZ92" s="72" t="n"/>
      <c r="BA92" s="72" t="n"/>
      <c r="BB92" s="0" t="n">
        <f aca="false" ca="false" dt2D="false" dtr="false" t="normal">BB91+$O$34</f>
        <v>85.25</v>
      </c>
      <c r="BC92" s="0" t="n">
        <f aca="false" ca="false" dt2D="false" dtr="false" t="normal">20*LOG10(BB92)</f>
        <v>38.613887753290705</v>
      </c>
      <c r="BD92" s="0" t="n">
        <f aca="false" ca="false" dt2D="false" dtr="false" t="normal">2*$G$8*(BB92/1000)</f>
        <v>9.968482518806445</v>
      </c>
      <c r="BE92" s="74" t="n">
        <f aca="false" ca="false" dt2D="false" dtr="false" t="normal">$S$11-BC92-BD92+$S$18+$S$36</f>
        <v>124.4670140637382</v>
      </c>
      <c r="BF92" s="0" t="n">
        <f aca="false" ca="false" dt2D="false" dtr="false" t="normal">POWER(10, 0.05*(BE92+$C$27))</f>
        <v>0.0012376060476799408</v>
      </c>
      <c r="BG92" s="0" t="n">
        <f aca="false" ca="false" dt2D="false" dtr="false" t="normal">BC92+BD92</f>
        <v>48.58237027209715</v>
      </c>
      <c r="BH92" s="0" t="n">
        <f aca="false" ca="false" dt2D="false" dtr="false" t="normal">POWER(10, 0.05*BG92)</f>
        <v>268.6077343014981</v>
      </c>
      <c r="BI92" s="0" t="n">
        <f aca="false" ca="false" dt2D="false" dtr="false" t="normal">BF92*BH92</f>
        <v>0.33243055642514074</v>
      </c>
      <c r="BJ92" s="72" t="n"/>
      <c r="BK92" s="72" t="n"/>
      <c r="BL92" s="72" t="n"/>
      <c r="BM92" s="72" t="n"/>
      <c r="BN92" s="80" t="n"/>
      <c r="BO92" s="232" t="n"/>
      <c r="BP92" s="72" t="n"/>
      <c r="BQ92" s="72" t="n"/>
      <c r="BR92" s="72" t="n"/>
    </row>
    <row outlineLevel="0" r="93">
      <c r="W93" s="235" t="n"/>
      <c r="X93" s="165" t="n"/>
      <c r="Y93" s="165" t="n"/>
      <c r="Z93" s="165" t="n"/>
      <c r="AA93" s="232" t="n"/>
      <c r="AB93" s="72" t="n"/>
      <c r="AC93" s="72" t="n"/>
      <c r="AD93" s="72" t="n"/>
      <c r="AE93" s="72" t="n"/>
      <c r="AF93" s="72" t="n"/>
      <c r="AG93" s="72" t="n"/>
      <c r="AH93" s="72" t="n"/>
      <c r="AI93" s="72" t="n"/>
      <c r="AJ93" s="72" t="n"/>
      <c r="AK93" s="72" t="n"/>
      <c r="AL93" s="72" t="n"/>
      <c r="AM93" s="72" t="n"/>
      <c r="AN93" s="72" t="n"/>
      <c r="AO93" s="72" t="n"/>
      <c r="AP93" s="72" t="n"/>
      <c r="AQ93" s="72" t="n"/>
      <c r="AR93" s="72" t="n"/>
      <c r="AS93" s="72" t="n"/>
      <c r="AT93" s="72" t="n"/>
      <c r="AU93" s="72" t="n"/>
      <c r="AV93" s="72" t="n"/>
      <c r="AW93" s="72" t="n"/>
      <c r="AX93" s="72" t="n"/>
      <c r="AY93" s="72" t="n"/>
      <c r="AZ93" s="72" t="n"/>
      <c r="BA93" s="72" t="n"/>
      <c r="BB93" s="0" t="n">
        <f aca="false" ca="false" dt2D="false" dtr="false" t="normal">BB92+$O$34</f>
        <v>86</v>
      </c>
      <c r="BC93" s="0" t="n">
        <f aca="false" ca="false" dt2D="false" dtr="false" t="normal">20*LOG10(BB93)</f>
        <v>38.68996902487135</v>
      </c>
      <c r="BD93" s="0" t="n">
        <f aca="false" ca="false" dt2D="false" dtr="false" t="normal">2*$G$8*(BB93/1000)</f>
        <v>10.056181778502687</v>
      </c>
      <c r="BE93" s="74" t="n">
        <f aca="false" ca="false" dt2D="false" dtr="false" t="normal">$S$11-BC93-BD93+$S$18+$S$36</f>
        <v>124.3032335324613</v>
      </c>
      <c r="BF93" s="0" t="n">
        <f aca="false" ca="false" dt2D="false" dtr="false" t="normal">POWER(10, 0.05*(BE93+$C$27))</f>
        <v>0.001214488470723473</v>
      </c>
      <c r="BG93" s="0" t="n">
        <f aca="false" ca="false" dt2D="false" dtr="false" t="normal">BC93+BD93</f>
        <v>48.746150803374036</v>
      </c>
      <c r="BH93" s="0" t="n">
        <f aca="false" ca="false" dt2D="false" dtr="false" t="normal">POWER(10, 0.05*BG93)</f>
        <v>273.72063583865145</v>
      </c>
      <c r="BI93" s="0" t="n">
        <f aca="false" ca="false" dt2D="false" dtr="false" t="normal">BF93*BH93</f>
        <v>0.3324305564251404</v>
      </c>
      <c r="BJ93" s="72" t="n"/>
      <c r="BK93" s="72" t="n"/>
      <c r="BL93" s="72" t="n"/>
      <c r="BM93" s="72" t="n"/>
      <c r="BN93" s="80" t="n"/>
      <c r="BO93" s="232" t="n"/>
      <c r="BP93" s="72" t="n"/>
      <c r="BQ93" s="72" t="n"/>
      <c r="BR93" s="72" t="n"/>
    </row>
    <row outlineLevel="0" r="94">
      <c r="W94" s="235" t="n"/>
      <c r="X94" s="165" t="n"/>
      <c r="Y94" s="165" t="n"/>
      <c r="Z94" s="165" t="n"/>
      <c r="AA94" s="232" t="n"/>
      <c r="AB94" s="72" t="n"/>
      <c r="AC94" s="72" t="n"/>
      <c r="AD94" s="72" t="n"/>
      <c r="AE94" s="72" t="n"/>
      <c r="AF94" s="72" t="n"/>
      <c r="AG94" s="72" t="n"/>
      <c r="AH94" s="72" t="n"/>
      <c r="AI94" s="72" t="n"/>
      <c r="AJ94" s="72" t="n"/>
      <c r="AK94" s="72" t="n"/>
      <c r="AL94" s="72" t="n"/>
      <c r="AM94" s="72" t="n"/>
      <c r="AN94" s="72" t="n"/>
      <c r="AO94" s="72" t="n"/>
      <c r="AP94" s="72" t="n"/>
      <c r="AQ94" s="72" t="n"/>
      <c r="AR94" s="72" t="n"/>
      <c r="AS94" s="72" t="n"/>
      <c r="AT94" s="72" t="n"/>
      <c r="AU94" s="72" t="n"/>
      <c r="AV94" s="72" t="n"/>
      <c r="AW94" s="72" t="n"/>
      <c r="AX94" s="72" t="n"/>
      <c r="AY94" s="72" t="n"/>
      <c r="AZ94" s="72" t="n"/>
      <c r="BA94" s="72" t="n"/>
      <c r="BB94" s="0" t="n">
        <f aca="false" ca="false" dt2D="false" dtr="false" t="normal">BB93+$O$34</f>
        <v>86.75</v>
      </c>
      <c r="BC94" s="0" t="n">
        <f aca="false" ca="false" dt2D="false" dtr="false" t="normal">20*LOG10(BB94)</f>
        <v>38.76538966925823</v>
      </c>
      <c r="BD94" s="0" t="n">
        <f aca="false" ca="false" dt2D="false" dtr="false" t="normal">2*$G$8*(BB94/1000)</f>
        <v>10.143881038198932</v>
      </c>
      <c r="BE94" s="74" t="n">
        <f aca="false" ca="false" dt2D="false" dtr="false" t="normal">$S$11-BC94-BD94+$S$18+$S$36</f>
        <v>124.14011362837816</v>
      </c>
      <c r="BF94" s="0" t="n">
        <f aca="false" ca="false" dt2D="false" dtr="false" t="normal">POWER(10, 0.05*(BE94+$C$27))</f>
        <v>0.0011918933622198783</v>
      </c>
      <c r="BG94" s="0" t="n">
        <f aca="false" ca="false" dt2D="false" dtr="false" t="normal">BC94+BD94</f>
        <v>48.90927070745716</v>
      </c>
      <c r="BH94" s="0" t="n">
        <f aca="false" ca="false" dt2D="false" dtr="false" t="normal">POWER(10, 0.05*BG94)</f>
        <v>278.90964658616264</v>
      </c>
      <c r="BI94" s="0" t="n">
        <f aca="false" ca="false" dt2D="false" dtr="false" t="normal">BF94*BH94</f>
        <v>0.3324305564251394</v>
      </c>
      <c r="BJ94" s="72" t="n"/>
      <c r="BK94" s="72" t="n"/>
      <c r="BL94" s="72" t="n"/>
      <c r="BM94" s="72" t="n"/>
      <c r="BN94" s="80" t="n"/>
      <c r="BO94" s="232" t="n"/>
      <c r="BP94" s="72" t="n"/>
      <c r="BQ94" s="72" t="n"/>
      <c r="BR94" s="72" t="n"/>
    </row>
    <row outlineLevel="0" r="95">
      <c r="W95" s="235" t="n"/>
      <c r="X95" s="165" t="n"/>
      <c r="Y95" s="165" t="n"/>
      <c r="Z95" s="165" t="n"/>
      <c r="AA95" s="232" t="n"/>
      <c r="AB95" s="72" t="n"/>
      <c r="AC95" s="72" t="n"/>
      <c r="AD95" s="72" t="n"/>
      <c r="AE95" s="72" t="n"/>
      <c r="AF95" s="72" t="n"/>
      <c r="AG95" s="72" t="n"/>
      <c r="AH95" s="72" t="n"/>
      <c r="AI95" s="72" t="n"/>
      <c r="AJ95" s="72" t="n"/>
      <c r="AK95" s="72" t="n"/>
      <c r="AL95" s="72" t="n"/>
      <c r="AM95" s="72" t="n"/>
      <c r="AN95" s="72" t="n"/>
      <c r="AO95" s="72" t="n"/>
      <c r="AP95" s="72" t="n"/>
      <c r="AQ95" s="72" t="n"/>
      <c r="AR95" s="72" t="n"/>
      <c r="AS95" s="72" t="n"/>
      <c r="AT95" s="72" t="n"/>
      <c r="AU95" s="72" t="n"/>
      <c r="AV95" s="72" t="n"/>
      <c r="AW95" s="72" t="n"/>
      <c r="AX95" s="72" t="n"/>
      <c r="AY95" s="72" t="n"/>
      <c r="AZ95" s="72" t="n"/>
      <c r="BA95" s="72" t="n"/>
      <c r="BB95" s="0" t="n">
        <f aca="false" ca="false" dt2D="false" dtr="false" t="normal">BB94+$O$34</f>
        <v>87.5</v>
      </c>
      <c r="BC95" s="0" t="n">
        <f aca="false" ca="false" dt2D="false" dtr="false" t="normal">20*LOG10(BB95)</f>
        <v>38.84016106044626</v>
      </c>
      <c r="BD95" s="0" t="n">
        <f aca="false" ca="false" dt2D="false" dtr="false" t="normal">2*$G$8*(BB95/1000)</f>
        <v>10.231580297895176</v>
      </c>
      <c r="BE95" s="74" t="n">
        <f aca="false" ca="false" dt2D="false" dtr="false" t="normal">$S$11-BC95-BD95+$S$18+$S$36</f>
        <v>123.97764297749391</v>
      </c>
      <c r="BF95" s="0" t="n">
        <f aca="false" ca="false" dt2D="false" dtr="false" t="normal">POWER(10, 0.05*(BE95+$C$27))</f>
        <v>0.0011698060647862512</v>
      </c>
      <c r="BG95" s="0" t="n">
        <f aca="false" ca="false" dt2D="false" dtr="false" t="normal">BC95+BD95</f>
        <v>49.07174135834144</v>
      </c>
      <c r="BH95" s="0" t="n">
        <f aca="false" ca="false" dt2D="false" dtr="false" t="normal">POWER(10, 0.05*BG95)</f>
        <v>284.1757847151211</v>
      </c>
      <c r="BI95" s="0" t="n">
        <f aca="false" ca="false" dt2D="false" dtr="false" t="normal">BF95*BH95</f>
        <v>0.33243055642514074</v>
      </c>
      <c r="BJ95" s="72" t="n"/>
      <c r="BK95" s="72" t="n"/>
      <c r="BL95" s="72" t="n"/>
      <c r="BM95" s="72" t="n"/>
      <c r="BN95" s="80" t="n"/>
      <c r="BO95" s="232" t="n"/>
      <c r="BP95" s="72" t="n"/>
      <c r="BQ95" s="72" t="n"/>
      <c r="BR95" s="72" t="n"/>
    </row>
    <row outlineLevel="0" r="96">
      <c r="W96" s="235" t="n"/>
      <c r="X96" s="165" t="n"/>
      <c r="Y96" s="165" t="n"/>
      <c r="Z96" s="165" t="n"/>
      <c r="AA96" s="232" t="n"/>
      <c r="AB96" s="72" t="n"/>
      <c r="AC96" s="72" t="n"/>
      <c r="AD96" s="72" t="n"/>
      <c r="AE96" s="72" t="n"/>
      <c r="AF96" s="72" t="n"/>
      <c r="AG96" s="72" t="n"/>
      <c r="AH96" s="72" t="n"/>
      <c r="AI96" s="72" t="n"/>
      <c r="AJ96" s="72" t="n"/>
      <c r="AK96" s="72" t="n"/>
      <c r="AL96" s="72" t="n"/>
      <c r="AM96" s="72" t="n"/>
      <c r="AN96" s="72" t="n"/>
      <c r="AO96" s="72" t="n"/>
      <c r="AP96" s="72" t="n"/>
      <c r="AQ96" s="72" t="n"/>
      <c r="AR96" s="72" t="n"/>
      <c r="AS96" s="72" t="n"/>
      <c r="AT96" s="72" t="n"/>
      <c r="AU96" s="72" t="n"/>
      <c r="AV96" s="72" t="n"/>
      <c r="AW96" s="72" t="n"/>
      <c r="AX96" s="72" t="n"/>
      <c r="AY96" s="72" t="n"/>
      <c r="AZ96" s="72" t="n"/>
      <c r="BA96" s="72" t="n"/>
      <c r="BB96" s="0" t="n">
        <f aca="false" ca="false" dt2D="false" dtr="false" t="normal">BB95+$O$34</f>
        <v>88.25</v>
      </c>
      <c r="BC96" s="0" t="n">
        <f aca="false" ca="false" dt2D="false" dtr="false" t="normal">20*LOG10(BB96)</f>
        <v>38.9142942811972</v>
      </c>
      <c r="BD96" s="0" t="n">
        <f aca="false" ca="false" dt2D="false" dtr="false" t="normal">2*$G$8*(BB96/1000)</f>
        <v>10.31927955759142</v>
      </c>
      <c r="BE96" s="74" t="n">
        <f aca="false" ca="false" dt2D="false" dtr="false" t="normal">$S$11-BC96-BD96+$S$18+$S$36</f>
        <v>123.81581049704671</v>
      </c>
      <c r="BF96" s="0" t="n">
        <f aca="false" ca="false" dt2D="false" dtr="false" t="normal">POWER(10, 0.05*(BE96+$C$27))</f>
        <v>0.001148212431484227</v>
      </c>
      <c r="BG96" s="0" t="n">
        <f aca="false" ca="false" dt2D="false" dtr="false" t="normal">BC96+BD96</f>
        <v>49.23357383878862</v>
      </c>
      <c r="BH96" s="0" t="n">
        <f aca="false" ca="false" dt2D="false" dtr="false" t="normal">POWER(10, 0.05*BG96)</f>
        <v>289.52008122349497</v>
      </c>
      <c r="BI96" s="0" t="n">
        <f aca="false" ca="false" dt2D="false" dtr="false" t="normal">BF96*BH96</f>
        <v>0.3324305564251401</v>
      </c>
      <c r="BJ96" s="72" t="n"/>
      <c r="BK96" s="72" t="n"/>
      <c r="BL96" s="72" t="n"/>
      <c r="BM96" s="72" t="n"/>
      <c r="BN96" s="80" t="n"/>
      <c r="BO96" s="232" t="n"/>
      <c r="BP96" s="72" t="n"/>
      <c r="BQ96" s="72" t="n"/>
      <c r="BR96" s="72" t="n"/>
    </row>
    <row outlineLevel="0" r="97">
      <c r="W97" s="235" t="n"/>
      <c r="X97" s="165" t="n"/>
      <c r="Y97" s="165" t="n"/>
      <c r="Z97" s="165" t="n"/>
      <c r="AA97" s="232" t="n"/>
      <c r="AB97" s="72" t="n"/>
      <c r="AC97" s="72" t="n"/>
      <c r="AD97" s="72" t="n"/>
      <c r="AE97" s="72" t="n"/>
      <c r="AF97" s="72" t="n"/>
      <c r="AG97" s="72" t="n"/>
      <c r="AH97" s="72" t="n"/>
      <c r="AI97" s="72" t="n"/>
      <c r="AJ97" s="72" t="n"/>
      <c r="AK97" s="72" t="n"/>
      <c r="AL97" s="72" t="n"/>
      <c r="AM97" s="72" t="n"/>
      <c r="AN97" s="72" t="n"/>
      <c r="AO97" s="72" t="n"/>
      <c r="AP97" s="72" t="n"/>
      <c r="AQ97" s="72" t="n"/>
      <c r="AR97" s="72" t="n"/>
      <c r="AS97" s="72" t="n"/>
      <c r="AT97" s="72" t="n"/>
      <c r="AU97" s="72" t="n"/>
      <c r="AV97" s="72" t="n"/>
      <c r="AW97" s="72" t="n"/>
      <c r="AX97" s="72" t="n"/>
      <c r="AY97" s="72" t="n"/>
      <c r="AZ97" s="72" t="n"/>
      <c r="BA97" s="72" t="n"/>
      <c r="BB97" s="0" t="n">
        <f aca="false" ca="false" dt2D="false" dtr="false" t="normal">BB96+$O$34</f>
        <v>89</v>
      </c>
      <c r="BC97" s="0" t="n">
        <f aca="false" ca="false" dt2D="false" dtr="false" t="normal">20*LOG10(BB97)</f>
        <v>38.98780013289826</v>
      </c>
      <c r="BD97" s="0" t="n">
        <f aca="false" ca="false" dt2D="false" dtr="false" t="normal">2*$G$8*(BB97/1000)</f>
        <v>10.406978817287666</v>
      </c>
      <c r="BE97" s="74" t="n">
        <f aca="false" ca="false" dt2D="false" dtr="false" t="normal">$S$11-BC97-BD97+$S$18+$S$36</f>
        <v>123.65460538564942</v>
      </c>
      <c r="BF97" s="0" t="n">
        <f aca="false" ca="false" dt2D="false" dtr="false" t="normal">POWER(10, 0.05*(BE97+$C$27))</f>
        <v>0.001127098804191252</v>
      </c>
      <c r="BG97" s="0" t="n">
        <f aca="false" ca="false" dt2D="false" dtr="false" t="normal">BC97+BD97</f>
        <v>49.39477895018592</v>
      </c>
      <c r="BH97" s="0" t="n">
        <f aca="false" ca="false" dt2D="false" dtr="false" t="normal">POWER(10, 0.05*BG97)</f>
        <v>294.94358009161004</v>
      </c>
      <c r="BI97" s="0" t="n">
        <f aca="false" ca="false" dt2D="false" dtr="false" t="normal">BF97*BH97</f>
        <v>0.3324305564251404</v>
      </c>
      <c r="BJ97" s="72" t="n"/>
      <c r="BK97" s="72" t="n"/>
      <c r="BL97" s="72" t="n"/>
      <c r="BM97" s="72" t="n"/>
      <c r="BN97" s="80" t="n"/>
      <c r="BO97" s="232" t="n"/>
      <c r="BP97" s="72" t="n"/>
      <c r="BQ97" s="72" t="n"/>
      <c r="BR97" s="72" t="n"/>
    </row>
    <row outlineLevel="0" r="98">
      <c r="W98" s="235" t="n"/>
      <c r="X98" s="165" t="n"/>
      <c r="Y98" s="165" t="n"/>
      <c r="Z98" s="165" t="n"/>
      <c r="AA98" s="232" t="n"/>
      <c r="AB98" s="72" t="n"/>
      <c r="AC98" s="72" t="n"/>
      <c r="AD98" s="72" t="n"/>
      <c r="AE98" s="72" t="n"/>
      <c r="AF98" s="72" t="n"/>
      <c r="AG98" s="72" t="n"/>
      <c r="AH98" s="72" t="n"/>
      <c r="AI98" s="72" t="n"/>
      <c r="AJ98" s="72" t="n"/>
      <c r="AK98" s="72" t="n"/>
      <c r="AL98" s="72" t="n"/>
      <c r="AM98" s="72" t="n"/>
      <c r="AN98" s="72" t="n"/>
      <c r="AO98" s="72" t="n"/>
      <c r="AP98" s="72" t="n"/>
      <c r="AQ98" s="72" t="n"/>
      <c r="AR98" s="72" t="n"/>
      <c r="AS98" s="72" t="n"/>
      <c r="AT98" s="72" t="n"/>
      <c r="AU98" s="72" t="n"/>
      <c r="AV98" s="72" t="n"/>
      <c r="AW98" s="72" t="n"/>
      <c r="AX98" s="72" t="n"/>
      <c r="AY98" s="72" t="n"/>
      <c r="AZ98" s="72" t="n"/>
      <c r="BA98" s="72" t="n"/>
      <c r="BB98" s="0" t="n">
        <f aca="false" ca="false" dt2D="false" dtr="false" t="normal">BB97+$O$34</f>
        <v>89.75</v>
      </c>
      <c r="BC98" s="0" t="n">
        <f aca="false" ca="false" dt2D="false" dtr="false" t="normal">20*LOG10(BB98)</f>
        <v>39.06068914500714</v>
      </c>
      <c r="BD98" s="0" t="n">
        <f aca="false" ca="false" dt2D="false" dtr="false" t="normal">2*$G$8*(BB98/1000)</f>
        <v>10.49467807698391</v>
      </c>
      <c r="BE98" s="74" t="n">
        <f aca="false" ca="false" dt2D="false" dtr="false" t="normal">$S$11-BC98-BD98+$S$18+$S$36</f>
        <v>123.4940171138443</v>
      </c>
      <c r="BF98" s="0" t="n">
        <f aca="false" ca="false" dt2D="false" dtr="false" t="normal">POWER(10, 0.05*(BE98+$C$27))</f>
        <v>0.0011064519930574135</v>
      </c>
      <c r="BG98" s="0" t="n">
        <f aca="false" ca="false" dt2D="false" dtr="false" t="normal">BC98+BD98</f>
        <v>49.55536722199105</v>
      </c>
      <c r="BH98" s="0" t="n">
        <f aca="false" ca="false" dt2D="false" dtr="false" t="normal">POWER(10, 0.05*BG98)</f>
        <v>300.4473384394642</v>
      </c>
      <c r="BI98" s="0" t="n">
        <f aca="false" ca="false" dt2D="false" dtr="false" t="normal">BF98*BH98</f>
        <v>0.3324305564251404</v>
      </c>
      <c r="BJ98" s="72" t="n"/>
      <c r="BK98" s="72" t="n"/>
      <c r="BL98" s="72" t="n"/>
      <c r="BM98" s="72" t="n"/>
      <c r="BN98" s="80" t="n"/>
      <c r="BO98" s="232" t="n"/>
      <c r="BP98" s="72" t="n"/>
      <c r="BQ98" s="72" t="n"/>
      <c r="BR98" s="72" t="n"/>
    </row>
    <row outlineLevel="0" r="99">
      <c r="W99" s="235" t="n"/>
      <c r="X99" s="165" t="n"/>
      <c r="Y99" s="165" t="n"/>
      <c r="Z99" s="165" t="n"/>
      <c r="AA99" s="232" t="n"/>
      <c r="AB99" s="72" t="n"/>
      <c r="AC99" s="72" t="n"/>
      <c r="AD99" s="72" t="n"/>
      <c r="AE99" s="72" t="n"/>
      <c r="AF99" s="72" t="n"/>
      <c r="AG99" s="72" t="n"/>
      <c r="AH99" s="72" t="n"/>
      <c r="AI99" s="72" t="n"/>
      <c r="AJ99" s="72" t="n"/>
      <c r="AK99" s="72" t="n"/>
      <c r="AL99" s="72" t="n"/>
      <c r="AM99" s="72" t="n"/>
      <c r="AN99" s="72" t="n"/>
      <c r="AO99" s="72" t="n"/>
      <c r="AP99" s="72" t="n"/>
      <c r="AQ99" s="72" t="n"/>
      <c r="AR99" s="72" t="n"/>
      <c r="AS99" s="72" t="n"/>
      <c r="AT99" s="72" t="n"/>
      <c r="AU99" s="72" t="n"/>
      <c r="AV99" s="72" t="n"/>
      <c r="AW99" s="72" t="n"/>
      <c r="AX99" s="72" t="n"/>
      <c r="AY99" s="72" t="n"/>
      <c r="AZ99" s="72" t="n"/>
      <c r="BA99" s="72" t="n"/>
      <c r="BB99" s="0" t="n">
        <f aca="false" ca="false" dt2D="false" dtr="false" t="normal">BB98+$O$34</f>
        <v>90.5</v>
      </c>
      <c r="BC99" s="0" t="n">
        <f aca="false" ca="false" dt2D="false" dtr="false" t="normal">20*LOG10(BB99)</f>
        <v>39.13297158410407</v>
      </c>
      <c r="BD99" s="0" t="n">
        <f aca="false" ca="false" dt2D="false" dtr="false" t="normal">2*$G$8*(BB99/1000)</f>
        <v>10.582377336680153</v>
      </c>
      <c r="BE99" s="74" t="n">
        <f aca="false" ca="false" dt2D="false" dtr="false" t="normal">$S$11-BC99-BD99+$S$18+$S$36</f>
        <v>123.33403541505113</v>
      </c>
      <c r="BF99" s="0" t="n">
        <f aca="false" ca="false" dt2D="false" dtr="false" t="normal">POWER(10, 0.05*(BE99+$C$27))</f>
        <v>0.0010862592569849954</v>
      </c>
      <c r="BG99" s="0" t="n">
        <f aca="false" ca="false" dt2D="false" dtr="false" t="normal">BC99+BD99</f>
        <v>49.71534892078422</v>
      </c>
      <c r="BH99" s="0" t="n">
        <f aca="false" ca="false" dt2D="false" dtr="false" t="normal">POWER(10, 0.05*BG99)</f>
        <v>306.0324266859003</v>
      </c>
      <c r="BI99" s="0" t="n">
        <f aca="false" ca="false" dt2D="false" dtr="false" t="normal">BF99*BH99</f>
        <v>0.33243055642514113</v>
      </c>
      <c r="BJ99" s="72" t="n"/>
      <c r="BK99" s="72" t="n"/>
      <c r="BL99" s="72" t="n"/>
      <c r="BM99" s="72" t="n"/>
      <c r="BN99" s="80" t="n"/>
      <c r="BO99" s="232" t="n"/>
      <c r="BP99" s="72" t="n"/>
      <c r="BQ99" s="72" t="n"/>
      <c r="BR99" s="72" t="n"/>
    </row>
    <row outlineLevel="0" r="100">
      <c r="W100" s="235" t="n"/>
      <c r="X100" s="165" t="n"/>
      <c r="Y100" s="165" t="n"/>
      <c r="Z100" s="165" t="n"/>
      <c r="AA100" s="232" t="n"/>
      <c r="AB100" s="72" t="n"/>
      <c r="AC100" s="72" t="n"/>
      <c r="AD100" s="72" t="n"/>
      <c r="AE100" s="72" t="n"/>
      <c r="AF100" s="72" t="n"/>
      <c r="AG100" s="72" t="n"/>
      <c r="AH100" s="72" t="n"/>
      <c r="AI100" s="72" t="n"/>
      <c r="AJ100" s="72" t="n"/>
      <c r="AK100" s="72" t="n"/>
      <c r="AL100" s="72" t="n"/>
      <c r="AM100" s="72" t="n"/>
      <c r="AN100" s="72" t="n"/>
      <c r="AO100" s="72" t="n"/>
      <c r="AP100" s="72" t="n"/>
      <c r="AQ100" s="72" t="n"/>
      <c r="AR100" s="72" t="n"/>
      <c r="AS100" s="72" t="n"/>
      <c r="AT100" s="72" t="n"/>
      <c r="AU100" s="72" t="n"/>
      <c r="AV100" s="72" t="n"/>
      <c r="AW100" s="72" t="n"/>
      <c r="AX100" s="72" t="n"/>
      <c r="AY100" s="72" t="n"/>
      <c r="AZ100" s="72" t="n"/>
      <c r="BA100" s="72" t="n"/>
      <c r="BB100" s="0" t="n">
        <f aca="false" ca="false" dt2D="false" dtr="false" t="normal">BB99+$O$34</f>
        <v>91.25</v>
      </c>
      <c r="BC100" s="0" t="n">
        <f aca="false" ca="false" dt2D="false" dtr="false" t="normal">20*LOG10(BB100)</f>
        <v>39.204657462570246</v>
      </c>
      <c r="BD100" s="0" t="n">
        <f aca="false" ca="false" dt2D="false" dtr="false" t="normal">2*$G$8*(BB100/1000)</f>
        <v>10.670076596376399</v>
      </c>
      <c r="BE100" s="74" t="n">
        <f aca="false" ca="false" dt2D="false" dtr="false" t="normal">$S$11-BC100-BD100+$S$18+$S$36</f>
        <v>123.1746502768887</v>
      </c>
      <c r="BF100" s="0" t="n">
        <f aca="false" ca="false" dt2D="false" dtr="false" t="normal">POWER(10, 0.05*(BE100+$C$27))</f>
        <v>0.0010665082850718163</v>
      </c>
      <c r="BG100" s="0" t="n">
        <f aca="false" ca="false" dt2D="false" dtr="false" t="normal">BC100+BD100</f>
        <v>49.87473405894664</v>
      </c>
      <c r="BH100" s="0" t="n">
        <f aca="false" ca="false" dt2D="false" dtr="false" t="normal">POWER(10, 0.05*BG100)</f>
        <v>311.699928709654</v>
      </c>
      <c r="BI100" s="0" t="n">
        <f aca="false" ca="false" dt2D="false" dtr="false" t="normal">BF100*BH100</f>
        <v>0.33243055642514047</v>
      </c>
      <c r="BJ100" s="72" t="n"/>
      <c r="BK100" s="72" t="n"/>
      <c r="BL100" s="72" t="n"/>
      <c r="BM100" s="72" t="n"/>
      <c r="BN100" s="80" t="n"/>
      <c r="BO100" s="232" t="n"/>
      <c r="BP100" s="72" t="n"/>
      <c r="BQ100" s="72" t="n"/>
      <c r="BR100" s="72" t="n"/>
    </row>
    <row outlineLevel="0" r="101">
      <c r="W101" s="235" t="n"/>
      <c r="X101" s="165" t="n"/>
      <c r="Y101" s="165" t="n"/>
      <c r="Z101" s="165" t="n"/>
      <c r="AA101" s="232" t="n"/>
      <c r="AB101" s="72" t="n"/>
      <c r="AC101" s="72" t="n"/>
      <c r="AD101" s="72" t="n"/>
      <c r="AE101" s="72" t="n"/>
      <c r="AF101" s="72" t="n"/>
      <c r="AG101" s="72" t="n"/>
      <c r="AH101" s="72" t="n"/>
      <c r="AI101" s="72" t="n"/>
      <c r="AJ101" s="72" t="n"/>
      <c r="AK101" s="72" t="n"/>
      <c r="AL101" s="72" t="n"/>
      <c r="AM101" s="72" t="n"/>
      <c r="AN101" s="72" t="n"/>
      <c r="AO101" s="72" t="n"/>
      <c r="AP101" s="72" t="n"/>
      <c r="AQ101" s="72" t="n"/>
      <c r="AR101" s="72" t="n"/>
      <c r="AS101" s="72" t="n"/>
      <c r="AT101" s="72" t="n"/>
      <c r="AU101" s="72" t="n"/>
      <c r="AV101" s="72" t="n"/>
      <c r="AW101" s="72" t="n"/>
      <c r="AX101" s="72" t="n"/>
      <c r="AY101" s="72" t="n"/>
      <c r="AZ101" s="72" t="n"/>
      <c r="BA101" s="72" t="n"/>
      <c r="BB101" s="0" t="n">
        <f aca="false" ca="false" dt2D="false" dtr="false" t="normal">BB100+$O$34</f>
        <v>92</v>
      </c>
      <c r="BC101" s="0" t="n">
        <f aca="false" ca="false" dt2D="false" dtr="false" t="normal">20*LOG10(BB101)</f>
        <v>39.275756546911104</v>
      </c>
      <c r="BD101" s="0" t="n">
        <f aca="false" ca="false" dt2D="false" dtr="false" t="normal">2*$G$8*(BB101/1000)</f>
        <v>10.757775856072643</v>
      </c>
      <c r="BE101" s="74" t="n">
        <f aca="false" ca="false" dt2D="false" dtr="false" t="normal">$S$11-BC101-BD101+$S$18+$S$36</f>
        <v>123.01585193285159</v>
      </c>
      <c r="BF101" s="0" t="n">
        <f aca="false" ca="false" dt2D="false" dtr="false" t="normal">POWER(10, 0.05*(BE101+$C$27))</f>
        <v>0.0010471871789634142</v>
      </c>
      <c r="BG101" s="0" t="n">
        <f aca="false" ca="false" dt2D="false" dtr="false" t="normal">BC101+BD101</f>
        <v>50.033532402983745</v>
      </c>
      <c r="BH101" s="0" t="n">
        <f aca="false" ca="false" dt2D="false" dtr="false" t="normal">POWER(10, 0.05*BG101)</f>
        <v>317.4509420123012</v>
      </c>
      <c r="BI101" s="0" t="n">
        <f aca="false" ca="false" dt2D="false" dtr="false" t="normal">BF101*BH101</f>
        <v>0.3324305564251401</v>
      </c>
      <c r="BJ101" s="72" t="n"/>
      <c r="BK101" s="72" t="n"/>
      <c r="BL101" s="72" t="n"/>
      <c r="BM101" s="72" t="n"/>
      <c r="BN101" s="80" t="n"/>
      <c r="BO101" s="232" t="n"/>
      <c r="BP101" s="72" t="n"/>
      <c r="BQ101" s="72" t="n"/>
      <c r="BR101" s="72" t="n"/>
    </row>
    <row outlineLevel="0" r="102">
      <c r="W102" s="235" t="n"/>
      <c r="X102" s="165" t="n"/>
      <c r="Y102" s="165" t="n"/>
      <c r="Z102" s="165" t="n"/>
      <c r="AA102" s="232" t="n"/>
      <c r="AB102" s="72" t="n"/>
      <c r="AC102" s="72" t="n"/>
      <c r="AD102" s="72" t="n"/>
      <c r="AE102" s="72" t="n"/>
      <c r="AF102" s="72" t="n"/>
      <c r="AG102" s="72" t="n"/>
      <c r="AH102" s="72" t="n"/>
      <c r="AI102" s="72" t="n"/>
      <c r="AJ102" s="72" t="n"/>
      <c r="AK102" s="72" t="n"/>
      <c r="AL102" s="72" t="n"/>
      <c r="AM102" s="72" t="n"/>
      <c r="AN102" s="72" t="n"/>
      <c r="AO102" s="72" t="n"/>
      <c r="AP102" s="72" t="n"/>
      <c r="AQ102" s="72" t="n"/>
      <c r="AR102" s="72" t="n"/>
      <c r="AS102" s="72" t="n"/>
      <c r="AT102" s="72" t="n"/>
      <c r="AU102" s="72" t="n"/>
      <c r="AV102" s="72" t="n"/>
      <c r="AW102" s="72" t="n"/>
      <c r="AX102" s="72" t="n"/>
      <c r="AY102" s="72" t="n"/>
      <c r="AZ102" s="72" t="n"/>
      <c r="BA102" s="72" t="n"/>
      <c r="BB102" s="0" t="n">
        <f aca="false" ca="false" dt2D="false" dtr="false" t="normal">BB101+$O$34</f>
        <v>92.75</v>
      </c>
      <c r="BC102" s="0" t="n">
        <f aca="false" ca="false" dt2D="false" dtr="false" t="normal">20*LOG10(BB102)</f>
        <v>39.34627836574167</v>
      </c>
      <c r="BD102" s="0" t="n">
        <f aca="false" ca="false" dt2D="false" dtr="false" t="normal">2*$G$8*(BB102/1000)</f>
        <v>10.845475115768886</v>
      </c>
      <c r="BE102" s="74" t="n">
        <f aca="false" ca="false" dt2D="false" dtr="false" t="normal">$S$11-BC102-BD102+$S$18+$S$36</f>
        <v>122.85763085432477</v>
      </c>
      <c r="BF102" s="0" t="n">
        <f aca="false" ca="false" dt2D="false" dtr="false" t="normal">POWER(10, 0.05*(BE102+$C$27))</f>
        <v>0.0010282844360625376</v>
      </c>
      <c r="BG102" s="0" t="n">
        <f aca="false" ca="false" dt2D="false" dtr="false" t="normal">BC102+BD102</f>
        <v>50.19175348151055</v>
      </c>
      <c r="BH102" s="0" t="n">
        <f aca="false" ca="false" dt2D="false" dtr="false" t="normal">POWER(10, 0.05*BG102)</f>
        <v>323.2865778831275</v>
      </c>
      <c r="BI102" s="0" t="n">
        <f aca="false" ca="false" dt2D="false" dtr="false" t="normal">BF102*BH102</f>
        <v>0.3324305564251394</v>
      </c>
      <c r="BJ102" s="72" t="n"/>
      <c r="BK102" s="72" t="n"/>
      <c r="BL102" s="72" t="n"/>
      <c r="BM102" s="72" t="n"/>
      <c r="BN102" s="80" t="n"/>
      <c r="BO102" s="232" t="n"/>
      <c r="BP102" s="72" t="n"/>
      <c r="BQ102" s="72" t="n"/>
      <c r="BR102" s="72" t="n"/>
    </row>
    <row outlineLevel="0" r="103">
      <c r="W103" s="235" t="n"/>
      <c r="X103" s="165" t="n"/>
      <c r="Y103" s="165" t="n"/>
      <c r="Z103" s="165" t="n"/>
      <c r="AA103" s="232" t="n"/>
      <c r="AB103" s="72" t="n"/>
      <c r="AC103" s="72" t="n"/>
      <c r="AD103" s="72" t="n"/>
      <c r="AE103" s="72" t="n"/>
      <c r="AF103" s="72" t="n"/>
      <c r="AG103" s="72" t="n"/>
      <c r="AH103" s="72" t="n"/>
      <c r="AI103" s="72" t="n"/>
      <c r="AJ103" s="72" t="n"/>
      <c r="AK103" s="72" t="n"/>
      <c r="AL103" s="72" t="n"/>
      <c r="AM103" s="72" t="n"/>
      <c r="AN103" s="72" t="n"/>
      <c r="AO103" s="72" t="n"/>
      <c r="AP103" s="72" t="n"/>
      <c r="AQ103" s="72" t="n"/>
      <c r="AR103" s="72" t="n"/>
      <c r="AS103" s="72" t="n"/>
      <c r="AT103" s="72" t="n"/>
      <c r="AU103" s="72" t="n"/>
      <c r="AV103" s="72" t="n"/>
      <c r="AW103" s="72" t="n"/>
      <c r="AX103" s="72" t="n"/>
      <c r="AY103" s="72" t="n"/>
      <c r="AZ103" s="72" t="n"/>
      <c r="BA103" s="72" t="n"/>
      <c r="BB103" s="0" t="n">
        <f aca="false" ca="false" dt2D="false" dtr="false" t="normal">BB102+$O$34</f>
        <v>93.5</v>
      </c>
      <c r="BC103" s="0" t="n">
        <f aca="false" ca="false" dt2D="false" dtr="false" t="normal">20*LOG10(BB103)</f>
        <v>39.41623221745036</v>
      </c>
      <c r="BD103" s="0" t="n">
        <f aca="false" ca="false" dt2D="false" dtr="false" t="normal">2*$G$8*(BB103/1000)</f>
        <v>10.933174375465132</v>
      </c>
      <c r="BE103" s="74" t="n">
        <f aca="false" ca="false" dt2D="false" dtr="false" t="normal">$S$11-BC103-BD103+$S$18+$S$36</f>
        <v>122.69997774291984</v>
      </c>
      <c r="BF103" s="0" t="n">
        <f aca="false" ca="false" dt2D="false" dtr="false" t="normal">POWER(10, 0.05*(BE103+$C$27))</f>
        <v>0.0010097889335478737</v>
      </c>
      <c r="BG103" s="0" t="n">
        <f aca="false" ca="false" dt2D="false" dtr="false" t="normal">BC103+BD103</f>
        <v>50.349406592915486</v>
      </c>
      <c r="BH103" s="0" t="n">
        <f aca="false" ca="false" dt2D="false" dtr="false" t="normal">POWER(10, 0.05*BG103)</f>
        <v>329.20796156593974</v>
      </c>
      <c r="BI103" s="0" t="n">
        <f aca="false" ca="false" dt2D="false" dtr="false" t="normal">BF103*BH103</f>
        <v>0.3324305564251397</v>
      </c>
      <c r="BJ103" s="72" t="n"/>
      <c r="BK103" s="72" t="n"/>
      <c r="BL103" s="72" t="n"/>
      <c r="BM103" s="72" t="n"/>
      <c r="BN103" s="80" t="n"/>
      <c r="BO103" s="232" t="n"/>
      <c r="BP103" s="72" t="n"/>
      <c r="BQ103" s="72" t="n"/>
      <c r="BR103" s="72" t="n"/>
    </row>
    <row outlineLevel="0" r="104">
      <c r="W104" s="235" t="n"/>
      <c r="X104" s="165" t="n"/>
      <c r="Y104" s="165" t="n"/>
      <c r="Z104" s="165" t="n"/>
      <c r="AA104" s="232" t="n"/>
      <c r="AB104" s="72" t="n"/>
      <c r="AC104" s="72" t="n"/>
      <c r="AD104" s="72" t="n"/>
      <c r="AE104" s="72" t="n"/>
      <c r="AF104" s="72" t="n"/>
      <c r="AG104" s="72" t="n"/>
      <c r="AH104" s="72" t="n"/>
      <c r="AI104" s="72" t="n"/>
      <c r="AJ104" s="72" t="n"/>
      <c r="AK104" s="72" t="n"/>
      <c r="AL104" s="72" t="n"/>
      <c r="AM104" s="72" t="n"/>
      <c r="AN104" s="72" t="n"/>
      <c r="AO104" s="72" t="n"/>
      <c r="AP104" s="72" t="n"/>
      <c r="AQ104" s="72" t="n"/>
      <c r="AR104" s="72" t="n"/>
      <c r="AS104" s="72" t="n"/>
      <c r="AT104" s="72" t="n"/>
      <c r="AU104" s="72" t="n"/>
      <c r="AV104" s="72" t="n"/>
      <c r="AW104" s="72" t="n"/>
      <c r="AX104" s="72" t="n"/>
      <c r="AY104" s="72" t="n"/>
      <c r="AZ104" s="72" t="n"/>
      <c r="BA104" s="72" t="n"/>
      <c r="BB104" s="0" t="n">
        <f aca="false" ca="false" dt2D="false" dtr="false" t="normal">BB103+$O$34</f>
        <v>94.25</v>
      </c>
      <c r="BC104" s="0" t="n">
        <f aca="false" ca="false" dt2D="false" dtr="false" t="normal">20*LOG10(BB104)</f>
        <v>39.48562717755661</v>
      </c>
      <c r="BD104" s="0" t="n">
        <f aca="false" ca="false" dt2D="false" dtr="false" t="normal">2*$G$8*(BB104/1000)</f>
        <v>11.020873635161376</v>
      </c>
      <c r="BE104" s="74" t="n">
        <f aca="false" ca="false" dt2D="false" dtr="false" t="normal">$S$11-BC104-BD104+$S$18+$S$36</f>
        <v>122.54288352311737</v>
      </c>
      <c r="BF104" s="0" t="n">
        <f aca="false" ca="false" dt2D="false" dtr="false" t="normal">POWER(10, 0.05*(BE104+$C$27))</f>
        <v>0.0009916899131568709</v>
      </c>
      <c r="BG104" s="0" t="n">
        <f aca="false" ca="false" dt2D="false" dtr="false" t="normal">BC104+BD104</f>
        <v>50.50650081271799</v>
      </c>
      <c r="BH104" s="0" t="n">
        <f aca="false" ca="false" dt2D="false" dtr="false" t="normal">POWER(10, 0.05*BG104)</f>
        <v>335.21623242784267</v>
      </c>
      <c r="BI104" s="0" t="n">
        <f aca="false" ca="false" dt2D="false" dtr="false" t="normal">BF104*BH104</f>
        <v>0.33243055642514074</v>
      </c>
      <c r="BJ104" s="72" t="n"/>
      <c r="BK104" s="72" t="n"/>
      <c r="BL104" s="72" t="n"/>
      <c r="BM104" s="72" t="n"/>
      <c r="BN104" s="80" t="n"/>
      <c r="BO104" s="232" t="n"/>
      <c r="BP104" s="72" t="n"/>
      <c r="BQ104" s="72" t="n"/>
      <c r="BR104" s="72" t="n"/>
    </row>
    <row outlineLevel="0" r="105">
      <c r="W105" s="235" t="n"/>
      <c r="X105" s="165" t="n"/>
      <c r="Y105" s="165" t="n"/>
      <c r="Z105" s="165" t="n"/>
      <c r="AA105" s="232" t="n"/>
      <c r="AB105" s="72" t="n"/>
      <c r="AC105" s="72" t="n"/>
      <c r="AD105" s="72" t="n"/>
      <c r="AE105" s="72" t="n"/>
      <c r="AF105" s="72" t="n"/>
      <c r="AG105" s="72" t="n"/>
      <c r="AH105" s="72" t="n"/>
      <c r="AI105" s="72" t="n"/>
      <c r="AJ105" s="72" t="n"/>
      <c r="AK105" s="72" t="n"/>
      <c r="AL105" s="72" t="n"/>
      <c r="AM105" s="72" t="n"/>
      <c r="AN105" s="72" t="n"/>
      <c r="AO105" s="72" t="n"/>
      <c r="AP105" s="72" t="n"/>
      <c r="AQ105" s="72" t="n"/>
      <c r="AR105" s="72" t="n"/>
      <c r="AS105" s="72" t="n"/>
      <c r="AT105" s="72" t="n"/>
      <c r="AU105" s="72" t="n"/>
      <c r="AV105" s="72" t="n"/>
      <c r="AW105" s="72" t="n"/>
      <c r="AX105" s="72" t="n"/>
      <c r="AY105" s="72" t="n"/>
      <c r="AZ105" s="72" t="n"/>
      <c r="BA105" s="72" t="n"/>
      <c r="BB105" s="0" t="n">
        <f aca="false" ca="false" dt2D="false" dtr="false" t="normal">BB104+$O$34</f>
        <v>95</v>
      </c>
      <c r="BC105" s="0" t="n">
        <f aca="false" ca="false" dt2D="false" dtr="false" t="normal">20*LOG10(BB105)</f>
        <v>39.55447210577696</v>
      </c>
      <c r="BD105" s="0" t="n">
        <f aca="false" ca="false" dt2D="false" dtr="false" t="normal">2*$G$8*(BB105/1000)</f>
        <v>11.108572894857621</v>
      </c>
      <c r="BE105" s="74" t="n">
        <f aca="false" ca="false" dt2D="false" dtr="false" t="normal">$S$11-BC105-BD105+$S$18+$S$36</f>
        <v>122.38633933520076</v>
      </c>
      <c r="BF105" s="0" t="n">
        <f aca="false" ca="false" dt2D="false" dtr="false" t="normal">POWER(10, 0.05*(BE105+$C$27))</f>
        <v>0.0009739769666904376</v>
      </c>
      <c r="BG105" s="0" t="n">
        <f aca="false" ca="false" dt2D="false" dtr="false" t="normal">BC105+BD105</f>
        <v>50.66304500063458</v>
      </c>
      <c r="BH105" s="0" t="n">
        <f aca="false" ca="false" dt2D="false" dtr="false" t="normal">POWER(10, 0.05*BG105)</f>
        <v>341.31254413000704</v>
      </c>
      <c r="BI105" s="0" t="n">
        <f aca="false" ca="false" dt2D="false" dtr="false" t="normal">BF105*BH105</f>
        <v>0.3324305564251404</v>
      </c>
      <c r="BJ105" s="72" t="n"/>
      <c r="BK105" s="72" t="n"/>
      <c r="BL105" s="72" t="n"/>
      <c r="BM105" s="72" t="n"/>
      <c r="BN105" s="80" t="n"/>
      <c r="BO105" s="232" t="n"/>
      <c r="BP105" s="72" t="n"/>
      <c r="BQ105" s="72" t="n"/>
      <c r="BR105" s="72" t="n"/>
    </row>
    <row outlineLevel="0" r="106">
      <c r="W106" s="235" t="n"/>
      <c r="X106" s="165" t="n"/>
      <c r="Y106" s="165" t="n"/>
      <c r="Z106" s="165" t="n"/>
      <c r="AA106" s="232" t="n"/>
      <c r="AB106" s="72" t="n"/>
      <c r="AC106" s="72" t="n"/>
      <c r="AD106" s="72" t="n"/>
      <c r="AE106" s="72" t="n"/>
      <c r="AF106" s="72" t="n"/>
      <c r="AG106" s="72" t="n"/>
      <c r="AH106" s="72" t="n"/>
      <c r="AI106" s="72" t="n"/>
      <c r="AJ106" s="72" t="n"/>
      <c r="AK106" s="72" t="n"/>
      <c r="AL106" s="72" t="n"/>
      <c r="AM106" s="72" t="n"/>
      <c r="AN106" s="72" t="n"/>
      <c r="AO106" s="72" t="n"/>
      <c r="AP106" s="72" t="n"/>
      <c r="AQ106" s="72" t="n"/>
      <c r="AR106" s="72" t="n"/>
      <c r="AS106" s="72" t="n"/>
      <c r="AT106" s="72" t="n"/>
      <c r="AU106" s="72" t="n"/>
      <c r="AV106" s="72" t="n"/>
      <c r="AW106" s="72" t="n"/>
      <c r="AX106" s="72" t="n"/>
      <c r="AY106" s="72" t="n"/>
      <c r="AZ106" s="72" t="n"/>
      <c r="BA106" s="72" t="n"/>
      <c r="BB106" s="0" t="n">
        <f aca="false" ca="false" dt2D="false" dtr="false" t="normal">BB105+$O$34</f>
        <v>95.75</v>
      </c>
      <c r="BC106" s="0" t="n">
        <f aca="false" ca="false" dt2D="false" dtr="false" t="normal">20*LOG10(BB106)</f>
        <v>39.6227756528132</v>
      </c>
      <c r="BD106" s="0" t="n">
        <f aca="false" ca="false" dt2D="false" dtr="false" t="normal">2*$G$8*(BB106/1000)</f>
        <v>11.196272154553865</v>
      </c>
      <c r="BE106" s="74" t="n">
        <f aca="false" ca="false" dt2D="false" dtr="false" t="normal">$S$11-BC106-BD106+$S$18+$S$36</f>
        <v>122.23033652846827</v>
      </c>
      <c r="BF106" s="0" t="n">
        <f aca="false" ca="false" dt2D="false" dtr="false" t="normal">POWER(10, 0.05*(BE106+$C$27))</f>
        <v>0.0009566400221999574</v>
      </c>
      <c r="BG106" s="0" t="n">
        <f aca="false" ca="false" dt2D="false" dtr="false" t="normal">BC106+BD106</f>
        <v>50.81904780736707</v>
      </c>
      <c r="BH106" s="0" t="n">
        <f aca="false" ca="false" dt2D="false" dtr="false" t="normal">POWER(10, 0.05*BG106)</f>
        <v>347.49806480044515</v>
      </c>
      <c r="BI106" s="0" t="n">
        <f aca="false" ca="false" dt2D="false" dtr="false" t="normal">BF106*BH106</f>
        <v>0.3324305564251401</v>
      </c>
      <c r="BJ106" s="72" t="n"/>
      <c r="BK106" s="72" t="n"/>
      <c r="BL106" s="72" t="n"/>
      <c r="BM106" s="72" t="n"/>
      <c r="BN106" s="80" t="n"/>
      <c r="BO106" s="232" t="n"/>
      <c r="BP106" s="72" t="n"/>
      <c r="BQ106" s="72" t="n"/>
      <c r="BR106" s="72" t="n"/>
    </row>
    <row outlineLevel="0" r="107">
      <c r="W107" s="235" t="n"/>
      <c r="X107" s="165" t="n"/>
      <c r="Y107" s="165" t="n"/>
      <c r="Z107" s="165" t="n"/>
      <c r="AA107" s="232" t="n"/>
      <c r="AB107" s="72" t="n"/>
      <c r="AC107" s="72" t="n"/>
      <c r="AD107" s="72" t="n"/>
      <c r="AE107" s="72" t="n"/>
      <c r="AF107" s="72" t="n"/>
      <c r="AG107" s="72" t="n"/>
      <c r="AH107" s="72" t="n"/>
      <c r="AI107" s="72" t="n"/>
      <c r="AJ107" s="72" t="n"/>
      <c r="AK107" s="72" t="n"/>
      <c r="AL107" s="72" t="n"/>
      <c r="AM107" s="72" t="n"/>
      <c r="AN107" s="72" t="n"/>
      <c r="AO107" s="72" t="n"/>
      <c r="AP107" s="72" t="n"/>
      <c r="AQ107" s="72" t="n"/>
      <c r="AR107" s="72" t="n"/>
      <c r="AS107" s="72" t="n"/>
      <c r="AT107" s="72" t="n"/>
      <c r="AU107" s="72" t="n"/>
      <c r="AV107" s="72" t="n"/>
      <c r="AW107" s="72" t="n"/>
      <c r="AX107" s="72" t="n"/>
      <c r="AY107" s="72" t="n"/>
      <c r="AZ107" s="72" t="n"/>
      <c r="BA107" s="72" t="n"/>
      <c r="BB107" s="0" t="n">
        <f aca="false" ca="false" dt2D="false" dtr="false" t="normal">BB106+$O$34</f>
        <v>96.5</v>
      </c>
      <c r="BC107" s="0" t="n">
        <f aca="false" ca="false" dt2D="false" dtr="false" t="normal">20*LOG10(BB107)</f>
        <v>39.690546266875856</v>
      </c>
      <c r="BD107" s="0" t="n">
        <f aca="false" ca="false" dt2D="false" dtr="false" t="normal">2*$G$8*(BB107/1000)</f>
        <v>11.283971414250109</v>
      </c>
      <c r="BE107" s="74" t="n">
        <f aca="false" ca="false" dt2D="false" dtr="false" t="normal">$S$11-BC107-BD107+$S$18+$S$36</f>
        <v>122.07486665470937</v>
      </c>
      <c r="BF107" s="0" t="n">
        <f aca="false" ca="false" dt2D="false" dtr="false" t="normal">POWER(10, 0.05*(BE107+$C$27))</f>
        <v>0.0009396693308194122</v>
      </c>
      <c r="BG107" s="0" t="n">
        <f aca="false" ca="false" dt2D="false" dtr="false" t="normal">BC107+BD107</f>
        <v>50.97451768112597</v>
      </c>
      <c r="BH107" s="0" t="n">
        <f aca="false" ca="false" dt2D="false" dtr="false" t="normal">POWER(10, 0.05*BG107)</f>
        <v>353.77397720882664</v>
      </c>
      <c r="BI107" s="0" t="n">
        <f aca="false" ca="false" dt2D="false" dtr="false" t="normal">BF107*BH107</f>
        <v>0.33243055642514013</v>
      </c>
      <c r="BJ107" s="72" t="n"/>
      <c r="BK107" s="72" t="n"/>
      <c r="BL107" s="72" t="n"/>
      <c r="BM107" s="72" t="n"/>
      <c r="BN107" s="80" t="n"/>
      <c r="BO107" s="232" t="n"/>
      <c r="BP107" s="72" t="n"/>
      <c r="BQ107" s="72" t="n"/>
      <c r="BR107" s="72" t="n"/>
    </row>
    <row outlineLevel="0" r="108">
      <c r="W108" s="235" t="n"/>
      <c r="X108" s="165" t="n"/>
      <c r="Y108" s="165" t="n"/>
      <c r="Z108" s="165" t="n"/>
      <c r="AA108" s="232" t="n"/>
      <c r="AB108" s="72" t="n"/>
      <c r="AC108" s="72" t="n"/>
      <c r="AD108" s="72" t="n"/>
      <c r="AE108" s="72" t="n"/>
      <c r="AF108" s="72" t="n"/>
      <c r="AG108" s="72" t="n"/>
      <c r="AH108" s="72" t="n"/>
      <c r="AI108" s="72" t="n"/>
      <c r="AJ108" s="72" t="n"/>
      <c r="AK108" s="72" t="n"/>
      <c r="AL108" s="72" t="n"/>
      <c r="AM108" s="72" t="n"/>
      <c r="AN108" s="72" t="n"/>
      <c r="AO108" s="72" t="n"/>
      <c r="AP108" s="72" t="n"/>
      <c r="AQ108" s="72" t="n"/>
      <c r="AR108" s="72" t="n"/>
      <c r="AS108" s="72" t="n"/>
      <c r="AT108" s="72" t="n"/>
      <c r="AU108" s="72" t="n"/>
      <c r="AV108" s="72" t="n"/>
      <c r="AW108" s="72" t="n"/>
      <c r="AX108" s="72" t="n"/>
      <c r="AY108" s="72" t="n"/>
      <c r="AZ108" s="72" t="n"/>
      <c r="BA108" s="72" t="n"/>
      <c r="BB108" s="0" t="n">
        <f aca="false" ca="false" dt2D="false" dtr="false" t="normal">BB107+$O$34</f>
        <v>97.25</v>
      </c>
      <c r="BC108" s="0" t="n">
        <f aca="false" ca="false" dt2D="false" dtr="false" t="normal">20*LOG10(BB108)</f>
        <v>39.757792199954906</v>
      </c>
      <c r="BD108" s="0" t="n">
        <f aca="false" ca="false" dt2D="false" dtr="false" t="normal">2*$G$8*(BB108/1000)</f>
        <v>11.371670673946355</v>
      </c>
      <c r="BE108" s="74" t="n">
        <f aca="false" ca="false" dt2D="false" dtr="false" t="normal">$S$11-BC108-BD108+$S$18+$S$36</f>
        <v>121.91992146193407</v>
      </c>
      <c r="BF108" s="0" t="n">
        <f aca="false" ca="false" dt2D="false" dtr="false" t="normal">POWER(10, 0.05*(BE108+$C$27))</f>
        <v>0.0009230554542078654</v>
      </c>
      <c r="BG108" s="0" t="n">
        <f aca="false" ca="false" dt2D="false" dtr="false" t="normal">BC108+BD108</f>
        <v>51.12946287390126</v>
      </c>
      <c r="BH108" s="0" t="n">
        <f aca="false" ca="false" dt2D="false" dtr="false" t="normal">POWER(10, 0.05*BG108)</f>
        <v>360.1414789433432</v>
      </c>
      <c r="BI108" s="0" t="n">
        <f aca="false" ca="false" dt2D="false" dtr="false" t="normal">BF108*BH108</f>
        <v>0.3324305564251401</v>
      </c>
      <c r="BJ108" s="72" t="n"/>
      <c r="BK108" s="72" t="n"/>
      <c r="BL108" s="72" t="n"/>
      <c r="BM108" s="72" t="n"/>
      <c r="BN108" s="80" t="n"/>
      <c r="BO108" s="232" t="n"/>
      <c r="BP108" s="72" t="n"/>
      <c r="BQ108" s="72" t="n"/>
      <c r="BR108" s="72" t="n"/>
    </row>
    <row outlineLevel="0" r="109">
      <c r="W109" s="235" t="n"/>
      <c r="X109" s="165" t="n"/>
      <c r="Y109" s="165" t="n"/>
      <c r="Z109" s="165" t="n"/>
      <c r="AA109" s="232" t="n"/>
      <c r="AB109" s="72" t="n"/>
      <c r="AC109" s="72" t="n"/>
      <c r="AD109" s="72" t="n"/>
      <c r="AE109" s="72" t="n"/>
      <c r="AF109" s="72" t="n"/>
      <c r="AG109" s="72" t="n"/>
      <c r="AH109" s="72" t="n"/>
      <c r="AI109" s="72" t="n"/>
      <c r="AJ109" s="72" t="n"/>
      <c r="AK109" s="72" t="n"/>
      <c r="AL109" s="72" t="n"/>
      <c r="AM109" s="72" t="n"/>
      <c r="AN109" s="72" t="n"/>
      <c r="AO109" s="72" t="n"/>
      <c r="AP109" s="72" t="n"/>
      <c r="AQ109" s="72" t="n"/>
      <c r="AR109" s="72" t="n"/>
      <c r="AS109" s="72" t="n"/>
      <c r="AT109" s="72" t="n"/>
      <c r="AU109" s="72" t="n"/>
      <c r="AV109" s="72" t="n"/>
      <c r="AW109" s="72" t="n"/>
      <c r="AX109" s="72" t="n"/>
      <c r="AY109" s="72" t="n"/>
      <c r="AZ109" s="72" t="n"/>
      <c r="BA109" s="72" t="n"/>
      <c r="BB109" s="0" t="n">
        <f aca="false" ca="false" dt2D="false" dtr="false" t="normal">BB108+$O$34</f>
        <v>98</v>
      </c>
      <c r="BC109" s="0" t="n">
        <f aca="false" ca="false" dt2D="false" dtr="false" t="normal">20*LOG10(BB109)</f>
        <v>39.824521513849895</v>
      </c>
      <c r="BD109" s="0" t="n">
        <f aca="false" ca="false" dt2D="false" dtr="false" t="normal">2*$G$8*(BB109/1000)</f>
        <v>11.459369933642598</v>
      </c>
      <c r="BE109" s="74" t="n">
        <f aca="false" ca="false" dt2D="false" dtr="false" t="normal">$S$11-BC109-BD109+$S$18+$S$36</f>
        <v>121.76549288834285</v>
      </c>
      <c r="BF109" s="0" t="n">
        <f aca="false" ca="false" dt2D="false" dtr="false" t="normal">POWER(10, 0.05*(BE109+$C$27))</f>
        <v>0.0009067892525695285</v>
      </c>
      <c r="BG109" s="0" t="n">
        <f aca="false" ca="false" dt2D="false" dtr="false" t="normal">BC109+BD109</f>
        <v>51.28389144749249</v>
      </c>
      <c r="BH109" s="0" t="n">
        <f aca="false" ca="false" dt2D="false" dtr="false" t="normal">POWER(10, 0.05*BG109)</f>
        <v>366.601782589666</v>
      </c>
      <c r="BI109" s="0" t="n">
        <f aca="false" ca="false" dt2D="false" dtr="false" t="normal">BF109*BH109</f>
        <v>0.33243055642514</v>
      </c>
      <c r="BJ109" s="72" t="n"/>
      <c r="BK109" s="72" t="n"/>
      <c r="BL109" s="72" t="n"/>
      <c r="BM109" s="72" t="n"/>
      <c r="BN109" s="80" t="n"/>
      <c r="BO109" s="232" t="n"/>
      <c r="BP109" s="72" t="n"/>
      <c r="BQ109" s="72" t="n"/>
      <c r="BR109" s="72" t="n"/>
    </row>
    <row outlineLevel="0" r="110">
      <c r="W110" s="235" t="n"/>
      <c r="X110" s="165" t="n"/>
      <c r="Y110" s="165" t="n"/>
      <c r="Z110" s="165" t="n"/>
      <c r="AA110" s="232" t="n"/>
      <c r="AB110" s="72" t="n"/>
      <c r="AC110" s="72" t="n"/>
      <c r="AD110" s="72" t="n"/>
      <c r="AE110" s="72" t="n"/>
      <c r="AF110" s="72" t="n"/>
      <c r="AG110" s="72" t="n"/>
      <c r="AH110" s="72" t="n"/>
      <c r="AI110" s="72" t="n"/>
      <c r="AJ110" s="72" t="n"/>
      <c r="AK110" s="72" t="n"/>
      <c r="AL110" s="72" t="n"/>
      <c r="AM110" s="72" t="n"/>
      <c r="AN110" s="72" t="n"/>
      <c r="AO110" s="72" t="n"/>
      <c r="AP110" s="72" t="n"/>
      <c r="AQ110" s="72" t="n"/>
      <c r="AR110" s="72" t="n"/>
      <c r="AS110" s="72" t="n"/>
      <c r="AT110" s="72" t="n"/>
      <c r="AU110" s="72" t="n"/>
      <c r="AV110" s="72" t="n"/>
      <c r="AW110" s="72" t="n"/>
      <c r="AX110" s="72" t="n"/>
      <c r="AY110" s="72" t="n"/>
      <c r="AZ110" s="72" t="n"/>
      <c r="BA110" s="72" t="n"/>
      <c r="BB110" s="0" t="n">
        <f aca="false" ca="false" dt2D="false" dtr="false" t="normal">BB109+$O$34</f>
        <v>98.75</v>
      </c>
      <c r="BC110" s="0" t="n">
        <f aca="false" ca="false" dt2D="false" dtr="false" t="normal">20*LOG10(BB110)</f>
        <v>39.890742085969954</v>
      </c>
      <c r="BD110" s="0" t="n">
        <f aca="false" ca="false" dt2D="false" dtr="false" t="normal">2*$G$8*(BB110/1000)</f>
        <v>11.547069193338842</v>
      </c>
      <c r="BE110" s="74" t="n">
        <f aca="false" ca="false" dt2D="false" dtr="false" t="normal">$S$11-BC110-BD110+$S$18+$S$36</f>
        <v>121.61157305652655</v>
      </c>
      <c r="BF110" s="0" t="n">
        <f aca="false" ca="false" dt2D="false" dtr="false" t="normal">POWER(10, 0.05*(BE110+$C$27))</f>
        <v>0.0008908618732207355</v>
      </c>
      <c r="BG110" s="0" t="n">
        <f aca="false" ca="false" dt2D="false" dtr="false" t="normal">BC110+BD110</f>
        <v>51.4378112793088</v>
      </c>
      <c r="BH110" s="0" t="n">
        <f aca="false" ca="false" dt2D="false" dtr="false" t="normal">POWER(10, 0.05*BG110)</f>
        <v>373.15611591200246</v>
      </c>
      <c r="BI110" s="0" t="n">
        <f aca="false" ca="false" dt2D="false" dtr="false" t="normal">BF110*BH110</f>
        <v>0.3324305564251404</v>
      </c>
      <c r="BJ110" s="72" t="n"/>
      <c r="BK110" s="72" t="n"/>
      <c r="BL110" s="72" t="n"/>
      <c r="BM110" s="72" t="n"/>
      <c r="BN110" s="80" t="n"/>
      <c r="BO110" s="232" t="n"/>
      <c r="BP110" s="72" t="n"/>
      <c r="BQ110" s="72" t="n"/>
      <c r="BR110" s="72" t="n"/>
    </row>
    <row outlineLevel="0" r="111">
      <c r="W111" s="235" t="n"/>
      <c r="X111" s="165" t="n"/>
      <c r="Y111" s="165" t="n"/>
      <c r="Z111" s="165" t="n"/>
      <c r="AA111" s="232" t="n"/>
      <c r="AB111" s="72" t="n"/>
      <c r="AC111" s="72" t="n"/>
      <c r="AD111" s="72" t="n"/>
      <c r="AE111" s="72" t="n"/>
      <c r="AF111" s="72" t="n"/>
      <c r="AG111" s="72" t="n"/>
      <c r="AH111" s="72" t="n"/>
      <c r="AI111" s="72" t="n"/>
      <c r="AJ111" s="72" t="n"/>
      <c r="AK111" s="72" t="n"/>
      <c r="AL111" s="72" t="n"/>
      <c r="AM111" s="72" t="n"/>
      <c r="AN111" s="72" t="n"/>
      <c r="AO111" s="72" t="n"/>
      <c r="AP111" s="72" t="n"/>
      <c r="AQ111" s="72" t="n"/>
      <c r="AR111" s="72" t="n"/>
      <c r="AS111" s="72" t="n"/>
      <c r="AT111" s="72" t="n"/>
      <c r="AU111" s="72" t="n"/>
      <c r="AV111" s="72" t="n"/>
      <c r="AW111" s="72" t="n"/>
      <c r="AX111" s="72" t="n"/>
      <c r="AY111" s="72" t="n"/>
      <c r="AZ111" s="72" t="n"/>
      <c r="BA111" s="72" t="n"/>
      <c r="BB111" s="0" t="n">
        <f aca="false" ca="false" dt2D="false" dtr="false" t="normal">BB110+$O$34</f>
        <v>99.5</v>
      </c>
      <c r="BC111" s="0" t="n">
        <f aca="false" ca="false" dt2D="false" dtr="false" t="normal">20*LOG10(BB111)</f>
        <v>39.95646161491451</v>
      </c>
      <c r="BD111" s="0" t="n">
        <f aca="false" ca="false" dt2D="false" dtr="false" t="normal">2*$G$8*(BB111/1000)</f>
        <v>11.634768453035088</v>
      </c>
      <c r="BE111" s="74" t="n">
        <f aca="false" ca="false" dt2D="false" dtr="false" t="normal">$S$11-BC111-BD111+$S$18+$S$36</f>
        <v>121.45815426788575</v>
      </c>
      <c r="BF111" s="0" t="n">
        <f aca="false" ca="false" dt2D="false" dtr="false" t="normal">POWER(10, 0.05*(BE111+$C$27))</f>
        <v>0.0008752647396749401</v>
      </c>
      <c r="BG111" s="0" t="n">
        <f aca="false" ca="false" dt2D="false" dtr="false" t="normal">BC111+BD111</f>
        <v>51.591230067949596</v>
      </c>
      <c r="BH111" s="0" t="n">
        <f aca="false" ca="false" dt2D="false" dtr="false" t="normal">POWER(10, 0.05*BG111)</f>
        <v>379.8057220362836</v>
      </c>
      <c r="BI111" s="0" t="n">
        <f aca="false" ca="false" dt2D="false" dtr="false" t="normal">BF111*BH111</f>
        <v>0.3324305564251404</v>
      </c>
      <c r="BJ111" s="72" t="n"/>
      <c r="BK111" s="72" t="n"/>
      <c r="BL111" s="72" t="n"/>
      <c r="BM111" s="72" t="n"/>
      <c r="BN111" s="80" t="n"/>
      <c r="BO111" s="232" t="n"/>
      <c r="BP111" s="72" t="n"/>
      <c r="BQ111" s="72" t="n"/>
      <c r="BR111" s="72" t="n"/>
    </row>
    <row outlineLevel="0" r="112">
      <c r="W112" s="235" t="n"/>
      <c r="X112" s="165" t="n"/>
      <c r="Y112" s="165" t="n"/>
      <c r="Z112" s="165" t="n"/>
      <c r="AA112" s="232" t="n"/>
      <c r="AB112" s="72" t="n"/>
      <c r="AC112" s="72" t="n"/>
      <c r="AD112" s="72" t="n"/>
      <c r="AE112" s="72" t="n"/>
      <c r="AF112" s="72" t="n"/>
      <c r="AG112" s="72" t="n"/>
      <c r="AH112" s="72" t="n"/>
      <c r="AI112" s="72" t="n"/>
      <c r="AJ112" s="72" t="n"/>
      <c r="AK112" s="72" t="n"/>
      <c r="AL112" s="72" t="n"/>
      <c r="AM112" s="72" t="n"/>
      <c r="AN112" s="72" t="n"/>
      <c r="AO112" s="72" t="n"/>
      <c r="AP112" s="72" t="n"/>
      <c r="AQ112" s="72" t="n"/>
      <c r="AR112" s="72" t="n"/>
      <c r="AS112" s="72" t="n"/>
      <c r="AT112" s="72" t="n"/>
      <c r="AU112" s="72" t="n"/>
      <c r="AV112" s="72" t="n"/>
      <c r="AW112" s="72" t="n"/>
      <c r="AX112" s="72" t="n"/>
      <c r="AY112" s="72" t="n"/>
      <c r="AZ112" s="72" t="n"/>
      <c r="BA112" s="72" t="n"/>
      <c r="BB112" s="0" t="n">
        <f aca="false" ca="false" dt2D="false" dtr="false" t="normal">BB111+$O$34</f>
        <v>100.25</v>
      </c>
      <c r="BC112" s="0" t="n">
        <f aca="false" ca="false" dt2D="false" dtr="false" t="normal">20*LOG10(BB112)</f>
        <v>40.0216876258444</v>
      </c>
      <c r="BD112" s="0" t="n">
        <f aca="false" ca="false" dt2D="false" dtr="false" t="normal">2*$G$8*(BB112/1000)</f>
        <v>11.722467712731332</v>
      </c>
      <c r="BE112" s="74" t="n">
        <f aca="false" ca="false" dt2D="false" dtr="false" t="normal">$S$11-BC112-BD112+$S$18+$S$36</f>
        <v>121.30522899725959</v>
      </c>
      <c r="BF112" s="0" t="n">
        <f aca="false" ca="false" dt2D="false" dtr="false" t="normal">POWER(10, 0.05*(BE112+$C$27))</f>
        <v>0.0008599895412186066</v>
      </c>
      <c r="BG112" s="0" t="n">
        <f aca="false" ca="false" dt2D="false" dtr="false" t="normal">BC112+BD112</f>
        <v>51.74415533857573</v>
      </c>
      <c r="BH112" s="0" t="n">
        <f aca="false" ca="false" dt2D="false" dtr="false" t="normal">POWER(10, 0.05*BG112)</f>
        <v>386.5518596355076</v>
      </c>
      <c r="BI112" s="0" t="n">
        <f aca="false" ca="false" dt2D="false" dtr="false" t="normal">BF112*BH112</f>
        <v>0.3324305564251394</v>
      </c>
      <c r="BJ112" s="72" t="n"/>
      <c r="BK112" s="72" t="n"/>
      <c r="BL112" s="72" t="n"/>
      <c r="BM112" s="72" t="n"/>
      <c r="BN112" s="80" t="n"/>
      <c r="BO112" s="232" t="n"/>
      <c r="BP112" s="72" t="n"/>
      <c r="BQ112" s="72" t="n"/>
      <c r="BR112" s="72" t="n"/>
    </row>
    <row outlineLevel="0" r="113">
      <c r="W113" s="235" t="n"/>
      <c r="X113" s="165" t="n"/>
      <c r="Y113" s="165" t="n"/>
      <c r="Z113" s="165" t="n"/>
      <c r="AA113" s="232" t="n"/>
      <c r="AB113" s="72" t="n"/>
      <c r="AC113" s="72" t="n"/>
      <c r="AD113" s="72" t="n"/>
      <c r="AE113" s="72" t="n"/>
      <c r="AF113" s="72" t="n"/>
      <c r="AG113" s="72" t="n"/>
      <c r="AH113" s="72" t="n"/>
      <c r="AI113" s="72" t="n"/>
      <c r="AJ113" s="72" t="n"/>
      <c r="AK113" s="72" t="n"/>
      <c r="AL113" s="72" t="n"/>
      <c r="AM113" s="72" t="n"/>
      <c r="AN113" s="72" t="n"/>
      <c r="AO113" s="72" t="n"/>
      <c r="AP113" s="72" t="n"/>
      <c r="AQ113" s="72" t="n"/>
      <c r="AR113" s="72" t="n"/>
      <c r="AS113" s="72" t="n"/>
      <c r="AT113" s="72" t="n"/>
      <c r="AU113" s="72" t="n"/>
      <c r="AV113" s="72" t="n"/>
      <c r="AW113" s="72" t="n"/>
      <c r="AX113" s="72" t="n"/>
      <c r="AY113" s="72" t="n"/>
      <c r="AZ113" s="72" t="n"/>
      <c r="BA113" s="72" t="n"/>
      <c r="BB113" s="0" t="n">
        <f aca="false" ca="false" dt2D="false" dtr="false" t="normal">BB112+$O$34</f>
        <v>101</v>
      </c>
      <c r="BC113" s="0" t="n">
        <f aca="false" ca="false" dt2D="false" dtr="false" t="normal">20*LOG10(BB113)</f>
        <v>40.086427475652854</v>
      </c>
      <c r="BD113" s="0" t="n">
        <f aca="false" ca="false" dt2D="false" dtr="false" t="normal">2*$G$8*(BB113/1000)</f>
        <v>11.810166972427576</v>
      </c>
      <c r="BE113" s="74" t="n">
        <f aca="false" ca="false" dt2D="false" dtr="false" t="normal">$S$11-BC113-BD113+$S$18+$S$36</f>
        <v>121.15278988775493</v>
      </c>
      <c r="BF113" s="0" t="n">
        <f aca="false" ca="false" dt2D="false" dtr="false" t="normal">POWER(10, 0.05*(BE113+$C$27))</f>
        <v>0.0008450282229524662</v>
      </c>
      <c r="BG113" s="0" t="n">
        <f aca="false" ca="false" dt2D="false" dtr="false" t="normal">BC113+BD113</f>
        <v>51.89659444808043</v>
      </c>
      <c r="BH113" s="0" t="n">
        <f aca="false" ca="false" dt2D="false" dtr="false" t="normal">POWER(10, 0.05*BG113)</f>
        <v>393.39580311726587</v>
      </c>
      <c r="BI113" s="0" t="n">
        <f aca="false" ca="false" dt2D="false" dtr="false" t="normal">BF113*BH113</f>
        <v>0.33243055642514147</v>
      </c>
      <c r="BJ113" s="72" t="n"/>
      <c r="BK113" s="72" t="n"/>
      <c r="BL113" s="72" t="n"/>
      <c r="BM113" s="72" t="n"/>
      <c r="BN113" s="80" t="n"/>
      <c r="BO113" s="232" t="n"/>
      <c r="BP113" s="72" t="n"/>
      <c r="BQ113" s="72" t="n"/>
      <c r="BR113" s="72" t="n"/>
    </row>
    <row outlineLevel="0" r="114">
      <c r="W114" s="235" t="n"/>
      <c r="X114" s="165" t="n"/>
      <c r="Y114" s="165" t="n"/>
      <c r="Z114" s="165" t="n"/>
      <c r="AA114" s="232" t="n"/>
      <c r="AB114" s="72" t="n"/>
      <c r="AC114" s="72" t="n"/>
      <c r="AD114" s="72" t="n"/>
      <c r="AE114" s="72" t="n"/>
      <c r="AF114" s="72" t="n"/>
      <c r="AG114" s="72" t="n"/>
      <c r="AH114" s="72" t="n"/>
      <c r="AI114" s="72" t="n"/>
      <c r="AJ114" s="72" t="n"/>
      <c r="AK114" s="72" t="n"/>
      <c r="AL114" s="72" t="n"/>
      <c r="AM114" s="72" t="n"/>
      <c r="AN114" s="72" t="n"/>
      <c r="AO114" s="72" t="n"/>
      <c r="AP114" s="72" t="n"/>
      <c r="AQ114" s="72" t="n"/>
      <c r="AR114" s="72" t="n"/>
      <c r="AS114" s="72" t="n"/>
      <c r="AT114" s="72" t="n"/>
      <c r="AU114" s="72" t="n"/>
      <c r="AV114" s="72" t="n"/>
      <c r="AW114" s="72" t="n"/>
      <c r="AX114" s="72" t="n"/>
      <c r="AY114" s="72" t="n"/>
      <c r="AZ114" s="72" t="n"/>
      <c r="BA114" s="72" t="n"/>
      <c r="BB114" s="72" t="n"/>
      <c r="BC114" s="230" t="n"/>
      <c r="BD114" s="80" t="n"/>
      <c r="BE114" s="79" t="n"/>
      <c r="BH114" s="79" t="n"/>
      <c r="BI114" s="79" t="n"/>
      <c r="BJ114" s="72" t="n"/>
      <c r="BK114" s="72" t="n"/>
      <c r="BL114" s="72" t="n"/>
      <c r="BM114" s="72" t="n"/>
      <c r="BN114" s="80" t="n"/>
      <c r="BO114" s="232" t="n"/>
      <c r="BP114" s="72" t="n"/>
      <c r="BQ114" s="72" t="n"/>
      <c r="BR114" s="72" t="n"/>
    </row>
    <row outlineLevel="0" r="115">
      <c r="W115" s="235" t="n"/>
      <c r="X115" s="165" t="n"/>
      <c r="Y115" s="165" t="n"/>
      <c r="Z115" s="165" t="n"/>
      <c r="AA115" s="232" t="n"/>
      <c r="AB115" s="72" t="n"/>
      <c r="AC115" s="72" t="n"/>
      <c r="AD115" s="72" t="n"/>
      <c r="AE115" s="72" t="n"/>
      <c r="AF115" s="72" t="n"/>
      <c r="AG115" s="72" t="n"/>
      <c r="AH115" s="72" t="n"/>
      <c r="AI115" s="72" t="n"/>
      <c r="AJ115" s="72" t="n"/>
      <c r="AK115" s="72" t="n"/>
      <c r="AL115" s="72" t="n"/>
      <c r="AM115" s="72" t="n"/>
      <c r="AN115" s="72" t="n"/>
      <c r="AO115" s="72" t="n"/>
      <c r="AP115" s="72" t="n"/>
      <c r="AQ115" s="72" t="n"/>
      <c r="AR115" s="72" t="n"/>
      <c r="AS115" s="72" t="n"/>
      <c r="AT115" s="72" t="n"/>
      <c r="AU115" s="72" t="n"/>
      <c r="AV115" s="72" t="n"/>
      <c r="AW115" s="72" t="n"/>
      <c r="AX115" s="72" t="n"/>
      <c r="AY115" s="72" t="n"/>
      <c r="AZ115" s="72" t="n"/>
      <c r="BA115" s="72" t="n"/>
      <c r="BB115" s="72" t="n"/>
      <c r="BC115" s="230" t="n"/>
      <c r="BD115" s="80" t="n"/>
      <c r="BE115" s="79" t="n"/>
      <c r="BF115" s="79" t="n"/>
      <c r="BG115" s="72" t="n"/>
      <c r="BH115" s="72" t="n"/>
      <c r="BI115" s="72" t="n"/>
      <c r="BJ115" s="72" t="n"/>
      <c r="BK115" s="72" t="n"/>
      <c r="BL115" s="72" t="n"/>
      <c r="BM115" s="72" t="n"/>
      <c r="BN115" s="80" t="n"/>
      <c r="BO115" s="232" t="n"/>
      <c r="BP115" s="72" t="n"/>
      <c r="BQ115" s="72" t="n"/>
      <c r="BR115" s="72" t="n"/>
    </row>
    <row outlineLevel="0" r="116">
      <c r="W116" s="235" t="n"/>
      <c r="X116" s="165" t="n"/>
      <c r="Y116" s="165" t="n"/>
      <c r="Z116" s="165" t="n"/>
      <c r="AA116" s="232" t="n"/>
      <c r="AB116" s="72" t="n"/>
      <c r="AC116" s="72" t="n"/>
      <c r="AD116" s="72" t="n"/>
      <c r="AE116" s="72" t="n"/>
      <c r="AF116" s="72" t="n"/>
      <c r="AG116" s="72" t="n"/>
      <c r="AH116" s="72" t="n"/>
      <c r="AI116" s="72" t="n"/>
      <c r="AJ116" s="72" t="n"/>
      <c r="AK116" s="72" t="n"/>
      <c r="AL116" s="72" t="n"/>
      <c r="AM116" s="72" t="n"/>
      <c r="AN116" s="72" t="n"/>
      <c r="AO116" s="72" t="n"/>
      <c r="AP116" s="72" t="n"/>
      <c r="AQ116" s="72" t="n"/>
      <c r="AR116" s="72" t="n"/>
      <c r="AS116" s="72" t="n"/>
      <c r="AT116" s="72" t="n"/>
      <c r="AU116" s="72" t="n"/>
      <c r="AV116" s="72" t="n"/>
      <c r="AW116" s="72" t="n"/>
      <c r="AX116" s="72" t="n"/>
      <c r="AY116" s="72" t="n"/>
      <c r="AZ116" s="72" t="n"/>
      <c r="BA116" s="72" t="n"/>
      <c r="BB116" s="72" t="n"/>
      <c r="BC116" s="230" t="n"/>
      <c r="BD116" s="80" t="n"/>
      <c r="BE116" s="79" t="n"/>
      <c r="BF116" s="79" t="n"/>
      <c r="BG116" s="72" t="n"/>
      <c r="BH116" s="72" t="n"/>
      <c r="BI116" s="72" t="n"/>
      <c r="BJ116" s="72" t="n"/>
      <c r="BK116" s="72" t="n"/>
      <c r="BL116" s="72" t="n"/>
      <c r="BM116" s="72" t="n"/>
      <c r="BN116" s="80" t="n"/>
      <c r="BO116" s="232" t="n"/>
      <c r="BP116" s="72" t="n"/>
      <c r="BQ116" s="72" t="n"/>
      <c r="BR116" s="72" t="n"/>
    </row>
    <row outlineLevel="0" r="117">
      <c r="W117" s="235" t="n"/>
      <c r="X117" s="165" t="n"/>
      <c r="Y117" s="165" t="n"/>
      <c r="Z117" s="165" t="n"/>
      <c r="AA117" s="232" t="n"/>
      <c r="AB117" s="72" t="n"/>
      <c r="AC117" s="72" t="n"/>
      <c r="AD117" s="72" t="n"/>
      <c r="AE117" s="72" t="n"/>
      <c r="AF117" s="72" t="n"/>
      <c r="AG117" s="72" t="n"/>
      <c r="AH117" s="72" t="n"/>
      <c r="AI117" s="72" t="n"/>
      <c r="AJ117" s="72" t="n"/>
      <c r="AK117" s="72" t="n"/>
      <c r="AL117" s="72" t="n"/>
      <c r="AM117" s="72" t="n"/>
      <c r="AN117" s="72" t="n"/>
      <c r="AO117" s="72" t="n"/>
      <c r="AP117" s="72" t="n"/>
      <c r="AQ117" s="72" t="n"/>
      <c r="AR117" s="72" t="n"/>
      <c r="AS117" s="72" t="n"/>
      <c r="AT117" s="72" t="n"/>
      <c r="AU117" s="72" t="n"/>
      <c r="AV117" s="72" t="n"/>
      <c r="AW117" s="72" t="n"/>
      <c r="AX117" s="72" t="n"/>
      <c r="AY117" s="72" t="n"/>
      <c r="AZ117" s="72" t="n"/>
      <c r="BA117" s="72" t="n"/>
      <c r="BB117" s="72" t="n"/>
      <c r="BC117" s="230" t="n"/>
      <c r="BD117" s="80" t="n"/>
      <c r="BE117" s="79" t="n"/>
      <c r="BF117" s="79" t="n"/>
      <c r="BG117" s="72" t="n"/>
      <c r="BH117" s="72" t="n"/>
      <c r="BI117" s="72" t="n"/>
      <c r="BJ117" s="72" t="n"/>
      <c r="BK117" s="72" t="n"/>
      <c r="BL117" s="72" t="n"/>
      <c r="BM117" s="72" t="n"/>
      <c r="BN117" s="80" t="n"/>
      <c r="BO117" s="232" t="n"/>
      <c r="BP117" s="72" t="n"/>
      <c r="BQ117" s="72" t="n"/>
      <c r="BR117" s="72" t="n"/>
    </row>
    <row outlineLevel="0" r="118">
      <c r="W118" s="235" t="n"/>
      <c r="X118" s="165" t="n"/>
      <c r="Y118" s="165" t="n"/>
      <c r="Z118" s="165" t="n"/>
      <c r="AA118" s="232" t="n"/>
      <c r="AB118" s="72" t="n"/>
      <c r="AC118" s="72" t="n"/>
      <c r="AD118" s="72" t="n"/>
      <c r="AE118" s="72" t="n"/>
      <c r="AF118" s="72" t="n"/>
      <c r="AG118" s="72" t="n"/>
      <c r="AH118" s="72" t="n"/>
      <c r="AI118" s="72" t="n"/>
      <c r="AJ118" s="72" t="n"/>
      <c r="AK118" s="72" t="n"/>
      <c r="AL118" s="72" t="n"/>
      <c r="AM118" s="72" t="n"/>
      <c r="AN118" s="72" t="n"/>
      <c r="AO118" s="72" t="n"/>
      <c r="AP118" s="72" t="n"/>
      <c r="AQ118" s="72" t="n"/>
      <c r="AR118" s="72" t="n"/>
      <c r="AS118" s="72" t="n"/>
      <c r="AT118" s="72" t="n"/>
      <c r="AU118" s="72" t="n"/>
      <c r="AV118" s="72" t="n"/>
      <c r="AW118" s="72" t="n"/>
      <c r="AX118" s="72" t="n"/>
      <c r="AY118" s="72" t="n"/>
      <c r="AZ118" s="72" t="n"/>
      <c r="BA118" s="72" t="n"/>
      <c r="BB118" s="72" t="n"/>
      <c r="BC118" s="230" t="n"/>
      <c r="BD118" s="80" t="n"/>
      <c r="BE118" s="79" t="n"/>
      <c r="BF118" s="79" t="n"/>
      <c r="BG118" s="72" t="n"/>
      <c r="BH118" s="72" t="n"/>
      <c r="BI118" s="72" t="n"/>
      <c r="BJ118" s="72" t="n"/>
      <c r="BK118" s="72" t="n"/>
      <c r="BL118" s="72" t="n"/>
      <c r="BM118" s="72" t="n"/>
      <c r="BN118" s="80" t="n"/>
      <c r="BO118" s="232" t="n"/>
      <c r="BP118" s="72" t="n"/>
      <c r="BQ118" s="72" t="n"/>
      <c r="BR118" s="72" t="n"/>
    </row>
    <row outlineLevel="0" r="119">
      <c r="W119" s="235" t="n"/>
      <c r="X119" s="165" t="n"/>
      <c r="Y119" s="165" t="n"/>
      <c r="Z119" s="165" t="n"/>
      <c r="AA119" s="232" t="n"/>
      <c r="AB119" s="72" t="n"/>
      <c r="AC119" s="72" t="n"/>
      <c r="AD119" s="72" t="n"/>
      <c r="AE119" s="72" t="n"/>
      <c r="AF119" s="72" t="n"/>
      <c r="AG119" s="72" t="n"/>
      <c r="AH119" s="72" t="n"/>
      <c r="AI119" s="72" t="n"/>
      <c r="AJ119" s="72" t="n"/>
      <c r="AK119" s="72" t="n"/>
      <c r="AL119" s="72" t="n"/>
      <c r="AM119" s="72" t="n"/>
      <c r="AN119" s="72" t="n"/>
      <c r="AO119" s="72" t="n"/>
      <c r="AP119" s="72" t="n"/>
      <c r="AQ119" s="72" t="n"/>
      <c r="AR119" s="72" t="n"/>
      <c r="AS119" s="72" t="n"/>
      <c r="AT119" s="72" t="n"/>
      <c r="AU119" s="72" t="n"/>
      <c r="AV119" s="72" t="n"/>
      <c r="AW119" s="72" t="n"/>
      <c r="AX119" s="72" t="n"/>
      <c r="AY119" s="72" t="n"/>
      <c r="AZ119" s="72" t="n"/>
      <c r="BA119" s="72" t="n"/>
      <c r="BB119" s="72" t="n"/>
      <c r="BC119" s="230" t="n"/>
      <c r="BD119" s="80" t="n"/>
      <c r="BE119" s="79" t="n"/>
      <c r="BF119" s="79" t="n"/>
      <c r="BG119" s="72" t="n"/>
      <c r="BH119" s="72" t="n"/>
      <c r="BI119" s="72" t="n"/>
      <c r="BJ119" s="72" t="n"/>
      <c r="BK119" s="72" t="n"/>
      <c r="BL119" s="72" t="n"/>
      <c r="BM119" s="72" t="n"/>
      <c r="BN119" s="80" t="n"/>
      <c r="BO119" s="232" t="n"/>
      <c r="BP119" s="72" t="n"/>
      <c r="BQ119" s="72" t="n"/>
      <c r="BR119" s="72" t="n"/>
    </row>
    <row outlineLevel="0" r="120">
      <c r="W120" s="23" t="n"/>
      <c r="X120" s="165" t="n"/>
      <c r="Y120" s="165" t="n"/>
      <c r="Z120" s="165" t="n"/>
      <c r="AA120" s="232" t="n"/>
      <c r="AB120" s="72" t="n"/>
      <c r="AC120" s="72" t="n"/>
      <c r="AD120" s="72" t="n"/>
      <c r="AE120" s="72" t="n"/>
      <c r="AF120" s="72" t="n"/>
      <c r="AG120" s="72" t="n"/>
      <c r="AH120" s="72" t="n"/>
      <c r="AI120" s="72" t="n"/>
      <c r="AJ120" s="72" t="n"/>
      <c r="AK120" s="72" t="n"/>
      <c r="AL120" s="72" t="n"/>
      <c r="AM120" s="72" t="n"/>
      <c r="AN120" s="72" t="n"/>
      <c r="AO120" s="72" t="n"/>
      <c r="AP120" s="72" t="n"/>
      <c r="AQ120" s="72" t="n"/>
      <c r="AR120" s="72" t="n"/>
      <c r="AS120" s="72" t="n"/>
      <c r="AT120" s="72" t="n"/>
      <c r="AU120" s="72" t="n"/>
      <c r="AV120" s="72" t="n"/>
      <c r="AW120" s="72" t="n"/>
      <c r="AX120" s="72" t="n"/>
      <c r="AY120" s="72" t="n"/>
      <c r="AZ120" s="72" t="n"/>
      <c r="BA120" s="72" t="n"/>
      <c r="BB120" s="72" t="n"/>
      <c r="BC120" s="230" t="n"/>
      <c r="BD120" s="80" t="n"/>
      <c r="BE120" s="79" t="n"/>
      <c r="BF120" s="79" t="n"/>
      <c r="BG120" s="72" t="n"/>
      <c r="BH120" s="72" t="n"/>
      <c r="BI120" s="72" t="n"/>
      <c r="BJ120" s="72" t="n"/>
      <c r="BK120" s="72" t="n"/>
      <c r="BL120" s="72" t="n"/>
      <c r="BM120" s="72" t="n"/>
      <c r="BN120" s="80" t="n"/>
      <c r="BO120" s="232" t="n"/>
      <c r="BP120" s="72" t="n"/>
      <c r="BQ120" s="72" t="n"/>
      <c r="BR120" s="72" t="n"/>
    </row>
    <row outlineLevel="0" r="121">
      <c r="W121" s="23" t="n"/>
      <c r="X121" s="165" t="n"/>
      <c r="Y121" s="165" t="n"/>
      <c r="Z121" s="165" t="n"/>
      <c r="AA121" s="232" t="n"/>
      <c r="AB121" s="72" t="n"/>
      <c r="AC121" s="72" t="n"/>
      <c r="AD121" s="72" t="n"/>
      <c r="AE121" s="72" t="n"/>
      <c r="AF121" s="72" t="n"/>
      <c r="AG121" s="72" t="n"/>
      <c r="AH121" s="72" t="n"/>
      <c r="AI121" s="72" t="n"/>
      <c r="AJ121" s="72" t="n"/>
      <c r="AK121" s="72" t="n"/>
      <c r="AL121" s="72" t="n"/>
      <c r="AM121" s="72" t="n"/>
      <c r="AN121" s="72" t="n"/>
      <c r="AO121" s="72" t="n"/>
      <c r="AP121" s="72" t="n"/>
      <c r="AQ121" s="72" t="n"/>
      <c r="AR121" s="72" t="n"/>
      <c r="AS121" s="72" t="n"/>
      <c r="AT121" s="72" t="n"/>
      <c r="AU121" s="72" t="n"/>
      <c r="AV121" s="72" t="n"/>
      <c r="AW121" s="72" t="n"/>
      <c r="AX121" s="72" t="n"/>
      <c r="AY121" s="72" t="n"/>
      <c r="AZ121" s="72" t="n"/>
      <c r="BA121" s="72" t="n"/>
      <c r="BB121" s="72" t="n"/>
      <c r="BC121" s="230" t="n"/>
      <c r="BD121" s="80" t="n"/>
      <c r="BE121" s="79" t="n"/>
      <c r="BF121" s="79" t="n"/>
      <c r="BG121" s="72" t="n"/>
      <c r="BH121" s="72" t="n"/>
      <c r="BI121" s="72" t="n"/>
      <c r="BJ121" s="72" t="n"/>
      <c r="BK121" s="72" t="n"/>
      <c r="BL121" s="72" t="n"/>
      <c r="BM121" s="72" t="n"/>
      <c r="BN121" s="80" t="n"/>
      <c r="BO121" s="232" t="n"/>
      <c r="BP121" s="72" t="n"/>
      <c r="BQ121" s="72" t="n"/>
      <c r="BR121" s="72" t="n"/>
    </row>
    <row outlineLevel="0" r="122">
      <c r="W122" s="23" t="n"/>
      <c r="X122" s="165" t="n"/>
      <c r="Y122" s="165" t="n"/>
      <c r="Z122" s="165" t="n"/>
      <c r="AA122" s="232" t="n"/>
      <c r="AB122" s="72" t="n"/>
      <c r="AC122" s="72" t="n"/>
      <c r="AD122" s="72" t="n"/>
      <c r="AE122" s="72" t="n"/>
      <c r="AF122" s="72" t="n"/>
      <c r="AG122" s="72" t="n"/>
      <c r="AH122" s="72" t="n"/>
      <c r="AI122" s="72" t="n"/>
      <c r="AJ122" s="72" t="n"/>
      <c r="AK122" s="72" t="n"/>
      <c r="AL122" s="72" t="n"/>
      <c r="AM122" s="72" t="n"/>
      <c r="AN122" s="72" t="n"/>
      <c r="AO122" s="72" t="n"/>
      <c r="AP122" s="72" t="n"/>
      <c r="AQ122" s="72" t="n"/>
      <c r="AR122" s="72" t="n"/>
      <c r="AS122" s="72" t="n"/>
      <c r="AT122" s="72" t="n"/>
      <c r="AU122" s="72" t="n"/>
      <c r="AV122" s="72" t="n"/>
      <c r="AW122" s="72" t="n"/>
      <c r="AX122" s="72" t="n"/>
      <c r="AY122" s="72" t="n"/>
      <c r="AZ122" s="72" t="n"/>
      <c r="BA122" s="72" t="n"/>
      <c r="BB122" s="72" t="n"/>
      <c r="BC122" s="230" t="n"/>
      <c r="BD122" s="80" t="n"/>
      <c r="BE122" s="79" t="n"/>
      <c r="BF122" s="79" t="n"/>
      <c r="BG122" s="72" t="n"/>
      <c r="BH122" s="72" t="n"/>
      <c r="BI122" s="72" t="n"/>
      <c r="BJ122" s="72" t="n"/>
      <c r="BK122" s="72" t="n"/>
      <c r="BL122" s="72" t="n"/>
      <c r="BM122" s="72" t="n"/>
      <c r="BN122" s="80" t="n"/>
      <c r="BO122" s="232" t="n"/>
      <c r="BP122" s="72" t="n"/>
      <c r="BQ122" s="72" t="n"/>
      <c r="BR122" s="72" t="n"/>
    </row>
    <row outlineLevel="0" r="123">
      <c r="W123" s="23" t="n"/>
      <c r="X123" s="165" t="n"/>
      <c r="Y123" s="165" t="n"/>
      <c r="Z123" s="165" t="n"/>
      <c r="AA123" s="232" t="n"/>
      <c r="AB123" s="72" t="n"/>
      <c r="AC123" s="72" t="n"/>
      <c r="AD123" s="72" t="n"/>
      <c r="AE123" s="72" t="n"/>
      <c r="AF123" s="72" t="n"/>
      <c r="AG123" s="72" t="n"/>
      <c r="AH123" s="72" t="n"/>
      <c r="AI123" s="72" t="n"/>
      <c r="AJ123" s="72" t="n"/>
      <c r="AK123" s="72" t="n"/>
      <c r="AL123" s="72" t="n"/>
      <c r="AM123" s="72" t="n"/>
      <c r="AN123" s="72" t="n"/>
      <c r="AO123" s="72" t="n"/>
      <c r="AP123" s="72" t="n"/>
      <c r="AQ123" s="72" t="n"/>
      <c r="AR123" s="72" t="n"/>
      <c r="AS123" s="72" t="n"/>
      <c r="AT123" s="72" t="n"/>
      <c r="AU123" s="72" t="n"/>
      <c r="AV123" s="72" t="n"/>
      <c r="AW123" s="72" t="n"/>
      <c r="AX123" s="72" t="n"/>
      <c r="AY123" s="72" t="n"/>
      <c r="AZ123" s="72" t="n"/>
      <c r="BA123" s="72" t="n"/>
      <c r="BB123" s="72" t="n"/>
      <c r="BC123" s="230" t="n"/>
      <c r="BD123" s="80" t="n"/>
      <c r="BE123" s="79" t="n"/>
      <c r="BF123" s="79" t="n"/>
      <c r="BG123" s="72" t="n"/>
      <c r="BH123" s="72" t="n"/>
      <c r="BI123" s="72" t="n"/>
      <c r="BJ123" s="72" t="n"/>
      <c r="BK123" s="72" t="n"/>
      <c r="BL123" s="72" t="n"/>
      <c r="BM123" s="72" t="n"/>
      <c r="BN123" s="80" t="n"/>
      <c r="BO123" s="232" t="n"/>
      <c r="BP123" s="72" t="n"/>
      <c r="BQ123" s="72" t="n"/>
      <c r="BR123" s="72" t="n"/>
    </row>
    <row outlineLevel="0" r="124">
      <c r="W124" s="23" t="n"/>
      <c r="X124" s="165" t="n"/>
      <c r="Y124" s="165" t="n"/>
      <c r="Z124" s="165" t="n"/>
      <c r="AA124" s="232" t="n"/>
      <c r="AB124" s="72" t="n"/>
      <c r="AC124" s="72" t="n"/>
      <c r="AD124" s="72" t="n"/>
      <c r="AE124" s="72" t="n"/>
      <c r="AF124" s="72" t="n"/>
      <c r="AG124" s="72" t="n"/>
      <c r="AH124" s="72" t="n"/>
      <c r="AI124" s="72" t="n"/>
      <c r="AJ124" s="72" t="n"/>
      <c r="AK124" s="72" t="n"/>
      <c r="AL124" s="72" t="n"/>
      <c r="AM124" s="72" t="n"/>
      <c r="AN124" s="72" t="n"/>
      <c r="AO124" s="72" t="n"/>
      <c r="AP124" s="72" t="n"/>
      <c r="AQ124" s="72" t="n"/>
      <c r="AR124" s="72" t="n"/>
      <c r="AS124" s="72" t="n"/>
      <c r="AT124" s="72" t="n"/>
      <c r="AU124" s="72" t="n"/>
      <c r="AV124" s="72" t="n"/>
      <c r="AW124" s="72" t="n"/>
      <c r="AX124" s="72" t="n"/>
      <c r="AY124" s="72" t="n"/>
      <c r="AZ124" s="72" t="n"/>
      <c r="BA124" s="72" t="n"/>
      <c r="BB124" s="72" t="n"/>
      <c r="BC124" s="230" t="n"/>
      <c r="BD124" s="80" t="n"/>
      <c r="BE124" s="79" t="n"/>
      <c r="BF124" s="79" t="n"/>
      <c r="BG124" s="72" t="n"/>
      <c r="BH124" s="72" t="n"/>
      <c r="BI124" s="72" t="n"/>
      <c r="BJ124" s="72" t="n"/>
      <c r="BK124" s="72" t="n"/>
      <c r="BL124" s="72" t="n"/>
      <c r="BM124" s="72" t="n"/>
      <c r="BN124" s="80" t="n"/>
      <c r="BO124" s="232" t="n"/>
      <c r="BP124" s="72" t="n"/>
      <c r="BQ124" s="72" t="n"/>
      <c r="BR124" s="72" t="n"/>
    </row>
    <row outlineLevel="0" r="125">
      <c r="W125" s="23" t="n"/>
      <c r="X125" s="165" t="n"/>
      <c r="Y125" s="165" t="n"/>
      <c r="Z125" s="165" t="n"/>
      <c r="AA125" s="232" t="n"/>
      <c r="AB125" s="72" t="n"/>
      <c r="AC125" s="72" t="n"/>
      <c r="AD125" s="72" t="n"/>
      <c r="AE125" s="72" t="n"/>
      <c r="AF125" s="72" t="n"/>
      <c r="AG125" s="72" t="n"/>
      <c r="AH125" s="72" t="n"/>
      <c r="AI125" s="72" t="n"/>
      <c r="AJ125" s="72" t="n"/>
      <c r="AK125" s="72" t="n"/>
      <c r="AL125" s="72" t="n"/>
      <c r="AM125" s="72" t="n"/>
      <c r="AN125" s="72" t="n"/>
      <c r="AO125" s="72" t="n"/>
      <c r="AP125" s="72" t="n"/>
      <c r="AQ125" s="72" t="n"/>
      <c r="AR125" s="72" t="n"/>
      <c r="AS125" s="72" t="n"/>
      <c r="AT125" s="72" t="n"/>
      <c r="AU125" s="72" t="n"/>
      <c r="AV125" s="72" t="n"/>
      <c r="AW125" s="72" t="n"/>
      <c r="AX125" s="72" t="n"/>
      <c r="AY125" s="72" t="n"/>
      <c r="AZ125" s="72" t="n"/>
      <c r="BA125" s="72" t="n"/>
      <c r="BB125" s="72" t="n"/>
      <c r="BC125" s="230" t="n"/>
      <c r="BD125" s="80" t="n"/>
      <c r="BE125" s="79" t="n"/>
      <c r="BF125" s="79" t="n"/>
      <c r="BG125" s="72" t="n"/>
      <c r="BH125" s="72" t="n"/>
      <c r="BI125" s="72" t="n"/>
      <c r="BJ125" s="72" t="n"/>
      <c r="BK125" s="72" t="n"/>
      <c r="BL125" s="72" t="n"/>
      <c r="BM125" s="72" t="n"/>
      <c r="BN125" s="80" t="n"/>
      <c r="BO125" s="232" t="n"/>
      <c r="BP125" s="72" t="n"/>
      <c r="BQ125" s="72" t="n"/>
      <c r="BR125" s="72" t="n"/>
    </row>
    <row outlineLevel="0" r="126">
      <c r="W126" s="23" t="n"/>
      <c r="X126" s="165" t="n"/>
      <c r="Y126" s="165" t="n"/>
      <c r="Z126" s="165" t="n"/>
      <c r="AA126" s="232" t="n"/>
      <c r="AB126" s="72" t="n"/>
      <c r="AC126" s="72" t="n"/>
      <c r="AD126" s="72" t="n"/>
      <c r="AE126" s="72" t="n"/>
      <c r="AF126" s="72" t="n"/>
      <c r="AG126" s="72" t="n"/>
      <c r="AH126" s="72" t="n"/>
      <c r="AI126" s="72" t="n"/>
      <c r="AJ126" s="72" t="n"/>
      <c r="AK126" s="72" t="n"/>
      <c r="AL126" s="72" t="n"/>
      <c r="AM126" s="72" t="n"/>
      <c r="AN126" s="72" t="n"/>
      <c r="AO126" s="72" t="n"/>
      <c r="AP126" s="72" t="n"/>
      <c r="AQ126" s="72" t="n"/>
      <c r="AR126" s="72" t="n"/>
      <c r="AS126" s="72" t="n"/>
      <c r="AT126" s="72" t="n"/>
      <c r="AU126" s="72" t="n"/>
      <c r="AV126" s="72" t="n"/>
      <c r="AW126" s="72" t="n"/>
      <c r="AX126" s="72" t="n"/>
      <c r="AY126" s="72" t="n"/>
      <c r="AZ126" s="72" t="n"/>
      <c r="BA126" s="72" t="n"/>
      <c r="BB126" s="72" t="n"/>
      <c r="BC126" s="230" t="n"/>
      <c r="BD126" s="80" t="n"/>
      <c r="BE126" s="79" t="n"/>
      <c r="BF126" s="79" t="n"/>
      <c r="BG126" s="72" t="n"/>
      <c r="BH126" s="72" t="n"/>
      <c r="BI126" s="72" t="n"/>
      <c r="BJ126" s="72" t="n"/>
      <c r="BK126" s="72" t="n"/>
      <c r="BL126" s="72" t="n"/>
      <c r="BM126" s="72" t="n"/>
      <c r="BN126" s="80" t="n"/>
      <c r="BO126" s="232" t="n"/>
      <c r="BP126" s="72" t="n"/>
      <c r="BQ126" s="72" t="n"/>
      <c r="BR126" s="72" t="n"/>
    </row>
    <row outlineLevel="0" r="127">
      <c r="W127" s="23" t="n"/>
      <c r="X127" s="165" t="n"/>
      <c r="Y127" s="165" t="n"/>
      <c r="Z127" s="165" t="n"/>
      <c r="AA127" s="232" t="n"/>
      <c r="AB127" s="72" t="n"/>
      <c r="AC127" s="72" t="n"/>
      <c r="AD127" s="72" t="n"/>
      <c r="AE127" s="72" t="n"/>
      <c r="AF127" s="72" t="n"/>
      <c r="AG127" s="72" t="n"/>
      <c r="AH127" s="72" t="n"/>
      <c r="AI127" s="72" t="n"/>
      <c r="AJ127" s="72" t="n"/>
      <c r="AK127" s="72" t="n"/>
      <c r="AL127" s="72" t="n"/>
      <c r="AM127" s="72" t="n"/>
      <c r="AN127" s="72" t="n"/>
      <c r="AO127" s="72" t="n"/>
      <c r="AP127" s="72" t="n"/>
      <c r="AQ127" s="72" t="n"/>
      <c r="AR127" s="72" t="n"/>
      <c r="AS127" s="72" t="n"/>
      <c r="AT127" s="72" t="n"/>
      <c r="AU127" s="72" t="n"/>
      <c r="AV127" s="72" t="n"/>
      <c r="AW127" s="72" t="n"/>
      <c r="AX127" s="72" t="n"/>
      <c r="AY127" s="72" t="n"/>
      <c r="AZ127" s="72" t="n"/>
      <c r="BA127" s="72" t="n"/>
      <c r="BB127" s="72" t="n"/>
      <c r="BC127" s="230" t="n"/>
      <c r="BD127" s="80" t="n"/>
      <c r="BE127" s="79" t="n"/>
      <c r="BF127" s="79" t="n"/>
      <c r="BG127" s="72" t="n"/>
      <c r="BH127" s="72" t="n"/>
      <c r="BI127" s="72" t="n"/>
      <c r="BJ127" s="72" t="n"/>
      <c r="BK127" s="72" t="n"/>
      <c r="BL127" s="72" t="n"/>
      <c r="BM127" s="72" t="n"/>
      <c r="BN127" s="80" t="n"/>
      <c r="BO127" s="232" t="n"/>
      <c r="BP127" s="72" t="n"/>
      <c r="BQ127" s="72" t="n"/>
      <c r="BR127" s="72" t="n"/>
    </row>
    <row outlineLevel="0" r="128">
      <c r="W128" s="72" t="n"/>
      <c r="X128" s="165" t="n"/>
      <c r="Y128" s="72" t="n"/>
      <c r="Z128" s="72" t="n"/>
      <c r="AA128" s="72" t="n"/>
      <c r="AB128" s="72" t="n"/>
      <c r="AC128" s="72" t="n"/>
      <c r="AD128" s="72" t="n"/>
      <c r="AE128" s="72" t="n"/>
      <c r="AF128" s="72" t="n"/>
      <c r="AG128" s="72" t="n"/>
      <c r="AH128" s="72" t="n"/>
      <c r="AI128" s="72" t="n"/>
      <c r="AJ128" s="72" t="n"/>
      <c r="AK128" s="72" t="n"/>
      <c r="AL128" s="72" t="n"/>
      <c r="AM128" s="72" t="n"/>
      <c r="AN128" s="72" t="n"/>
      <c r="AO128" s="72" t="n"/>
      <c r="AP128" s="72" t="n"/>
      <c r="AQ128" s="72" t="n"/>
      <c r="AR128" s="72" t="n"/>
      <c r="AS128" s="72" t="n"/>
      <c r="AT128" s="72" t="n"/>
      <c r="AU128" s="72" t="n"/>
      <c r="AV128" s="72" t="n"/>
      <c r="AW128" s="72" t="n"/>
      <c r="AX128" s="72" t="n"/>
      <c r="AY128" s="72" t="n"/>
      <c r="AZ128" s="72" t="n"/>
      <c r="BA128" s="72" t="n"/>
      <c r="BB128" s="72" t="n"/>
      <c r="BC128" s="230" t="n"/>
      <c r="BD128" s="80" t="n"/>
      <c r="BE128" s="79" t="n"/>
      <c r="BF128" s="79" t="n"/>
      <c r="BG128" s="72" t="n"/>
      <c r="BH128" s="72" t="n"/>
      <c r="BI128" s="72" t="n"/>
      <c r="BJ128" s="72" t="n"/>
      <c r="BK128" s="72" t="n"/>
      <c r="BL128" s="72" t="n"/>
      <c r="BM128" s="72" t="n"/>
      <c r="BN128" s="80" t="n"/>
      <c r="BO128" s="232" t="n"/>
      <c r="BP128" s="72" t="n"/>
      <c r="BQ128" s="72" t="n"/>
      <c r="BR128" s="72" t="n"/>
    </row>
    <row outlineLevel="0" r="129">
      <c r="W129" s="72" t="n"/>
      <c r="X129" s="72" t="n"/>
      <c r="Y129" s="72" t="n"/>
      <c r="Z129" s="72" t="n"/>
      <c r="AA129" s="72" t="n"/>
      <c r="AB129" s="72" t="n"/>
      <c r="AC129" s="72" t="n"/>
      <c r="AD129" s="72" t="n"/>
      <c r="AE129" s="72" t="n"/>
      <c r="AF129" s="72" t="n"/>
      <c r="AG129" s="72" t="n"/>
      <c r="AH129" s="72" t="n"/>
      <c r="AI129" s="72" t="n"/>
      <c r="AJ129" s="72" t="n"/>
      <c r="AK129" s="72" t="n"/>
      <c r="AL129" s="72" t="n"/>
      <c r="AM129" s="72" t="n"/>
      <c r="AN129" s="72" t="n"/>
      <c r="AO129" s="72" t="n"/>
      <c r="AP129" s="72" t="n"/>
      <c r="AQ129" s="72" t="n"/>
      <c r="AR129" s="72" t="n"/>
      <c r="AS129" s="72" t="n"/>
      <c r="AT129" s="72" t="n"/>
      <c r="AU129" s="72" t="n"/>
      <c r="AV129" s="72" t="n"/>
      <c r="AW129" s="72" t="n"/>
      <c r="AX129" s="72" t="n"/>
      <c r="AY129" s="72" t="n"/>
      <c r="AZ129" s="72" t="n"/>
      <c r="BA129" s="72" t="n"/>
      <c r="BB129" s="72" t="n"/>
      <c r="BC129" s="230" t="n"/>
      <c r="BD129" s="80" t="n"/>
      <c r="BE129" s="79" t="n"/>
      <c r="BF129" s="79" t="n"/>
      <c r="BG129" s="72" t="n"/>
      <c r="BH129" s="72" t="n"/>
      <c r="BI129" s="72" t="n"/>
      <c r="BJ129" s="72" t="n"/>
      <c r="BK129" s="72" t="n"/>
      <c r="BL129" s="72" t="n"/>
      <c r="BM129" s="72" t="n"/>
      <c r="BN129" s="80" t="n"/>
      <c r="BO129" s="232" t="n"/>
      <c r="BP129" s="72" t="n"/>
      <c r="BQ129" s="72" t="n"/>
      <c r="BR129" s="72" t="n"/>
    </row>
    <row outlineLevel="0" r="130">
      <c r="W130" s="72" t="n"/>
      <c r="X130" s="72" t="n"/>
      <c r="Y130" s="72" t="n"/>
      <c r="Z130" s="72" t="n"/>
      <c r="AA130" s="72" t="n"/>
      <c r="AB130" s="72" t="n"/>
      <c r="AC130" s="72" t="n"/>
      <c r="AD130" s="72" t="n"/>
      <c r="AE130" s="72" t="n"/>
      <c r="AF130" s="72" t="n"/>
      <c r="AG130" s="72" t="n"/>
      <c r="AH130" s="72" t="n"/>
      <c r="AI130" s="72" t="n"/>
      <c r="AJ130" s="72" t="n"/>
      <c r="AK130" s="72" t="n"/>
      <c r="AL130" s="72" t="n"/>
      <c r="AM130" s="72" t="n"/>
      <c r="AN130" s="72" t="n"/>
      <c r="AO130" s="72" t="n"/>
      <c r="AP130" s="72" t="n"/>
      <c r="AQ130" s="72" t="n"/>
      <c r="AR130" s="72" t="n"/>
      <c r="AS130" s="72" t="n"/>
      <c r="AT130" s="72" t="n"/>
      <c r="AU130" s="72" t="n"/>
      <c r="AV130" s="72" t="n"/>
      <c r="AW130" s="72" t="n"/>
      <c r="AX130" s="72" t="n"/>
      <c r="AY130" s="72" t="n"/>
      <c r="AZ130" s="72" t="n"/>
      <c r="BA130" s="72" t="n"/>
      <c r="BB130" s="72" t="n"/>
      <c r="BC130" s="230" t="n"/>
      <c r="BD130" s="80" t="n"/>
      <c r="BE130" s="79" t="n"/>
      <c r="BF130" s="79" t="n"/>
      <c r="BG130" s="72" t="n"/>
      <c r="BH130" s="72" t="n"/>
      <c r="BI130" s="72" t="n"/>
      <c r="BJ130" s="72" t="n"/>
      <c r="BK130" s="72" t="n"/>
      <c r="BL130" s="72" t="n"/>
      <c r="BM130" s="72" t="n"/>
      <c r="BN130" s="80" t="n"/>
      <c r="BO130" s="232" t="n"/>
      <c r="BP130" s="72" t="n"/>
      <c r="BQ130" s="72" t="n"/>
      <c r="BR130" s="72" t="n"/>
    </row>
    <row outlineLevel="0" r="131">
      <c r="W131" s="72" t="n"/>
      <c r="X131" s="72" t="n"/>
      <c r="Y131" s="72" t="n"/>
      <c r="Z131" s="72" t="n"/>
      <c r="AA131" s="72" t="n"/>
      <c r="AB131" s="72" t="n"/>
      <c r="AC131" s="72" t="n"/>
      <c r="AD131" s="72" t="n"/>
      <c r="AE131" s="72" t="n"/>
      <c r="AF131" s="72" t="n"/>
      <c r="AG131" s="72" t="n"/>
      <c r="AH131" s="72" t="n"/>
      <c r="AI131" s="72" t="n"/>
      <c r="AJ131" s="72" t="n"/>
      <c r="AK131" s="72" t="n"/>
      <c r="AL131" s="72" t="n"/>
      <c r="AM131" s="72" t="n"/>
      <c r="AN131" s="72" t="n"/>
      <c r="AO131" s="72" t="n"/>
      <c r="AP131" s="72" t="n"/>
      <c r="AQ131" s="72" t="n"/>
      <c r="AR131" s="72" t="n"/>
      <c r="AS131" s="72" t="n"/>
      <c r="AT131" s="72" t="n"/>
      <c r="AU131" s="72" t="n"/>
      <c r="AV131" s="72" t="n"/>
      <c r="AW131" s="72" t="n"/>
      <c r="AX131" s="72" t="n"/>
      <c r="AY131" s="72" t="n"/>
      <c r="AZ131" s="72" t="n"/>
      <c r="BA131" s="72" t="n"/>
      <c r="BB131" s="72" t="n"/>
      <c r="BC131" s="230" t="n"/>
      <c r="BD131" s="80" t="n"/>
      <c r="BE131" s="79" t="n"/>
      <c r="BF131" s="79" t="n"/>
      <c r="BG131" s="72" t="n"/>
      <c r="BH131" s="72" t="n"/>
      <c r="BI131" s="72" t="n"/>
      <c r="BJ131" s="72" t="n"/>
      <c r="BK131" s="72" t="n"/>
      <c r="BL131" s="72" t="n"/>
      <c r="BM131" s="72" t="n"/>
      <c r="BN131" s="80" t="n"/>
      <c r="BO131" s="232" t="n"/>
      <c r="BP131" s="72" t="n"/>
      <c r="BQ131" s="72" t="n"/>
      <c r="BR131" s="72" t="n"/>
    </row>
    <row outlineLevel="0" r="132">
      <c r="W132" s="72" t="n"/>
      <c r="X132" s="72" t="n"/>
      <c r="Y132" s="72" t="n"/>
      <c r="Z132" s="72" t="n"/>
      <c r="AA132" s="72" t="n"/>
      <c r="AB132" s="72" t="n"/>
      <c r="AC132" s="72" t="n"/>
      <c r="AD132" s="72" t="n"/>
      <c r="AE132" s="72" t="n"/>
      <c r="AF132" s="72" t="n"/>
      <c r="AG132" s="72" t="n"/>
      <c r="AH132" s="72" t="n"/>
      <c r="AI132" s="72" t="n"/>
      <c r="AJ132" s="72" t="n"/>
      <c r="AK132" s="72" t="n"/>
      <c r="AL132" s="72" t="n"/>
      <c r="AM132" s="72" t="n"/>
      <c r="AN132" s="72" t="n"/>
      <c r="AO132" s="72" t="n"/>
      <c r="AP132" s="72" t="n"/>
      <c r="AQ132" s="72" t="n"/>
      <c r="AR132" s="72" t="n"/>
      <c r="AS132" s="72" t="n"/>
      <c r="AT132" s="72" t="n"/>
      <c r="AU132" s="72" t="n"/>
      <c r="AV132" s="72" t="n"/>
      <c r="AW132" s="72" t="n"/>
      <c r="AX132" s="72" t="n"/>
      <c r="AY132" s="72" t="n"/>
      <c r="AZ132" s="72" t="n"/>
      <c r="BA132" s="72" t="n"/>
      <c r="BB132" s="72" t="n"/>
      <c r="BC132" s="230" t="n"/>
      <c r="BD132" s="80" t="n"/>
      <c r="BE132" s="79" t="n"/>
      <c r="BF132" s="79" t="n"/>
      <c r="BG132" s="72" t="n"/>
      <c r="BH132" s="72" t="n"/>
      <c r="BI132" s="72" t="n"/>
      <c r="BJ132" s="72" t="n"/>
      <c r="BK132" s="72" t="n"/>
      <c r="BL132" s="72" t="n"/>
      <c r="BM132" s="72" t="n"/>
      <c r="BN132" s="80" t="n"/>
      <c r="BO132" s="232" t="n"/>
      <c r="BP132" s="72" t="n"/>
      <c r="BQ132" s="72" t="n"/>
      <c r="BR132" s="72" t="n"/>
    </row>
    <row outlineLevel="0" r="133">
      <c r="W133" s="72" t="n"/>
      <c r="X133" s="72" t="n"/>
      <c r="Y133" s="72" t="n"/>
      <c r="Z133" s="72" t="n"/>
      <c r="AA133" s="72" t="n"/>
      <c r="AB133" s="72" t="n"/>
      <c r="AC133" s="72" t="n"/>
      <c r="AD133" s="72" t="n"/>
      <c r="AE133" s="72" t="n"/>
      <c r="AF133" s="72" t="n"/>
      <c r="AG133" s="72" t="n"/>
      <c r="AH133" s="72" t="n"/>
      <c r="AI133" s="72" t="n"/>
      <c r="AJ133" s="72" t="n"/>
      <c r="AK133" s="72" t="n"/>
      <c r="AL133" s="72" t="n"/>
      <c r="AM133" s="72" t="n"/>
      <c r="AN133" s="72" t="n"/>
      <c r="AO133" s="72" t="n"/>
      <c r="AP133" s="72" t="n"/>
      <c r="AQ133" s="72" t="n"/>
      <c r="AR133" s="72" t="n"/>
      <c r="AS133" s="72" t="n"/>
      <c r="AT133" s="72" t="n"/>
      <c r="AU133" s="72" t="n"/>
      <c r="AV133" s="72" t="n"/>
      <c r="AW133" s="72" t="n"/>
      <c r="AX133" s="72" t="n"/>
      <c r="AY133" s="72" t="n"/>
      <c r="AZ133" s="72" t="n"/>
      <c r="BA133" s="72" t="n"/>
      <c r="BB133" s="72" t="n"/>
      <c r="BC133" s="230" t="n"/>
      <c r="BD133" s="80" t="n"/>
      <c r="BE133" s="79" t="n"/>
      <c r="BF133" s="79" t="n"/>
      <c r="BG133" s="72" t="n"/>
      <c r="BH133" s="72" t="n"/>
      <c r="BI133" s="72" t="n"/>
      <c r="BJ133" s="72" t="n"/>
      <c r="BK133" s="72" t="n"/>
      <c r="BL133" s="72" t="n"/>
      <c r="BM133" s="72" t="n"/>
      <c r="BN133" s="80" t="n"/>
      <c r="BO133" s="232" t="n"/>
      <c r="BP133" s="72" t="n"/>
      <c r="BQ133" s="72" t="n"/>
      <c r="BR133" s="72" t="n"/>
    </row>
    <row outlineLevel="0" r="134">
      <c r="W134" s="72" t="n"/>
      <c r="X134" s="72" t="n"/>
      <c r="Y134" s="72" t="n"/>
      <c r="Z134" s="72" t="n"/>
      <c r="AA134" s="72" t="n"/>
      <c r="AB134" s="72" t="n"/>
      <c r="AC134" s="72" t="n"/>
      <c r="AD134" s="72" t="n"/>
      <c r="AE134" s="72" t="n"/>
      <c r="AF134" s="72" t="n"/>
      <c r="AG134" s="72" t="n"/>
      <c r="AH134" s="72" t="n"/>
      <c r="AI134" s="72" t="n"/>
      <c r="AJ134" s="72" t="n"/>
      <c r="AK134" s="72" t="n"/>
      <c r="AL134" s="72" t="n"/>
      <c r="AM134" s="72" t="n"/>
      <c r="AN134" s="72" t="n"/>
      <c r="AO134" s="72" t="n"/>
      <c r="AP134" s="72" t="n"/>
      <c r="AQ134" s="72" t="n"/>
      <c r="AR134" s="72" t="n"/>
      <c r="AS134" s="72" t="n"/>
      <c r="AT134" s="72" t="n"/>
      <c r="AU134" s="72" t="n"/>
      <c r="AV134" s="72" t="n"/>
      <c r="AW134" s="72" t="n"/>
      <c r="AX134" s="72" t="n"/>
      <c r="AY134" s="72" t="n"/>
      <c r="AZ134" s="72" t="n"/>
      <c r="BA134" s="72" t="n"/>
      <c r="BB134" s="72" t="n"/>
      <c r="BC134" s="230" t="n"/>
      <c r="BD134" s="80" t="n"/>
      <c r="BE134" s="79" t="n"/>
      <c r="BF134" s="79" t="n"/>
      <c r="BG134" s="72" t="n"/>
      <c r="BH134" s="72" t="n"/>
      <c r="BI134" s="72" t="n"/>
      <c r="BJ134" s="72" t="n"/>
      <c r="BK134" s="72" t="n"/>
      <c r="BL134" s="72" t="n"/>
      <c r="BM134" s="72" t="n"/>
      <c r="BN134" s="80" t="n"/>
      <c r="BO134" s="232" t="n"/>
      <c r="BP134" s="72" t="n"/>
      <c r="BQ134" s="72" t="n"/>
      <c r="BR134" s="72" t="n"/>
    </row>
    <row outlineLevel="0" r="135">
      <c r="W135" s="72" t="n"/>
      <c r="X135" s="72" t="n"/>
      <c r="Y135" s="72" t="n"/>
      <c r="Z135" s="72" t="n"/>
      <c r="AA135" s="72" t="n"/>
      <c r="AB135" s="72" t="n"/>
      <c r="AC135" s="72" t="n"/>
      <c r="AD135" s="72" t="n"/>
      <c r="AE135" s="72" t="n"/>
      <c r="AF135" s="72" t="n"/>
      <c r="AG135" s="72" t="n"/>
      <c r="AH135" s="72" t="n"/>
      <c r="AI135" s="72" t="n"/>
      <c r="AJ135" s="72" t="n"/>
      <c r="AK135" s="72" t="n"/>
      <c r="AL135" s="72" t="n"/>
      <c r="AM135" s="72" t="n"/>
      <c r="AN135" s="72" t="n"/>
      <c r="AO135" s="72" t="n"/>
      <c r="AP135" s="72" t="n"/>
      <c r="AQ135" s="72" t="n"/>
      <c r="AR135" s="72" t="n"/>
      <c r="AS135" s="72" t="n"/>
      <c r="AT135" s="72" t="n"/>
      <c r="AU135" s="72" t="n"/>
      <c r="AV135" s="72" t="n"/>
      <c r="AW135" s="72" t="n"/>
      <c r="AX135" s="72" t="n"/>
      <c r="AY135" s="72" t="n"/>
      <c r="AZ135" s="72" t="n"/>
      <c r="BA135" s="72" t="n"/>
      <c r="BB135" s="72" t="n"/>
      <c r="BC135" s="230" t="n"/>
      <c r="BD135" s="80" t="n"/>
      <c r="BE135" s="79" t="n"/>
      <c r="BF135" s="79" t="n"/>
      <c r="BG135" s="72" t="n"/>
      <c r="BH135" s="72" t="n"/>
      <c r="BI135" s="72" t="n"/>
      <c r="BJ135" s="72" t="n"/>
      <c r="BK135" s="72" t="n"/>
      <c r="BL135" s="72" t="n"/>
      <c r="BM135" s="72" t="n"/>
      <c r="BN135" s="80" t="n"/>
      <c r="BO135" s="232" t="n"/>
      <c r="BP135" s="72" t="n"/>
      <c r="BQ135" s="72" t="n"/>
      <c r="BR135" s="72" t="n"/>
    </row>
    <row outlineLevel="0" r="136">
      <c r="W136" s="72" t="n"/>
      <c r="X136" s="72" t="n"/>
      <c r="Y136" s="72" t="n"/>
      <c r="Z136" s="72" t="n"/>
      <c r="AA136" s="72" t="n"/>
      <c r="AB136" s="72" t="n"/>
      <c r="AC136" s="72" t="n"/>
      <c r="AD136" s="72" t="n"/>
      <c r="AE136" s="72" t="n"/>
      <c r="AF136" s="72" t="n"/>
      <c r="AG136" s="72" t="n"/>
      <c r="AH136" s="72" t="n"/>
      <c r="AI136" s="72" t="n"/>
      <c r="AJ136" s="72" t="n"/>
      <c r="AK136" s="72" t="n"/>
      <c r="AL136" s="72" t="n"/>
      <c r="AM136" s="72" t="n"/>
      <c r="AN136" s="72" t="n"/>
      <c r="AO136" s="72" t="n"/>
      <c r="AP136" s="72" t="n"/>
      <c r="AQ136" s="72" t="n"/>
      <c r="AR136" s="72" t="n"/>
      <c r="AS136" s="72" t="n"/>
      <c r="AT136" s="72" t="n"/>
      <c r="AU136" s="72" t="n"/>
      <c r="AV136" s="72" t="n"/>
      <c r="AW136" s="72" t="n"/>
      <c r="AX136" s="72" t="n"/>
      <c r="AY136" s="72" t="n"/>
      <c r="AZ136" s="72" t="n"/>
      <c r="BA136" s="72" t="n"/>
      <c r="BB136" s="72" t="n"/>
      <c r="BC136" s="230" t="n"/>
      <c r="BD136" s="80" t="n"/>
      <c r="BE136" s="79" t="n"/>
      <c r="BF136" s="79" t="n"/>
      <c r="BG136" s="72" t="n"/>
      <c r="BH136" s="72" t="n"/>
      <c r="BI136" s="72" t="n"/>
      <c r="BJ136" s="72" t="n"/>
      <c r="BK136" s="72" t="n"/>
      <c r="BL136" s="72" t="n"/>
      <c r="BM136" s="72" t="n"/>
      <c r="BN136" s="80" t="n"/>
      <c r="BO136" s="232" t="n"/>
      <c r="BP136" s="72" t="n"/>
      <c r="BQ136" s="72" t="n"/>
      <c r="BR136" s="72" t="n"/>
    </row>
    <row outlineLevel="0" r="137">
      <c r="W137" s="72" t="n"/>
      <c r="X137" s="72" t="n"/>
      <c r="Y137" s="72" t="n"/>
      <c r="Z137" s="72" t="n"/>
      <c r="AA137" s="72" t="n"/>
      <c r="AB137" s="72" t="n"/>
      <c r="AC137" s="72" t="n"/>
      <c r="AD137" s="72" t="n"/>
      <c r="AE137" s="72" t="n"/>
      <c r="AF137" s="72" t="n"/>
      <c r="AG137" s="72" t="n"/>
      <c r="AH137" s="72" t="n"/>
      <c r="AI137" s="72" t="n"/>
      <c r="AJ137" s="72" t="n"/>
      <c r="AK137" s="72" t="n"/>
      <c r="AL137" s="72" t="n"/>
      <c r="AM137" s="72" t="n"/>
      <c r="AN137" s="72" t="n"/>
      <c r="AO137" s="72" t="n"/>
      <c r="AP137" s="72" t="n"/>
      <c r="AQ137" s="72" t="n"/>
      <c r="AR137" s="72" t="n"/>
      <c r="AS137" s="72" t="n"/>
      <c r="AT137" s="72" t="n"/>
      <c r="AU137" s="72" t="n"/>
      <c r="AV137" s="72" t="n"/>
      <c r="AW137" s="72" t="n"/>
      <c r="AX137" s="72" t="n"/>
      <c r="AY137" s="72" t="n"/>
      <c r="AZ137" s="72" t="n"/>
      <c r="BA137" s="72" t="n"/>
      <c r="BB137" s="72" t="n"/>
      <c r="BC137" s="230" t="n"/>
      <c r="BD137" s="80" t="n"/>
      <c r="BE137" s="79" t="n"/>
      <c r="BF137" s="79" t="n"/>
      <c r="BG137" s="72" t="n"/>
      <c r="BH137" s="72" t="n"/>
      <c r="BI137" s="72" t="n"/>
      <c r="BJ137" s="72" t="n"/>
      <c r="BK137" s="72" t="n"/>
      <c r="BL137" s="72" t="n"/>
      <c r="BM137" s="72" t="n"/>
      <c r="BN137" s="80" t="n"/>
      <c r="BO137" s="232" t="n"/>
      <c r="BP137" s="72" t="n"/>
      <c r="BQ137" s="72" t="n"/>
      <c r="BR137" s="72" t="n"/>
    </row>
    <row outlineLevel="0" r="138">
      <c r="W138" s="72" t="n"/>
      <c r="X138" s="72" t="n"/>
      <c r="Y138" s="72" t="n"/>
      <c r="Z138" s="72" t="n"/>
      <c r="AA138" s="72" t="n"/>
      <c r="AB138" s="72" t="n"/>
      <c r="AC138" s="72" t="n"/>
      <c r="AD138" s="72" t="n"/>
      <c r="AE138" s="72" t="n"/>
      <c r="AF138" s="72" t="n"/>
      <c r="AG138" s="72" t="n"/>
      <c r="AH138" s="72" t="n"/>
      <c r="AI138" s="72" t="n"/>
      <c r="AJ138" s="72" t="n"/>
      <c r="AK138" s="72" t="n"/>
      <c r="AL138" s="72" t="n"/>
      <c r="AM138" s="72" t="n"/>
      <c r="AN138" s="72" t="n"/>
      <c r="AO138" s="72" t="n"/>
      <c r="AP138" s="72" t="n"/>
      <c r="AQ138" s="72" t="n"/>
      <c r="AR138" s="72" t="n"/>
      <c r="AS138" s="72" t="n"/>
      <c r="AT138" s="72" t="n"/>
      <c r="AU138" s="72" t="n"/>
      <c r="AV138" s="72" t="n"/>
      <c r="AW138" s="72" t="n"/>
      <c r="AX138" s="72" t="n"/>
      <c r="AY138" s="72" t="n"/>
      <c r="AZ138" s="72" t="n"/>
      <c r="BA138" s="72" t="n"/>
      <c r="BB138" s="72" t="n"/>
      <c r="BC138" s="230" t="n"/>
      <c r="BD138" s="80" t="n"/>
      <c r="BE138" s="79" t="n"/>
      <c r="BF138" s="79" t="n"/>
      <c r="BG138" s="72" t="n"/>
      <c r="BH138" s="72" t="n"/>
      <c r="BI138" s="72" t="n"/>
      <c r="BJ138" s="72" t="n"/>
      <c r="BK138" s="72" t="n"/>
      <c r="BL138" s="72" t="n"/>
      <c r="BM138" s="72" t="n"/>
      <c r="BN138" s="80" t="n"/>
      <c r="BO138" s="232" t="n"/>
      <c r="BP138" s="72" t="n"/>
      <c r="BQ138" s="72" t="n"/>
      <c r="BR138" s="72" t="n"/>
    </row>
    <row outlineLevel="0" r="139">
      <c r="W139" s="72" t="n"/>
      <c r="X139" s="72" t="n"/>
      <c r="Y139" s="72" t="n"/>
      <c r="Z139" s="72" t="n"/>
      <c r="AA139" s="72" t="n"/>
      <c r="AB139" s="72" t="n"/>
      <c r="AC139" s="72" t="n"/>
      <c r="AD139" s="72" t="n"/>
      <c r="AE139" s="72" t="n"/>
      <c r="AF139" s="72" t="n"/>
      <c r="AG139" s="72" t="n"/>
      <c r="AH139" s="72" t="n"/>
      <c r="AI139" s="72" t="n"/>
      <c r="AJ139" s="72" t="n"/>
      <c r="AK139" s="72" t="n"/>
      <c r="AL139" s="72" t="n"/>
      <c r="AM139" s="72" t="n"/>
      <c r="AN139" s="72" t="n"/>
      <c r="AO139" s="72" t="n"/>
      <c r="AP139" s="72" t="n"/>
      <c r="AQ139" s="72" t="n"/>
      <c r="AR139" s="72" t="n"/>
      <c r="AS139" s="72" t="n"/>
      <c r="AT139" s="72" t="n"/>
      <c r="AU139" s="72" t="n"/>
      <c r="AV139" s="72" t="n"/>
      <c r="AW139" s="72" t="n"/>
      <c r="AX139" s="72" t="n"/>
      <c r="AY139" s="72" t="n"/>
      <c r="AZ139" s="72" t="n"/>
      <c r="BA139" s="72" t="n"/>
      <c r="BB139" s="72" t="n"/>
      <c r="BC139" s="230" t="n"/>
      <c r="BD139" s="80" t="n"/>
      <c r="BE139" s="79" t="n"/>
      <c r="BF139" s="79" t="n"/>
      <c r="BG139" s="72" t="n"/>
      <c r="BH139" s="72" t="n"/>
      <c r="BI139" s="72" t="n"/>
      <c r="BJ139" s="72" t="n"/>
      <c r="BK139" s="72" t="n"/>
      <c r="BL139" s="72" t="n"/>
      <c r="BM139" s="72" t="n"/>
      <c r="BN139" s="80" t="n"/>
      <c r="BO139" s="232" t="n"/>
      <c r="BP139" s="72" t="n"/>
      <c r="BQ139" s="72" t="n"/>
      <c r="BR139" s="72" t="n"/>
    </row>
    <row outlineLevel="0" r="140">
      <c r="W140" s="72" t="n"/>
      <c r="X140" s="72" t="n"/>
      <c r="Y140" s="72" t="n"/>
      <c r="Z140" s="72" t="n"/>
      <c r="AA140" s="72" t="n"/>
      <c r="AB140" s="72" t="n"/>
      <c r="AC140" s="72" t="n"/>
      <c r="AD140" s="72" t="n"/>
      <c r="AE140" s="72" t="n"/>
      <c r="AF140" s="72" t="n"/>
      <c r="AG140" s="72" t="n"/>
      <c r="AH140" s="72" t="n"/>
      <c r="AI140" s="72" t="n"/>
      <c r="AJ140" s="72" t="n"/>
      <c r="AK140" s="72" t="n"/>
      <c r="AL140" s="72" t="n"/>
      <c r="AM140" s="72" t="n"/>
      <c r="AN140" s="72" t="n"/>
      <c r="AO140" s="72" t="n"/>
      <c r="AP140" s="72" t="n"/>
      <c r="AQ140" s="72" t="n"/>
      <c r="AR140" s="72" t="n"/>
      <c r="AS140" s="72" t="n"/>
      <c r="AT140" s="72" t="n"/>
      <c r="AU140" s="72" t="n"/>
      <c r="AV140" s="72" t="n"/>
      <c r="AW140" s="72" t="n"/>
      <c r="AX140" s="72" t="n"/>
      <c r="AY140" s="72" t="n"/>
      <c r="AZ140" s="72" t="n"/>
      <c r="BA140" s="72" t="n"/>
      <c r="BB140" s="72" t="n"/>
      <c r="BC140" s="230" t="n"/>
      <c r="BD140" s="80" t="n"/>
      <c r="BE140" s="79" t="n"/>
      <c r="BF140" s="79" t="n"/>
      <c r="BG140" s="72" t="n"/>
      <c r="BH140" s="72" t="n"/>
      <c r="BI140" s="72" t="n"/>
      <c r="BJ140" s="72" t="n"/>
      <c r="BK140" s="72" t="n"/>
      <c r="BL140" s="72" t="n"/>
      <c r="BM140" s="72" t="n"/>
      <c r="BN140" s="80" t="n"/>
      <c r="BO140" s="232" t="n"/>
      <c r="BP140" s="72" t="n"/>
      <c r="BQ140" s="72" t="n"/>
      <c r="BR140" s="72" t="n"/>
    </row>
    <row outlineLevel="0" r="141">
      <c r="W141" s="72" t="n"/>
      <c r="X141" s="72" t="n"/>
      <c r="Y141" s="72" t="n"/>
      <c r="Z141" s="72" t="n"/>
      <c r="AA141" s="72" t="n"/>
      <c r="AB141" s="72" t="n"/>
      <c r="AC141" s="72" t="n"/>
      <c r="AD141" s="72" t="n"/>
      <c r="AE141" s="72" t="n"/>
      <c r="AF141" s="72" t="n"/>
      <c r="AG141" s="72" t="n"/>
      <c r="AH141" s="72" t="n"/>
      <c r="AI141" s="72" t="n"/>
      <c r="AJ141" s="72" t="n"/>
      <c r="AK141" s="72" t="n"/>
      <c r="AL141" s="72" t="n"/>
      <c r="AM141" s="72" t="n"/>
      <c r="AN141" s="72" t="n"/>
      <c r="AO141" s="72" t="n"/>
      <c r="AP141" s="72" t="n"/>
      <c r="AQ141" s="72" t="n"/>
      <c r="AR141" s="72" t="n"/>
      <c r="AS141" s="72" t="n"/>
      <c r="AT141" s="72" t="n"/>
      <c r="AU141" s="72" t="n"/>
      <c r="AV141" s="72" t="n"/>
      <c r="AW141" s="72" t="n"/>
      <c r="AX141" s="72" t="n"/>
      <c r="AY141" s="72" t="n"/>
      <c r="AZ141" s="72" t="n"/>
      <c r="BA141" s="72" t="n"/>
      <c r="BB141" s="72" t="n"/>
      <c r="BC141" s="230" t="n"/>
      <c r="BD141" s="80" t="n"/>
      <c r="BE141" s="79" t="n"/>
      <c r="BF141" s="79" t="n"/>
      <c r="BG141" s="72" t="n"/>
      <c r="BH141" s="72" t="n"/>
      <c r="BI141" s="72" t="n"/>
      <c r="BJ141" s="72" t="n"/>
      <c r="BK141" s="72" t="n"/>
      <c r="BL141" s="72" t="n"/>
      <c r="BM141" s="72" t="n"/>
      <c r="BN141" s="80" t="n"/>
      <c r="BO141" s="232" t="n"/>
      <c r="BP141" s="72" t="n"/>
      <c r="BQ141" s="72" t="n"/>
      <c r="BR141" s="72" t="n"/>
    </row>
    <row outlineLevel="0" r="142">
      <c r="W142" s="72" t="n"/>
      <c r="X142" s="72" t="n"/>
      <c r="Y142" s="72" t="n"/>
      <c r="Z142" s="72" t="n"/>
      <c r="AA142" s="72" t="n"/>
      <c r="AB142" s="72" t="n"/>
      <c r="AC142" s="72" t="n"/>
      <c r="AD142" s="72" t="n"/>
      <c r="AE142" s="72" t="n"/>
      <c r="AF142" s="72" t="n"/>
      <c r="AG142" s="72" t="n"/>
      <c r="AH142" s="72" t="n"/>
      <c r="AI142" s="72" t="n"/>
      <c r="AJ142" s="72" t="n"/>
      <c r="AK142" s="72" t="n"/>
      <c r="AL142" s="72" t="n"/>
      <c r="AM142" s="72" t="n"/>
      <c r="AN142" s="72" t="n"/>
      <c r="AO142" s="72" t="n"/>
      <c r="AP142" s="72" t="n"/>
      <c r="AQ142" s="72" t="n"/>
      <c r="AR142" s="72" t="n"/>
      <c r="AS142" s="72" t="n"/>
      <c r="AT142" s="72" t="n"/>
      <c r="AU142" s="72" t="n"/>
      <c r="AV142" s="72" t="n"/>
      <c r="AW142" s="72" t="n"/>
      <c r="AX142" s="72" t="n"/>
      <c r="AY142" s="72" t="n"/>
      <c r="AZ142" s="72" t="n"/>
      <c r="BA142" s="72" t="n"/>
      <c r="BB142" s="72" t="n"/>
      <c r="BC142" s="230" t="n"/>
      <c r="BD142" s="80" t="n"/>
      <c r="BE142" s="79" t="n"/>
      <c r="BF142" s="79" t="n"/>
      <c r="BG142" s="72" t="n"/>
      <c r="BH142" s="72" t="n"/>
      <c r="BI142" s="72" t="n"/>
      <c r="BJ142" s="72" t="n"/>
      <c r="BK142" s="72" t="n"/>
      <c r="BL142" s="72" t="n"/>
      <c r="BM142" s="72" t="n"/>
      <c r="BN142" s="80" t="n"/>
      <c r="BO142" s="232" t="n"/>
      <c r="BP142" s="72" t="n"/>
      <c r="BQ142" s="72" t="n"/>
      <c r="BR142" s="72" t="n"/>
    </row>
    <row outlineLevel="0" r="143">
      <c r="W143" s="72" t="n"/>
      <c r="X143" s="72" t="n"/>
      <c r="Y143" s="72" t="n"/>
      <c r="Z143" s="72" t="n"/>
      <c r="AA143" s="72" t="n"/>
      <c r="AB143" s="72" t="n"/>
      <c r="AC143" s="72" t="n"/>
      <c r="AD143" s="72" t="n"/>
      <c r="AE143" s="72" t="n"/>
      <c r="AF143" s="72" t="n"/>
      <c r="AG143" s="72" t="n"/>
      <c r="AH143" s="72" t="n"/>
      <c r="AI143" s="72" t="n"/>
      <c r="AJ143" s="72" t="n"/>
      <c r="AK143" s="72" t="n"/>
      <c r="AL143" s="72" t="n"/>
      <c r="AM143" s="72" t="n"/>
      <c r="AN143" s="72" t="n"/>
      <c r="AO143" s="72" t="n"/>
      <c r="AP143" s="72" t="n"/>
      <c r="AQ143" s="72" t="n"/>
      <c r="AR143" s="72" t="n"/>
      <c r="AS143" s="72" t="n"/>
      <c r="AT143" s="72" t="n"/>
      <c r="AU143" s="72" t="n"/>
      <c r="AV143" s="72" t="n"/>
      <c r="AW143" s="72" t="n"/>
      <c r="AX143" s="72" t="n"/>
      <c r="AY143" s="72" t="n"/>
      <c r="AZ143" s="72" t="n"/>
      <c r="BA143" s="72" t="n"/>
      <c r="BB143" s="72" t="n"/>
      <c r="BC143" s="230" t="n"/>
      <c r="BD143" s="80" t="n"/>
      <c r="BE143" s="79" t="n"/>
      <c r="BF143" s="79" t="n"/>
      <c r="BG143" s="72" t="n"/>
      <c r="BH143" s="72" t="n"/>
      <c r="BI143" s="72" t="n"/>
      <c r="BJ143" s="72" t="n"/>
      <c r="BK143" s="72" t="n"/>
      <c r="BL143" s="72" t="n"/>
      <c r="BM143" s="72" t="n"/>
      <c r="BN143" s="80" t="n"/>
      <c r="BO143" s="232" t="n"/>
      <c r="BP143" s="72" t="n"/>
      <c r="BQ143" s="72" t="n"/>
      <c r="BR143" s="72" t="n"/>
    </row>
    <row outlineLevel="0" r="144">
      <c r="W144" s="72" t="n"/>
      <c r="X144" s="72" t="n"/>
      <c r="Y144" s="72" t="n"/>
      <c r="Z144" s="72" t="n"/>
      <c r="AA144" s="72" t="n"/>
      <c r="AB144" s="72" t="n"/>
      <c r="AC144" s="72" t="n"/>
      <c r="AD144" s="72" t="n"/>
      <c r="AE144" s="72" t="n"/>
      <c r="AF144" s="72" t="n"/>
      <c r="AG144" s="72" t="n"/>
      <c r="AH144" s="72" t="n"/>
      <c r="AI144" s="72" t="n"/>
      <c r="AJ144" s="72" t="n"/>
      <c r="AK144" s="72" t="n"/>
      <c r="AL144" s="72" t="n"/>
      <c r="AM144" s="72" t="n"/>
      <c r="AN144" s="72" t="n"/>
      <c r="AO144" s="72" t="n"/>
      <c r="AP144" s="72" t="n"/>
      <c r="AQ144" s="72" t="n"/>
      <c r="AR144" s="72" t="n"/>
      <c r="AS144" s="72" t="n"/>
      <c r="AT144" s="72" t="n"/>
      <c r="AU144" s="72" t="n"/>
      <c r="AV144" s="72" t="n"/>
      <c r="AW144" s="72" t="n"/>
      <c r="AX144" s="72" t="n"/>
      <c r="AY144" s="72" t="n"/>
      <c r="AZ144" s="72" t="n"/>
      <c r="BA144" s="72" t="n"/>
      <c r="BB144" s="72" t="n"/>
      <c r="BC144" s="230" t="n"/>
      <c r="BD144" s="80" t="n"/>
      <c r="BE144" s="79" t="n"/>
      <c r="BF144" s="79" t="n"/>
      <c r="BG144" s="72" t="n"/>
      <c r="BH144" s="72" t="n"/>
      <c r="BI144" s="72" t="n"/>
      <c r="BJ144" s="72" t="n"/>
      <c r="BK144" s="72" t="n"/>
      <c r="BL144" s="72" t="n"/>
      <c r="BM144" s="72" t="n"/>
      <c r="BN144" s="80" t="n"/>
      <c r="BO144" s="232" t="n"/>
      <c r="BP144" s="72" t="n"/>
      <c r="BQ144" s="72" t="n"/>
      <c r="BR144" s="72" t="n"/>
    </row>
    <row outlineLevel="0" r="145">
      <c r="W145" s="72" t="n"/>
      <c r="X145" s="72" t="n"/>
      <c r="Y145" s="72" t="n"/>
      <c r="Z145" s="72" t="n"/>
      <c r="AA145" s="72" t="n"/>
      <c r="AB145" s="72" t="n"/>
      <c r="AC145" s="72" t="n"/>
      <c r="AD145" s="72" t="n"/>
      <c r="AE145" s="72" t="n"/>
      <c r="AF145" s="72" t="n"/>
      <c r="AG145" s="72" t="n"/>
      <c r="AH145" s="72" t="n"/>
      <c r="AI145" s="72" t="n"/>
      <c r="AJ145" s="72" t="n"/>
      <c r="AK145" s="72" t="n"/>
      <c r="AL145" s="72" t="n"/>
      <c r="AM145" s="72" t="n"/>
      <c r="AN145" s="72" t="n"/>
      <c r="AO145" s="72" t="n"/>
      <c r="AP145" s="72" t="n"/>
      <c r="AQ145" s="72" t="n"/>
      <c r="AR145" s="72" t="n"/>
      <c r="AS145" s="72" t="n"/>
      <c r="AT145" s="72" t="n"/>
      <c r="AU145" s="72" t="n"/>
      <c r="AV145" s="72" t="n"/>
      <c r="AW145" s="72" t="n"/>
      <c r="AX145" s="72" t="n"/>
      <c r="AY145" s="72" t="n"/>
      <c r="AZ145" s="72" t="n"/>
      <c r="BA145" s="72" t="n"/>
      <c r="BB145" s="72" t="n"/>
      <c r="BC145" s="230" t="n"/>
      <c r="BD145" s="80" t="n"/>
      <c r="BE145" s="79" t="n"/>
      <c r="BF145" s="79" t="n"/>
      <c r="BG145" s="72" t="n"/>
      <c r="BH145" s="72" t="n"/>
      <c r="BI145" s="72" t="n"/>
      <c r="BJ145" s="72" t="n"/>
      <c r="BK145" s="72" t="n"/>
      <c r="BL145" s="72" t="n"/>
      <c r="BM145" s="72" t="n"/>
      <c r="BN145" s="80" t="n"/>
      <c r="BO145" s="232" t="n"/>
      <c r="BP145" s="72" t="n"/>
      <c r="BQ145" s="72" t="n"/>
      <c r="BR145" s="72" t="n"/>
    </row>
    <row outlineLevel="0" r="146">
      <c r="W146" s="72" t="n"/>
      <c r="X146" s="72" t="n"/>
      <c r="Y146" s="72" t="n"/>
      <c r="Z146" s="72" t="n"/>
      <c r="AA146" s="72" t="n"/>
      <c r="AB146" s="72" t="n"/>
      <c r="AC146" s="72" t="n"/>
      <c r="AD146" s="72" t="n"/>
      <c r="AE146" s="72" t="n"/>
      <c r="AF146" s="72" t="n"/>
      <c r="AG146" s="72" t="n"/>
      <c r="AH146" s="72" t="n"/>
      <c r="AI146" s="72" t="n"/>
      <c r="AJ146" s="72" t="n"/>
      <c r="AK146" s="72" t="n"/>
      <c r="AL146" s="72" t="n"/>
      <c r="AM146" s="72" t="n"/>
      <c r="AN146" s="72" t="n"/>
      <c r="AO146" s="72" t="n"/>
      <c r="AP146" s="72" t="n"/>
      <c r="AQ146" s="72" t="n"/>
      <c r="AR146" s="72" t="n"/>
      <c r="AS146" s="72" t="n"/>
      <c r="AT146" s="72" t="n"/>
      <c r="AU146" s="72" t="n"/>
      <c r="AV146" s="72" t="n"/>
      <c r="AW146" s="72" t="n"/>
      <c r="AX146" s="72" t="n"/>
      <c r="AY146" s="72" t="n"/>
      <c r="AZ146" s="72" t="n"/>
      <c r="BA146" s="72" t="n"/>
      <c r="BB146" s="72" t="n"/>
      <c r="BC146" s="230" t="n"/>
      <c r="BD146" s="80" t="n"/>
      <c r="BE146" s="79" t="n"/>
      <c r="BF146" s="79" t="n"/>
      <c r="BG146" s="72" t="n"/>
      <c r="BH146" s="72" t="n"/>
      <c r="BI146" s="72" t="n"/>
      <c r="BJ146" s="72" t="n"/>
      <c r="BK146" s="72" t="n"/>
      <c r="BL146" s="72" t="n"/>
      <c r="BM146" s="72" t="n"/>
      <c r="BN146" s="80" t="n"/>
      <c r="BO146" s="232" t="n"/>
      <c r="BP146" s="72" t="n"/>
      <c r="BQ146" s="72" t="n"/>
      <c r="BR146" s="72" t="n"/>
    </row>
    <row outlineLevel="0" r="147">
      <c r="W147" s="72" t="n"/>
      <c r="X147" s="72" t="n"/>
      <c r="Y147" s="72" t="n"/>
      <c r="Z147" s="72" t="n"/>
      <c r="AA147" s="72" t="n"/>
      <c r="AB147" s="72" t="n"/>
      <c r="AC147" s="72" t="n"/>
      <c r="AD147" s="72" t="n"/>
      <c r="AE147" s="72" t="n"/>
      <c r="AF147" s="72" t="n"/>
      <c r="AG147" s="72" t="n"/>
      <c r="AH147" s="72" t="n"/>
      <c r="AI147" s="72" t="n"/>
      <c r="AJ147" s="72" t="n"/>
      <c r="AK147" s="72" t="n"/>
      <c r="AL147" s="72" t="n"/>
      <c r="AM147" s="72" t="n"/>
      <c r="AN147" s="72" t="n"/>
      <c r="AO147" s="72" t="n"/>
      <c r="AP147" s="72" t="n"/>
      <c r="AQ147" s="72" t="n"/>
      <c r="AR147" s="72" t="n"/>
      <c r="AS147" s="72" t="n"/>
      <c r="AT147" s="72" t="n"/>
      <c r="AU147" s="72" t="n"/>
      <c r="AV147" s="72" t="n"/>
      <c r="AW147" s="72" t="n"/>
      <c r="AX147" s="72" t="n"/>
      <c r="AY147" s="72" t="n"/>
      <c r="AZ147" s="72" t="n"/>
      <c r="BA147" s="72" t="n"/>
      <c r="BB147" s="72" t="n"/>
      <c r="BC147" s="230" t="n"/>
      <c r="BD147" s="80" t="n"/>
      <c r="BE147" s="79" t="n"/>
      <c r="BF147" s="79" t="n"/>
      <c r="BG147" s="72" t="n"/>
      <c r="BH147" s="72" t="n"/>
      <c r="BI147" s="72" t="n"/>
      <c r="BJ147" s="72" t="n"/>
      <c r="BK147" s="72" t="n"/>
      <c r="BL147" s="72" t="n"/>
      <c r="BM147" s="72" t="n"/>
      <c r="BN147" s="80" t="n"/>
      <c r="BO147" s="232" t="n"/>
      <c r="BP147" s="72" t="n"/>
      <c r="BQ147" s="72" t="n"/>
      <c r="BR147" s="72" t="n"/>
    </row>
    <row outlineLevel="0" r="148">
      <c r="W148" s="72" t="n"/>
      <c r="X148" s="72" t="n"/>
      <c r="Y148" s="72" t="n"/>
      <c r="Z148" s="72" t="n"/>
      <c r="AA148" s="72" t="n"/>
      <c r="AB148" s="72" t="n"/>
      <c r="AC148" s="72" t="n"/>
      <c r="AD148" s="72" t="n"/>
      <c r="AE148" s="72" t="n"/>
      <c r="AF148" s="72" t="n"/>
      <c r="AG148" s="72" t="n"/>
      <c r="AH148" s="72" t="n"/>
      <c r="AI148" s="72" t="n"/>
      <c r="AJ148" s="72" t="n"/>
      <c r="AK148" s="72" t="n"/>
      <c r="AL148" s="72" t="n"/>
      <c r="AM148" s="72" t="n"/>
      <c r="AN148" s="72" t="n"/>
      <c r="AO148" s="72" t="n"/>
      <c r="AP148" s="72" t="n"/>
      <c r="AQ148" s="72" t="n"/>
      <c r="AR148" s="72" t="n"/>
      <c r="AS148" s="72" t="n"/>
      <c r="AT148" s="72" t="n"/>
      <c r="AU148" s="72" t="n"/>
      <c r="AV148" s="72" t="n"/>
      <c r="AW148" s="72" t="n"/>
      <c r="AX148" s="72" t="n"/>
      <c r="AY148" s="72" t="n"/>
      <c r="AZ148" s="72" t="n"/>
      <c r="BA148" s="72" t="n"/>
      <c r="BB148" s="72" t="n"/>
      <c r="BC148" s="230" t="n"/>
      <c r="BD148" s="80" t="n"/>
      <c r="BE148" s="79" t="n"/>
      <c r="BF148" s="79" t="n"/>
      <c r="BG148" s="72" t="n"/>
      <c r="BH148" s="72" t="n"/>
      <c r="BI148" s="72" t="n"/>
      <c r="BJ148" s="72" t="n"/>
      <c r="BK148" s="72" t="n"/>
      <c r="BL148" s="72" t="n"/>
      <c r="BM148" s="72" t="n"/>
      <c r="BN148" s="80" t="n"/>
      <c r="BO148" s="232" t="n"/>
      <c r="BP148" s="72" t="n"/>
      <c r="BQ148" s="72" t="n"/>
      <c r="BR148" s="72" t="n"/>
    </row>
    <row outlineLevel="0" r="149">
      <c r="W149" s="72" t="n"/>
      <c r="X149" s="72" t="n"/>
      <c r="Y149" s="72" t="n"/>
      <c r="Z149" s="72" t="n"/>
      <c r="AA149" s="72" t="n"/>
      <c r="AB149" s="72" t="n"/>
      <c r="AC149" s="72" t="n"/>
      <c r="AD149" s="72" t="n"/>
      <c r="AE149" s="72" t="n"/>
      <c r="AF149" s="72" t="n"/>
      <c r="AG149" s="72" t="n"/>
      <c r="AH149" s="72" t="n"/>
      <c r="AI149" s="72" t="n"/>
      <c r="AJ149" s="72" t="n"/>
      <c r="AK149" s="72" t="n"/>
      <c r="AL149" s="72" t="n"/>
      <c r="AM149" s="72" t="n"/>
      <c r="AN149" s="72" t="n"/>
      <c r="AO149" s="72" t="n"/>
      <c r="AP149" s="72" t="n"/>
      <c r="AQ149" s="72" t="n"/>
      <c r="AR149" s="72" t="n"/>
      <c r="AS149" s="72" t="n"/>
      <c r="AT149" s="72" t="n"/>
      <c r="AU149" s="72" t="n"/>
      <c r="AV149" s="72" t="n"/>
      <c r="AW149" s="72" t="n"/>
      <c r="AX149" s="72" t="n"/>
      <c r="AY149" s="72" t="n"/>
      <c r="AZ149" s="72" t="n"/>
      <c r="BA149" s="72" t="n"/>
      <c r="BB149" s="72" t="n"/>
      <c r="BC149" s="230" t="n"/>
      <c r="BD149" s="80" t="n"/>
      <c r="BE149" s="79" t="n"/>
      <c r="BF149" s="79" t="n"/>
      <c r="BG149" s="72" t="n"/>
      <c r="BH149" s="72" t="n"/>
      <c r="BI149" s="72" t="n"/>
      <c r="BJ149" s="72" t="n"/>
      <c r="BK149" s="72" t="n"/>
      <c r="BL149" s="72" t="n"/>
      <c r="BM149" s="72" t="n"/>
      <c r="BN149" s="80" t="n"/>
      <c r="BO149" s="232" t="n"/>
      <c r="BP149" s="72" t="n"/>
      <c r="BQ149" s="72" t="n"/>
      <c r="BR149" s="72" t="n"/>
    </row>
    <row outlineLevel="0" r="150">
      <c r="W150" s="72" t="n"/>
      <c r="X150" s="72" t="n"/>
      <c r="Y150" s="72" t="n"/>
      <c r="Z150" s="72" t="n"/>
      <c r="AA150" s="72" t="n"/>
      <c r="AB150" s="72" t="n"/>
      <c r="AC150" s="72" t="n"/>
      <c r="AD150" s="72" t="n"/>
      <c r="AE150" s="72" t="n"/>
      <c r="AF150" s="72" t="n"/>
      <c r="AG150" s="72" t="n"/>
      <c r="AH150" s="72" t="n"/>
      <c r="AI150" s="72" t="n"/>
      <c r="AJ150" s="72" t="n"/>
      <c r="AK150" s="72" t="n"/>
      <c r="AL150" s="72" t="n"/>
      <c r="AM150" s="72" t="n"/>
      <c r="AN150" s="72" t="n"/>
      <c r="AO150" s="72" t="n"/>
      <c r="AP150" s="72" t="n"/>
      <c r="AQ150" s="72" t="n"/>
      <c r="AR150" s="72" t="n"/>
      <c r="AS150" s="72" t="n"/>
      <c r="AT150" s="72" t="n"/>
      <c r="AU150" s="72" t="n"/>
      <c r="AV150" s="72" t="n"/>
      <c r="AW150" s="72" t="n"/>
      <c r="AX150" s="72" t="n"/>
      <c r="AY150" s="72" t="n"/>
      <c r="AZ150" s="72" t="n"/>
      <c r="BA150" s="72" t="n"/>
      <c r="BB150" s="72" t="n"/>
      <c r="BC150" s="230" t="n"/>
      <c r="BD150" s="80" t="n"/>
      <c r="BE150" s="79" t="n"/>
      <c r="BF150" s="79" t="n"/>
      <c r="BG150" s="72" t="n"/>
      <c r="BH150" s="72" t="n"/>
      <c r="BI150" s="72" t="n"/>
      <c r="BJ150" s="72" t="n"/>
      <c r="BK150" s="72" t="n"/>
      <c r="BL150" s="72" t="n"/>
      <c r="BM150" s="72" t="n"/>
      <c r="BN150" s="72" t="n"/>
      <c r="BO150" s="72" t="n"/>
      <c r="BP150" s="72" t="n"/>
      <c r="BQ150" s="72" t="n"/>
      <c r="BR150" s="72" t="n"/>
    </row>
    <row outlineLevel="0" r="151">
      <c r="W151" s="72" t="n"/>
      <c r="X151" s="72" t="n"/>
      <c r="Y151" s="72" t="n"/>
      <c r="Z151" s="72" t="n"/>
      <c r="AA151" s="72" t="n"/>
      <c r="AB151" s="72" t="n"/>
      <c r="AC151" s="72" t="n"/>
      <c r="AD151" s="72" t="n"/>
      <c r="AE151" s="72" t="n"/>
      <c r="AF151" s="72" t="n"/>
      <c r="AG151" s="72" t="n"/>
      <c r="AH151" s="72" t="n"/>
      <c r="AI151" s="72" t="n"/>
      <c r="AJ151" s="72" t="n"/>
      <c r="AK151" s="72" t="n"/>
      <c r="AL151" s="72" t="n"/>
      <c r="AM151" s="72" t="n"/>
      <c r="AN151" s="72" t="n"/>
      <c r="AO151" s="72" t="n"/>
      <c r="AP151" s="72" t="n"/>
      <c r="AQ151" s="72" t="n"/>
      <c r="AR151" s="72" t="n"/>
      <c r="AS151" s="72" t="n"/>
      <c r="AT151" s="72" t="n"/>
      <c r="AU151" s="72" t="n"/>
      <c r="AV151" s="72" t="n"/>
      <c r="AW151" s="72" t="n"/>
      <c r="AX151" s="72" t="n"/>
      <c r="AY151" s="72" t="n"/>
      <c r="AZ151" s="72" t="n"/>
      <c r="BA151" s="72" t="n"/>
      <c r="BB151" s="72" t="n"/>
      <c r="BC151" s="230" t="n"/>
      <c r="BD151" s="80" t="n"/>
      <c r="BE151" s="79" t="n"/>
      <c r="BF151" s="79" t="n"/>
      <c r="BG151" s="72" t="n"/>
      <c r="BH151" s="72" t="n"/>
      <c r="BI151" s="72" t="n"/>
      <c r="BJ151" s="72" t="n"/>
      <c r="BK151" s="72" t="n"/>
      <c r="BL151" s="72" t="n"/>
      <c r="BM151" s="72" t="n"/>
      <c r="BN151" s="72" t="n"/>
      <c r="BO151" s="72" t="n"/>
      <c r="BP151" s="72" t="n"/>
      <c r="BQ151" s="72" t="n"/>
      <c r="BR151" s="72" t="n"/>
    </row>
    <row outlineLevel="0" r="152">
      <c r="W152" s="72" t="n"/>
      <c r="X152" s="72" t="n"/>
      <c r="Y152" s="72" t="n"/>
      <c r="Z152" s="72" t="n"/>
      <c r="AA152" s="72" t="n"/>
      <c r="AB152" s="72" t="n"/>
      <c r="AC152" s="72" t="n"/>
      <c r="AD152" s="72" t="n"/>
      <c r="AE152" s="72" t="n"/>
      <c r="AF152" s="72" t="n"/>
      <c r="AG152" s="72" t="n"/>
      <c r="AH152" s="72" t="n"/>
      <c r="AI152" s="72" t="n"/>
      <c r="AJ152" s="72" t="n"/>
      <c r="AK152" s="72" t="n"/>
      <c r="AL152" s="72" t="n"/>
      <c r="AM152" s="72" t="n"/>
      <c r="AN152" s="72" t="n"/>
      <c r="AO152" s="72" t="n"/>
      <c r="AP152" s="72" t="n"/>
      <c r="AQ152" s="72" t="n"/>
      <c r="AR152" s="72" t="n"/>
      <c r="AS152" s="72" t="n"/>
      <c r="AT152" s="72" t="n"/>
      <c r="AU152" s="72" t="n"/>
      <c r="AV152" s="72" t="n"/>
      <c r="AW152" s="72" t="n"/>
      <c r="AX152" s="72" t="n"/>
      <c r="AY152" s="72" t="n"/>
      <c r="AZ152" s="72" t="n"/>
      <c r="BA152" s="72" t="n"/>
      <c r="BB152" s="72" t="n"/>
      <c r="BC152" s="230" t="n"/>
      <c r="BD152" s="80" t="n"/>
      <c r="BE152" s="79" t="n"/>
      <c r="BF152" s="79" t="n"/>
      <c r="BG152" s="72" t="n"/>
      <c r="BH152" s="72" t="n"/>
      <c r="BI152" s="72" t="n"/>
      <c r="BJ152" s="72" t="n"/>
      <c r="BK152" s="72" t="n"/>
      <c r="BL152" s="72" t="n"/>
      <c r="BM152" s="72" t="n"/>
      <c r="BN152" s="72" t="n"/>
      <c r="BO152" s="72" t="n"/>
      <c r="BP152" s="72" t="n"/>
      <c r="BQ152" s="72" t="n"/>
      <c r="BR152" s="72" t="n"/>
    </row>
    <row outlineLevel="0" r="153">
      <c r="W153" s="72" t="n"/>
      <c r="X153" s="72" t="n"/>
      <c r="Y153" s="72" t="n"/>
      <c r="Z153" s="72" t="n"/>
      <c r="AA153" s="72" t="n"/>
      <c r="AB153" s="72" t="n"/>
      <c r="AC153" s="72" t="n"/>
      <c r="AD153" s="72" t="n"/>
      <c r="AE153" s="72" t="n"/>
      <c r="AF153" s="72" t="n"/>
      <c r="AG153" s="72" t="n"/>
      <c r="AH153" s="72" t="n"/>
      <c r="AI153" s="72" t="n"/>
      <c r="AJ153" s="72" t="n"/>
      <c r="AK153" s="72" t="n"/>
      <c r="AL153" s="72" t="n"/>
      <c r="AM153" s="72" t="n"/>
      <c r="AN153" s="72" t="n"/>
      <c r="AO153" s="72" t="n"/>
      <c r="AP153" s="72" t="n"/>
      <c r="AQ153" s="72" t="n"/>
      <c r="AR153" s="72" t="n"/>
      <c r="AS153" s="72" t="n"/>
      <c r="AT153" s="72" t="n"/>
      <c r="AU153" s="72" t="n"/>
      <c r="AV153" s="72" t="n"/>
      <c r="AW153" s="72" t="n"/>
      <c r="AX153" s="72" t="n"/>
      <c r="AY153" s="72" t="n"/>
      <c r="AZ153" s="72" t="n"/>
      <c r="BA153" s="72" t="n"/>
      <c r="BB153" s="72" t="n"/>
      <c r="BC153" s="230" t="n"/>
      <c r="BD153" s="80" t="n"/>
      <c r="BE153" s="79" t="n"/>
      <c r="BF153" s="79" t="n"/>
      <c r="BG153" s="72" t="n"/>
      <c r="BH153" s="72" t="n"/>
      <c r="BI153" s="72" t="n"/>
      <c r="BJ153" s="72" t="n"/>
      <c r="BK153" s="72" t="n"/>
      <c r="BL153" s="72" t="n"/>
      <c r="BM153" s="72" t="n"/>
      <c r="BN153" s="72" t="n"/>
      <c r="BO153" s="72" t="n"/>
      <c r="BP153" s="72" t="n"/>
      <c r="BQ153" s="72" t="n"/>
      <c r="BR153" s="72" t="n"/>
    </row>
    <row outlineLevel="0" r="154">
      <c r="W154" s="72" t="n"/>
      <c r="X154" s="72" t="n"/>
      <c r="Y154" s="72" t="n"/>
      <c r="Z154" s="72" t="n"/>
      <c r="AA154" s="72" t="n"/>
      <c r="AB154" s="72" t="n"/>
      <c r="AC154" s="72" t="n"/>
      <c r="AD154" s="72" t="n"/>
      <c r="AE154" s="72" t="n"/>
      <c r="AF154" s="72" t="n"/>
      <c r="AG154" s="72" t="n"/>
      <c r="AH154" s="72" t="n"/>
      <c r="AI154" s="72" t="n"/>
      <c r="AJ154" s="72" t="n"/>
      <c r="AK154" s="72" t="n"/>
      <c r="AL154" s="72" t="n"/>
      <c r="AM154" s="72" t="n"/>
      <c r="AN154" s="72" t="n"/>
      <c r="AO154" s="72" t="n"/>
      <c r="AP154" s="72" t="n"/>
      <c r="AQ154" s="72" t="n"/>
      <c r="AR154" s="72" t="n"/>
      <c r="AS154" s="72" t="n"/>
      <c r="AT154" s="72" t="n"/>
      <c r="AU154" s="72" t="n"/>
      <c r="AV154" s="72" t="n"/>
      <c r="AW154" s="72" t="n"/>
      <c r="AX154" s="72" t="n"/>
      <c r="AY154" s="72" t="n"/>
      <c r="AZ154" s="72" t="n"/>
      <c r="BA154" s="72" t="n"/>
      <c r="BB154" s="72" t="n"/>
      <c r="BC154" s="230" t="n"/>
      <c r="BD154" s="80" t="n"/>
      <c r="BE154" s="79" t="n"/>
      <c r="BF154" s="79" t="n"/>
      <c r="BG154" s="72" t="n"/>
      <c r="BH154" s="72" t="n"/>
      <c r="BI154" s="72" t="n"/>
      <c r="BJ154" s="72" t="n"/>
      <c r="BK154" s="72" t="n"/>
      <c r="BL154" s="72" t="n"/>
      <c r="BM154" s="72" t="n"/>
      <c r="BN154" s="72" t="n"/>
      <c r="BO154" s="72" t="n"/>
      <c r="BP154" s="72" t="n"/>
      <c r="BQ154" s="72" t="n"/>
      <c r="BR154" s="72" t="n"/>
    </row>
    <row outlineLevel="0" r="155">
      <c r="W155" s="72" t="n"/>
      <c r="X155" s="72" t="n"/>
      <c r="Y155" s="72" t="n"/>
      <c r="Z155" s="72" t="n"/>
      <c r="AA155" s="72" t="n"/>
      <c r="AB155" s="72" t="n"/>
      <c r="AC155" s="72" t="n"/>
      <c r="AD155" s="72" t="n"/>
      <c r="AE155" s="72" t="n"/>
      <c r="AF155" s="72" t="n"/>
      <c r="AG155" s="72" t="n"/>
      <c r="AH155" s="72" t="n"/>
      <c r="AI155" s="72" t="n"/>
      <c r="AJ155" s="72" t="n"/>
      <c r="AK155" s="72" t="n"/>
      <c r="AL155" s="72" t="n"/>
      <c r="AM155" s="72" t="n"/>
      <c r="AN155" s="72" t="n"/>
      <c r="AO155" s="72" t="n"/>
      <c r="AP155" s="72" t="n"/>
      <c r="AQ155" s="72" t="n"/>
      <c r="AR155" s="72" t="n"/>
      <c r="AS155" s="72" t="n"/>
      <c r="AT155" s="72" t="n"/>
      <c r="AU155" s="72" t="n"/>
      <c r="AV155" s="72" t="n"/>
      <c r="AW155" s="72" t="n"/>
      <c r="AX155" s="72" t="n"/>
      <c r="AY155" s="72" t="n"/>
      <c r="AZ155" s="72" t="n"/>
      <c r="BA155" s="72" t="n"/>
      <c r="BB155" s="72" t="n"/>
      <c r="BC155" s="230" t="n"/>
      <c r="BD155" s="80" t="n"/>
      <c r="BE155" s="79" t="n"/>
      <c r="BF155" s="79" t="n"/>
      <c r="BG155" s="72" t="n"/>
      <c r="BH155" s="72" t="n"/>
      <c r="BI155" s="72" t="n"/>
      <c r="BJ155" s="72" t="n"/>
      <c r="BK155" s="72" t="n"/>
      <c r="BL155" s="72" t="n"/>
      <c r="BM155" s="72" t="n"/>
      <c r="BN155" s="72" t="n"/>
      <c r="BO155" s="72" t="n"/>
      <c r="BP155" s="72" t="n"/>
      <c r="BQ155" s="72" t="n"/>
      <c r="BR155" s="72" t="n"/>
    </row>
    <row outlineLevel="0" r="156">
      <c r="W156" s="72" t="n"/>
      <c r="X156" s="72" t="n"/>
      <c r="Y156" s="72" t="n"/>
      <c r="Z156" s="72" t="n"/>
      <c r="AA156" s="72" t="n"/>
      <c r="AB156" s="72" t="n"/>
      <c r="AC156" s="72" t="n"/>
      <c r="AD156" s="72" t="n"/>
      <c r="AE156" s="72" t="n"/>
      <c r="AF156" s="72" t="n"/>
      <c r="AG156" s="72" t="n"/>
      <c r="AH156" s="72" t="n"/>
      <c r="AI156" s="72" t="n"/>
      <c r="AJ156" s="72" t="n"/>
      <c r="AK156" s="72" t="n"/>
      <c r="AL156" s="72" t="n"/>
      <c r="AM156" s="72" t="n"/>
      <c r="AN156" s="72" t="n"/>
      <c r="AO156" s="72" t="n"/>
      <c r="AP156" s="72" t="n"/>
      <c r="AQ156" s="72" t="n"/>
      <c r="AR156" s="72" t="n"/>
      <c r="AS156" s="72" t="n"/>
      <c r="AT156" s="72" t="n"/>
      <c r="AU156" s="72" t="n"/>
      <c r="AV156" s="72" t="n"/>
      <c r="AW156" s="72" t="n"/>
      <c r="AX156" s="72" t="n"/>
      <c r="AY156" s="72" t="n"/>
      <c r="AZ156" s="72" t="n"/>
      <c r="BA156" s="72" t="n"/>
      <c r="BB156" s="72" t="n"/>
      <c r="BC156" s="230" t="n"/>
      <c r="BD156" s="80" t="n"/>
      <c r="BE156" s="79" t="n"/>
      <c r="BF156" s="79" t="n"/>
      <c r="BG156" s="72" t="n"/>
      <c r="BH156" s="72" t="n"/>
      <c r="BI156" s="72" t="n"/>
      <c r="BJ156" s="72" t="n"/>
      <c r="BK156" s="72" t="n"/>
      <c r="BL156" s="72" t="n"/>
      <c r="BM156" s="72" t="n"/>
      <c r="BN156" s="72" t="n"/>
      <c r="BO156" s="72" t="n"/>
      <c r="BP156" s="72" t="n"/>
      <c r="BQ156" s="72" t="n"/>
      <c r="BR156" s="72" t="n"/>
    </row>
    <row outlineLevel="0" r="157">
      <c r="W157" s="72" t="n"/>
      <c r="X157" s="72" t="n"/>
      <c r="Y157" s="72" t="n"/>
      <c r="Z157" s="72" t="n"/>
      <c r="AA157" s="72" t="n"/>
      <c r="AB157" s="72" t="n"/>
      <c r="AC157" s="72" t="n"/>
      <c r="AD157" s="72" t="n"/>
      <c r="AE157" s="72" t="n"/>
      <c r="AF157" s="72" t="n"/>
      <c r="AG157" s="72" t="n"/>
      <c r="AH157" s="72" t="n"/>
      <c r="AI157" s="72" t="n"/>
      <c r="AJ157" s="72" t="n"/>
      <c r="AK157" s="72" t="n"/>
      <c r="AL157" s="72" t="n"/>
      <c r="AM157" s="72" t="n"/>
      <c r="AN157" s="72" t="n"/>
      <c r="AO157" s="72" t="n"/>
      <c r="AP157" s="72" t="n"/>
      <c r="AQ157" s="72" t="n"/>
      <c r="AR157" s="72" t="n"/>
      <c r="AS157" s="72" t="n"/>
      <c r="AT157" s="72" t="n"/>
      <c r="AU157" s="72" t="n"/>
      <c r="AV157" s="72" t="n"/>
      <c r="AW157" s="72" t="n"/>
      <c r="AX157" s="72" t="n"/>
      <c r="AY157" s="72" t="n"/>
      <c r="AZ157" s="72" t="n"/>
      <c r="BA157" s="72" t="n"/>
      <c r="BB157" s="72" t="n"/>
      <c r="BC157" s="230" t="n"/>
      <c r="BD157" s="80" t="n"/>
      <c r="BE157" s="79" t="n"/>
      <c r="BF157" s="79" t="n"/>
      <c r="BG157" s="72" t="n"/>
      <c r="BH157" s="72" t="n"/>
      <c r="BI157" s="72" t="n"/>
      <c r="BJ157" s="72" t="n"/>
      <c r="BK157" s="72" t="n"/>
      <c r="BL157" s="72" t="n"/>
      <c r="BM157" s="72" t="n"/>
      <c r="BN157" s="72" t="n"/>
      <c r="BO157" s="72" t="n"/>
      <c r="BP157" s="72" t="n"/>
      <c r="BQ157" s="72" t="n"/>
      <c r="BR157" s="72" t="n"/>
    </row>
    <row outlineLevel="0" r="158">
      <c r="W158" s="72" t="n"/>
      <c r="X158" s="72" t="n"/>
      <c r="Y158" s="72" t="n"/>
      <c r="Z158" s="72" t="n"/>
      <c r="AA158" s="72" t="n"/>
      <c r="AB158" s="72" t="n"/>
      <c r="AC158" s="72" t="n"/>
      <c r="AD158" s="72" t="n"/>
      <c r="AE158" s="72" t="n"/>
      <c r="AF158" s="72" t="n"/>
      <c r="AG158" s="72" t="n"/>
      <c r="AH158" s="72" t="n"/>
      <c r="AI158" s="72" t="n"/>
      <c r="AJ158" s="72" t="n"/>
      <c r="AK158" s="72" t="n"/>
      <c r="AL158" s="72" t="n"/>
      <c r="AM158" s="72" t="n"/>
      <c r="AN158" s="72" t="n"/>
      <c r="AO158" s="72" t="n"/>
      <c r="AP158" s="72" t="n"/>
      <c r="AQ158" s="72" t="n"/>
      <c r="AR158" s="72" t="n"/>
      <c r="AS158" s="72" t="n"/>
      <c r="AT158" s="72" t="n"/>
      <c r="AU158" s="72" t="n"/>
      <c r="AV158" s="72" t="n"/>
      <c r="AW158" s="72" t="n"/>
      <c r="AX158" s="72" t="n"/>
      <c r="AY158" s="72" t="n"/>
      <c r="AZ158" s="72" t="n"/>
      <c r="BA158" s="72" t="n"/>
      <c r="BB158" s="72" t="n"/>
      <c r="BC158" s="230" t="n"/>
      <c r="BD158" s="80" t="n"/>
      <c r="BE158" s="79" t="n"/>
      <c r="BF158" s="79" t="n"/>
      <c r="BG158" s="72" t="n"/>
      <c r="BH158" s="72" t="n"/>
      <c r="BI158" s="72" t="n"/>
      <c r="BJ158" s="72" t="n"/>
      <c r="BK158" s="72" t="n"/>
      <c r="BL158" s="72" t="n"/>
      <c r="BM158" s="72" t="n"/>
      <c r="BN158" s="72" t="n"/>
      <c r="BO158" s="72" t="n"/>
      <c r="BP158" s="72" t="n"/>
      <c r="BQ158" s="72" t="n"/>
      <c r="BR158" s="72" t="n"/>
    </row>
    <row outlineLevel="0" r="159">
      <c r="W159" s="72" t="n"/>
      <c r="X159" s="72" t="n"/>
      <c r="Y159" s="72" t="n"/>
      <c r="Z159" s="72" t="n"/>
      <c r="AA159" s="72" t="n"/>
      <c r="AB159" s="72" t="n"/>
      <c r="AC159" s="72" t="n"/>
      <c r="AD159" s="72" t="n"/>
      <c r="AE159" s="72" t="n"/>
      <c r="AF159" s="72" t="n"/>
      <c r="AG159" s="72" t="n"/>
      <c r="AH159" s="72" t="n"/>
      <c r="AI159" s="72" t="n"/>
      <c r="AJ159" s="72" t="n"/>
      <c r="AK159" s="72" t="n"/>
      <c r="AL159" s="72" t="n"/>
      <c r="AM159" s="72" t="n"/>
      <c r="AN159" s="72" t="n"/>
      <c r="AO159" s="72" t="n"/>
      <c r="AP159" s="72" t="n"/>
      <c r="AQ159" s="72" t="n"/>
      <c r="AR159" s="72" t="n"/>
      <c r="AS159" s="72" t="n"/>
      <c r="AT159" s="72" t="n"/>
      <c r="AU159" s="72" t="n"/>
      <c r="AV159" s="72" t="n"/>
      <c r="AW159" s="72" t="n"/>
      <c r="AX159" s="72" t="n"/>
      <c r="AY159" s="72" t="n"/>
      <c r="AZ159" s="72" t="n"/>
      <c r="BA159" s="72" t="n"/>
      <c r="BB159" s="72" t="n"/>
      <c r="BC159" s="230" t="n"/>
      <c r="BD159" s="80" t="n"/>
      <c r="BE159" s="79" t="n"/>
      <c r="BF159" s="79" t="n"/>
      <c r="BG159" s="72" t="n"/>
      <c r="BH159" s="72" t="n"/>
      <c r="BI159" s="72" t="n"/>
      <c r="BJ159" s="72" t="n"/>
      <c r="BK159" s="72" t="n"/>
      <c r="BL159" s="72" t="n"/>
      <c r="BM159" s="72" t="n"/>
      <c r="BN159" s="72" t="n"/>
      <c r="BO159" s="72" t="n"/>
      <c r="BP159" s="72" t="n"/>
      <c r="BQ159" s="72" t="n"/>
      <c r="BR159" s="72" t="n"/>
    </row>
    <row outlineLevel="0" r="160">
      <c r="W160" s="72" t="n"/>
      <c r="X160" s="72" t="n"/>
      <c r="Y160" s="72" t="n"/>
      <c r="Z160" s="72" t="n"/>
      <c r="AA160" s="72" t="n"/>
      <c r="AB160" s="72" t="n"/>
      <c r="AC160" s="72" t="n"/>
      <c r="AD160" s="72" t="n"/>
      <c r="AE160" s="72" t="n"/>
      <c r="AF160" s="72" t="n"/>
      <c r="AG160" s="72" t="n"/>
      <c r="AH160" s="72" t="n"/>
      <c r="AI160" s="72" t="n"/>
      <c r="AJ160" s="72" t="n"/>
      <c r="AK160" s="72" t="n"/>
      <c r="AL160" s="72" t="n"/>
      <c r="AM160" s="72" t="n"/>
      <c r="AN160" s="72" t="n"/>
      <c r="AO160" s="72" t="n"/>
      <c r="AP160" s="72" t="n"/>
      <c r="AQ160" s="72" t="n"/>
      <c r="AR160" s="72" t="n"/>
      <c r="AS160" s="72" t="n"/>
      <c r="AT160" s="72" t="n"/>
      <c r="AU160" s="72" t="n"/>
      <c r="AV160" s="72" t="n"/>
      <c r="AW160" s="72" t="n"/>
      <c r="AX160" s="72" t="n"/>
      <c r="AY160" s="72" t="n"/>
      <c r="AZ160" s="72" t="n"/>
      <c r="BA160" s="72" t="n"/>
      <c r="BB160" s="72" t="n"/>
      <c r="BC160" s="230" t="n"/>
      <c r="BD160" s="80" t="n"/>
      <c r="BE160" s="79" t="n"/>
      <c r="BF160" s="79" t="n"/>
      <c r="BG160" s="72" t="n"/>
      <c r="BH160" s="72" t="n"/>
      <c r="BI160" s="72" t="n"/>
      <c r="BJ160" s="72" t="n"/>
      <c r="BK160" s="72" t="n"/>
      <c r="BL160" s="72" t="n"/>
      <c r="BM160" s="72" t="n"/>
      <c r="BN160" s="72" t="n"/>
      <c r="BO160" s="72" t="n"/>
      <c r="BP160" s="72" t="n"/>
      <c r="BQ160" s="72" t="n"/>
      <c r="BR160" s="72" t="n"/>
    </row>
    <row outlineLevel="0" r="161">
      <c r="W161" s="72" t="n"/>
      <c r="X161" s="72" t="n"/>
      <c r="Y161" s="72" t="n"/>
      <c r="Z161" s="72" t="n"/>
      <c r="AA161" s="72" t="n"/>
      <c r="AB161" s="72" t="n"/>
      <c r="AC161" s="72" t="n"/>
      <c r="AD161" s="72" t="n"/>
      <c r="AE161" s="72" t="n"/>
      <c r="AF161" s="72" t="n"/>
      <c r="AG161" s="72" t="n"/>
      <c r="AH161" s="72" t="n"/>
      <c r="AI161" s="72" t="n"/>
      <c r="AJ161" s="72" t="n"/>
      <c r="AK161" s="72" t="n"/>
      <c r="AL161" s="72" t="n"/>
      <c r="AM161" s="72" t="n"/>
      <c r="AN161" s="72" t="n"/>
      <c r="AO161" s="72" t="n"/>
      <c r="AP161" s="72" t="n"/>
      <c r="AQ161" s="72" t="n"/>
      <c r="AR161" s="72" t="n"/>
      <c r="AS161" s="72" t="n"/>
      <c r="AT161" s="72" t="n"/>
      <c r="AU161" s="72" t="n"/>
      <c r="AV161" s="72" t="n"/>
      <c r="AW161" s="72" t="n"/>
      <c r="AX161" s="72" t="n"/>
      <c r="AY161" s="72" t="n"/>
      <c r="AZ161" s="72" t="n"/>
      <c r="BA161" s="72" t="n"/>
      <c r="BB161" s="72" t="n"/>
      <c r="BC161" s="230" t="n"/>
      <c r="BD161" s="80" t="n"/>
      <c r="BE161" s="79" t="n"/>
      <c r="BF161" s="79" t="n"/>
      <c r="BG161" s="72" t="n"/>
      <c r="BH161" s="72" t="n"/>
      <c r="BI161" s="72" t="n"/>
      <c r="BJ161" s="72" t="n"/>
      <c r="BK161" s="72" t="n"/>
      <c r="BL161" s="72" t="n"/>
      <c r="BM161" s="72" t="n"/>
      <c r="BN161" s="72" t="n"/>
      <c r="BO161" s="72" t="n"/>
      <c r="BP161" s="72" t="n"/>
      <c r="BQ161" s="72" t="n"/>
      <c r="BR161" s="72" t="n"/>
    </row>
    <row outlineLevel="0" r="162">
      <c r="W162" s="72" t="n"/>
      <c r="X162" s="72" t="n"/>
      <c r="Y162" s="72" t="n"/>
      <c r="Z162" s="72" t="n"/>
      <c r="AA162" s="72" t="n"/>
      <c r="AB162" s="72" t="n"/>
      <c r="AC162" s="72" t="n"/>
      <c r="AD162" s="72" t="n"/>
      <c r="AE162" s="72" t="n"/>
      <c r="AF162" s="72" t="n"/>
      <c r="AG162" s="72" t="n"/>
      <c r="AH162" s="72" t="n"/>
      <c r="AI162" s="72" t="n"/>
      <c r="AJ162" s="72" t="n"/>
      <c r="AK162" s="72" t="n"/>
      <c r="AL162" s="72" t="n"/>
      <c r="AM162" s="72" t="n"/>
      <c r="AN162" s="72" t="n"/>
      <c r="AO162" s="72" t="n"/>
      <c r="AP162" s="72" t="n"/>
      <c r="AQ162" s="72" t="n"/>
      <c r="AR162" s="72" t="n"/>
      <c r="AS162" s="72" t="n"/>
      <c r="AT162" s="72" t="n"/>
      <c r="AU162" s="72" t="n"/>
      <c r="AV162" s="72" t="n"/>
      <c r="AW162" s="72" t="n"/>
      <c r="AX162" s="72" t="n"/>
      <c r="AY162" s="72" t="n"/>
      <c r="AZ162" s="72" t="n"/>
      <c r="BA162" s="72" t="n"/>
      <c r="BB162" s="72" t="n"/>
      <c r="BC162" s="230" t="n"/>
      <c r="BD162" s="80" t="n"/>
      <c r="BE162" s="79" t="n"/>
      <c r="BF162" s="79" t="n"/>
      <c r="BG162" s="72" t="n"/>
      <c r="BH162" s="72" t="n"/>
      <c r="BI162" s="72" t="n"/>
      <c r="BJ162" s="72" t="n"/>
      <c r="BK162" s="72" t="n"/>
      <c r="BL162" s="72" t="n"/>
      <c r="BM162" s="72" t="n"/>
      <c r="BN162" s="72" t="n"/>
      <c r="BO162" s="72" t="n"/>
      <c r="BP162" s="72" t="n"/>
      <c r="BQ162" s="72" t="n"/>
      <c r="BR162" s="72" t="n"/>
    </row>
    <row outlineLevel="0" r="163">
      <c r="W163" s="72" t="n"/>
      <c r="X163" s="72" t="n"/>
      <c r="Y163" s="72" t="n"/>
      <c r="Z163" s="72" t="n"/>
      <c r="AA163" s="72" t="n"/>
      <c r="AB163" s="72" t="n"/>
      <c r="AC163" s="72" t="n"/>
      <c r="AD163" s="72" t="n"/>
      <c r="AE163" s="72" t="n"/>
      <c r="AF163" s="72" t="n"/>
      <c r="AG163" s="72" t="n"/>
      <c r="AH163" s="72" t="n"/>
      <c r="AI163" s="72" t="n"/>
      <c r="AJ163" s="72" t="n"/>
      <c r="AK163" s="72" t="n"/>
      <c r="AL163" s="72" t="n"/>
      <c r="AM163" s="72" t="n"/>
      <c r="AN163" s="72" t="n"/>
      <c r="AO163" s="72" t="n"/>
      <c r="AP163" s="72" t="n"/>
      <c r="AQ163" s="72" t="n"/>
      <c r="AR163" s="72" t="n"/>
      <c r="AS163" s="72" t="n"/>
      <c r="AT163" s="72" t="n"/>
      <c r="AU163" s="72" t="n"/>
      <c r="AV163" s="72" t="n"/>
      <c r="AW163" s="72" t="n"/>
      <c r="AX163" s="72" t="n"/>
      <c r="AY163" s="72" t="n"/>
      <c r="AZ163" s="72" t="n"/>
      <c r="BA163" s="72" t="n"/>
      <c r="BB163" s="72" t="n"/>
      <c r="BC163" s="230" t="n"/>
      <c r="BD163" s="80" t="n"/>
      <c r="BE163" s="79" t="n"/>
      <c r="BF163" s="79" t="n"/>
      <c r="BG163" s="72" t="n"/>
      <c r="BH163" s="72" t="n"/>
      <c r="BI163" s="72" t="n"/>
      <c r="BJ163" s="72" t="n"/>
      <c r="BK163" s="72" t="n"/>
      <c r="BL163" s="72" t="n"/>
      <c r="BM163" s="72" t="n"/>
      <c r="BN163" s="72" t="n"/>
      <c r="BO163" s="72" t="n"/>
      <c r="BP163" s="72" t="n"/>
      <c r="BQ163" s="72" t="n"/>
      <c r="BR163" s="72" t="n"/>
    </row>
    <row outlineLevel="0" r="164">
      <c r="W164" s="72" t="n"/>
      <c r="X164" s="72" t="n"/>
      <c r="Y164" s="72" t="n"/>
      <c r="Z164" s="72" t="n"/>
      <c r="AA164" s="72" t="n"/>
      <c r="AB164" s="72" t="n"/>
      <c r="AC164" s="72" t="n"/>
      <c r="AD164" s="72" t="n"/>
      <c r="AE164" s="72" t="n"/>
      <c r="AF164" s="72" t="n"/>
      <c r="AG164" s="72" t="n"/>
      <c r="AH164" s="72" t="n"/>
      <c r="AI164" s="72" t="n"/>
      <c r="AJ164" s="72" t="n"/>
      <c r="AK164" s="72" t="n"/>
      <c r="AL164" s="72" t="n"/>
      <c r="AM164" s="72" t="n"/>
      <c r="AN164" s="72" t="n"/>
      <c r="AO164" s="72" t="n"/>
      <c r="AP164" s="72" t="n"/>
      <c r="AQ164" s="72" t="n"/>
      <c r="AR164" s="72" t="n"/>
      <c r="AS164" s="72" t="n"/>
      <c r="AT164" s="72" t="n"/>
      <c r="AU164" s="72" t="n"/>
      <c r="AV164" s="72" t="n"/>
      <c r="AW164" s="72" t="n"/>
      <c r="AX164" s="72" t="n"/>
      <c r="AY164" s="72" t="n"/>
      <c r="AZ164" s="72" t="n"/>
      <c r="BA164" s="72" t="n"/>
      <c r="BB164" s="72" t="n"/>
      <c r="BC164" s="230" t="n"/>
      <c r="BD164" s="80" t="n"/>
      <c r="BE164" s="79" t="n"/>
      <c r="BF164" s="79" t="n"/>
      <c r="BG164" s="72" t="n"/>
      <c r="BH164" s="72" t="n"/>
      <c r="BI164" s="72" t="n"/>
      <c r="BJ164" s="72" t="n"/>
      <c r="BK164" s="72" t="n"/>
      <c r="BL164" s="72" t="n"/>
      <c r="BM164" s="72" t="n"/>
      <c r="BN164" s="72" t="n"/>
      <c r="BO164" s="72" t="n"/>
      <c r="BP164" s="72" t="n"/>
      <c r="BQ164" s="72" t="n"/>
      <c r="BR164" s="72" t="n"/>
    </row>
    <row outlineLevel="0" r="165">
      <c r="W165" s="72" t="n"/>
      <c r="X165" s="72" t="n"/>
      <c r="Y165" s="72" t="n"/>
      <c r="Z165" s="72" t="n"/>
      <c r="AA165" s="72" t="n"/>
      <c r="AB165" s="72" t="n"/>
      <c r="AC165" s="72" t="n"/>
      <c r="AD165" s="72" t="n"/>
      <c r="AE165" s="72" t="n"/>
      <c r="AF165" s="72" t="n"/>
      <c r="AG165" s="72" t="n"/>
      <c r="AH165" s="72" t="n"/>
      <c r="AI165" s="72" t="n"/>
      <c r="AJ165" s="72" t="n"/>
      <c r="AK165" s="72" t="n"/>
      <c r="AL165" s="72" t="n"/>
      <c r="AM165" s="72" t="n"/>
      <c r="AN165" s="72" t="n"/>
      <c r="AO165" s="72" t="n"/>
      <c r="AP165" s="72" t="n"/>
      <c r="AQ165" s="72" t="n"/>
      <c r="AR165" s="72" t="n"/>
      <c r="AS165" s="72" t="n"/>
      <c r="AT165" s="72" t="n"/>
      <c r="AU165" s="72" t="n"/>
      <c r="AV165" s="72" t="n"/>
      <c r="AW165" s="72" t="n"/>
      <c r="AX165" s="72" t="n"/>
      <c r="AY165" s="72" t="n"/>
      <c r="AZ165" s="72" t="n"/>
      <c r="BA165" s="72" t="n"/>
      <c r="BB165" s="72" t="n"/>
      <c r="BC165" s="230" t="n"/>
      <c r="BD165" s="80" t="n"/>
      <c r="BE165" s="79" t="n"/>
      <c r="BF165" s="79" t="n"/>
      <c r="BG165" s="72" t="n"/>
      <c r="BH165" s="72" t="n"/>
      <c r="BI165" s="72" t="n"/>
      <c r="BJ165" s="72" t="n"/>
      <c r="BK165" s="72" t="n"/>
      <c r="BL165" s="72" t="n"/>
      <c r="BM165" s="72" t="n"/>
      <c r="BN165" s="72" t="n"/>
      <c r="BO165" s="72" t="n"/>
      <c r="BP165" s="72" t="n"/>
      <c r="BQ165" s="72" t="n"/>
      <c r="BR165" s="72" t="n"/>
    </row>
    <row outlineLevel="0" r="166">
      <c r="W166" s="72" t="n"/>
      <c r="X166" s="72" t="n"/>
      <c r="Y166" s="72" t="n"/>
      <c r="Z166" s="72" t="n"/>
      <c r="AA166" s="72" t="n"/>
      <c r="AB166" s="72" t="n"/>
      <c r="AC166" s="72" t="n"/>
      <c r="AD166" s="72" t="n"/>
      <c r="AE166" s="72" t="n"/>
      <c r="AF166" s="72" t="n"/>
      <c r="AG166" s="72" t="n"/>
      <c r="AH166" s="72" t="n"/>
      <c r="AI166" s="72" t="n"/>
      <c r="AJ166" s="72" t="n"/>
      <c r="AK166" s="72" t="n"/>
      <c r="AL166" s="72" t="n"/>
      <c r="AM166" s="72" t="n"/>
      <c r="AN166" s="72" t="n"/>
      <c r="AO166" s="72" t="n"/>
      <c r="AP166" s="72" t="n"/>
      <c r="AQ166" s="72" t="n"/>
      <c r="AR166" s="72" t="n"/>
      <c r="AS166" s="72" t="n"/>
      <c r="AT166" s="72" t="n"/>
      <c r="AU166" s="72" t="n"/>
      <c r="AV166" s="72" t="n"/>
      <c r="AW166" s="72" t="n"/>
      <c r="AX166" s="72" t="n"/>
      <c r="AY166" s="72" t="n"/>
      <c r="AZ166" s="72" t="n"/>
      <c r="BA166" s="72" t="n"/>
      <c r="BB166" s="72" t="n"/>
      <c r="BC166" s="230" t="n"/>
      <c r="BD166" s="80" t="n"/>
      <c r="BE166" s="79" t="n"/>
      <c r="BF166" s="79" t="n"/>
      <c r="BG166" s="72" t="n"/>
      <c r="BH166" s="72" t="n"/>
      <c r="BI166" s="72" t="n"/>
      <c r="BJ166" s="72" t="n"/>
      <c r="BK166" s="72" t="n"/>
      <c r="BL166" s="72" t="n"/>
      <c r="BM166" s="72" t="n"/>
      <c r="BN166" s="72" t="n"/>
      <c r="BO166" s="72" t="n"/>
      <c r="BP166" s="72" t="n"/>
      <c r="BQ166" s="72" t="n"/>
      <c r="BR166" s="72" t="n"/>
    </row>
    <row outlineLevel="0" r="167">
      <c r="W167" s="72" t="n"/>
      <c r="X167" s="72" t="n"/>
      <c r="Y167" s="72" t="n"/>
      <c r="Z167" s="72" t="n"/>
      <c r="AA167" s="72" t="n"/>
      <c r="AB167" s="72" t="n"/>
      <c r="AC167" s="72" t="n"/>
      <c r="AD167" s="72" t="n"/>
      <c r="AE167" s="72" t="n"/>
      <c r="AF167" s="72" t="n"/>
      <c r="AG167" s="72" t="n"/>
      <c r="AH167" s="72" t="n"/>
      <c r="AI167" s="72" t="n"/>
      <c r="AJ167" s="72" t="n"/>
      <c r="AK167" s="72" t="n"/>
      <c r="AL167" s="72" t="n"/>
      <c r="AM167" s="72" t="n"/>
      <c r="AN167" s="72" t="n"/>
      <c r="AO167" s="72" t="n"/>
      <c r="AP167" s="72" t="n"/>
      <c r="AQ167" s="72" t="n"/>
      <c r="AR167" s="72" t="n"/>
      <c r="AS167" s="72" t="n"/>
      <c r="AT167" s="72" t="n"/>
      <c r="AU167" s="72" t="n"/>
      <c r="AV167" s="72" t="n"/>
      <c r="AW167" s="72" t="n"/>
      <c r="AX167" s="72" t="n"/>
      <c r="AY167" s="72" t="n"/>
      <c r="AZ167" s="72" t="n"/>
      <c r="BA167" s="72" t="n"/>
      <c r="BB167" s="72" t="n"/>
      <c r="BC167" s="230" t="n"/>
      <c r="BD167" s="80" t="n"/>
      <c r="BE167" s="79" t="n"/>
      <c r="BF167" s="79" t="n"/>
      <c r="BG167" s="72" t="n"/>
      <c r="BH167" s="72" t="n"/>
      <c r="BI167" s="72" t="n"/>
      <c r="BJ167" s="72" t="n"/>
      <c r="BK167" s="72" t="n"/>
      <c r="BL167" s="72" t="n"/>
      <c r="BM167" s="72" t="n"/>
      <c r="BN167" s="72" t="n"/>
      <c r="BO167" s="72" t="n"/>
      <c r="BP167" s="72" t="n"/>
      <c r="BQ167" s="72" t="n"/>
      <c r="BR167" s="72" t="n"/>
    </row>
    <row outlineLevel="0" r="168">
      <c r="W168" s="72" t="n"/>
      <c r="X168" s="72" t="n"/>
      <c r="Y168" s="72" t="n"/>
      <c r="Z168" s="72" t="n"/>
      <c r="AA168" s="72" t="n"/>
      <c r="AB168" s="72" t="n"/>
      <c r="AC168" s="72" t="n"/>
      <c r="AD168" s="72" t="n"/>
      <c r="AE168" s="72" t="n"/>
      <c r="AF168" s="72" t="n"/>
      <c r="AG168" s="72" t="n"/>
      <c r="AH168" s="72" t="n"/>
      <c r="AI168" s="72" t="n"/>
      <c r="AJ168" s="72" t="n"/>
      <c r="AK168" s="72" t="n"/>
      <c r="AL168" s="72" t="n"/>
      <c r="AM168" s="72" t="n"/>
      <c r="AN168" s="72" t="n"/>
      <c r="AO168" s="72" t="n"/>
      <c r="AP168" s="72" t="n"/>
      <c r="AQ168" s="72" t="n"/>
      <c r="AR168" s="72" t="n"/>
      <c r="AS168" s="72" t="n"/>
      <c r="AT168" s="72" t="n"/>
      <c r="AU168" s="72" t="n"/>
      <c r="AV168" s="72" t="n"/>
      <c r="AW168" s="72" t="n"/>
      <c r="AX168" s="72" t="n"/>
      <c r="AY168" s="72" t="n"/>
      <c r="AZ168" s="72" t="n"/>
      <c r="BA168" s="72" t="n"/>
      <c r="BB168" s="72" t="n"/>
      <c r="BC168" s="230" t="n"/>
      <c r="BD168" s="80" t="n"/>
      <c r="BE168" s="79" t="n"/>
      <c r="BF168" s="79" t="n"/>
      <c r="BG168" s="72" t="n"/>
      <c r="BH168" s="72" t="n"/>
      <c r="BI168" s="72" t="n"/>
      <c r="BJ168" s="72" t="n"/>
      <c r="BK168" s="72" t="n"/>
      <c r="BL168" s="72" t="n"/>
      <c r="BM168" s="72" t="n"/>
      <c r="BN168" s="72" t="n"/>
      <c r="BO168" s="72" t="n"/>
      <c r="BP168" s="72" t="n"/>
      <c r="BQ168" s="72" t="n"/>
      <c r="BR168" s="72" t="n"/>
    </row>
    <row outlineLevel="0" r="169">
      <c r="W169" s="72" t="n"/>
      <c r="X169" s="72" t="n"/>
      <c r="Y169" s="72" t="n"/>
      <c r="Z169" s="72" t="n"/>
      <c r="AA169" s="72" t="n"/>
      <c r="AB169" s="72" t="n"/>
      <c r="AC169" s="72" t="n"/>
      <c r="AD169" s="72" t="n"/>
      <c r="AE169" s="72" t="n"/>
      <c r="AF169" s="72" t="n"/>
      <c r="AG169" s="72" t="n"/>
      <c r="AH169" s="72" t="n"/>
      <c r="AI169" s="72" t="n"/>
      <c r="AJ169" s="72" t="n"/>
      <c r="AK169" s="72" t="n"/>
      <c r="AL169" s="72" t="n"/>
      <c r="AM169" s="72" t="n"/>
      <c r="AN169" s="72" t="n"/>
      <c r="AO169" s="72" t="n"/>
      <c r="AP169" s="72" t="n"/>
      <c r="AQ169" s="72" t="n"/>
      <c r="AR169" s="72" t="n"/>
      <c r="AS169" s="72" t="n"/>
      <c r="AT169" s="72" t="n"/>
      <c r="AU169" s="72" t="n"/>
      <c r="AV169" s="72" t="n"/>
      <c r="AW169" s="72" t="n"/>
      <c r="AX169" s="72" t="n"/>
      <c r="AY169" s="72" t="n"/>
      <c r="AZ169" s="72" t="n"/>
      <c r="BA169" s="72" t="n"/>
      <c r="BB169" s="72" t="n"/>
      <c r="BC169" s="230" t="n"/>
      <c r="BD169" s="80" t="n"/>
      <c r="BE169" s="79" t="n"/>
      <c r="BF169" s="79" t="n"/>
      <c r="BG169" s="72" t="n"/>
      <c r="BH169" s="72" t="n"/>
      <c r="BI169" s="72" t="n"/>
      <c r="BJ169" s="72" t="n"/>
      <c r="BK169" s="72" t="n"/>
      <c r="BL169" s="72" t="n"/>
      <c r="BM169" s="72" t="n"/>
      <c r="BN169" s="72" t="n"/>
      <c r="BO169" s="72" t="n"/>
      <c r="BP169" s="72" t="n"/>
      <c r="BQ169" s="72" t="n"/>
      <c r="BR169" s="72" t="n"/>
    </row>
    <row outlineLevel="0" r="170">
      <c r="W170" s="72" t="n"/>
      <c r="X170" s="72" t="n"/>
      <c r="Y170" s="72" t="n"/>
      <c r="Z170" s="72" t="n"/>
      <c r="AA170" s="72" t="n"/>
      <c r="AB170" s="72" t="n"/>
      <c r="AC170" s="72" t="n"/>
      <c r="AD170" s="72" t="n"/>
      <c r="AE170" s="72" t="n"/>
      <c r="AF170" s="72" t="n"/>
      <c r="AG170" s="72" t="n"/>
      <c r="AH170" s="72" t="n"/>
      <c r="AI170" s="72" t="n"/>
      <c r="AJ170" s="72" t="n"/>
      <c r="AK170" s="72" t="n"/>
      <c r="AL170" s="72" t="n"/>
      <c r="AM170" s="72" t="n"/>
      <c r="AN170" s="72" t="n"/>
      <c r="AO170" s="72" t="n"/>
      <c r="AP170" s="72" t="n"/>
      <c r="AQ170" s="72" t="n"/>
      <c r="AR170" s="72" t="n"/>
      <c r="AS170" s="72" t="n"/>
      <c r="AT170" s="72" t="n"/>
      <c r="AU170" s="72" t="n"/>
      <c r="AV170" s="72" t="n"/>
      <c r="AW170" s="72" t="n"/>
      <c r="AX170" s="72" t="n"/>
      <c r="AY170" s="72" t="n"/>
      <c r="AZ170" s="72" t="n"/>
      <c r="BA170" s="72" t="n"/>
      <c r="BB170" s="72" t="n"/>
      <c r="BC170" s="230" t="n"/>
      <c r="BD170" s="80" t="n"/>
      <c r="BE170" s="79" t="n"/>
      <c r="BF170" s="79" t="n"/>
      <c r="BG170" s="72" t="n"/>
      <c r="BH170" s="72" t="n"/>
      <c r="BI170" s="72" t="n"/>
      <c r="BJ170" s="72" t="n"/>
      <c r="BK170" s="72" t="n"/>
      <c r="BL170" s="72" t="n"/>
      <c r="BM170" s="72" t="n"/>
      <c r="BN170" s="72" t="n"/>
      <c r="BO170" s="72" t="n"/>
      <c r="BP170" s="72" t="n"/>
      <c r="BQ170" s="72" t="n"/>
      <c r="BR170" s="72" t="n"/>
    </row>
    <row outlineLevel="0" r="171">
      <c r="W171" s="72" t="n"/>
      <c r="X171" s="72" t="n"/>
      <c r="Y171" s="72" t="n"/>
      <c r="Z171" s="72" t="n"/>
      <c r="AA171" s="72" t="n"/>
      <c r="AB171" s="72" t="n"/>
      <c r="AC171" s="72" t="n"/>
      <c r="AD171" s="72" t="n"/>
      <c r="AE171" s="72" t="n"/>
      <c r="AF171" s="72" t="n"/>
      <c r="AG171" s="72" t="n"/>
      <c r="AH171" s="72" t="n"/>
      <c r="AI171" s="72" t="n"/>
      <c r="AJ171" s="72" t="n"/>
      <c r="AK171" s="72" t="n"/>
      <c r="AL171" s="72" t="n"/>
      <c r="AM171" s="72" t="n"/>
      <c r="AN171" s="72" t="n"/>
      <c r="AO171" s="72" t="n"/>
      <c r="AP171" s="72" t="n"/>
      <c r="AQ171" s="72" t="n"/>
      <c r="AR171" s="72" t="n"/>
      <c r="AS171" s="72" t="n"/>
      <c r="AT171" s="72" t="n"/>
      <c r="AU171" s="72" t="n"/>
      <c r="AV171" s="72" t="n"/>
      <c r="AW171" s="72" t="n"/>
      <c r="AX171" s="72" t="n"/>
      <c r="AY171" s="72" t="n"/>
      <c r="AZ171" s="72" t="n"/>
      <c r="BA171" s="72" t="n"/>
      <c r="BB171" s="72" t="n"/>
      <c r="BC171" s="230" t="n"/>
      <c r="BD171" s="80" t="n"/>
      <c r="BE171" s="79" t="n"/>
      <c r="BF171" s="79" t="n"/>
      <c r="BG171" s="72" t="n"/>
      <c r="BH171" s="72" t="n"/>
      <c r="BI171" s="72" t="n"/>
      <c r="BJ171" s="72" t="n"/>
      <c r="BK171" s="72" t="n"/>
      <c r="BL171" s="72" t="n"/>
      <c r="BM171" s="72" t="n"/>
      <c r="BN171" s="72" t="n"/>
      <c r="BO171" s="72" t="n"/>
      <c r="BP171" s="72" t="n"/>
      <c r="BQ171" s="72" t="n"/>
      <c r="BR171" s="72" t="n"/>
    </row>
    <row outlineLevel="0" r="172">
      <c r="W172" s="72" t="n"/>
      <c r="X172" s="72" t="n"/>
      <c r="Y172" s="72" t="n"/>
      <c r="Z172" s="72" t="n"/>
      <c r="AA172" s="72" t="n"/>
      <c r="AB172" s="72" t="n"/>
      <c r="AC172" s="72" t="n"/>
      <c r="AD172" s="72" t="n"/>
      <c r="AE172" s="72" t="n"/>
      <c r="AF172" s="72" t="n"/>
      <c r="AG172" s="72" t="n"/>
      <c r="AH172" s="72" t="n"/>
      <c r="AI172" s="72" t="n"/>
      <c r="AJ172" s="72" t="n"/>
      <c r="AK172" s="72" t="n"/>
      <c r="AL172" s="72" t="n"/>
      <c r="AM172" s="72" t="n"/>
      <c r="AN172" s="72" t="n"/>
      <c r="AO172" s="72" t="n"/>
      <c r="AP172" s="72" t="n"/>
      <c r="AQ172" s="72" t="n"/>
      <c r="AR172" s="72" t="n"/>
      <c r="AS172" s="72" t="n"/>
      <c r="AT172" s="72" t="n"/>
      <c r="AU172" s="72" t="n"/>
      <c r="AV172" s="72" t="n"/>
      <c r="AW172" s="72" t="n"/>
      <c r="AX172" s="72" t="n"/>
      <c r="AY172" s="72" t="n"/>
      <c r="AZ172" s="72" t="n"/>
      <c r="BA172" s="72" t="n"/>
      <c r="BB172" s="72" t="n"/>
      <c r="BC172" s="230" t="n"/>
      <c r="BD172" s="80" t="n"/>
      <c r="BE172" s="79" t="n"/>
      <c r="BF172" s="79" t="n"/>
      <c r="BG172" s="72" t="n"/>
      <c r="BH172" s="72" t="n"/>
      <c r="BI172" s="72" t="n"/>
      <c r="BJ172" s="72" t="n"/>
      <c r="BK172" s="72" t="n"/>
      <c r="BL172" s="72" t="n"/>
      <c r="BM172" s="72" t="n"/>
      <c r="BN172" s="72" t="n"/>
      <c r="BO172" s="72" t="n"/>
      <c r="BP172" s="72" t="n"/>
      <c r="BQ172" s="72" t="n"/>
      <c r="BR172" s="72" t="n"/>
    </row>
    <row outlineLevel="0" r="173">
      <c r="W173" s="72" t="n"/>
      <c r="X173" s="72" t="n"/>
      <c r="Y173" s="72" t="n"/>
      <c r="Z173" s="72" t="n"/>
      <c r="AA173" s="72" t="n"/>
      <c r="AB173" s="72" t="n"/>
      <c r="AC173" s="72" t="n"/>
      <c r="AD173" s="72" t="n"/>
      <c r="AE173" s="72" t="n"/>
      <c r="AF173" s="72" t="n"/>
      <c r="AG173" s="72" t="n"/>
      <c r="AH173" s="72" t="n"/>
      <c r="AI173" s="72" t="n"/>
      <c r="AJ173" s="72" t="n"/>
      <c r="AK173" s="72" t="n"/>
      <c r="AL173" s="72" t="n"/>
      <c r="AM173" s="72" t="n"/>
      <c r="AN173" s="72" t="n"/>
      <c r="AO173" s="72" t="n"/>
      <c r="AP173" s="72" t="n"/>
      <c r="AQ173" s="72" t="n"/>
      <c r="AR173" s="72" t="n"/>
      <c r="AS173" s="72" t="n"/>
      <c r="AT173" s="72" t="n"/>
      <c r="AU173" s="72" t="n"/>
      <c r="AV173" s="72" t="n"/>
      <c r="AW173" s="72" t="n"/>
      <c r="AX173" s="72" t="n"/>
      <c r="AY173" s="72" t="n"/>
      <c r="AZ173" s="72" t="n"/>
      <c r="BA173" s="72" t="n"/>
      <c r="BB173" s="72" t="n"/>
      <c r="BC173" s="230" t="n"/>
      <c r="BD173" s="80" t="n"/>
      <c r="BE173" s="79" t="n"/>
      <c r="BF173" s="79" t="n"/>
      <c r="BG173" s="72" t="n"/>
      <c r="BH173" s="72" t="n"/>
      <c r="BI173" s="72" t="n"/>
      <c r="BJ173" s="72" t="n"/>
      <c r="BK173" s="72" t="n"/>
      <c r="BL173" s="72" t="n"/>
      <c r="BM173" s="72" t="n"/>
      <c r="BN173" s="72" t="n"/>
      <c r="BO173" s="72" t="n"/>
      <c r="BP173" s="72" t="n"/>
      <c r="BQ173" s="72" t="n"/>
      <c r="BR173" s="72" t="n"/>
    </row>
    <row outlineLevel="0" r="174">
      <c r="W174" s="72" t="n"/>
      <c r="X174" s="72" t="n"/>
      <c r="Y174" s="72" t="n"/>
      <c r="Z174" s="72" t="n"/>
      <c r="AA174" s="72" t="n"/>
      <c r="AB174" s="72" t="n"/>
      <c r="AC174" s="72" t="n"/>
      <c r="AD174" s="72" t="n"/>
      <c r="AE174" s="72" t="n"/>
      <c r="AF174" s="72" t="n"/>
      <c r="AG174" s="72" t="n"/>
      <c r="AH174" s="72" t="n"/>
      <c r="AI174" s="72" t="n"/>
      <c r="AJ174" s="72" t="n"/>
      <c r="AK174" s="72" t="n"/>
      <c r="AL174" s="72" t="n"/>
      <c r="AM174" s="72" t="n"/>
      <c r="AN174" s="72" t="n"/>
      <c r="AO174" s="72" t="n"/>
      <c r="AP174" s="72" t="n"/>
      <c r="AQ174" s="72" t="n"/>
      <c r="AR174" s="72" t="n"/>
      <c r="AS174" s="72" t="n"/>
      <c r="AT174" s="72" t="n"/>
      <c r="AU174" s="72" t="n"/>
      <c r="AV174" s="72" t="n"/>
      <c r="AW174" s="72" t="n"/>
      <c r="AX174" s="72" t="n"/>
      <c r="AY174" s="72" t="n"/>
      <c r="AZ174" s="72" t="n"/>
      <c r="BA174" s="72" t="n"/>
      <c r="BB174" s="72" t="n"/>
      <c r="BC174" s="230" t="n"/>
      <c r="BD174" s="80" t="n"/>
      <c r="BE174" s="79" t="n"/>
      <c r="BF174" s="79" t="n"/>
      <c r="BG174" s="72" t="n"/>
      <c r="BH174" s="72" t="n"/>
      <c r="BI174" s="72" t="n"/>
      <c r="BJ174" s="72" t="n"/>
      <c r="BK174" s="72" t="n"/>
      <c r="BL174" s="72" t="n"/>
      <c r="BM174" s="72" t="n"/>
      <c r="BN174" s="72" t="n"/>
      <c r="BO174" s="72" t="n"/>
      <c r="BP174" s="72" t="n"/>
      <c r="BQ174" s="72" t="n"/>
      <c r="BR174" s="72" t="n"/>
    </row>
    <row outlineLevel="0" r="175">
      <c r="W175" s="72" t="n"/>
      <c r="X175" s="72" t="n"/>
      <c r="Y175" s="72" t="n"/>
      <c r="Z175" s="72" t="n"/>
      <c r="AA175" s="72" t="n"/>
      <c r="AB175" s="72" t="n"/>
      <c r="AC175" s="72" t="n"/>
      <c r="AD175" s="72" t="n"/>
      <c r="AE175" s="72" t="n"/>
      <c r="AF175" s="72" t="n"/>
      <c r="AG175" s="72" t="n"/>
      <c r="AH175" s="72" t="n"/>
      <c r="AI175" s="72" t="n"/>
      <c r="AJ175" s="72" t="n"/>
      <c r="AK175" s="72" t="n"/>
      <c r="AL175" s="72" t="n"/>
      <c r="AM175" s="72" t="n"/>
      <c r="AN175" s="72" t="n"/>
      <c r="AO175" s="72" t="n"/>
      <c r="AP175" s="72" t="n"/>
      <c r="AQ175" s="72" t="n"/>
      <c r="AR175" s="72" t="n"/>
      <c r="AS175" s="72" t="n"/>
      <c r="AT175" s="72" t="n"/>
      <c r="AU175" s="72" t="n"/>
      <c r="AV175" s="72" t="n"/>
      <c r="AW175" s="72" t="n"/>
      <c r="AX175" s="72" t="n"/>
      <c r="AY175" s="72" t="n"/>
      <c r="AZ175" s="72" t="n"/>
      <c r="BA175" s="72" t="n"/>
      <c r="BB175" s="72" t="n"/>
      <c r="BC175" s="230" t="n"/>
      <c r="BD175" s="80" t="n"/>
      <c r="BE175" s="79" t="n"/>
      <c r="BF175" s="79" t="n"/>
      <c r="BG175" s="72" t="n"/>
      <c r="BH175" s="72" t="n"/>
      <c r="BI175" s="72" t="n"/>
      <c r="BJ175" s="72" t="n"/>
      <c r="BK175" s="72" t="n"/>
      <c r="BL175" s="72" t="n"/>
      <c r="BM175" s="72" t="n"/>
      <c r="BN175" s="72" t="n"/>
      <c r="BO175" s="72" t="n"/>
      <c r="BP175" s="72" t="n"/>
      <c r="BQ175" s="72" t="n"/>
      <c r="BR175" s="72" t="n"/>
    </row>
    <row outlineLevel="0" r="176">
      <c r="W176" s="72" t="n"/>
      <c r="X176" s="72" t="n"/>
      <c r="Y176" s="72" t="n"/>
      <c r="Z176" s="72" t="n"/>
      <c r="AA176" s="72" t="n"/>
      <c r="AB176" s="72" t="n"/>
      <c r="AC176" s="72" t="n"/>
      <c r="AD176" s="72" t="n"/>
      <c r="AE176" s="72" t="n"/>
      <c r="AF176" s="72" t="n"/>
      <c r="AG176" s="72" t="n"/>
      <c r="AH176" s="72" t="n"/>
      <c r="AI176" s="72" t="n"/>
      <c r="AJ176" s="72" t="n"/>
      <c r="AK176" s="72" t="n"/>
      <c r="AL176" s="72" t="n"/>
      <c r="AM176" s="72" t="n"/>
      <c r="AN176" s="72" t="n"/>
      <c r="AO176" s="72" t="n"/>
      <c r="AP176" s="72" t="n"/>
      <c r="AQ176" s="72" t="n"/>
      <c r="AR176" s="72" t="n"/>
      <c r="AS176" s="72" t="n"/>
      <c r="AT176" s="72" t="n"/>
      <c r="AU176" s="72" t="n"/>
      <c r="AV176" s="72" t="n"/>
      <c r="AW176" s="72" t="n"/>
      <c r="AX176" s="72" t="n"/>
      <c r="AY176" s="72" t="n"/>
      <c r="AZ176" s="72" t="n"/>
      <c r="BA176" s="72" t="n"/>
      <c r="BB176" s="72" t="n"/>
      <c r="BC176" s="230" t="n"/>
      <c r="BD176" s="80" t="n"/>
      <c r="BE176" s="79" t="n"/>
      <c r="BF176" s="79" t="n"/>
      <c r="BG176" s="72" t="n"/>
      <c r="BH176" s="72" t="n"/>
      <c r="BI176" s="72" t="n"/>
      <c r="BJ176" s="72" t="n"/>
      <c r="BK176" s="72" t="n"/>
      <c r="BL176" s="72" t="n"/>
      <c r="BM176" s="72" t="n"/>
      <c r="BN176" s="72" t="n"/>
      <c r="BO176" s="72" t="n"/>
      <c r="BP176" s="72" t="n"/>
      <c r="BQ176" s="72" t="n"/>
      <c r="BR176" s="72" t="n"/>
    </row>
    <row outlineLevel="0" r="177">
      <c r="W177" s="72" t="n"/>
      <c r="X177" s="72" t="n"/>
      <c r="Y177" s="72" t="n"/>
      <c r="Z177" s="72" t="n"/>
      <c r="AA177" s="72" t="n"/>
      <c r="AB177" s="72" t="n"/>
      <c r="AC177" s="72" t="n"/>
      <c r="AD177" s="72" t="n"/>
      <c r="AE177" s="72" t="n"/>
      <c r="AF177" s="72" t="n"/>
      <c r="AG177" s="72" t="n"/>
      <c r="AH177" s="72" t="n"/>
      <c r="AI177" s="72" t="n"/>
      <c r="AJ177" s="72" t="n"/>
      <c r="AK177" s="72" t="n"/>
      <c r="AL177" s="72" t="n"/>
      <c r="AM177" s="72" t="n"/>
      <c r="AN177" s="72" t="n"/>
      <c r="AO177" s="72" t="n"/>
      <c r="AP177" s="72" t="n"/>
      <c r="AQ177" s="72" t="n"/>
      <c r="AR177" s="72" t="n"/>
      <c r="AS177" s="72" t="n"/>
      <c r="AT177" s="72" t="n"/>
      <c r="AU177" s="72" t="n"/>
      <c r="AV177" s="72" t="n"/>
      <c r="AW177" s="72" t="n"/>
      <c r="AX177" s="72" t="n"/>
      <c r="AY177" s="72" t="n"/>
      <c r="AZ177" s="72" t="n"/>
      <c r="BA177" s="72" t="n"/>
      <c r="BB177" s="72" t="n"/>
      <c r="BC177" s="230" t="n"/>
      <c r="BD177" s="80" t="n"/>
      <c r="BE177" s="79" t="n"/>
      <c r="BF177" s="79" t="n"/>
      <c r="BG177" s="72" t="n"/>
      <c r="BH177" s="72" t="n"/>
      <c r="BI177" s="72" t="n"/>
      <c r="BJ177" s="72" t="n"/>
      <c r="BK177" s="72" t="n"/>
      <c r="BL177" s="72" t="n"/>
      <c r="BM177" s="72" t="n"/>
      <c r="BN177" s="72" t="n"/>
      <c r="BO177" s="72" t="n"/>
      <c r="BP177" s="72" t="n"/>
      <c r="BQ177" s="72" t="n"/>
      <c r="BR177" s="72" t="n"/>
    </row>
    <row outlineLevel="0" r="178">
      <c r="W178" s="72" t="n"/>
      <c r="X178" s="72" t="n"/>
      <c r="Y178" s="72" t="n"/>
      <c r="Z178" s="72" t="n"/>
      <c r="AA178" s="72" t="n"/>
      <c r="AB178" s="72" t="n"/>
      <c r="AC178" s="72" t="n"/>
      <c r="AD178" s="72" t="n"/>
      <c r="AE178" s="72" t="n"/>
      <c r="AF178" s="72" t="n"/>
      <c r="AG178" s="72" t="n"/>
      <c r="AH178" s="72" t="n"/>
      <c r="AI178" s="72" t="n"/>
      <c r="AJ178" s="72" t="n"/>
      <c r="AK178" s="72" t="n"/>
      <c r="AL178" s="72" t="n"/>
      <c r="AM178" s="72" t="n"/>
      <c r="AN178" s="72" t="n"/>
      <c r="AO178" s="72" t="n"/>
      <c r="AP178" s="72" t="n"/>
      <c r="AQ178" s="72" t="n"/>
      <c r="AR178" s="72" t="n"/>
      <c r="AS178" s="72" t="n"/>
      <c r="AT178" s="72" t="n"/>
      <c r="AU178" s="72" t="n"/>
      <c r="AV178" s="72" t="n"/>
      <c r="AW178" s="72" t="n"/>
      <c r="AX178" s="72" t="n"/>
      <c r="AY178" s="72" t="n"/>
      <c r="AZ178" s="72" t="n"/>
      <c r="BA178" s="72" t="n"/>
      <c r="BB178" s="72" t="n"/>
      <c r="BC178" s="230" t="n"/>
      <c r="BD178" s="80" t="n"/>
      <c r="BE178" s="79" t="n"/>
      <c r="BF178" s="79" t="n"/>
      <c r="BG178" s="72" t="n"/>
      <c r="BH178" s="72" t="n"/>
      <c r="BI178" s="72" t="n"/>
      <c r="BJ178" s="72" t="n"/>
      <c r="BK178" s="72" t="n"/>
      <c r="BL178" s="72" t="n"/>
      <c r="BM178" s="72" t="n"/>
      <c r="BN178" s="72" t="n"/>
      <c r="BO178" s="72" t="n"/>
      <c r="BP178" s="72" t="n"/>
      <c r="BQ178" s="72" t="n"/>
      <c r="BR178" s="72" t="n"/>
    </row>
    <row outlineLevel="0" r="179">
      <c r="W179" s="72" t="n"/>
      <c r="X179" s="72" t="n"/>
      <c r="Y179" s="72" t="n"/>
      <c r="Z179" s="72" t="n"/>
      <c r="AA179" s="72" t="n"/>
      <c r="AB179" s="72" t="n"/>
      <c r="AC179" s="72" t="n"/>
      <c r="AD179" s="72" t="n"/>
      <c r="AE179" s="72" t="n"/>
      <c r="AF179" s="72" t="n"/>
      <c r="AG179" s="72" t="n"/>
      <c r="AH179" s="72" t="n"/>
      <c r="AI179" s="72" t="n"/>
      <c r="AJ179" s="72" t="n"/>
      <c r="AK179" s="72" t="n"/>
      <c r="AL179" s="72" t="n"/>
      <c r="AM179" s="72" t="n"/>
      <c r="AN179" s="72" t="n"/>
      <c r="AO179" s="72" t="n"/>
      <c r="AP179" s="72" t="n"/>
      <c r="AQ179" s="72" t="n"/>
      <c r="AR179" s="72" t="n"/>
      <c r="AS179" s="72" t="n"/>
      <c r="AT179" s="72" t="n"/>
      <c r="AU179" s="72" t="n"/>
      <c r="AV179" s="72" t="n"/>
      <c r="AW179" s="72" t="n"/>
      <c r="AX179" s="72" t="n"/>
      <c r="AY179" s="72" t="n"/>
      <c r="AZ179" s="72" t="n"/>
      <c r="BA179" s="72" t="n"/>
      <c r="BB179" s="72" t="n"/>
      <c r="BC179" s="230" t="n"/>
      <c r="BD179" s="80" t="n"/>
      <c r="BE179" s="79" t="n"/>
      <c r="BF179" s="79" t="n"/>
      <c r="BG179" s="72" t="n"/>
      <c r="BH179" s="72" t="n"/>
      <c r="BI179" s="72" t="n"/>
      <c r="BJ179" s="72" t="n"/>
      <c r="BK179" s="72" t="n"/>
      <c r="BL179" s="72" t="n"/>
      <c r="BM179" s="72" t="n"/>
      <c r="BN179" s="72" t="n"/>
      <c r="BO179" s="72" t="n"/>
      <c r="BP179" s="72" t="n"/>
      <c r="BQ179" s="72" t="n"/>
      <c r="BR179" s="72" t="n"/>
    </row>
    <row outlineLevel="0" r="180">
      <c r="W180" s="72" t="n"/>
      <c r="X180" s="72" t="n"/>
      <c r="Y180" s="72" t="n"/>
      <c r="Z180" s="72" t="n"/>
      <c r="AA180" s="72" t="n"/>
      <c r="AB180" s="72" t="n"/>
      <c r="AC180" s="72" t="n"/>
      <c r="AD180" s="72" t="n"/>
      <c r="AE180" s="72" t="n"/>
      <c r="AF180" s="72" t="n"/>
      <c r="AG180" s="72" t="n"/>
      <c r="AH180" s="72" t="n"/>
      <c r="AI180" s="72" t="n"/>
      <c r="AJ180" s="72" t="n"/>
      <c r="AK180" s="72" t="n"/>
      <c r="AL180" s="72" t="n"/>
      <c r="AM180" s="72" t="n"/>
      <c r="AN180" s="72" t="n"/>
      <c r="AO180" s="72" t="n"/>
      <c r="AP180" s="72" t="n"/>
      <c r="AQ180" s="72" t="n"/>
      <c r="AR180" s="72" t="n"/>
      <c r="AS180" s="72" t="n"/>
      <c r="AT180" s="72" t="n"/>
      <c r="AU180" s="72" t="n"/>
      <c r="AV180" s="72" t="n"/>
      <c r="AW180" s="72" t="n"/>
      <c r="AX180" s="72" t="n"/>
      <c r="AY180" s="72" t="n"/>
      <c r="AZ180" s="72" t="n"/>
      <c r="BA180" s="72" t="n"/>
      <c r="BB180" s="72" t="n"/>
      <c r="BC180" s="230" t="n"/>
      <c r="BD180" s="80" t="n"/>
      <c r="BE180" s="79" t="n"/>
      <c r="BF180" s="79" t="n"/>
      <c r="BG180" s="72" t="n"/>
      <c r="BH180" s="72" t="n"/>
      <c r="BI180" s="72" t="n"/>
      <c r="BJ180" s="72" t="n"/>
      <c r="BK180" s="72" t="n"/>
      <c r="BL180" s="72" t="n"/>
      <c r="BM180" s="72" t="n"/>
      <c r="BN180" s="72" t="n"/>
      <c r="BO180" s="72" t="n"/>
      <c r="BP180" s="72" t="n"/>
      <c r="BQ180" s="72" t="n"/>
      <c r="BR180" s="72" t="n"/>
    </row>
    <row outlineLevel="0" r="181">
      <c r="W181" s="72" t="n"/>
      <c r="X181" s="72" t="n"/>
      <c r="Y181" s="72" t="n"/>
      <c r="Z181" s="72" t="n"/>
      <c r="AA181" s="72" t="n"/>
      <c r="AB181" s="72" t="n"/>
      <c r="AC181" s="72" t="n"/>
      <c r="AD181" s="72" t="n"/>
      <c r="AE181" s="72" t="n"/>
      <c r="AF181" s="72" t="n"/>
      <c r="AG181" s="72" t="n"/>
      <c r="AH181" s="72" t="n"/>
      <c r="AI181" s="72" t="n"/>
      <c r="AJ181" s="72" t="n"/>
      <c r="AK181" s="72" t="n"/>
      <c r="AL181" s="72" t="n"/>
      <c r="AM181" s="72" t="n"/>
      <c r="AN181" s="72" t="n"/>
      <c r="AO181" s="72" t="n"/>
      <c r="AP181" s="72" t="n"/>
      <c r="AQ181" s="72" t="n"/>
      <c r="AR181" s="72" t="n"/>
      <c r="AS181" s="72" t="n"/>
      <c r="AT181" s="72" t="n"/>
      <c r="AU181" s="72" t="n"/>
      <c r="AV181" s="72" t="n"/>
      <c r="AW181" s="72" t="n"/>
      <c r="AX181" s="72" t="n"/>
      <c r="AY181" s="72" t="n"/>
      <c r="AZ181" s="72" t="n"/>
      <c r="BA181" s="72" t="n"/>
      <c r="BB181" s="72" t="n"/>
      <c r="BC181" s="230" t="n"/>
      <c r="BD181" s="80" t="n"/>
      <c r="BE181" s="79" t="n"/>
      <c r="BF181" s="79" t="n"/>
      <c r="BG181" s="72" t="n"/>
      <c r="BH181" s="72" t="n"/>
      <c r="BI181" s="72" t="n"/>
      <c r="BJ181" s="72" t="n"/>
      <c r="BK181" s="72" t="n"/>
      <c r="BL181" s="72" t="n"/>
      <c r="BM181" s="72" t="n"/>
      <c r="BN181" s="72" t="n"/>
      <c r="BO181" s="72" t="n"/>
      <c r="BP181" s="72" t="n"/>
      <c r="BQ181" s="72" t="n"/>
      <c r="BR181" s="72" t="n"/>
    </row>
    <row outlineLevel="0" r="182">
      <c r="W182" s="72" t="n"/>
      <c r="X182" s="72" t="n"/>
      <c r="Y182" s="72" t="n"/>
      <c r="Z182" s="72" t="n"/>
      <c r="AA182" s="72" t="n"/>
      <c r="AB182" s="72" t="n"/>
      <c r="AC182" s="72" t="n"/>
      <c r="AD182" s="72" t="n"/>
      <c r="AE182" s="72" t="n"/>
      <c r="AF182" s="72" t="n"/>
      <c r="AG182" s="72" t="n"/>
      <c r="AH182" s="72" t="n"/>
      <c r="AI182" s="72" t="n"/>
      <c r="AJ182" s="72" t="n"/>
      <c r="AK182" s="72" t="n"/>
      <c r="AL182" s="72" t="n"/>
      <c r="AM182" s="72" t="n"/>
      <c r="AN182" s="72" t="n"/>
      <c r="AO182" s="72" t="n"/>
      <c r="AP182" s="72" t="n"/>
      <c r="AQ182" s="72" t="n"/>
      <c r="AR182" s="72" t="n"/>
      <c r="AS182" s="72" t="n"/>
      <c r="AT182" s="72" t="n"/>
      <c r="AU182" s="72" t="n"/>
      <c r="AV182" s="72" t="n"/>
      <c r="AW182" s="72" t="n"/>
      <c r="AX182" s="72" t="n"/>
      <c r="AY182" s="72" t="n"/>
      <c r="AZ182" s="72" t="n"/>
      <c r="BA182" s="72" t="n"/>
      <c r="BB182" s="72" t="n"/>
      <c r="BC182" s="230" t="n"/>
      <c r="BD182" s="80" t="n"/>
      <c r="BE182" s="79" t="n"/>
      <c r="BF182" s="79" t="n"/>
      <c r="BG182" s="72" t="n"/>
      <c r="BH182" s="72" t="n"/>
      <c r="BI182" s="72" t="n"/>
      <c r="BJ182" s="72" t="n"/>
      <c r="BK182" s="72" t="n"/>
      <c r="BL182" s="72" t="n"/>
      <c r="BM182" s="72" t="n"/>
      <c r="BN182" s="72" t="n"/>
      <c r="BO182" s="72" t="n"/>
      <c r="BP182" s="72" t="n"/>
      <c r="BQ182" s="72" t="n"/>
      <c r="BR182" s="72" t="n"/>
    </row>
    <row outlineLevel="0" r="183">
      <c r="W183" s="72" t="n"/>
      <c r="X183" s="72" t="n"/>
      <c r="Y183" s="72" t="n"/>
      <c r="Z183" s="72" t="n"/>
      <c r="AA183" s="72" t="n"/>
      <c r="AB183" s="72" t="n"/>
      <c r="AC183" s="72" t="n"/>
      <c r="AD183" s="72" t="n"/>
      <c r="AE183" s="72" t="n"/>
      <c r="AF183" s="72" t="n"/>
      <c r="AG183" s="72" t="n"/>
      <c r="AH183" s="72" t="n"/>
      <c r="AI183" s="72" t="n"/>
      <c r="AJ183" s="72" t="n"/>
      <c r="AK183" s="72" t="n"/>
      <c r="AL183" s="72" t="n"/>
      <c r="AM183" s="72" t="n"/>
      <c r="AN183" s="72" t="n"/>
      <c r="AO183" s="72" t="n"/>
      <c r="AP183" s="72" t="n"/>
      <c r="AQ183" s="72" t="n"/>
      <c r="AR183" s="72" t="n"/>
      <c r="AS183" s="72" t="n"/>
      <c r="AT183" s="72" t="n"/>
      <c r="AU183" s="72" t="n"/>
      <c r="AV183" s="72" t="n"/>
      <c r="AW183" s="72" t="n"/>
      <c r="AX183" s="72" t="n"/>
      <c r="AY183" s="72" t="n"/>
      <c r="AZ183" s="72" t="n"/>
      <c r="BA183" s="72" t="n"/>
      <c r="BB183" s="72" t="n"/>
      <c r="BC183" s="230" t="n"/>
      <c r="BD183" s="80" t="n"/>
      <c r="BE183" s="79" t="n"/>
      <c r="BF183" s="79" t="n"/>
      <c r="BG183" s="72" t="n"/>
      <c r="BH183" s="72" t="n"/>
      <c r="BI183" s="72" t="n"/>
      <c r="BJ183" s="72" t="n"/>
      <c r="BK183" s="72" t="n"/>
      <c r="BL183" s="72" t="n"/>
      <c r="BM183" s="72" t="n"/>
      <c r="BN183" s="72" t="n"/>
      <c r="BO183" s="72" t="n"/>
      <c r="BP183" s="72" t="n"/>
      <c r="BQ183" s="72" t="n"/>
      <c r="BR183" s="72" t="n"/>
    </row>
    <row outlineLevel="0" r="184">
      <c r="W184" s="72" t="n"/>
      <c r="X184" s="72" t="n"/>
      <c r="Y184" s="72" t="n"/>
      <c r="Z184" s="72" t="n"/>
      <c r="AA184" s="72" t="n"/>
      <c r="AB184" s="72" t="n"/>
      <c r="AC184" s="72" t="n"/>
      <c r="AD184" s="72" t="n"/>
      <c r="AE184" s="72" t="n"/>
      <c r="AF184" s="72" t="n"/>
      <c r="AG184" s="72" t="n"/>
      <c r="AH184" s="72" t="n"/>
      <c r="AI184" s="72" t="n"/>
      <c r="AJ184" s="72" t="n"/>
      <c r="AK184" s="72" t="n"/>
      <c r="AL184" s="72" t="n"/>
      <c r="AM184" s="72" t="n"/>
      <c r="AN184" s="72" t="n"/>
      <c r="AO184" s="72" t="n"/>
      <c r="AP184" s="72" t="n"/>
      <c r="AQ184" s="72" t="n"/>
      <c r="AR184" s="72" t="n"/>
      <c r="AS184" s="72" t="n"/>
      <c r="AT184" s="72" t="n"/>
      <c r="AU184" s="72" t="n"/>
      <c r="AV184" s="72" t="n"/>
      <c r="AW184" s="72" t="n"/>
      <c r="AX184" s="72" t="n"/>
      <c r="AY184" s="72" t="n"/>
      <c r="AZ184" s="72" t="n"/>
      <c r="BA184" s="72" t="n"/>
      <c r="BB184" s="72" t="n"/>
      <c r="BC184" s="230" t="n"/>
      <c r="BD184" s="80" t="n"/>
      <c r="BE184" s="79" t="n"/>
      <c r="BF184" s="79" t="n"/>
      <c r="BG184" s="72" t="n"/>
      <c r="BH184" s="72" t="n"/>
      <c r="BI184" s="72" t="n"/>
      <c r="BJ184" s="72" t="n"/>
      <c r="BK184" s="72" t="n"/>
      <c r="BL184" s="72" t="n"/>
      <c r="BM184" s="72" t="n"/>
      <c r="BN184" s="72" t="n"/>
      <c r="BO184" s="72" t="n"/>
      <c r="BP184" s="72" t="n"/>
      <c r="BQ184" s="72" t="n"/>
      <c r="BR184" s="72" t="n"/>
    </row>
    <row outlineLevel="0" r="185">
      <c r="W185" s="72" t="n"/>
      <c r="X185" s="72" t="n"/>
      <c r="Y185" s="72" t="n"/>
      <c r="Z185" s="72" t="n"/>
      <c r="AA185" s="72" t="n"/>
      <c r="AB185" s="72" t="n"/>
      <c r="AC185" s="72" t="n"/>
      <c r="AD185" s="72" t="n"/>
      <c r="AE185" s="72" t="n"/>
      <c r="AF185" s="72" t="n"/>
      <c r="AG185" s="72" t="n"/>
      <c r="AH185" s="72" t="n"/>
      <c r="AI185" s="72" t="n"/>
      <c r="AJ185" s="72" t="n"/>
      <c r="AK185" s="72" t="n"/>
      <c r="AL185" s="72" t="n"/>
      <c r="AM185" s="72" t="n"/>
      <c r="AN185" s="72" t="n"/>
      <c r="AO185" s="72" t="n"/>
      <c r="AP185" s="72" t="n"/>
      <c r="AQ185" s="72" t="n"/>
      <c r="AR185" s="72" t="n"/>
      <c r="AS185" s="72" t="n"/>
      <c r="AT185" s="72" t="n"/>
      <c r="AU185" s="72" t="n"/>
      <c r="AV185" s="72" t="n"/>
      <c r="AW185" s="72" t="n"/>
      <c r="AX185" s="72" t="n"/>
      <c r="AY185" s="72" t="n"/>
      <c r="AZ185" s="72" t="n"/>
      <c r="BA185" s="72" t="n"/>
      <c r="BB185" s="72" t="n"/>
      <c r="BC185" s="230" t="n"/>
      <c r="BD185" s="80" t="n"/>
      <c r="BE185" s="79" t="n"/>
      <c r="BF185" s="79" t="n"/>
      <c r="BG185" s="72" t="n"/>
      <c r="BH185" s="72" t="n"/>
      <c r="BI185" s="72" t="n"/>
      <c r="BJ185" s="72" t="n"/>
      <c r="BK185" s="72" t="n"/>
      <c r="BL185" s="72" t="n"/>
      <c r="BM185" s="72" t="n"/>
      <c r="BN185" s="72" t="n"/>
      <c r="BO185" s="72" t="n"/>
      <c r="BP185" s="72" t="n"/>
      <c r="BQ185" s="72" t="n"/>
      <c r="BR185" s="72" t="n"/>
    </row>
    <row outlineLevel="0" r="186">
      <c r="W186" s="72" t="n"/>
      <c r="X186" s="72" t="n"/>
      <c r="Y186" s="72" t="n"/>
      <c r="Z186" s="72" t="n"/>
      <c r="AA186" s="72" t="n"/>
      <c r="AB186" s="72" t="n"/>
      <c r="AC186" s="72" t="n"/>
      <c r="AD186" s="72" t="n"/>
      <c r="AE186" s="72" t="n"/>
      <c r="AF186" s="72" t="n"/>
      <c r="AG186" s="72" t="n"/>
      <c r="AH186" s="72" t="n"/>
      <c r="AI186" s="72" t="n"/>
      <c r="AJ186" s="72" t="n"/>
      <c r="AK186" s="72" t="n"/>
      <c r="AL186" s="72" t="n"/>
      <c r="AM186" s="72" t="n"/>
      <c r="AN186" s="72" t="n"/>
      <c r="AO186" s="72" t="n"/>
      <c r="AP186" s="72" t="n"/>
      <c r="AQ186" s="72" t="n"/>
      <c r="AR186" s="72" t="n"/>
      <c r="AS186" s="72" t="n"/>
      <c r="AT186" s="72" t="n"/>
      <c r="AU186" s="72" t="n"/>
      <c r="AV186" s="72" t="n"/>
      <c r="AW186" s="72" t="n"/>
      <c r="AX186" s="72" t="n"/>
      <c r="AY186" s="72" t="n"/>
      <c r="AZ186" s="72" t="n"/>
      <c r="BA186" s="72" t="n"/>
      <c r="BB186" s="72" t="n"/>
      <c r="BC186" s="230" t="n"/>
      <c r="BD186" s="80" t="n"/>
      <c r="BE186" s="79" t="n"/>
      <c r="BF186" s="79" t="n"/>
      <c r="BG186" s="72" t="n"/>
      <c r="BH186" s="72" t="n"/>
      <c r="BI186" s="72" t="n"/>
      <c r="BJ186" s="72" t="n"/>
      <c r="BK186" s="72" t="n"/>
      <c r="BL186" s="72" t="n"/>
      <c r="BM186" s="72" t="n"/>
      <c r="BN186" s="72" t="n"/>
      <c r="BO186" s="72" t="n"/>
      <c r="BP186" s="72" t="n"/>
      <c r="BQ186" s="72" t="n"/>
      <c r="BR186" s="72" t="n"/>
    </row>
    <row outlineLevel="0" r="187">
      <c r="W187" s="72" t="n"/>
      <c r="X187" s="72" t="n"/>
      <c r="Y187" s="72" t="n"/>
      <c r="Z187" s="72" t="n"/>
      <c r="AA187" s="72" t="n"/>
      <c r="AB187" s="72" t="n"/>
      <c r="AC187" s="72" t="n"/>
      <c r="AD187" s="72" t="n"/>
      <c r="AE187" s="72" t="n"/>
      <c r="AF187" s="72" t="n"/>
      <c r="AG187" s="72" t="n"/>
      <c r="AH187" s="72" t="n"/>
      <c r="AI187" s="72" t="n"/>
      <c r="AJ187" s="72" t="n"/>
      <c r="AK187" s="72" t="n"/>
      <c r="AL187" s="72" t="n"/>
      <c r="AM187" s="72" t="n"/>
      <c r="AN187" s="72" t="n"/>
      <c r="AO187" s="72" t="n"/>
      <c r="AP187" s="72" t="n"/>
      <c r="AQ187" s="72" t="n"/>
      <c r="AR187" s="72" t="n"/>
      <c r="AS187" s="72" t="n"/>
      <c r="AT187" s="72" t="n"/>
      <c r="AU187" s="72" t="n"/>
      <c r="AV187" s="72" t="n"/>
      <c r="AW187" s="72" t="n"/>
      <c r="AX187" s="72" t="n"/>
      <c r="AY187" s="72" t="n"/>
      <c r="AZ187" s="72" t="n"/>
      <c r="BA187" s="72" t="n"/>
      <c r="BB187" s="72" t="n"/>
      <c r="BC187" s="230" t="n"/>
      <c r="BD187" s="80" t="n"/>
      <c r="BE187" s="79" t="n"/>
      <c r="BF187" s="79" t="n"/>
      <c r="BG187" s="72" t="n"/>
      <c r="BH187" s="72" t="n"/>
      <c r="BI187" s="72" t="n"/>
      <c r="BJ187" s="72" t="n"/>
      <c r="BK187" s="72" t="n"/>
      <c r="BL187" s="72" t="n"/>
      <c r="BM187" s="72" t="n"/>
      <c r="BN187" s="72" t="n"/>
      <c r="BO187" s="72" t="n"/>
      <c r="BP187" s="72" t="n"/>
      <c r="BQ187" s="72" t="n"/>
      <c r="BR187" s="72" t="n"/>
    </row>
    <row outlineLevel="0" r="188">
      <c r="W188" s="72" t="n"/>
      <c r="X188" s="72" t="n"/>
      <c r="Y188" s="72" t="n"/>
      <c r="Z188" s="72" t="n"/>
      <c r="AA188" s="72" t="n"/>
      <c r="AB188" s="72" t="n"/>
      <c r="AC188" s="72" t="n"/>
      <c r="AD188" s="72" t="n"/>
      <c r="AE188" s="72" t="n"/>
      <c r="AF188" s="72" t="n"/>
      <c r="AG188" s="72" t="n"/>
      <c r="AH188" s="72" t="n"/>
      <c r="AI188" s="72" t="n"/>
      <c r="AJ188" s="72" t="n"/>
      <c r="AK188" s="72" t="n"/>
      <c r="AL188" s="72" t="n"/>
      <c r="AM188" s="72" t="n"/>
      <c r="AN188" s="72" t="n"/>
      <c r="AO188" s="72" t="n"/>
      <c r="AP188" s="72" t="n"/>
      <c r="AQ188" s="72" t="n"/>
      <c r="AR188" s="72" t="n"/>
      <c r="AS188" s="72" t="n"/>
      <c r="AT188" s="72" t="n"/>
      <c r="AU188" s="72" t="n"/>
      <c r="AV188" s="72" t="n"/>
      <c r="AW188" s="72" t="n"/>
      <c r="AX188" s="72" t="n"/>
      <c r="AY188" s="72" t="n"/>
      <c r="AZ188" s="72" t="n"/>
      <c r="BA188" s="72" t="n"/>
      <c r="BB188" s="72" t="n"/>
      <c r="BC188" s="230" t="n"/>
      <c r="BD188" s="80" t="n"/>
      <c r="BE188" s="79" t="n"/>
      <c r="BF188" s="79" t="n"/>
      <c r="BG188" s="72" t="n"/>
      <c r="BH188" s="72" t="n"/>
      <c r="BI188" s="72" t="n"/>
      <c r="BJ188" s="72" t="n"/>
      <c r="BK188" s="72" t="n"/>
      <c r="BL188" s="72" t="n"/>
      <c r="BM188" s="72" t="n"/>
      <c r="BN188" s="72" t="n"/>
      <c r="BO188" s="72" t="n"/>
      <c r="BP188" s="72" t="n"/>
      <c r="BQ188" s="72" t="n"/>
      <c r="BR188" s="72" t="n"/>
    </row>
    <row outlineLevel="0" r="189">
      <c r="W189" s="72" t="n"/>
      <c r="X189" s="72" t="n"/>
      <c r="Y189" s="72" t="n"/>
      <c r="Z189" s="72" t="n"/>
      <c r="AA189" s="72" t="n"/>
      <c r="AB189" s="72" t="n"/>
      <c r="AC189" s="72" t="n"/>
      <c r="AD189" s="72" t="n"/>
      <c r="AE189" s="72" t="n"/>
      <c r="AF189" s="72" t="n"/>
      <c r="AG189" s="72" t="n"/>
      <c r="AH189" s="72" t="n"/>
      <c r="AI189" s="72" t="n"/>
      <c r="AJ189" s="72" t="n"/>
      <c r="AK189" s="72" t="n"/>
      <c r="AL189" s="72" t="n"/>
      <c r="AM189" s="72" t="n"/>
      <c r="AN189" s="72" t="n"/>
      <c r="AO189" s="72" t="n"/>
      <c r="AP189" s="72" t="n"/>
      <c r="AQ189" s="72" t="n"/>
      <c r="AR189" s="72" t="n"/>
      <c r="AS189" s="72" t="n"/>
      <c r="AT189" s="72" t="n"/>
      <c r="AU189" s="72" t="n"/>
      <c r="AV189" s="72" t="n"/>
      <c r="AW189" s="72" t="n"/>
      <c r="AX189" s="72" t="n"/>
      <c r="AY189" s="72" t="n"/>
      <c r="AZ189" s="72" t="n"/>
      <c r="BA189" s="72" t="n"/>
      <c r="BB189" s="72" t="n"/>
      <c r="BC189" s="230" t="n"/>
      <c r="BD189" s="80" t="n"/>
      <c r="BE189" s="79" t="n"/>
      <c r="BF189" s="79" t="n"/>
      <c r="BG189" s="72" t="n"/>
      <c r="BH189" s="72" t="n"/>
      <c r="BI189" s="72" t="n"/>
      <c r="BJ189" s="72" t="n"/>
      <c r="BK189" s="72" t="n"/>
      <c r="BL189" s="72" t="n"/>
      <c r="BM189" s="72" t="n"/>
      <c r="BN189" s="72" t="n"/>
      <c r="BO189" s="72" t="n"/>
      <c r="BP189" s="72" t="n"/>
      <c r="BQ189" s="72" t="n"/>
      <c r="BR189" s="72" t="n"/>
    </row>
    <row outlineLevel="0" r="190">
      <c r="W190" s="72" t="n"/>
      <c r="X190" s="72" t="n"/>
      <c r="Y190" s="72" t="n"/>
      <c r="Z190" s="72" t="n"/>
      <c r="AA190" s="72" t="n"/>
      <c r="AB190" s="72" t="n"/>
      <c r="AC190" s="72" t="n"/>
      <c r="AD190" s="72" t="n"/>
      <c r="AE190" s="72" t="n"/>
      <c r="AF190" s="72" t="n"/>
      <c r="AG190" s="72" t="n"/>
      <c r="AH190" s="72" t="n"/>
      <c r="AI190" s="72" t="n"/>
      <c r="AJ190" s="72" t="n"/>
      <c r="AK190" s="72" t="n"/>
      <c r="AL190" s="72" t="n"/>
      <c r="AM190" s="72" t="n"/>
      <c r="AN190" s="72" t="n"/>
      <c r="AO190" s="72" t="n"/>
      <c r="AP190" s="72" t="n"/>
      <c r="AQ190" s="72" t="n"/>
      <c r="AR190" s="72" t="n"/>
      <c r="AS190" s="72" t="n"/>
      <c r="AT190" s="72" t="n"/>
      <c r="AU190" s="72" t="n"/>
      <c r="AV190" s="72" t="n"/>
      <c r="AW190" s="72" t="n"/>
      <c r="AX190" s="72" t="n"/>
      <c r="AY190" s="72" t="n"/>
      <c r="AZ190" s="72" t="n"/>
      <c r="BA190" s="72" t="n"/>
      <c r="BB190" s="72" t="n"/>
      <c r="BC190" s="230" t="n"/>
      <c r="BD190" s="80" t="n"/>
      <c r="BE190" s="79" t="n"/>
      <c r="BF190" s="79" t="n"/>
      <c r="BG190" s="72" t="n"/>
      <c r="BH190" s="72" t="n"/>
      <c r="BI190" s="72" t="n"/>
      <c r="BJ190" s="72" t="n"/>
      <c r="BK190" s="72" t="n"/>
      <c r="BL190" s="72" t="n"/>
      <c r="BM190" s="72" t="n"/>
      <c r="BN190" s="72" t="n"/>
      <c r="BO190" s="72" t="n"/>
      <c r="BP190" s="72" t="n"/>
      <c r="BQ190" s="72" t="n"/>
      <c r="BR190" s="72" t="n"/>
    </row>
    <row outlineLevel="0" r="191">
      <c r="W191" s="72" t="n"/>
      <c r="X191" s="72" t="n"/>
      <c r="Y191" s="72" t="n"/>
      <c r="Z191" s="72" t="n"/>
      <c r="AA191" s="72" t="n"/>
      <c r="AB191" s="72" t="n"/>
      <c r="AC191" s="72" t="n"/>
      <c r="AD191" s="72" t="n"/>
      <c r="AE191" s="72" t="n"/>
      <c r="AF191" s="72" t="n"/>
      <c r="AG191" s="72" t="n"/>
      <c r="AH191" s="72" t="n"/>
      <c r="AI191" s="72" t="n"/>
      <c r="AJ191" s="72" t="n"/>
      <c r="AK191" s="72" t="n"/>
      <c r="AL191" s="72" t="n"/>
      <c r="AM191" s="72" t="n"/>
      <c r="AN191" s="72" t="n"/>
      <c r="AO191" s="72" t="n"/>
      <c r="AP191" s="72" t="n"/>
      <c r="AQ191" s="72" t="n"/>
      <c r="AR191" s="72" t="n"/>
      <c r="AS191" s="72" t="n"/>
      <c r="AT191" s="72" t="n"/>
      <c r="AU191" s="72" t="n"/>
      <c r="AV191" s="72" t="n"/>
      <c r="AW191" s="72" t="n"/>
      <c r="AX191" s="72" t="n"/>
      <c r="AY191" s="72" t="n"/>
      <c r="AZ191" s="72" t="n"/>
      <c r="BA191" s="72" t="n"/>
      <c r="BB191" s="72" t="n"/>
      <c r="BC191" s="230" t="n"/>
      <c r="BD191" s="80" t="n"/>
      <c r="BE191" s="79" t="n"/>
      <c r="BF191" s="79" t="n"/>
      <c r="BG191" s="72" t="n"/>
      <c r="BH191" s="72" t="n"/>
      <c r="BI191" s="72" t="n"/>
      <c r="BJ191" s="72" t="n"/>
      <c r="BK191" s="72" t="n"/>
      <c r="BL191" s="72" t="n"/>
      <c r="BM191" s="72" t="n"/>
      <c r="BN191" s="72" t="n"/>
      <c r="BO191" s="72" t="n"/>
      <c r="BP191" s="72" t="n"/>
      <c r="BQ191" s="72" t="n"/>
      <c r="BR191" s="72" t="n"/>
    </row>
    <row outlineLevel="0" r="192">
      <c r="W192" s="72" t="n"/>
      <c r="X192" s="72" t="n"/>
      <c r="Y192" s="72" t="n"/>
      <c r="Z192" s="72" t="n"/>
      <c r="AA192" s="72" t="n"/>
      <c r="AB192" s="72" t="n"/>
      <c r="AC192" s="72" t="n"/>
      <c r="AD192" s="72" t="n"/>
      <c r="AE192" s="72" t="n"/>
      <c r="AF192" s="72" t="n"/>
      <c r="AG192" s="72" t="n"/>
      <c r="AH192" s="72" t="n"/>
      <c r="AI192" s="72" t="n"/>
      <c r="AJ192" s="72" t="n"/>
      <c r="AK192" s="72" t="n"/>
      <c r="AL192" s="72" t="n"/>
      <c r="AM192" s="72" t="n"/>
      <c r="AN192" s="72" t="n"/>
      <c r="AO192" s="72" t="n"/>
      <c r="AP192" s="72" t="n"/>
      <c r="AQ192" s="72" t="n"/>
      <c r="AR192" s="72" t="n"/>
      <c r="AS192" s="72" t="n"/>
      <c r="AT192" s="72" t="n"/>
      <c r="AU192" s="72" t="n"/>
      <c r="AV192" s="72" t="n"/>
      <c r="AW192" s="72" t="n"/>
      <c r="AX192" s="72" t="n"/>
      <c r="AY192" s="72" t="n"/>
      <c r="AZ192" s="72" t="n"/>
      <c r="BA192" s="72" t="n"/>
      <c r="BB192" s="72" t="n"/>
      <c r="BC192" s="230" t="n"/>
      <c r="BD192" s="80" t="n"/>
      <c r="BE192" s="79" t="n"/>
      <c r="BF192" s="79" t="n"/>
      <c r="BG192" s="72" t="n"/>
      <c r="BH192" s="72" t="n"/>
      <c r="BI192" s="72" t="n"/>
      <c r="BJ192" s="72" t="n"/>
      <c r="BK192" s="72" t="n"/>
      <c r="BL192" s="72" t="n"/>
      <c r="BM192" s="72" t="n"/>
      <c r="BN192" s="72" t="n"/>
      <c r="BO192" s="72" t="n"/>
      <c r="BP192" s="72" t="n"/>
      <c r="BQ192" s="72" t="n"/>
      <c r="BR192" s="72" t="n"/>
    </row>
  </sheetData>
  <mergeCells count="54">
    <mergeCell ref="V65:AD65"/>
    <mergeCell ref="R45:T45"/>
    <mergeCell ref="R40:T40"/>
    <mergeCell ref="R37:T37"/>
    <mergeCell ref="R5:T5"/>
    <mergeCell ref="N5:P5"/>
    <mergeCell ref="N6:P6"/>
    <mergeCell ref="R7:T7"/>
    <mergeCell ref="R8:S8"/>
    <mergeCell ref="J5:L5"/>
    <mergeCell ref="J6:L6"/>
    <mergeCell ref="F5:H5"/>
    <mergeCell ref="B5:D5"/>
    <mergeCell ref="B7:D7"/>
    <mergeCell ref="F7:H7"/>
    <mergeCell ref="R35:T35"/>
    <mergeCell ref="R33:T33"/>
    <mergeCell ref="R30:T30"/>
    <mergeCell ref="R28:T28"/>
    <mergeCell ref="R26:T26"/>
    <mergeCell ref="R24:T24"/>
    <mergeCell ref="R22:T22"/>
    <mergeCell ref="R20:T20"/>
    <mergeCell ref="R17:T17"/>
    <mergeCell ref="R14:T14"/>
    <mergeCell ref="N30:P30"/>
    <mergeCell ref="J33:L33"/>
    <mergeCell ref="N27:P27"/>
    <mergeCell ref="J30:L30"/>
    <mergeCell ref="J27:L27"/>
    <mergeCell ref="N24:P24"/>
    <mergeCell ref="F31:H31"/>
    <mergeCell ref="F30:H30"/>
    <mergeCell ref="F25:H25"/>
    <mergeCell ref="F24:H24"/>
    <mergeCell ref="B25:D25"/>
    <mergeCell ref="J23:L23"/>
    <mergeCell ref="N20:P20"/>
    <mergeCell ref="B14:D14"/>
    <mergeCell ref="B15:D15"/>
    <mergeCell ref="A16:A19"/>
    <mergeCell ref="F14:H14"/>
    <mergeCell ref="F17:H17"/>
    <mergeCell ref="F18:H18"/>
    <mergeCell ref="B21:D21"/>
    <mergeCell ref="B11:D11"/>
    <mergeCell ref="F10:H12"/>
    <mergeCell ref="B9:D9"/>
    <mergeCell ref="J13:L13"/>
    <mergeCell ref="H8:H9"/>
    <mergeCell ref="F8:F9"/>
    <mergeCell ref="N13:P13"/>
    <mergeCell ref="N12:P12"/>
    <mergeCell ref="J12:L12"/>
  </mergeCells>
  <pageMargins bottom="0.748031497001648" footer="0.31496062874794" header="0.31496062874794" left="0.708661377429962" right="0.708661377429962" top="0.748031497001648"/>
  <pageSetup fitToHeight="0" fitToWidth="0" orientation="landscape" paperHeight="297mm" paperSize="9" paperWidth="210mm" scale="100"/>
  <drawing r:id="rId1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X193"/>
  <sheetViews>
    <sheetView showZeros="true" workbookViewId="0"/>
  </sheetViews>
  <sheetFormatPr baseColWidth="8" customHeight="false" defaultColWidth="9.14062530925693" defaultRowHeight="17.3999996185303" zeroHeight="false"/>
  <cols>
    <col customWidth="true" max="1" min="1" outlineLevel="0" width="11.2187499735678"/>
    <col customWidth="true" max="4" min="4" outlineLevel="0" width="11.6640623533012"/>
    <col customWidth="true" max="5" min="5" outlineLevel="0" width="3.1093749022008"/>
    <col customWidth="true" max="9" min="9" outlineLevel="0" width="3.21874997356778"/>
    <col customWidth="true" max="12" min="12" outlineLevel="0" width="10.7773439792995"/>
    <col customWidth="true" max="13" min="13" outlineLevel="0" width="3.88671888150027"/>
    <col customWidth="true" max="16" min="16" outlineLevel="0" width="10.4414063326007"/>
    <col customWidth="true" max="17" min="17" outlineLevel="0" width="4"/>
    <col customWidth="true" max="21" min="20" outlineLevel="0" width="12.218750142734"/>
    <col customWidth="true" max="22" min="22" outlineLevel="0" style="1" width="8.88671905066646"/>
    <col customWidth="true" max="26" min="23" outlineLevel="0" style="236" width="17.6640620149688"/>
    <col customWidth="true" max="29" min="27" outlineLevel="0" style="237" width="17.6640620149688"/>
    <col customWidth="true" max="32" min="30" outlineLevel="0" style="1" width="15.7773434718009"/>
    <col customWidth="true" max="33" min="33" outlineLevel="0" style="1" width="13.2187496352354"/>
    <col customWidth="true" max="34" min="34" outlineLevel="0" style="236" width="14.2187504810663"/>
    <col bestFit="true" customWidth="true" max="39" min="39" outlineLevel="0" width="13.1093749022008"/>
    <col customWidth="true" max="44" min="44" outlineLevel="0" width="12.218750142734"/>
    <col customWidth="true" max="46" min="45" outlineLevel="0" width="10.7773439792995"/>
    <col customWidth="true" max="50" min="48" outlineLevel="0" width="7.77734347180093"/>
  </cols>
  <sheetData>
    <row ht="14.3999996185303" outlineLevel="0" r="2">
      <c r="V2" s="238" t="s">
        <v>4</v>
      </c>
      <c r="W2" s="239" t="s">
        <v>16</v>
      </c>
      <c r="X2" s="240" t="s">
        <v>243</v>
      </c>
      <c r="Y2" s="241" t="s">
        <v>144</v>
      </c>
      <c r="Z2" s="241" t="s">
        <v>244</v>
      </c>
      <c r="AA2" s="242" t="s">
        <v>245</v>
      </c>
      <c r="AB2" s="239" t="s">
        <v>246</v>
      </c>
      <c r="AC2" s="239" t="s">
        <v>247</v>
      </c>
      <c r="AD2" s="243" t="s">
        <v>248</v>
      </c>
      <c r="AE2" s="243" t="s">
        <v>249</v>
      </c>
      <c r="AF2" s="243" t="s">
        <v>250</v>
      </c>
      <c r="AG2" s="241" t="s">
        <v>251</v>
      </c>
      <c r="AH2" s="241" t="s">
        <v>252</v>
      </c>
      <c r="AQ2" s="244" t="str">
        <f aca="false" ca="false" dt2D="false" dtr="false" t="normal">V2</f>
        <v>Шаг ВРУ</v>
      </c>
      <c r="AR2" s="245" t="str">
        <f aca="false" ca="false" dt2D="false" dtr="false" t="normal">W2</f>
        <v>Глубина</v>
      </c>
      <c r="AS2" s="246" t="s">
        <v>253</v>
      </c>
      <c r="AT2" s="246" t="s">
        <v>254</v>
      </c>
    </row>
    <row customHeight="true" ht="21.6000003814697" outlineLevel="0" r="3">
      <c r="B3" s="247" t="s">
        <v>255</v>
      </c>
      <c r="C3" s="247" t="s"/>
      <c r="D3" s="247" t="s"/>
      <c r="E3" s="247" t="s"/>
      <c r="F3" s="247" t="s"/>
      <c r="G3" s="247" t="s"/>
      <c r="H3" s="247" t="s"/>
      <c r="I3" s="247" t="s"/>
      <c r="J3" s="247" t="s"/>
      <c r="K3" s="247" t="s"/>
      <c r="L3" s="247" t="s"/>
      <c r="M3" s="247" t="s"/>
      <c r="N3" s="247" t="s"/>
      <c r="O3" s="247" t="s"/>
      <c r="P3" s="247" t="s"/>
      <c r="Q3" s="247" t="s"/>
      <c r="R3" s="247" t="s"/>
      <c r="S3" s="247" t="s"/>
      <c r="T3" s="247" t="s"/>
      <c r="V3" s="248" t="s"/>
      <c r="W3" s="249" t="s"/>
      <c r="X3" s="250" t="s"/>
      <c r="Y3" s="251" t="s"/>
      <c r="Z3" s="251" t="s"/>
      <c r="AA3" s="252" t="s"/>
      <c r="AB3" s="249" t="s"/>
      <c r="AC3" s="249" t="s"/>
      <c r="AD3" s="253" t="s"/>
      <c r="AE3" s="253" t="s"/>
      <c r="AF3" s="253" t="s"/>
      <c r="AG3" s="251" t="s"/>
      <c r="AH3" s="251" t="s"/>
      <c r="AQ3" s="254" t="s"/>
      <c r="AR3" s="255" t="s"/>
      <c r="AS3" s="256" t="s"/>
      <c r="AT3" s="256" t="s"/>
    </row>
    <row outlineLevel="0" r="4">
      <c r="V4" s="246" t="n">
        <v>1</v>
      </c>
      <c r="W4" s="239" t="n">
        <v>0.5</v>
      </c>
      <c r="X4" s="257" t="n">
        <f aca="false" ca="false" dt2D="false" dtr="false" t="normal">30*LOG10(W4)+2*$G$10*(W4/1000)</f>
        <v>-9.019799869919435</v>
      </c>
      <c r="Y4" s="257" t="n">
        <f aca="false" ca="false" dt2D="false" dtr="false" t="normal">$S$10-X4+$S$52</f>
        <v>166.23372369125403</v>
      </c>
      <c r="Z4" s="245" t="n">
        <f aca="false" ca="false" dt2D="false" dtr="false" t="normal">Y4+$C$28</f>
        <v>-15.704476568907097</v>
      </c>
      <c r="AA4" s="258" t="n">
        <f aca="false" ca="false" dt2D="false" dtr="false" t="normal">POWER(10, 0.05*Z4)*1000</f>
        <v>163.97444572614015</v>
      </c>
      <c r="AB4" s="258" t="n">
        <f aca="false" ca="false" dt2D="false" dtr="false" t="normal">AA4*POWER(2, 0.5)</f>
        <v>231.89488502851842</v>
      </c>
      <c r="AC4" s="258" t="n">
        <f aca="false" ca="false" dt2D="false" dtr="false" t="normal">50/AB4</f>
        <v>0.21561493257538217</v>
      </c>
      <c r="AD4" s="259" t="n">
        <v>0.7</v>
      </c>
      <c r="AE4" s="260" t="n"/>
      <c r="AF4" s="260" t="n"/>
      <c r="AG4" s="258" t="n">
        <f aca="false" ca="false" dt2D="false" dtr="false" t="normal">AC4/$AD$10</f>
        <v>0.44003047464363715</v>
      </c>
      <c r="AH4" s="258" t="n">
        <f aca="false" ca="false" dt2D="false" dtr="false" t="normal">$AD$4*$AD$6*AE4*AF4*$AD$8-AC4</f>
        <v>-0.21561493257538217</v>
      </c>
      <c r="AI4" s="64" t="n">
        <f aca="false" ca="false" dt2D="false" dtr="false" t="normal">POWER(AG4, 0.5)</f>
        <v>0.6633479288002919</v>
      </c>
      <c r="AJ4" s="64" t="n">
        <f aca="false" ca="false" dt2D="false" dtr="false" t="normal">AI4</f>
        <v>0.6633479288002919</v>
      </c>
      <c r="AL4" s="75" t="n">
        <f aca="false" ca="false" dt2D="false" dtr="false" t="normal">X4+$C$28</f>
        <v>-190.95800013008056</v>
      </c>
      <c r="AM4" s="0" t="n">
        <f aca="false" ca="false" dt2D="false" dtr="false" t="normal">POWER(10, 0.05*AL4)*1000</f>
        <v>0.00000028320439805511846</v>
      </c>
      <c r="AQ4" s="246" t="n">
        <f aca="false" ca="false" dt2D="false" dtr="false" t="normal">V4</f>
        <v>1</v>
      </c>
      <c r="AR4" s="258" t="n">
        <f aca="false" ca="false" dt2D="false" dtr="false" t="normal">W4</f>
        <v>0.5</v>
      </c>
      <c r="AS4" s="260" t="n">
        <f aca="false" ca="false" dt2D="false" dtr="false" t="normal">AE4</f>
        <v>0</v>
      </c>
      <c r="AT4" s="260" t="n">
        <f aca="false" ca="false" dt2D="false" dtr="false" t="normal">AF4</f>
        <v>0</v>
      </c>
    </row>
    <row outlineLevel="0" r="5">
      <c r="V5" s="246" t="n">
        <f aca="false" ca="false" dt2D="false" dtr="false" t="normal">V4+1</f>
        <v>2</v>
      </c>
      <c r="W5" s="239" t="n">
        <f aca="false" ca="false" dt2D="false" dtr="false" t="normal">W4+$O$33</f>
        <v>0.875</v>
      </c>
      <c r="X5" s="257" t="n">
        <f aca="false" ca="false" dt2D="false" dtr="false" t="normal">30*LOG10(W5)+2*$G$10*(W5/1000)</f>
        <v>-1.7203334093306026</v>
      </c>
      <c r="Y5" s="257" t="n">
        <f aca="false" ca="false" dt2D="false" dtr="false" t="normal">$S$10-X5+$S$52</f>
        <v>158.9342572306652</v>
      </c>
      <c r="Z5" s="245" t="n">
        <f aca="false" ca="false" dt2D="false" dtr="false" t="normal">Y5+$C$28</f>
        <v>-23.00394302949593</v>
      </c>
      <c r="AA5" s="258" t="n">
        <f aca="false" ca="false" dt2D="false" dtr="false" t="normal">POWER(10, 0.05*Z5)*1000</f>
        <v>70.76244796334844</v>
      </c>
      <c r="AB5" s="258" t="n">
        <f aca="false" ca="false" dt2D="false" dtr="false" t="normal">AA5*POWER(2, 0.5)</f>
        <v>100.07321361648776</v>
      </c>
      <c r="AC5" s="258" t="n">
        <f aca="false" ca="false" dt2D="false" dtr="false" t="normal">50/AB5</f>
        <v>0.49963419973316564</v>
      </c>
      <c r="AD5" s="243" t="s">
        <v>256</v>
      </c>
      <c r="AE5" s="239" t="n">
        <v>1.004</v>
      </c>
      <c r="AF5" s="239" t="n">
        <v>1.008</v>
      </c>
      <c r="AG5" s="258" t="n">
        <f aca="false" ca="false" dt2D="false" dtr="false" t="normal">AC5/$AD$10</f>
        <v>1.0196616321085015</v>
      </c>
      <c r="AH5" s="258" t="n">
        <f aca="false" ca="false" dt2D="false" dtr="false" t="normal">$AD$4*$AD$6*AE5*AF5*$AD$8-AC5</f>
        <v>-0.0037385197331656905</v>
      </c>
      <c r="AI5" s="64" t="n">
        <f aca="false" ca="false" dt2D="false" dtr="false" t="normal">POWER(AG5, 0.5)</f>
        <v>1.0097829628729638</v>
      </c>
      <c r="AJ5" s="64" t="n">
        <f aca="false" ca="false" dt2D="false" dtr="false" t="normal">AI5</f>
        <v>1.0097829628729638</v>
      </c>
      <c r="AL5" s="75" t="n">
        <f aca="false" ca="false" dt2D="false" dtr="false" t="normal">X5+$C$28</f>
        <v>-183.65853366949173</v>
      </c>
      <c r="AM5" s="0" t="n">
        <f aca="false" ca="false" dt2D="false" dtr="false" t="normal">POWER(10, 0.05*AL5)*1000</f>
        <v>0.0000006562560444820382</v>
      </c>
      <c r="AQ5" s="246" t="n">
        <f aca="false" ca="false" dt2D="false" dtr="false" t="normal">V5</f>
        <v>2</v>
      </c>
      <c r="AR5" s="258" t="n">
        <f aca="false" ca="false" dt2D="false" dtr="false" t="normal">W5</f>
        <v>0.875</v>
      </c>
      <c r="AS5" s="260" t="n">
        <f aca="false" ca="false" dt2D="false" dtr="false" t="normal">AE5</f>
        <v>1.004</v>
      </c>
      <c r="AT5" s="260" t="n">
        <f aca="false" ca="false" dt2D="false" dtr="false" t="normal">AF5</f>
        <v>1.008</v>
      </c>
    </row>
    <row outlineLevel="0" r="6">
      <c r="B6" s="86" t="s">
        <v>161</v>
      </c>
      <c r="C6" s="140" t="s"/>
      <c r="D6" s="135" t="s"/>
      <c r="E6" s="121" t="n"/>
      <c r="F6" s="85" t="s">
        <v>44</v>
      </c>
      <c r="G6" s="181" t="s"/>
      <c r="H6" s="182" t="s"/>
      <c r="I6" s="121" t="n"/>
      <c r="J6" s="86" t="s">
        <v>162</v>
      </c>
      <c r="K6" s="140" t="s"/>
      <c r="L6" s="135" t="s"/>
      <c r="N6" s="129" t="s">
        <v>163</v>
      </c>
      <c r="O6" s="183" t="s"/>
      <c r="P6" s="184" t="s"/>
      <c r="R6" s="85" t="s">
        <v>164</v>
      </c>
      <c r="S6" s="181" t="s"/>
      <c r="T6" s="182" t="s"/>
      <c r="U6" s="185" t="n"/>
      <c r="V6" s="246" t="n">
        <f aca="false" ca="false" dt2D="false" dtr="false" t="normal">V5+1</f>
        <v>3</v>
      </c>
      <c r="W6" s="239" t="n">
        <f aca="false" ca="false" dt2D="false" dtr="false" t="normal">W5+$O$33</f>
        <v>1.25</v>
      </c>
      <c r="X6" s="257" t="n">
        <f aca="false" ca="false" dt2D="false" dtr="false" t="normal">30*LOG10(W6)+2*$G$10*(W6/1000)</f>
        <v>2.9350503902416927</v>
      </c>
      <c r="Y6" s="257" t="n">
        <f aca="false" ca="false" dt2D="false" dtr="false" t="normal">$S$10-X6+$S$52</f>
        <v>154.2788734310929</v>
      </c>
      <c r="Z6" s="245" t="n">
        <f aca="false" ca="false" dt2D="false" dtr="false" t="normal">Y6+$C$28</f>
        <v>-27.65932682906822</v>
      </c>
      <c r="AA6" s="258" t="n">
        <f aca="false" ca="false" dt2D="false" dtr="false" t="normal">POWER(10, 0.05*Z6)*1000</f>
        <v>41.40317617283046</v>
      </c>
      <c r="AB6" s="258" t="n">
        <f aca="false" ca="false" dt2D="false" dtr="false" t="normal">AA6*POWER(2, 0.5)</f>
        <v>58.55293326893942</v>
      </c>
      <c r="AC6" s="258" t="n">
        <f aca="false" ca="false" dt2D="false" dtr="false" t="normal">50/AB6</f>
        <v>0.8539281844403089</v>
      </c>
      <c r="AD6" s="259" t="n">
        <v>1</v>
      </c>
      <c r="AE6" s="239" t="n">
        <v>1.31</v>
      </c>
      <c r="AF6" s="239" t="n">
        <v>1.318</v>
      </c>
      <c r="AG6" s="258" t="n">
        <f aca="false" ca="false" dt2D="false" dtr="false" t="normal">AC6/$AD$10</f>
        <v>1.7427105804904266</v>
      </c>
      <c r="AH6" s="258" t="n">
        <f aca="false" ca="false" dt2D="false" dtr="false" t="normal">$AD$4*$AD$6*AE6*AF6*$AD$8-AC6</f>
        <v>-0.007903984440308931</v>
      </c>
      <c r="AI6" s="64" t="n">
        <f aca="false" ca="false" dt2D="false" dtr="false" t="normal">POWER(AG6, 0.5)</f>
        <v>1.3201176388831515</v>
      </c>
      <c r="AJ6" s="64" t="n">
        <f aca="false" ca="false" dt2D="false" dtr="false" t="normal">AI6</f>
        <v>1.3201176388831515</v>
      </c>
      <c r="AL6" s="75" t="n">
        <f aca="false" ca="false" dt2D="false" dtr="false" t="normal">X6+$C$28</f>
        <v>-179.00314986991944</v>
      </c>
      <c r="AM6" s="0" t="n">
        <f aca="false" ca="false" dt2D="false" dtr="false" t="normal">POWER(10, 0.05*AL6)*1000</f>
        <v>0.0000011216116368571462</v>
      </c>
      <c r="AQ6" s="246" t="n">
        <f aca="false" ca="false" dt2D="false" dtr="false" t="normal">V6</f>
        <v>3</v>
      </c>
      <c r="AR6" s="258" t="n">
        <f aca="false" ca="false" dt2D="false" dtr="false" t="normal">W6</f>
        <v>1.25</v>
      </c>
      <c r="AS6" s="260" t="n">
        <f aca="false" ca="false" dt2D="false" dtr="false" t="normal">AE6</f>
        <v>1.31</v>
      </c>
      <c r="AT6" s="260" t="n">
        <f aca="false" ca="false" dt2D="false" dtr="false" t="normal">AF6</f>
        <v>1.318</v>
      </c>
    </row>
    <row outlineLevel="0" r="7">
      <c r="B7" s="84" t="s">
        <v>42</v>
      </c>
      <c r="C7" s="109" t="n">
        <v>50</v>
      </c>
      <c r="D7" s="84" t="s">
        <v>43</v>
      </c>
      <c r="E7" s="103" t="n"/>
      <c r="F7" s="95" t="s">
        <v>45</v>
      </c>
      <c r="G7" s="191" t="n">
        <f aca="false" ca="false" dt2D="false" dtr="false" t="normal">1.5/C7</f>
        <v>0.03</v>
      </c>
      <c r="H7" s="84" t="s">
        <v>165</v>
      </c>
      <c r="I7" s="103" t="n"/>
      <c r="J7" s="86" t="s">
        <v>166</v>
      </c>
      <c r="K7" s="140" t="s"/>
      <c r="L7" s="135" t="s"/>
      <c r="N7" s="95" t="s">
        <v>95</v>
      </c>
      <c r="O7" s="192" t="s"/>
      <c r="P7" s="193" t="s"/>
      <c r="R7" s="194" t="s">
        <v>132</v>
      </c>
      <c r="S7" s="195" t="n">
        <f aca="false" ca="false" dt2D="false" dtr="false" t="normal">10*LOG10(G16)</f>
        <v>23.922397540603054</v>
      </c>
      <c r="T7" s="194" t="s">
        <v>167</v>
      </c>
      <c r="U7" s="103" t="n"/>
      <c r="V7" s="246" t="n">
        <f aca="false" ca="false" dt2D="false" dtr="false" t="normal">V6+1</f>
        <v>4</v>
      </c>
      <c r="W7" s="239" t="n">
        <f aca="false" ca="false" dt2D="false" dtr="false" t="normal">W6+$O$33</f>
        <v>1.625</v>
      </c>
      <c r="X7" s="257" t="n">
        <f aca="false" ca="false" dt2D="false" dtr="false" t="normal">30*LOG10(W7)+2*$G$10*(W7/1000)</f>
        <v>6.361675959446796</v>
      </c>
      <c r="Y7" s="257" t="n">
        <f aca="false" ca="false" dt2D="false" dtr="false" t="normal">$S$10-X7+$S$52</f>
        <v>150.8522478618878</v>
      </c>
      <c r="Z7" s="245" t="n">
        <f aca="false" ca="false" dt2D="false" dtr="false" t="normal">Y7+$C$28</f>
        <v>-31.08595239827332</v>
      </c>
      <c r="AA7" s="258" t="n">
        <f aca="false" ca="false" dt2D="false" dtr="false" t="normal">POWER(10, 0.05*Z7)*1000</f>
        <v>27.90630779993224</v>
      </c>
      <c r="AB7" s="258" t="n">
        <f aca="false" ca="false" dt2D="false" dtr="false" t="normal">AA7*POWER(2, 0.5)</f>
        <v>39.46547896642226</v>
      </c>
      <c r="AC7" s="258" t="n">
        <f aca="false" ca="false" dt2D="false" dtr="false" t="normal">50/AB7</f>
        <v>1.266930018574984</v>
      </c>
      <c r="AD7" s="243" t="s">
        <v>257</v>
      </c>
      <c r="AE7" s="239" t="n">
        <v>1.602</v>
      </c>
      <c r="AF7" s="239" t="n">
        <v>1.614</v>
      </c>
      <c r="AG7" s="258" t="n">
        <f aca="false" ca="false" dt2D="false" dtr="false" t="normal">AC7/$AD$10</f>
        <v>2.5855714664795597</v>
      </c>
      <c r="AH7" s="258" t="n">
        <f aca="false" ca="false" dt2D="false" dtr="false" t="normal">$AD$4*$AD$6*AE7*AF7*$AD$8-AC7</f>
        <v>0.000027701425015846937</v>
      </c>
      <c r="AI7" s="64" t="n">
        <f aca="false" ca="false" dt2D="false" dtr="false" t="normal">POWER(AG7, 0.5)</f>
        <v>1.6079712268817374</v>
      </c>
      <c r="AJ7" s="64" t="n">
        <f aca="false" ca="false" dt2D="false" dtr="false" t="normal">AI7</f>
        <v>1.6079712268817374</v>
      </c>
      <c r="AL7" s="75" t="n">
        <f aca="false" ca="false" dt2D="false" dtr="false" t="normal">X7+$C$28</f>
        <v>-175.57652430071434</v>
      </c>
      <c r="AM7" s="0" t="n">
        <f aca="false" ca="false" dt2D="false" dtr="false" t="normal">POWER(10, 0.05*AL7)*1000</f>
        <v>0.0000016640784059009714</v>
      </c>
      <c r="AQ7" s="246" t="n">
        <f aca="false" ca="false" dt2D="false" dtr="false" t="normal">V7</f>
        <v>4</v>
      </c>
      <c r="AR7" s="258" t="n">
        <f aca="false" ca="false" dt2D="false" dtr="false" t="normal">W7</f>
        <v>1.625</v>
      </c>
      <c r="AS7" s="260" t="n">
        <f aca="false" ca="false" dt2D="false" dtr="false" t="normal">AE7</f>
        <v>1.602</v>
      </c>
      <c r="AT7" s="260" t="n">
        <f aca="false" ca="false" dt2D="false" dtr="false" t="normal">AF7</f>
        <v>1.614</v>
      </c>
    </row>
    <row outlineLevel="0" r="8">
      <c r="B8" s="84" t="s">
        <v>168</v>
      </c>
      <c r="C8" s="196" t="s"/>
      <c r="D8" s="197" t="s"/>
      <c r="E8" s="103" t="n"/>
      <c r="F8" s="175" t="s">
        <v>169</v>
      </c>
      <c r="G8" s="198" t="s"/>
      <c r="H8" s="199" t="s"/>
      <c r="I8" s="47" t="n"/>
      <c r="J8" s="84" t="str">
        <f aca="false" ca="false" dt2D="false" dtr="false" t="normal">B17</f>
        <v>МГ</v>
      </c>
      <c r="K8" s="109" t="n">
        <v>20</v>
      </c>
      <c r="L8" s="84" t="s">
        <v>6</v>
      </c>
      <c r="N8" s="84" t="str">
        <f aca="false" ca="false" dt2D="false" dtr="false" t="normal">B17</f>
        <v>МГ</v>
      </c>
      <c r="O8" s="200" t="n">
        <f aca="false" ca="false" dt2D="false" dtr="false" t="normal">2*K8/$K$25*(1/COS(RADIANS($K$29/2))-1)*POWER(10, 6)</f>
        <v>230.10561547074224</v>
      </c>
      <c r="P8" s="84" t="s">
        <v>5</v>
      </c>
      <c r="R8" s="129" t="s">
        <v>170</v>
      </c>
      <c r="S8" s="183" t="s"/>
      <c r="T8" s="184" t="s"/>
      <c r="U8" s="12" t="n"/>
      <c r="V8" s="246" t="n">
        <f aca="false" ca="false" dt2D="false" dtr="false" t="normal">V7+1</f>
        <v>5</v>
      </c>
      <c r="W8" s="239" t="n">
        <f aca="false" ca="false" dt2D="false" dtr="false" t="normal">W7+$O$33</f>
        <v>2</v>
      </c>
      <c r="X8" s="257" t="n">
        <f aca="false" ca="false" dt2D="false" dtr="false" t="normal">30*LOG10(W8)+2*$G$10*(W8/1000)</f>
        <v>9.075299869919435</v>
      </c>
      <c r="Y8" s="257" t="n">
        <f aca="false" ca="false" dt2D="false" dtr="false" t="normal">$S$10-X8+$S$52</f>
        <v>148.13862395141516</v>
      </c>
      <c r="Z8" s="245" t="n">
        <f aca="false" ca="false" dt2D="false" dtr="false" t="normal">Y8+$C$28</f>
        <v>-33.79957630874597</v>
      </c>
      <c r="AA8" s="258" t="n">
        <f aca="false" ca="false" dt2D="false" dtr="false" t="normal">POWER(10, 0.05*Z8)*1000</f>
        <v>20.4183754156118</v>
      </c>
      <c r="AB8" s="258" t="n">
        <f aca="false" ca="false" dt2D="false" dtr="false" t="normal">AA8*POWER(2, 0.5)</f>
        <v>28.87594343438359</v>
      </c>
      <c r="AC8" s="258" t="n">
        <f aca="false" ca="false" dt2D="false" dtr="false" t="normal">50/AB8</f>
        <v>1.73154515673636</v>
      </c>
      <c r="AD8" s="259" t="n">
        <v>0.7</v>
      </c>
      <c r="AE8" s="239" t="n">
        <v>1.87</v>
      </c>
      <c r="AF8" s="239" t="n">
        <v>1.87</v>
      </c>
      <c r="AG8" s="258" t="n">
        <f aca="false" ca="false" dt2D="false" dtr="false" t="normal">AC8/$AD$10</f>
        <v>3.533765625992572</v>
      </c>
      <c r="AH8" s="258" t="n">
        <f aca="false" ca="false" dt2D="false" dtr="false" t="normal">$AD$4*$AD$6*AE8*AF8*$AD$8-AC8</f>
        <v>-0.01806415673635997</v>
      </c>
      <c r="AI8" s="64" t="n">
        <f aca="false" ca="false" dt2D="false" dtr="false" t="normal">POWER(AG8, 0.5)</f>
        <v>1.879831275937437</v>
      </c>
      <c r="AJ8" s="64" t="n">
        <f aca="false" ca="false" dt2D="false" dtr="false" t="normal">AI8</f>
        <v>1.879831275937437</v>
      </c>
      <c r="AL8" s="75" t="n">
        <f aca="false" ca="false" dt2D="false" dtr="false" t="normal">X8+$C$28</f>
        <v>-172.8629003902417</v>
      </c>
      <c r="AM8" s="0" t="n">
        <f aca="false" ca="false" dt2D="false" dtr="false" t="normal">POWER(10, 0.05*AL8)*1000</f>
        <v>0.0000022743378575940293</v>
      </c>
      <c r="AQ8" s="246" t="n">
        <f aca="false" ca="false" dt2D="false" dtr="false" t="normal">V8</f>
        <v>5</v>
      </c>
      <c r="AR8" s="258" t="n">
        <f aca="false" ca="false" dt2D="false" dtr="false" t="normal">W8</f>
        <v>2</v>
      </c>
      <c r="AS8" s="260" t="n">
        <f aca="false" ca="false" dt2D="false" dtr="false" t="normal">AE8</f>
        <v>1.87</v>
      </c>
      <c r="AT8" s="260" t="n">
        <f aca="false" ca="false" dt2D="false" dtr="false" t="normal">AF8</f>
        <v>1.87</v>
      </c>
    </row>
    <row outlineLevel="0" r="9">
      <c r="B9" s="95" t="s">
        <v>58</v>
      </c>
      <c r="C9" s="109" t="n">
        <v>15</v>
      </c>
      <c r="D9" s="84" t="s">
        <v>171</v>
      </c>
      <c r="E9" s="103" t="n"/>
      <c r="F9" s="95" t="s">
        <v>49</v>
      </c>
      <c r="G9" s="201" t="n">
        <f aca="false" ca="false" dt2D="false" dtr="false" t="normal">0.11*POWER(C7, 2)/(1+POWER(C7, 2))+44*POWER(C7, 2)/(4100+POWER(C7, 2))+3*POWER(10, -4)*POWER(C7, 2)</f>
        <v>17.52662268425963</v>
      </c>
      <c r="H9" s="84" t="s">
        <v>172</v>
      </c>
      <c r="I9" s="103" t="n"/>
      <c r="J9" s="84" t="str">
        <f aca="false" ca="false" dt2D="false" dtr="false" t="normal">B18</f>
        <v>СГ</v>
      </c>
      <c r="K9" s="109" t="n">
        <v>100</v>
      </c>
      <c r="L9" s="84" t="s">
        <v>6</v>
      </c>
      <c r="N9" s="84" t="str">
        <f aca="false" ca="false" dt2D="false" dtr="false" t="normal">B18</f>
        <v>СГ</v>
      </c>
      <c r="O9" s="200" t="n">
        <f aca="false" ca="false" dt2D="false" dtr="false" t="normal">2*K9/$K$25*(1/COS(RADIANS($K$29/2))-1)*POWER(10, 6)</f>
        <v>1150.528077353711</v>
      </c>
      <c r="P9" s="84" t="s">
        <v>5</v>
      </c>
      <c r="R9" s="84" t="s">
        <v>173</v>
      </c>
      <c r="S9" s="197" t="s"/>
      <c r="T9" s="84" t="s">
        <v>174</v>
      </c>
      <c r="U9" s="202" t="n"/>
      <c r="V9" s="246" t="n">
        <f aca="false" ca="false" dt2D="false" dtr="false" t="normal">V8+1</f>
        <v>6</v>
      </c>
      <c r="W9" s="239" t="n">
        <f aca="false" ca="false" dt2D="false" dtr="false" t="normal">W8+$O$33</f>
        <v>2.375</v>
      </c>
      <c r="X9" s="257" t="n">
        <f aca="false" ca="false" dt2D="false" dtr="false" t="normal">30*LOG10(W9)+2*$G$10*(W9/1000)</f>
        <v>11.322633418826562</v>
      </c>
      <c r="Y9" s="257" t="n">
        <f aca="false" ca="false" dt2D="false" dtr="false" t="normal">$S$10-X9+$S$52</f>
        <v>145.89129040250802</v>
      </c>
      <c r="Z9" s="245" t="n">
        <f aca="false" ca="false" dt2D="false" dtr="false" t="normal">Y9+$C$28</f>
        <v>-36.046909857653105</v>
      </c>
      <c r="AA9" s="258" t="n">
        <f aca="false" ca="false" dt2D="false" dtr="false" t="normal">POWER(10, 0.05*Z9)*1000</f>
        <v>15.763567367887282</v>
      </c>
      <c r="AB9" s="258" t="n">
        <f aca="false" ca="false" dt2D="false" dtr="false" t="normal">AA9*POWER(2, 0.5)</f>
        <v>22.293050763048146</v>
      </c>
      <c r="AC9" s="258" t="n">
        <f aca="false" ca="false" dt2D="false" dtr="false" t="normal">50/AB9</f>
        <v>2.2428513948785116</v>
      </c>
      <c r="AD9" s="246" t="s">
        <v>258</v>
      </c>
      <c r="AE9" s="239" t="n">
        <v>2.12</v>
      </c>
      <c r="AF9" s="239" t="n">
        <v>2.16</v>
      </c>
      <c r="AG9" s="258" t="n">
        <f aca="false" ca="false" dt2D="false" dtr="false" t="normal">AC9/$AD$10</f>
        <v>4.577247744650024</v>
      </c>
      <c r="AH9" s="258" t="n">
        <f aca="false" ca="false" dt2D="false" dtr="false" t="normal">$AD$4*$AD$6*AE9*AF9*$AD$8-AC9</f>
        <v>0.0009566051214884297</v>
      </c>
      <c r="AI9" s="64" t="n">
        <f aca="false" ca="false" dt2D="false" dtr="false" t="normal">POWER(AG9, 0.5)</f>
        <v>2.1394503370375353</v>
      </c>
      <c r="AJ9" s="64" t="n">
        <f aca="false" ca="false" dt2D="false" dtr="false" t="normal">AI9</f>
        <v>2.1394503370375353</v>
      </c>
      <c r="AL9" s="75" t="n">
        <f aca="false" ca="false" dt2D="false" dtr="false" t="normal">X9+$C$28</f>
        <v>-170.61556684133456</v>
      </c>
      <c r="AM9" s="0" t="n">
        <f aca="false" ca="false" dt2D="false" dtr="false" t="normal">POWER(10, 0.05*AL9)*1000</f>
        <v>0.000002945924809690903</v>
      </c>
      <c r="AQ9" s="246" t="n">
        <f aca="false" ca="false" dt2D="false" dtr="false" t="normal">V9</f>
        <v>6</v>
      </c>
      <c r="AR9" s="258" t="n">
        <f aca="false" ca="false" dt2D="false" dtr="false" t="normal">W9</f>
        <v>2.375</v>
      </c>
      <c r="AS9" s="260" t="n">
        <f aca="false" ca="false" dt2D="false" dtr="false" t="normal">AE9</f>
        <v>2.12</v>
      </c>
      <c r="AT9" s="260" t="n">
        <f aca="false" ca="false" dt2D="false" dtr="false" t="normal">AF9</f>
        <v>2.16</v>
      </c>
    </row>
    <row outlineLevel="0" r="10">
      <c r="B10" s="95" t="s">
        <v>53</v>
      </c>
      <c r="C10" s="192" t="s"/>
      <c r="D10" s="193" t="s"/>
      <c r="E10" s="47" t="n"/>
      <c r="F10" s="100" t="s"/>
      <c r="G10" s="203" t="n">
        <f aca="false" ca="false" dt2D="false" dtr="false" t="normal">0.214*C7+0.00016*POWER(C7, 2)</f>
        <v>11.1</v>
      </c>
      <c r="H10" s="92" t="s"/>
      <c r="I10" s="47" t="n"/>
      <c r="J10" s="84" t="str">
        <f aca="false" ca="false" dt2D="false" dtr="false" t="normal">B19</f>
        <v>БГ</v>
      </c>
      <c r="K10" s="109" t="n">
        <v>2000</v>
      </c>
      <c r="L10" s="84" t="s">
        <v>6</v>
      </c>
      <c r="N10" s="84" t="str">
        <f aca="false" ca="false" dt2D="false" dtr="false" t="normal">B19</f>
        <v>БГ</v>
      </c>
      <c r="O10" s="200" t="n">
        <f aca="false" ca="false" dt2D="false" dtr="false" t="normal">2*K10/$K$25*(1/COS(RADIANS($K$29/2))-1)*POWER(10, 6)</f>
        <v>23010.561547074223</v>
      </c>
      <c r="P10" s="84" t="s">
        <v>5</v>
      </c>
      <c r="R10" s="84" t="str">
        <f aca="false" ca="false" dt2D="false" dtr="false" t="normal">B17</f>
        <v>МГ</v>
      </c>
      <c r="S10" s="204" t="n">
        <f aca="false" ca="false" dt2D="false" dtr="false" t="normal">10*LOG10(G33)+$S$7+170.8</f>
        <v>194.72239754060305</v>
      </c>
      <c r="T10" s="205" t="n">
        <f aca="false" ca="false" dt2D="false" dtr="false" t="normal">$C$24+20*LOG10(G20/1)</f>
        <v>193.89166084364533</v>
      </c>
      <c r="U10" s="206" t="n"/>
      <c r="V10" s="246" t="n">
        <f aca="false" ca="false" dt2D="false" dtr="false" t="normal">V9+1</f>
        <v>7</v>
      </c>
      <c r="W10" s="239" t="n">
        <f aca="false" ca="false" dt2D="false" dtr="false" t="normal">W9+$O$33</f>
        <v>2.75</v>
      </c>
      <c r="X10" s="257" t="n">
        <f aca="false" ca="false" dt2D="false" dtr="false" t="normal">30*LOG10(W10)+2*$G$10*(W10/1000)</f>
        <v>13.241030814907878</v>
      </c>
      <c r="Y10" s="257" t="n">
        <f aca="false" ca="false" dt2D="false" dtr="false" t="normal">$S$10-X10+$S$52</f>
        <v>143.97289300642672</v>
      </c>
      <c r="Z10" s="245" t="n">
        <f aca="false" ca="false" dt2D="false" dtr="false" t="normal">Y10+$C$28</f>
        <v>-37.96530725373441</v>
      </c>
      <c r="AA10" s="258" t="n">
        <f aca="false" ca="false" dt2D="false" dtr="false" t="normal">POWER(10, 0.05*Z10)*1000</f>
        <v>12.639638041011388</v>
      </c>
      <c r="AB10" s="258" t="n">
        <f aca="false" ca="false" dt2D="false" dtr="false" t="normal">AA10*POWER(2, 0.5)</f>
        <v>17.875147541085205</v>
      </c>
      <c r="AC10" s="258" t="n">
        <f aca="false" ca="false" dt2D="false" dtr="false" t="normal">50/AB10</f>
        <v>2.79717970915078</v>
      </c>
      <c r="AD10" s="261" t="n">
        <f aca="false" ca="false" dt2D="false" dtr="false" t="normal">AD4*AD6*AD8</f>
        <v>0.48999999999999994</v>
      </c>
      <c r="AE10" s="239" t="n">
        <v>2.39</v>
      </c>
      <c r="AF10" s="239" t="n">
        <v>2.39</v>
      </c>
      <c r="AG10" s="258" t="n">
        <f aca="false" ca="false" dt2D="false" dtr="false" t="normal">AC10/$AD$10</f>
        <v>5.708530018675062</v>
      </c>
      <c r="AH10" s="258" t="n">
        <f aca="false" ca="false" dt2D="false" dtr="false" t="normal">$AD$4*$AD$6*AE10*AF10*$AD$8-AC10</f>
        <v>0.001749290849219598</v>
      </c>
      <c r="AI10" s="64" t="n">
        <f aca="false" ca="false" dt2D="false" dtr="false" t="normal">POWER(AG10, 0.5)</f>
        <v>2.3892530252518385</v>
      </c>
      <c r="AJ10" s="64" t="n">
        <f aca="false" ca="false" dt2D="false" dtr="false" t="normal">AI10</f>
        <v>2.3892530252518385</v>
      </c>
      <c r="AL10" s="75" t="n">
        <f aca="false" ca="false" dt2D="false" dtr="false" t="normal">X10+$C$28</f>
        <v>-168.69716944525325</v>
      </c>
      <c r="AM10" s="0" t="n">
        <f aca="false" ca="false" dt2D="false" dtr="false" t="normal">POWER(10, 0.05*AL10)*1000</f>
        <v>0.0000036740200983300686</v>
      </c>
      <c r="AQ10" s="246" t="n">
        <f aca="false" ca="false" dt2D="false" dtr="false" t="normal">V10</f>
        <v>7</v>
      </c>
      <c r="AR10" s="258" t="n">
        <f aca="false" ca="false" dt2D="false" dtr="false" t="normal">W10</f>
        <v>2.75</v>
      </c>
      <c r="AS10" s="260" t="n">
        <f aca="false" ca="false" dt2D="false" dtr="false" t="normal">AE10</f>
        <v>2.39</v>
      </c>
      <c r="AT10" s="260" t="n">
        <f aca="false" ca="false" dt2D="false" dtr="false" t="normal">AF10</f>
        <v>2.39</v>
      </c>
    </row>
    <row customHeight="true" ht="14.3999996185303" outlineLevel="0" r="11">
      <c r="B11" s="84" t="s">
        <v>175</v>
      </c>
      <c r="C11" s="109" t="n">
        <v>80</v>
      </c>
      <c r="D11" s="84" t="s">
        <v>54</v>
      </c>
      <c r="E11" s="103" t="n"/>
      <c r="F11" s="207" t="s">
        <v>176</v>
      </c>
      <c r="G11" s="208" t="s"/>
      <c r="H11" s="209" t="s"/>
      <c r="I11" s="103" t="n"/>
      <c r="J11" s="84" t="n">
        <f aca="false" ca="false" dt2D="false" dtr="false" t="normal">B20</f>
        <v>4</v>
      </c>
      <c r="K11" s="109" t="n">
        <v>200</v>
      </c>
      <c r="L11" s="84" t="s">
        <v>6</v>
      </c>
      <c r="N11" s="84" t="n">
        <f aca="false" ca="false" dt2D="false" dtr="false" t="normal">B20</f>
        <v>4</v>
      </c>
      <c r="O11" s="200" t="n">
        <f aca="false" ca="false" dt2D="false" dtr="false" t="normal">2*K11/$K$25*(1/COS(RADIANS($K$29/2))-1)*POWER(10, 6)</f>
        <v>2301.056154707422</v>
      </c>
      <c r="P11" s="84" t="s">
        <v>5</v>
      </c>
      <c r="R11" s="84" t="str">
        <f aca="false" ca="false" dt2D="false" dtr="false" t="normal">B18</f>
        <v>СГ</v>
      </c>
      <c r="S11" s="204" t="n">
        <f aca="false" ca="false" dt2D="false" dtr="false" t="normal">10*LOG10(G34)+$S$7+170.8</f>
        <v>214.72239754060305</v>
      </c>
      <c r="T11" s="205" t="n">
        <f aca="false" ca="false" dt2D="false" dtr="false" t="normal">$C$24+20*LOG10(G21/1)</f>
        <v>213.89166084364533</v>
      </c>
      <c r="U11" s="206" t="n"/>
      <c r="V11" s="246" t="n">
        <f aca="false" ca="false" dt2D="false" dtr="false" t="normal">V10+1</f>
        <v>8</v>
      </c>
      <c r="W11" s="239" t="n">
        <f aca="false" ca="false" dt2D="false" dtr="false" t="normal">W10+$O$33</f>
        <v>3.125</v>
      </c>
      <c r="X11" s="257" t="n">
        <f aca="false" ca="false" dt2D="false" dtr="false" t="normal">30*LOG10(W11)+2*$G$10*(W11/1000)</f>
        <v>14.914875650402822</v>
      </c>
      <c r="Y11" s="257" t="n">
        <f aca="false" ca="false" dt2D="false" dtr="false" t="normal">$S$10-X11+$S$52</f>
        <v>142.29904817093177</v>
      </c>
      <c r="Z11" s="245" t="n">
        <f aca="false" ca="false" dt2D="false" dtr="false" t="normal">Y11+$C$28</f>
        <v>-39.639152089229356</v>
      </c>
      <c r="AA11" s="258" t="n">
        <f aca="false" ca="false" dt2D="false" dtr="false" t="normal">POWER(10, 0.05*Z11)*1000</f>
        <v>10.424191846942167</v>
      </c>
      <c r="AB11" s="258" t="n">
        <f aca="false" ca="false" dt2D="false" dtr="false" t="normal">AA11*POWER(2, 0.5)</f>
        <v>14.742033486724656</v>
      </c>
      <c r="AC11" s="258" t="n">
        <f aca="false" ca="false" dt2D="false" dtr="false" t="normal">50/AB11</f>
        <v>3.3916623541131883</v>
      </c>
      <c r="AD11" s="246" t="n"/>
      <c r="AE11" s="239" t="n">
        <v>2.63</v>
      </c>
      <c r="AF11" s="239" t="n">
        <v>2.63</v>
      </c>
      <c r="AG11" s="258" t="n">
        <f aca="false" ca="false" dt2D="false" dtr="false" t="normal">AC11/$AD$10</f>
        <v>6.921759906353446</v>
      </c>
      <c r="AH11" s="258" t="n">
        <f aca="false" ca="false" dt2D="false" dtr="false" t="normal">$AD$4*$AD$6*AE11*AF11*$AD$8-AC11</f>
        <v>-0.0023813541131891824</v>
      </c>
      <c r="AI11" s="64" t="n">
        <f aca="false" ca="false" dt2D="false" dtr="false" t="normal">POWER(AG11, 0.5)</f>
        <v>2.6309237743335414</v>
      </c>
      <c r="AJ11" s="64" t="n">
        <f aca="false" ca="false" dt2D="false" dtr="false" t="normal">AI11</f>
        <v>2.6309237743335414</v>
      </c>
      <c r="AL11" s="75" t="n">
        <f aca="false" ca="false" dt2D="false" dtr="false" t="normal">X11+$C$28</f>
        <v>-167.0233246097583</v>
      </c>
      <c r="AM11" s="0" t="n">
        <f aca="false" ca="false" dt2D="false" dtr="false" t="normal">POWER(10, 0.05*AL11)*1000</f>
        <v>0.000004454857017229137</v>
      </c>
      <c r="AQ11" s="246" t="n">
        <f aca="false" ca="false" dt2D="false" dtr="false" t="normal">V11</f>
        <v>8</v>
      </c>
      <c r="AR11" s="258" t="n">
        <f aca="false" ca="false" dt2D="false" dtr="false" t="normal">W11</f>
        <v>3.125</v>
      </c>
      <c r="AS11" s="260" t="n">
        <f aca="false" ca="false" dt2D="false" dtr="false" t="normal">AE11</f>
        <v>2.63</v>
      </c>
      <c r="AT11" s="260" t="n">
        <f aca="false" ca="false" dt2D="false" dtr="false" t="normal">AF11</f>
        <v>2.63</v>
      </c>
    </row>
    <row outlineLevel="0" r="12">
      <c r="B12" s="84" t="s">
        <v>177</v>
      </c>
      <c r="C12" s="196" t="s"/>
      <c r="D12" s="197" t="s"/>
      <c r="E12" s="103" t="n"/>
      <c r="F12" s="210" t="s"/>
      <c r="G12" s="211" t="s"/>
      <c r="H12" s="212" t="s"/>
      <c r="I12" s="1" t="n"/>
      <c r="J12" s="1" t="n"/>
      <c r="K12" s="1" t="n"/>
      <c r="L12" s="1" t="n"/>
      <c r="R12" s="84" t="str">
        <f aca="false" ca="false" dt2D="false" dtr="false" t="normal">B19</f>
        <v>БГ</v>
      </c>
      <c r="S12" s="204" t="n">
        <f aca="false" ca="false" dt2D="false" dtr="false" t="normal">10*LOG10(G35)+$S$7+170.8</f>
        <v>218.24422272171668</v>
      </c>
      <c r="T12" s="205" t="n">
        <f aca="false" ca="false" dt2D="false" dtr="false" t="normal">$C$24+20*LOG10(G22/1)</f>
        <v>217.41348602475895</v>
      </c>
      <c r="U12" s="206" t="n"/>
      <c r="V12" s="246" t="n">
        <f aca="false" ca="false" dt2D="false" dtr="false" t="normal">V11+1</f>
        <v>9</v>
      </c>
      <c r="W12" s="239" t="n">
        <f aca="false" ca="false" dt2D="false" dtr="false" t="normal">W11+$O$33</f>
        <v>3.5</v>
      </c>
      <c r="X12" s="257" t="n">
        <f aca="false" ca="false" dt2D="false" dtr="false" t="normal">30*LOG10(W12)+2*$G$10*(W12/1000)</f>
        <v>16.39974133050827</v>
      </c>
      <c r="Y12" s="257" t="n">
        <f aca="false" ca="false" dt2D="false" dtr="false" t="normal">$S$10-X12+$S$52</f>
        <v>140.8141824908263</v>
      </c>
      <c r="Z12" s="245" t="n">
        <f aca="false" ca="false" dt2D="false" dtr="false" t="normal">Y12+$C$28</f>
        <v>-41.12401776933481</v>
      </c>
      <c r="AA12" s="258" t="n">
        <f aca="false" ca="false" dt2D="false" dtr="false" t="normal">POWER(10, 0.05*Z12)*1000</f>
        <v>8.786160077492536</v>
      </c>
      <c r="AB12" s="258" t="n">
        <f aca="false" ca="false" dt2D="false" dtr="false" t="normal">AA12*POWER(2, 0.5)</f>
        <v>12.425506742770988</v>
      </c>
      <c r="AC12" s="258" t="n">
        <f aca="false" ca="false" dt2D="false" dtr="false" t="normal">50/AB12</f>
        <v>4.02398075467541</v>
      </c>
      <c r="AD12" s="262" t="s"/>
      <c r="AE12" s="239" t="n">
        <v>2.86</v>
      </c>
      <c r="AF12" s="239" t="n">
        <v>2.86</v>
      </c>
      <c r="AG12" s="258" t="n">
        <f aca="false" ca="false" dt2D="false" dtr="false" t="normal">AC12/$AD$10</f>
        <v>8.212205621786552</v>
      </c>
      <c r="AH12" s="258" t="n">
        <f aca="false" ca="false" dt2D="false" dtr="false" t="normal">$AD$4*$AD$6*AE12*AF12*$AD$8-AC12</f>
        <v>-0.015976754675411264</v>
      </c>
      <c r="AI12" s="64" t="n">
        <f aca="false" ca="false" dt2D="false" dtr="false" t="normal">POWER(AG12, 0.5)</f>
        <v>2.8656946141880772</v>
      </c>
      <c r="AJ12" s="64" t="n">
        <f aca="false" ca="false" dt2D="false" dtr="false" t="normal">AI12</f>
        <v>2.8656946141880772</v>
      </c>
      <c r="AL12" s="75" t="n">
        <f aca="false" ca="false" dt2D="false" dtr="false" t="normal">X12+$C$28</f>
        <v>-165.53845892965285</v>
      </c>
      <c r="AM12" s="0" t="n">
        <f aca="false" ca="false" dt2D="false" dtr="false" t="normal">POWER(10, 0.05*AL12)*1000</f>
        <v>0.000005285390180547006</v>
      </c>
      <c r="AQ12" s="246" t="n">
        <f aca="false" ca="false" dt2D="false" dtr="false" t="normal">V12</f>
        <v>9</v>
      </c>
      <c r="AR12" s="258" t="n">
        <f aca="false" ca="false" dt2D="false" dtr="false" t="normal">W12</f>
        <v>3.5</v>
      </c>
      <c r="AS12" s="260" t="n">
        <f aca="false" ca="false" dt2D="false" dtr="false" t="normal">AE12</f>
        <v>2.86</v>
      </c>
      <c r="AT12" s="260" t="n">
        <f aca="false" ca="false" dt2D="false" dtr="false" t="normal">AF12</f>
        <v>2.86</v>
      </c>
    </row>
    <row outlineLevel="0" r="13">
      <c r="B13" s="95" t="s">
        <v>72</v>
      </c>
      <c r="C13" s="109" t="n">
        <v>0.4</v>
      </c>
      <c r="D13" s="84" t="n"/>
      <c r="E13" s="103" t="n"/>
      <c r="F13" s="213" t="s"/>
      <c r="G13" s="214" t="s"/>
      <c r="H13" s="215" t="s"/>
      <c r="I13" s="1" t="n"/>
      <c r="J13" s="84" t="s">
        <v>93</v>
      </c>
      <c r="K13" s="196" t="s"/>
      <c r="L13" s="197" t="s"/>
      <c r="N13" s="129" t="s">
        <v>178</v>
      </c>
      <c r="O13" s="183" t="s"/>
      <c r="P13" s="184" t="s"/>
      <c r="R13" s="84" t="n">
        <f aca="false" ca="false" dt2D="false" dtr="false" t="normal">B20</f>
        <v>4</v>
      </c>
      <c r="S13" s="204" t="n">
        <f aca="false" ca="false" dt2D="false" dtr="false" t="normal">10*LOG10(G36)+$S$7+170.8</f>
        <v>216.30602246155556</v>
      </c>
      <c r="T13" s="205" t="n">
        <f aca="false" ca="false" dt2D="false" dtr="false" t="normal">$C$24+20*LOG10(G23/1)</f>
        <v>215.47528576459783</v>
      </c>
      <c r="U13" s="206" t="n"/>
      <c r="V13" s="246" t="n">
        <f aca="false" ca="false" dt2D="false" dtr="false" t="normal">V12+1</f>
        <v>10</v>
      </c>
      <c r="W13" s="239" t="n">
        <f aca="false" ca="false" dt2D="false" dtr="false" t="normal">W12+$O$33</f>
        <v>3.875</v>
      </c>
      <c r="X13" s="257" t="n">
        <f aca="false" ca="false" dt2D="false" dtr="false" t="normal">30*LOG10(W13)+2*$G$10*(W13/1000)</f>
        <v>17.734176205269872</v>
      </c>
      <c r="Y13" s="257" t="n">
        <f aca="false" ca="false" dt2D="false" dtr="false" t="normal">$S$10-X13+$S$52</f>
        <v>139.4797476160647</v>
      </c>
      <c r="Z13" s="245" t="n">
        <f aca="false" ca="false" dt2D="false" dtr="false" t="normal">Y13+$C$28</f>
        <v>-42.45845264409641</v>
      </c>
      <c r="AA13" s="258" t="n">
        <f aca="false" ca="false" dt2D="false" dtr="false" t="normal">POWER(10, 0.05*Z13)*1000</f>
        <v>7.534897829175851</v>
      </c>
      <c r="AB13" s="258" t="n">
        <f aca="false" ca="false" dt2D="false" dtr="false" t="normal">AA13*POWER(2, 0.5)</f>
        <v>10.65595470111608</v>
      </c>
      <c r="AC13" s="258" t="n">
        <f aca="false" ca="false" dt2D="false" dtr="false" t="normal">50/AB13</f>
        <v>4.692212138886355</v>
      </c>
      <c r="AD13" s="262" t="s"/>
      <c r="AE13" s="239" t="n">
        <v>3.03</v>
      </c>
      <c r="AF13" s="239" t="n">
        <v>3.16</v>
      </c>
      <c r="AG13" s="258" t="n">
        <f aca="false" ca="false" dt2D="false" dtr="false" t="normal">AC13/$AD$10</f>
        <v>9.5759431405844</v>
      </c>
      <c r="AH13" s="258" t="n">
        <f aca="false" ca="false" dt2D="false" dtr="false" t="normal">$AD$4*$AD$6*AE13*AF13*$AD$8-AC13</f>
        <v>-0.0005601388863567536</v>
      </c>
      <c r="AI13" s="64" t="n">
        <f aca="false" ca="false" dt2D="false" dtr="false" t="normal">POWER(AG13, 0.5)</f>
        <v>3.094502082821144</v>
      </c>
      <c r="AJ13" s="64" t="n">
        <f aca="false" ca="false" dt2D="false" dtr="false" t="normal">AI13</f>
        <v>3.094502082821144</v>
      </c>
      <c r="AL13" s="75" t="n">
        <f aca="false" ca="false" dt2D="false" dtr="false" t="normal">X13+$C$28</f>
        <v>-164.20402405489125</v>
      </c>
      <c r="AM13" s="0" t="n">
        <f aca="false" ca="false" dt2D="false" dtr="false" t="normal">POWER(10, 0.05*AL13)*1000</f>
        <v>0.0000061630940791897275</v>
      </c>
      <c r="AQ13" s="246" t="n">
        <f aca="false" ca="false" dt2D="false" dtr="false" t="normal">V13</f>
        <v>10</v>
      </c>
      <c r="AR13" s="258" t="n">
        <f aca="false" ca="false" dt2D="false" dtr="false" t="normal">W13</f>
        <v>3.875</v>
      </c>
      <c r="AS13" s="260" t="n">
        <f aca="false" ca="false" dt2D="false" dtr="false" t="normal">AE13</f>
        <v>3.03</v>
      </c>
      <c r="AT13" s="260" t="n">
        <f aca="false" ca="false" dt2D="false" dtr="false" t="normal">AF13</f>
        <v>3.16</v>
      </c>
    </row>
    <row outlineLevel="0" r="14">
      <c r="B14" s="47" t="n"/>
      <c r="C14" s="103" t="n"/>
      <c r="D14" s="103" t="n"/>
      <c r="E14" s="103" t="n"/>
      <c r="F14" s="1" t="n"/>
      <c r="G14" s="1" t="n"/>
      <c r="H14" s="1" t="n"/>
      <c r="I14" s="1" t="n"/>
      <c r="J14" s="95" t="s">
        <v>95</v>
      </c>
      <c r="K14" s="192" t="s"/>
      <c r="L14" s="193" t="s"/>
      <c r="N14" s="84" t="s">
        <v>179</v>
      </c>
      <c r="O14" s="196" t="s"/>
      <c r="P14" s="197" t="s"/>
      <c r="R14" s="1" t="n"/>
      <c r="S14" s="165" t="n"/>
      <c r="T14" s="1" t="n"/>
      <c r="U14" s="1" t="n"/>
      <c r="V14" s="246" t="n">
        <f aca="false" ca="false" dt2D="false" dtr="false" t="normal">V13+1</f>
        <v>11</v>
      </c>
      <c r="W14" s="239" t="n">
        <f aca="false" ca="false" dt2D="false" dtr="false" t="normal">W13+$O$33</f>
        <v>4.25</v>
      </c>
      <c r="X14" s="257" t="n">
        <f aca="false" ca="false" dt2D="false" dtr="false" t="normal">30*LOG10(W14)+2*$G$10*(W14/1000)</f>
        <v>18.946017901509343</v>
      </c>
      <c r="Y14" s="257" t="n">
        <f aca="false" ca="false" dt2D="false" dtr="false" t="normal">$S$10-X14+$S$52</f>
        <v>138.26790591982524</v>
      </c>
      <c r="Z14" s="245" t="n">
        <f aca="false" ca="false" dt2D="false" dtr="false" t="normal">Y14+$C$28</f>
        <v>-43.670294340335886</v>
      </c>
      <c r="AA14" s="258" t="n">
        <f aca="false" ca="false" dt2D="false" dtr="false" t="normal">POWER(10, 0.05*Z14)*1000</f>
        <v>6.553680768789091</v>
      </c>
      <c r="AB14" s="258" t="n">
        <f aca="false" ca="false" dt2D="false" dtr="false" t="normal">AA14*POWER(2, 0.5)</f>
        <v>9.268304226685265</v>
      </c>
      <c r="AC14" s="258" t="n">
        <f aca="false" ca="false" dt2D="false" dtr="false" t="normal">50/AB14</f>
        <v>5.394730122910747</v>
      </c>
      <c r="AD14" s="262" t="s"/>
      <c r="AE14" s="239" t="n">
        <v>3.3</v>
      </c>
      <c r="AF14" s="239" t="n">
        <v>3.3</v>
      </c>
      <c r="AG14" s="258" t="n">
        <f aca="false" ca="false" dt2D="false" dtr="false" t="normal">AC14/$AD$10</f>
        <v>11.00965331206275</v>
      </c>
      <c r="AH14" s="258" t="n">
        <f aca="false" ca="false" dt2D="false" dtr="false" t="normal">$AD$4*$AD$6*AE14*AF14*$AD$8-AC14</f>
        <v>-0.058630122910749094</v>
      </c>
      <c r="AI14" s="64" t="n">
        <f aca="false" ca="false" dt2D="false" dtr="false" t="normal">POWER(AG14, 0.5)</f>
        <v>3.3180797627638112</v>
      </c>
      <c r="AJ14" s="64" t="n">
        <f aca="false" ca="false" dt2D="false" dtr="false" t="normal">AI14</f>
        <v>3.3180797627638112</v>
      </c>
      <c r="AL14" s="75" t="n">
        <f aca="false" ca="false" dt2D="false" dtr="false" t="normal">X14+$C$28</f>
        <v>-162.99218235865177</v>
      </c>
      <c r="AM14" s="0" t="n">
        <f aca="false" ca="false" dt2D="false" dtr="false" t="normal">POWER(10, 0.05*AL14)*1000</f>
        <v>0.00000708583250185885</v>
      </c>
      <c r="AQ14" s="246" t="n">
        <f aca="false" ca="false" dt2D="false" dtr="false" t="normal">V14</f>
        <v>11</v>
      </c>
      <c r="AR14" s="258" t="n">
        <f aca="false" ca="false" dt2D="false" dtr="false" t="normal">W14</f>
        <v>4.25</v>
      </c>
      <c r="AS14" s="260" t="n">
        <f aca="false" ca="false" dt2D="false" dtr="false" t="normal">AE14</f>
        <v>3.3</v>
      </c>
      <c r="AT14" s="260" t="n">
        <f aca="false" ca="false" dt2D="false" dtr="false" t="normal">AF14</f>
        <v>3.3</v>
      </c>
    </row>
    <row outlineLevel="0" r="15">
      <c r="B15" s="95" t="s">
        <v>180</v>
      </c>
      <c r="C15" s="192" t="s"/>
      <c r="D15" s="193" t="s"/>
      <c r="E15" s="47" t="n"/>
      <c r="F15" s="175" t="s">
        <v>181</v>
      </c>
      <c r="G15" s="198" t="s"/>
      <c r="H15" s="199" t="s"/>
      <c r="I15" s="103" t="n"/>
      <c r="J15" s="84" t="str">
        <f aca="false" ca="false" dt2D="false" dtr="false" t="normal">B17</f>
        <v>МГ</v>
      </c>
      <c r="K15" s="109" t="n">
        <v>240</v>
      </c>
      <c r="L15" s="84" t="s">
        <v>5</v>
      </c>
      <c r="N15" s="84" t="str">
        <f aca="false" ca="false" dt2D="false" dtr="false" t="normal">B17</f>
        <v>МГ</v>
      </c>
      <c r="O15" s="200" t="n">
        <f aca="false" ca="false" dt2D="false" dtr="false" t="normal">4*$K$25*(K15/1000000)/POWER(RADIANS($K$29), 2)</f>
        <v>21.009960640075164</v>
      </c>
      <c r="P15" s="84" t="s">
        <v>6</v>
      </c>
      <c r="R15" s="129" t="s">
        <v>182</v>
      </c>
      <c r="S15" s="183" t="s"/>
      <c r="T15" s="184" t="s"/>
      <c r="U15" s="12" t="n"/>
      <c r="V15" s="246" t="n">
        <f aca="false" ca="false" dt2D="false" dtr="false" t="normal">V14+1</f>
        <v>12</v>
      </c>
      <c r="W15" s="239" t="n">
        <f aca="false" ca="false" dt2D="false" dtr="false" t="normal">W14+$O$33</f>
        <v>4.625</v>
      </c>
      <c r="X15" s="257" t="n">
        <f aca="false" ca="false" dt2D="false" dtr="false" t="normal">30*LOG10(W15)+2*$G$10*(W15/1000)</f>
        <v>20.056027112251545</v>
      </c>
      <c r="Y15" s="257" t="n">
        <f aca="false" ca="false" dt2D="false" dtr="false" t="normal">$S$10-X15+$S$52</f>
        <v>137.15789670908305</v>
      </c>
      <c r="Z15" s="245" t="n">
        <f aca="false" ca="false" dt2D="false" dtr="false" t="normal">Y15+$C$28</f>
        <v>-44.78030355107808</v>
      </c>
      <c r="AA15" s="258" t="n">
        <f aca="false" ca="false" dt2D="false" dtr="false" t="normal">POWER(10, 0.05*Z15)*1000</f>
        <v>5.767463071354007</v>
      </c>
      <c r="AB15" s="258" t="n">
        <f aca="false" ca="false" dt2D="false" dtr="false" t="normal">AA15*POWER(2, 0.5)</f>
        <v>8.156424495994823</v>
      </c>
      <c r="AC15" s="258" t="n">
        <f aca="false" ca="false" dt2D="false" dtr="false" t="normal">50/AB15</f>
        <v>6.130137050193045</v>
      </c>
      <c r="AD15" s="262" t="s"/>
      <c r="AE15" s="239" t="n">
        <v>3.53</v>
      </c>
      <c r="AF15" s="239" t="n">
        <v>3.53</v>
      </c>
      <c r="AG15" s="258" t="n">
        <f aca="false" ca="false" dt2D="false" dtr="false" t="normal">AC15/$AD$10</f>
        <v>12.510483775904175</v>
      </c>
      <c r="AH15" s="258" t="n">
        <f aca="false" ca="false" dt2D="false" dtr="false" t="normal">$AD$4*$AD$6*AE15*AF15*$AD$8-AC15</f>
        <v>-0.024296050193045815</v>
      </c>
      <c r="AI15" s="64" t="n">
        <f aca="false" ca="false" dt2D="false" dtr="false" t="normal">POWER(AG15, 0.5)</f>
        <v>3.537016224998717</v>
      </c>
      <c r="AJ15" s="64" t="n">
        <f aca="false" ca="false" dt2D="false" dtr="false" t="normal">AI15</f>
        <v>3.537016224998717</v>
      </c>
      <c r="AL15" s="75" t="n">
        <f aca="false" ca="false" dt2D="false" dtr="false" t="normal">X15+$C$28</f>
        <v>-161.88217314790958</v>
      </c>
      <c r="AM15" s="0" t="n">
        <f aca="false" ca="false" dt2D="false" dtr="false" t="normal">POWER(10, 0.05*AL15)*1000</f>
        <v>0.000008051769664368405</v>
      </c>
      <c r="AQ15" s="246" t="n">
        <f aca="false" ca="false" dt2D="false" dtr="false" t="normal">V15</f>
        <v>12</v>
      </c>
      <c r="AR15" s="258" t="n">
        <f aca="false" ca="false" dt2D="false" dtr="false" t="normal">W15</f>
        <v>4.625</v>
      </c>
      <c r="AS15" s="260" t="n">
        <f aca="false" ca="false" dt2D="false" dtr="false" t="normal">AE15</f>
        <v>3.53</v>
      </c>
      <c r="AT15" s="260" t="n">
        <f aca="false" ca="false" dt2D="false" dtr="false" t="normal">AF15</f>
        <v>3.53</v>
      </c>
    </row>
    <row outlineLevel="0" r="16">
      <c r="B16" s="95" t="s">
        <v>183</v>
      </c>
      <c r="C16" s="192" t="s"/>
      <c r="D16" s="193" t="s"/>
      <c r="E16" s="47" t="n"/>
      <c r="F16" s="95" t="s">
        <v>60</v>
      </c>
      <c r="G16" s="216" t="n">
        <f aca="false" ca="false" dt2D="false" dtr="false" t="normal">POWER(PI()*(C9/100)/G7, 2)</f>
        <v>246.74011002723395</v>
      </c>
      <c r="H16" s="84" t="n"/>
      <c r="I16" s="103" t="n"/>
      <c r="J16" s="84" t="str">
        <f aca="false" ca="false" dt2D="false" dtr="false" t="normal">B18</f>
        <v>СГ</v>
      </c>
      <c r="K16" s="109" t="n">
        <v>2000</v>
      </c>
      <c r="L16" s="84" t="s">
        <v>5</v>
      </c>
      <c r="N16" s="84" t="str">
        <f aca="false" ca="false" dt2D="false" dtr="false" t="normal">B18</f>
        <v>СГ</v>
      </c>
      <c r="O16" s="200" t="n">
        <f aca="false" ca="false" dt2D="false" dtr="false" t="normal">4*$K$25*(K16/1000000)/POWER(RADIANS($K$29), 2)</f>
        <v>175.0830053339597</v>
      </c>
      <c r="P16" s="84" t="s">
        <v>6</v>
      </c>
      <c r="R16" s="84" t="s">
        <v>184</v>
      </c>
      <c r="S16" s="217" t="n">
        <v>20</v>
      </c>
      <c r="T16" s="84" t="s">
        <v>167</v>
      </c>
      <c r="U16" s="103" t="n"/>
      <c r="V16" s="246" t="n">
        <f aca="false" ca="false" dt2D="false" dtr="false" t="normal">V15+1</f>
        <v>13</v>
      </c>
      <c r="W16" s="239" t="n">
        <f aca="false" ca="false" dt2D="false" dtr="false" t="normal">W15+$O$33</f>
        <v>5</v>
      </c>
      <c r="X16" s="257" t="n">
        <f aca="false" ca="false" dt2D="false" dtr="false" t="normal">30*LOG10(W16)+2*$G$10*(W16/1000)</f>
        <v>21.080100130080567</v>
      </c>
      <c r="Y16" s="257" t="n">
        <f aca="false" ca="false" dt2D="false" dtr="false" t="normal">$S$10-X16+$S$52</f>
        <v>136.133823691254</v>
      </c>
      <c r="Z16" s="245" t="n">
        <f aca="false" ca="false" dt2D="false" dtr="false" t="normal">Y16+$C$28</f>
        <v>-45.80437656890712</v>
      </c>
      <c r="AA16" s="258" t="n">
        <f aca="false" ca="false" dt2D="false" dtr="false" t="normal">POWER(10, 0.05*Z16)*1000</f>
        <v>5.126030330466131</v>
      </c>
      <c r="AB16" s="258" t="n">
        <f aca="false" ca="false" dt2D="false" dtr="false" t="normal">AA16*POWER(2, 0.5)</f>
        <v>7.249301614481041</v>
      </c>
      <c r="AC16" s="258" t="n">
        <f aca="false" ca="false" dt2D="false" dtr="false" t="normal">50/AB16</f>
        <v>6.897216126326035</v>
      </c>
      <c r="AD16" s="262" t="s"/>
      <c r="AE16" s="239" t="n">
        <v>3.73</v>
      </c>
      <c r="AF16" s="239" t="n">
        <v>3.76</v>
      </c>
      <c r="AG16" s="258" t="n">
        <f aca="false" ca="false" dt2D="false" dtr="false" t="normal">AC16/$AD$10</f>
        <v>14.075951278216401</v>
      </c>
      <c r="AH16" s="258" t="n">
        <f aca="false" ca="false" dt2D="false" dtr="false" t="normal">$AD$4*$AD$6*AE16*AF16*$AD$8-AC16</f>
        <v>-0.025064126326036273</v>
      </c>
      <c r="AI16" s="64" t="n">
        <f aca="false" ca="false" dt2D="false" dtr="false" t="normal">POWER(AG16, 0.5)</f>
        <v>3.7517930750797546</v>
      </c>
      <c r="AJ16" s="64" t="n">
        <f aca="false" ca="false" dt2D="false" dtr="false" t="normal">AI16</f>
        <v>3.7517930750797546</v>
      </c>
      <c r="AL16" s="75" t="n">
        <f aca="false" ca="false" dt2D="false" dtr="false" t="normal">X16+$C$28</f>
        <v>-160.85810013008057</v>
      </c>
      <c r="AM16" s="0" t="n">
        <f aca="false" ca="false" dt2D="false" dtr="false" t="normal">POWER(10, 0.05*AL16)*1000</f>
        <v>0.00000905930734008556</v>
      </c>
      <c r="AQ16" s="246" t="n">
        <f aca="false" ca="false" dt2D="false" dtr="false" t="normal">V16</f>
        <v>13</v>
      </c>
      <c r="AR16" s="258" t="n">
        <f aca="false" ca="false" dt2D="false" dtr="false" t="normal">W16</f>
        <v>5</v>
      </c>
      <c r="AS16" s="260" t="n">
        <f aca="false" ca="false" dt2D="false" dtr="false" t="normal">AE16</f>
        <v>3.73</v>
      </c>
      <c r="AT16" s="260" t="n">
        <f aca="false" ca="false" dt2D="false" dtr="false" t="normal">AF16</f>
        <v>3.76</v>
      </c>
    </row>
    <row outlineLevel="0" r="17">
      <c r="A17" s="1" t="s">
        <v>185</v>
      </c>
      <c r="B17" s="84" t="s">
        <v>13</v>
      </c>
      <c r="C17" s="109" t="n">
        <v>20</v>
      </c>
      <c r="D17" s="84" t="s">
        <v>3</v>
      </c>
      <c r="E17" s="103" t="n"/>
      <c r="I17" s="103" t="n"/>
      <c r="J17" s="84" t="str">
        <f aca="false" ca="false" dt2D="false" dtr="false" t="normal">B19</f>
        <v>БГ</v>
      </c>
      <c r="K17" s="109" t="n">
        <v>17000</v>
      </c>
      <c r="L17" s="84" t="s">
        <v>5</v>
      </c>
      <c r="N17" s="84" t="str">
        <f aca="false" ca="false" dt2D="false" dtr="false" t="normal">B19</f>
        <v>БГ</v>
      </c>
      <c r="O17" s="200" t="n">
        <f aca="false" ca="false" dt2D="false" dtr="false" t="normal">4*$K$25*(K17/1000000)/POWER(RADIANS($K$29), 2)</f>
        <v>1488.2055453386577</v>
      </c>
      <c r="P17" s="84" t="s">
        <v>6</v>
      </c>
      <c r="V17" s="246" t="n">
        <f aca="false" ca="false" dt2D="false" dtr="false" t="normal">V16+1</f>
        <v>14</v>
      </c>
      <c r="W17" s="239" t="n">
        <f aca="false" ca="false" dt2D="false" dtr="false" t="normal">W16+$O$33</f>
        <v>5.375</v>
      </c>
      <c r="X17" s="257" t="n">
        <f aca="false" ca="false" dt2D="false" dtr="false" t="normal">30*LOG10(W17)+2*$G$10*(W17/1000)</f>
        <v>22.03067905762929</v>
      </c>
      <c r="Y17" s="257" t="n">
        <f aca="false" ca="false" dt2D="false" dtr="false" t="normal">$S$10-X17+$S$52</f>
        <v>135.1832447637053</v>
      </c>
      <c r="Z17" s="245" t="n">
        <f aca="false" ca="false" dt2D="false" dtr="false" t="normal">Y17+$C$28</f>
        <v>-46.754955496455835</v>
      </c>
      <c r="AA17" s="258" t="n">
        <f aca="false" ca="false" dt2D="false" dtr="false" t="normal">POWER(10, 0.05*Z17)*1000</f>
        <v>4.594647786933675</v>
      </c>
      <c r="AB17" s="258" t="n">
        <f aca="false" ca="false" dt2D="false" dtr="false" t="normal">AA17*POWER(2, 0.5)</f>
        <v>6.49781321460913</v>
      </c>
      <c r="AC17" s="258" t="n">
        <f aca="false" ca="false" dt2D="false" dtr="false" t="normal">50/AB17</f>
        <v>7.694896474953182</v>
      </c>
      <c r="AD17" s="262" t="s"/>
      <c r="AE17" s="239" t="n">
        <v>3.82</v>
      </c>
      <c r="AF17" s="239" t="n">
        <v>4.09</v>
      </c>
      <c r="AG17" s="258" t="n">
        <f aca="false" ca="false" dt2D="false" dtr="false" t="normal">AC17/$AD$10</f>
        <v>15.703870357047311</v>
      </c>
      <c r="AH17" s="258" t="n">
        <f aca="false" ca="false" dt2D="false" dtr="false" t="normal">$AD$4*$AD$6*AE17*AF17*$AD$8-AC17</f>
        <v>-0.03923447495318211</v>
      </c>
      <c r="AI17" s="64" t="n">
        <f aca="false" ca="false" dt2D="false" dtr="false" t="normal">POWER(AG17, 0.5)</f>
        <v>3.962810916136084</v>
      </c>
      <c r="AJ17" s="64" t="n">
        <f aca="false" ca="false" dt2D="false" dtr="false" t="normal">AI17</f>
        <v>3.962810916136084</v>
      </c>
      <c r="AL17" s="75" t="n">
        <f aca="false" ca="false" dt2D="false" dtr="false" t="normal">X17+$C$28</f>
        <v>-159.90752120253183</v>
      </c>
      <c r="AM17" s="0" t="n">
        <f aca="false" ca="false" dt2D="false" dtr="false" t="normal">POWER(10, 0.05*AL17)*1000</f>
        <v>0.000010107038961801369</v>
      </c>
      <c r="AQ17" s="246" t="n">
        <f aca="false" ca="false" dt2D="false" dtr="false" t="normal">V17</f>
        <v>14</v>
      </c>
      <c r="AR17" s="258" t="n">
        <f aca="false" ca="false" dt2D="false" dtr="false" t="normal">W17</f>
        <v>5.375</v>
      </c>
      <c r="AS17" s="260" t="n">
        <f aca="false" ca="false" dt2D="false" dtr="false" t="normal">AE17</f>
        <v>3.82</v>
      </c>
      <c r="AT17" s="260" t="n">
        <f aca="false" ca="false" dt2D="false" dtr="false" t="normal">AF17</f>
        <v>4.09</v>
      </c>
    </row>
    <row outlineLevel="0" r="18">
      <c r="A18" s="1" t="s"/>
      <c r="B18" s="84" t="s">
        <v>14</v>
      </c>
      <c r="C18" s="109" t="n">
        <v>200</v>
      </c>
      <c r="D18" s="84" t="s">
        <v>3</v>
      </c>
      <c r="E18" s="103" t="n"/>
      <c r="F18" s="129" t="s">
        <v>97</v>
      </c>
      <c r="G18" s="183" t="s"/>
      <c r="H18" s="184" t="s"/>
      <c r="I18" s="103" t="n"/>
      <c r="J18" s="84" t="n">
        <f aca="false" ca="false" dt2D="false" dtr="false" t="normal">B20</f>
        <v>4</v>
      </c>
      <c r="K18" s="109" t="n">
        <v>960</v>
      </c>
      <c r="L18" s="84" t="s">
        <v>5</v>
      </c>
      <c r="N18" s="84" t="n">
        <f aca="false" ca="false" dt2D="false" dtr="false" t="normal">B20</f>
        <v>4</v>
      </c>
      <c r="O18" s="200" t="n">
        <f aca="false" ca="false" dt2D="false" dtr="false" t="normal">4*$K$25*(K18/1000000)/POWER(RADIANS($K$29), 2)</f>
        <v>84.03984256030066</v>
      </c>
      <c r="P18" s="84" t="s">
        <v>6</v>
      </c>
      <c r="R18" s="129" t="s">
        <v>186</v>
      </c>
      <c r="S18" s="183" t="s"/>
      <c r="T18" s="184" t="s"/>
      <c r="U18" s="12" t="n"/>
      <c r="V18" s="246" t="n">
        <f aca="false" ca="false" dt2D="false" dtr="false" t="normal">V17+1</f>
        <v>15</v>
      </c>
      <c r="W18" s="239" t="n">
        <f aca="false" ca="false" dt2D="false" dtr="false" t="normal">W17+$O$33</f>
        <v>5.75</v>
      </c>
      <c r="X18" s="257" t="n">
        <f aca="false" ca="false" dt2D="false" dtr="false" t="normal">30*LOG10(W18)+2*$G$10*(W18/1000)</f>
        <v>22.917685340688912</v>
      </c>
      <c r="Y18" s="257" t="n">
        <f aca="false" ca="false" dt2D="false" dtr="false" t="normal">$S$10-X18+$S$52</f>
        <v>134.29623848064568</v>
      </c>
      <c r="Z18" s="245" t="n">
        <f aca="false" ca="false" dt2D="false" dtr="false" t="normal">Y18+$C$28</f>
        <v>-47.64196177951544</v>
      </c>
      <c r="AA18" s="258" t="n">
        <f aca="false" ca="false" dt2D="false" dtr="false" t="normal">POWER(10, 0.05*Z18)*1000</f>
        <v>4.148603324386575</v>
      </c>
      <c r="AB18" s="258" t="n">
        <f aca="false" ca="false" dt2D="false" dtr="false" t="normal">AA18*POWER(2, 0.5)</f>
        <v>5.867011086253603</v>
      </c>
      <c r="AC18" s="258" t="n">
        <f aca="false" ca="false" dt2D="false" dtr="false" t="normal">50/AB18</f>
        <v>8.522226950814856</v>
      </c>
      <c r="AD18" s="262" t="s"/>
      <c r="AE18" s="239" t="n">
        <v>4.17</v>
      </c>
      <c r="AF18" s="239" t="n">
        <v>4.17</v>
      </c>
      <c r="AG18" s="258" t="n">
        <f aca="false" ca="false" dt2D="false" dtr="false" t="normal">AC18/$AD$10</f>
        <v>17.392299899622156</v>
      </c>
      <c r="AH18" s="258" t="n">
        <f aca="false" ca="false" dt2D="false" dtr="false" t="normal">$AD$4*$AD$6*AE18*AF18*$AD$8-AC18</f>
        <v>-0.0016659508148588742</v>
      </c>
      <c r="AI18" s="64" t="n">
        <f aca="false" ca="false" dt2D="false" dtr="false" t="normal">POWER(AG18, 0.5)</f>
        <v>4.170407641900508</v>
      </c>
      <c r="AJ18" s="64" t="n">
        <f aca="false" ca="false" dt2D="false" dtr="false" t="normal">AI18</f>
        <v>4.170407641900508</v>
      </c>
      <c r="AL18" s="75" t="n">
        <f aca="false" ca="false" dt2D="false" dtr="false" t="normal">X18+$C$28</f>
        <v>-159.02051491947222</v>
      </c>
      <c r="AM18" s="0" t="n">
        <f aca="false" ca="false" dt2D="false" dtr="false" t="normal">POWER(10, 0.05*AL18)*1000</f>
        <v>0.000011193715225872947</v>
      </c>
      <c r="AQ18" s="246" t="n">
        <f aca="false" ca="false" dt2D="false" dtr="false" t="normal">V18</f>
        <v>15</v>
      </c>
      <c r="AR18" s="258" t="n">
        <f aca="false" ca="false" dt2D="false" dtr="false" t="normal">W18</f>
        <v>5.75</v>
      </c>
      <c r="AS18" s="260" t="n">
        <f aca="false" ca="false" dt2D="false" dtr="false" t="normal">AE18</f>
        <v>4.17</v>
      </c>
      <c r="AT18" s="260" t="n">
        <f aca="false" ca="false" dt2D="false" dtr="false" t="normal">AF18</f>
        <v>4.17</v>
      </c>
    </row>
    <row outlineLevel="0" r="19">
      <c r="A19" s="1" t="s"/>
      <c r="B19" s="84" t="s">
        <v>15</v>
      </c>
      <c r="C19" s="109" t="n">
        <v>300</v>
      </c>
      <c r="D19" s="84" t="s">
        <v>3</v>
      </c>
      <c r="E19" s="103" t="n"/>
      <c r="F19" s="84" t="s">
        <v>187</v>
      </c>
      <c r="G19" s="196" t="s"/>
      <c r="H19" s="197" t="s"/>
      <c r="I19" s="103" t="n"/>
      <c r="R19" s="84" t="s">
        <v>188</v>
      </c>
      <c r="S19" s="109" t="n">
        <v>-25</v>
      </c>
      <c r="T19" s="84" t="s">
        <v>167</v>
      </c>
      <c r="U19" s="103" t="n"/>
      <c r="V19" s="246" t="n">
        <f aca="false" ca="false" dt2D="false" dtr="false" t="normal">V18+1</f>
        <v>16</v>
      </c>
      <c r="W19" s="239" t="n">
        <f aca="false" ca="false" dt2D="false" dtr="false" t="normal">W18+$O$33</f>
        <v>6.125</v>
      </c>
      <c r="X19" s="257" t="n">
        <f aca="false" ca="false" dt2D="false" dtr="false" t="normal">30*LOG10(W19)+2*$G$10*(W19/1000)</f>
        <v>23.7491577910971</v>
      </c>
      <c r="Y19" s="257" t="n">
        <f aca="false" ca="false" dt2D="false" dtr="false" t="normal">$S$10-X19+$S$52</f>
        <v>133.46476603023748</v>
      </c>
      <c r="Z19" s="245" t="n">
        <f aca="false" ca="false" dt2D="false" dtr="false" t="normal">Y19+$C$28</f>
        <v>-48.47343422992364</v>
      </c>
      <c r="AA19" s="258" t="n">
        <f aca="false" ca="false" dt2D="false" dtr="false" t="normal">POWER(10, 0.05*Z19)*1000</f>
        <v>3.7698866163904854</v>
      </c>
      <c r="AB19" s="258" t="n">
        <f aca="false" ca="false" dt2D="false" dtr="false" t="normal">AA19*POWER(2, 0.5)</f>
        <v>5.331424781508242</v>
      </c>
      <c r="AC19" s="258" t="n">
        <f aca="false" ca="false" dt2D="false" dtr="false" t="normal">50/AB19</f>
        <v>9.37835607723892</v>
      </c>
      <c r="AD19" s="262" t="s"/>
      <c r="AE19" s="239" t="n">
        <v>4.33</v>
      </c>
      <c r="AF19" s="239" t="n">
        <v>4.41</v>
      </c>
      <c r="AG19" s="258" t="n">
        <f aca="false" ca="false" dt2D="false" dtr="false" t="normal">AC19/$AD$10</f>
        <v>19.139502198446777</v>
      </c>
      <c r="AH19" s="258" t="n">
        <f aca="false" ca="false" dt2D="false" dtr="false" t="normal">$AD$4*$AD$6*AE19*AF19*$AD$8-AC19</f>
        <v>-0.021659077238920688</v>
      </c>
      <c r="AI19" s="64" t="n">
        <f aca="false" ca="false" dt2D="false" dtr="false" t="normal">POWER(AG19, 0.5)</f>
        <v>4.374871677940598</v>
      </c>
      <c r="AJ19" s="64" t="n">
        <f aca="false" ca="false" dt2D="false" dtr="false" t="normal">AI19</f>
        <v>4.374871677940598</v>
      </c>
      <c r="AL19" s="75" t="n">
        <f aca="false" ca="false" dt2D="false" dtr="false" t="normal">X19+$C$28</f>
        <v>-158.18904246906402</v>
      </c>
      <c r="AM19" s="0" t="n">
        <f aca="false" ca="false" dt2D="false" dtr="false" t="normal">POWER(10, 0.05*AL19)*1000</f>
        <v>0.000012318217740658713</v>
      </c>
      <c r="AQ19" s="246" t="n">
        <f aca="false" ca="false" dt2D="false" dtr="false" t="normal">V19</f>
        <v>16</v>
      </c>
      <c r="AR19" s="258" t="n">
        <f aca="false" ca="false" dt2D="false" dtr="false" t="normal">W19</f>
        <v>6.125</v>
      </c>
      <c r="AS19" s="260" t="n">
        <f aca="false" ca="false" dt2D="false" dtr="false" t="normal">AE19</f>
        <v>4.33</v>
      </c>
      <c r="AT19" s="260" t="n">
        <f aca="false" ca="false" dt2D="false" dtr="false" t="normal">AF19</f>
        <v>4.41</v>
      </c>
    </row>
    <row outlineLevel="0" r="20">
      <c r="A20" s="1" t="s"/>
      <c r="B20" s="84" t="n">
        <v>4</v>
      </c>
      <c r="C20" s="109" t="n">
        <v>240</v>
      </c>
      <c r="D20" s="84" t="s">
        <v>3</v>
      </c>
      <c r="E20" s="103" t="n"/>
      <c r="F20" s="84" t="str">
        <f aca="false" ca="false" dt2D="false" dtr="false" t="normal">B17</f>
        <v>МГ</v>
      </c>
      <c r="G20" s="218" t="n">
        <f aca="false" ca="false" dt2D="false" dtr="false" t="normal">C17/POWER(2, 0.5)</f>
        <v>14.14213562373095</v>
      </c>
      <c r="H20" s="84" t="s">
        <v>3</v>
      </c>
      <c r="I20" s="103" t="n"/>
      <c r="V20" s="246" t="n">
        <f aca="false" ca="false" dt2D="false" dtr="false" t="normal">V19+1</f>
        <v>17</v>
      </c>
      <c r="W20" s="239" t="n">
        <f aca="false" ca="false" dt2D="false" dtr="false" t="normal">W19+$O$33</f>
        <v>6.5</v>
      </c>
      <c r="X20" s="257" t="n">
        <f aca="false" ca="false" dt2D="false" dtr="false" t="normal">30*LOG10(W20)+2*$G$10*(W20/1000)</f>
        <v>24.53170069928567</v>
      </c>
      <c r="Y20" s="257" t="n">
        <f aca="false" ca="false" dt2D="false" dtr="false" t="normal">$S$10-X20+$S$52</f>
        <v>132.68222312204892</v>
      </c>
      <c r="Z20" s="245" t="n">
        <f aca="false" ca="false" dt2D="false" dtr="false" t="normal">Y20+$C$28</f>
        <v>-49.2559771381122</v>
      </c>
      <c r="AA20" s="258" t="n">
        <f aca="false" ca="false" dt2D="false" dtr="false" t="normal">POWER(10, 0.05*Z20)*1000</f>
        <v>3.4450945305910587</v>
      </c>
      <c r="AB20" s="258" t="n">
        <f aca="false" ca="false" dt2D="false" dtr="false" t="normal">AA20*POWER(2, 0.5)</f>
        <v>4.872099408819247</v>
      </c>
      <c r="AC20" s="258" t="n">
        <f aca="false" ca="false" dt2D="false" dtr="false" t="normal">50/AB20</f>
        <v>10.262516382463858</v>
      </c>
      <c r="AD20" s="262" t="s"/>
      <c r="AE20" s="239" t="n">
        <v>4.58</v>
      </c>
      <c r="AF20" s="239" t="n">
        <v>4.58</v>
      </c>
      <c r="AG20" s="258" t="n">
        <f aca="false" ca="false" dt2D="false" dtr="false" t="normal">AC20/$AD$10</f>
        <v>20.94391098462012</v>
      </c>
      <c r="AH20" s="258" t="n">
        <f aca="false" ca="false" dt2D="false" dtr="false" t="normal">$AD$4*$AD$6*AE20*AF20*$AD$8-AC20</f>
        <v>0.015919617536141573</v>
      </c>
      <c r="AI20" s="64" t="n">
        <f aca="false" ca="false" dt2D="false" dtr="false" t="normal">POWER(AG20, 0.5)</f>
        <v>4.576451789828024</v>
      </c>
      <c r="AJ20" s="64" t="n">
        <f aca="false" ca="false" dt2D="false" dtr="false" t="normal">AI20</f>
        <v>4.576451789828024</v>
      </c>
      <c r="AL20" s="75" t="n">
        <f aca="false" ca="false" dt2D="false" dtr="false" t="normal">X20+$C$28</f>
        <v>-157.40649956087546</v>
      </c>
      <c r="AM20" s="0" t="n">
        <f aca="false" ca="false" dt2D="false" dtr="false" t="normal">POWER(10, 0.05*AL20)*1000</f>
        <v>0.000013479538452701305</v>
      </c>
      <c r="AQ20" s="246" t="n">
        <f aca="false" ca="false" dt2D="false" dtr="false" t="normal">V20</f>
        <v>17</v>
      </c>
      <c r="AR20" s="258" t="n">
        <f aca="false" ca="false" dt2D="false" dtr="false" t="normal">W20</f>
        <v>6.5</v>
      </c>
      <c r="AS20" s="260" t="n">
        <f aca="false" ca="false" dt2D="false" dtr="false" t="normal">AE20</f>
        <v>4.58</v>
      </c>
      <c r="AT20" s="260" t="n">
        <f aca="false" ca="false" dt2D="false" dtr="false" t="normal">AF20</f>
        <v>4.58</v>
      </c>
    </row>
    <row outlineLevel="0" r="21">
      <c r="A21" s="1" t="n"/>
      <c r="B21" s="103" t="n"/>
      <c r="C21" s="103" t="n"/>
      <c r="D21" s="103" t="n"/>
      <c r="E21" s="103" t="n"/>
      <c r="F21" s="84" t="str">
        <f aca="false" ca="false" dt2D="false" dtr="false" t="normal">B18</f>
        <v>СГ</v>
      </c>
      <c r="G21" s="218" t="n">
        <f aca="false" ca="false" dt2D="false" dtr="false" t="normal">C18/POWER(2, 0.5)</f>
        <v>141.42135623730948</v>
      </c>
      <c r="H21" s="84" t="s">
        <v>3</v>
      </c>
      <c r="I21" s="103" t="n"/>
      <c r="N21" s="84" t="s">
        <v>189</v>
      </c>
      <c r="O21" s="196" t="s"/>
      <c r="P21" s="197" t="s"/>
      <c r="R21" s="129" t="s">
        <v>190</v>
      </c>
      <c r="S21" s="183" t="s"/>
      <c r="T21" s="184" t="s"/>
      <c r="U21" s="12" t="n"/>
      <c r="V21" s="246" t="n">
        <f aca="false" ca="false" dt2D="false" dtr="false" t="normal">V20+1</f>
        <v>18</v>
      </c>
      <c r="W21" s="239" t="n">
        <f aca="false" ca="false" dt2D="false" dtr="false" t="normal">W20+$O$33</f>
        <v>6.875</v>
      </c>
      <c r="X21" s="257" t="n">
        <f aca="false" ca="false" dt2D="false" dtr="false" t="normal">30*LOG10(W21)+2*$G$10*(W21/1000)</f>
        <v>25.270806075069007</v>
      </c>
      <c r="Y21" s="257" t="n">
        <f aca="false" ca="false" dt2D="false" dtr="false" t="normal">$S$10-X21+$S$52</f>
        <v>131.94311774626559</v>
      </c>
      <c r="Z21" s="245" t="n">
        <f aca="false" ca="false" dt2D="false" dtr="false" t="normal">Y21+$C$28</f>
        <v>-49.99508251389554</v>
      </c>
      <c r="AA21" s="258" t="n">
        <f aca="false" ca="false" dt2D="false" dtr="false" t="normal">POWER(10, 0.05*Z21)*1000</f>
        <v>3.164068479514426</v>
      </c>
      <c r="AB21" s="258" t="n">
        <f aca="false" ca="false" dt2D="false" dtr="false" t="normal">AA21*POWER(2, 0.5)</f>
        <v>4.4746685560065185</v>
      </c>
      <c r="AC21" s="258" t="n">
        <f aca="false" ca="false" dt2D="false" dtr="false" t="normal">50/AB21</f>
        <v>11.174011968525154</v>
      </c>
      <c r="AD21" s="262" t="s"/>
      <c r="AE21" s="239" t="n">
        <v>4.74</v>
      </c>
      <c r="AF21" s="239" t="n">
        <v>4.85</v>
      </c>
      <c r="AG21" s="258" t="n">
        <f aca="false" ca="false" dt2D="false" dtr="false" t="normal">AC21/$AD$10</f>
        <v>22.804106058214604</v>
      </c>
      <c r="AH21" s="258" t="n">
        <f aca="false" ca="false" dt2D="false" dtr="false" t="normal">$AD$4*$AD$6*AE21*AF21*$AD$8-AC21</f>
        <v>0.09059803147484402</v>
      </c>
      <c r="AI21" s="64" t="n">
        <f aca="false" ca="false" dt2D="false" dtr="false" t="normal">POWER(AG21, 0.5)</f>
        <v>4.7753644948019</v>
      </c>
      <c r="AJ21" s="64" t="n">
        <f aca="false" ca="false" dt2D="false" dtr="false" t="normal">AI21</f>
        <v>4.7753644948019</v>
      </c>
      <c r="AL21" s="75" t="n">
        <f aca="false" ca="false" dt2D="false" dtr="false" t="normal">X21+$C$28</f>
        <v>-156.66739418509212</v>
      </c>
      <c r="AM21" s="0" t="n">
        <f aca="false" ca="false" dt2D="false" dtr="false" t="normal">POWER(10, 0.05*AL21)*1000</f>
        <v>0.000014676763318795106</v>
      </c>
      <c r="AQ21" s="246" t="n">
        <f aca="false" ca="false" dt2D="false" dtr="false" t="normal">V21</f>
        <v>18</v>
      </c>
      <c r="AR21" s="258" t="n">
        <f aca="false" ca="false" dt2D="false" dtr="false" t="normal">W21</f>
        <v>6.875</v>
      </c>
      <c r="AS21" s="260" t="n">
        <f aca="false" ca="false" dt2D="false" dtr="false" t="normal">AE21</f>
        <v>4.74</v>
      </c>
      <c r="AT21" s="260" t="n">
        <f aca="false" ca="false" dt2D="false" dtr="false" t="normal">AF21</f>
        <v>4.85</v>
      </c>
    </row>
    <row outlineLevel="0" r="22">
      <c r="A22" s="1" t="n"/>
      <c r="B22" s="84" t="s">
        <v>191</v>
      </c>
      <c r="C22" s="196" t="s"/>
      <c r="D22" s="197" t="s"/>
      <c r="E22" s="103" t="n"/>
      <c r="F22" s="84" t="str">
        <f aca="false" ca="false" dt2D="false" dtr="false" t="normal">B19</f>
        <v>БГ</v>
      </c>
      <c r="G22" s="218" t="n">
        <f aca="false" ca="false" dt2D="false" dtr="false" t="normal">C19/POWER(2, 0.5)</f>
        <v>212.13203435596424</v>
      </c>
      <c r="H22" s="84" t="s">
        <v>3</v>
      </c>
      <c r="I22" s="103" t="n"/>
      <c r="N22" s="84" t="s">
        <v>109</v>
      </c>
      <c r="O22" s="109" t="n">
        <v>0.5</v>
      </c>
      <c r="P22" s="84" t="s">
        <v>110</v>
      </c>
      <c r="R22" s="84" t="s">
        <v>192</v>
      </c>
      <c r="S22" s="200" t="n">
        <f aca="false" ca="false" dt2D="false" dtr="false" t="normal">20*LOG10(O22*1000000)</f>
        <v>113.97940008672037</v>
      </c>
      <c r="T22" s="84" t="s">
        <v>167</v>
      </c>
      <c r="U22" s="103" t="n"/>
      <c r="V22" s="246" t="n">
        <f aca="false" ca="false" dt2D="false" dtr="false" t="normal">V21+1</f>
        <v>19</v>
      </c>
      <c r="W22" s="239" t="n">
        <f aca="false" ca="false" dt2D="false" dtr="false" t="normal">W21+$O$33</f>
        <v>7.25</v>
      </c>
      <c r="X22" s="257" t="n">
        <f aca="false" ca="false" dt2D="false" dtr="false" t="normal">30*LOG10(W22)+2*$G$10*(W22/1000)</f>
        <v>25.97109019712981</v>
      </c>
      <c r="Y22" s="257" t="n">
        <f aca="false" ca="false" dt2D="false" dtr="false" t="normal">$S$10-X22+$S$52</f>
        <v>131.24283362420476</v>
      </c>
      <c r="Z22" s="245" t="n">
        <f aca="false" ca="false" dt2D="false" dtr="false" t="normal">Y22+$C$28</f>
        <v>-50.69536663595636</v>
      </c>
      <c r="AA22" s="258" t="n">
        <f aca="false" ca="false" dt2D="false" dtr="false" t="normal">POWER(10, 0.05*Z22)*1000</f>
        <v>2.9189836890212777</v>
      </c>
      <c r="AB22" s="258" t="n">
        <f aca="false" ca="false" dt2D="false" dtr="false" t="normal">AA22*POWER(2, 0.5)</f>
        <v>4.12806632135974</v>
      </c>
      <c r="AC22" s="258" t="n">
        <f aca="false" ca="false" dt2D="false" dtr="false" t="normal">50/AB22</f>
        <v>12.112208503358188</v>
      </c>
      <c r="AD22" s="262" t="s"/>
      <c r="AE22" s="239" t="n">
        <v>4.96</v>
      </c>
      <c r="AF22" s="239" t="n">
        <v>4.96</v>
      </c>
      <c r="AG22" s="258" t="n">
        <f aca="false" ca="false" dt2D="false" dtr="false" t="normal">AC22/$AD$10</f>
        <v>24.718792863996306</v>
      </c>
      <c r="AH22" s="258" t="n">
        <f aca="false" ca="false" dt2D="false" dtr="false" t="normal">$AD$4*$AD$6*AE22*AF22*$AD$8-AC22</f>
        <v>-0.05742450335818994</v>
      </c>
      <c r="AI22" s="64" t="n">
        <f aca="false" ca="false" dt2D="false" dtr="false" t="normal">POWER(AG22, 0.5)</f>
        <v>4.971799761051958</v>
      </c>
      <c r="AJ22" s="64" t="n">
        <f aca="false" ca="false" dt2D="false" dtr="false" t="normal">AI22</f>
        <v>4.971799761051958</v>
      </c>
      <c r="AL22" s="75" t="n">
        <f aca="false" ca="false" dt2D="false" dtr="false" t="normal">X22+$C$28</f>
        <v>-155.96711006303133</v>
      </c>
      <c r="AM22" s="0" t="n">
        <f aca="false" ca="false" dt2D="false" dtr="false" t="normal">POWER(10, 0.05*AL22)*1000</f>
        <v>0.000015909059160883335</v>
      </c>
      <c r="AQ22" s="246" t="n">
        <f aca="false" ca="false" dt2D="false" dtr="false" t="normal">V22</f>
        <v>19</v>
      </c>
      <c r="AR22" s="258" t="n">
        <f aca="false" ca="false" dt2D="false" dtr="false" t="normal">W22</f>
        <v>7.25</v>
      </c>
      <c r="AS22" s="260" t="n">
        <f aca="false" ca="false" dt2D="false" dtr="false" t="normal">AE22</f>
        <v>4.96</v>
      </c>
      <c r="AT22" s="260" t="n">
        <f aca="false" ca="false" dt2D="false" dtr="false" t="normal">AF22</f>
        <v>4.96</v>
      </c>
    </row>
    <row outlineLevel="0" r="23">
      <c r="B23" s="84" t="s">
        <v>79</v>
      </c>
      <c r="C23" s="109" t="n">
        <v>350</v>
      </c>
      <c r="D23" s="84" t="s">
        <v>80</v>
      </c>
      <c r="E23" s="1" t="n"/>
      <c r="F23" s="84" t="n">
        <f aca="false" ca="false" dt2D="false" dtr="false" t="normal">B20</f>
        <v>4</v>
      </c>
      <c r="G23" s="218" t="n">
        <f aca="false" ca="false" dt2D="false" dtr="false" t="normal">C20/POWER(2, 0.5)</f>
        <v>169.70562748477138</v>
      </c>
      <c r="H23" s="84" t="s">
        <v>3</v>
      </c>
      <c r="I23" s="1" t="n"/>
      <c r="N23" s="84" t="s">
        <v>193</v>
      </c>
      <c r="O23" s="84" t="n"/>
      <c r="P23" s="84" t="n"/>
      <c r="R23" s="86" t="s">
        <v>194</v>
      </c>
      <c r="S23" s="140" t="s"/>
      <c r="T23" s="135" t="s"/>
      <c r="U23" s="121" t="n"/>
      <c r="V23" s="246" t="n">
        <f aca="false" ca="false" dt2D="false" dtr="false" t="normal">V22+1</f>
        <v>20</v>
      </c>
      <c r="W23" s="239" t="n">
        <f aca="false" ca="false" dt2D="false" dtr="false" t="normal">W22+$O$33</f>
        <v>7.625</v>
      </c>
      <c r="X23" s="257" t="n">
        <f aca="false" ca="false" dt2D="false" dtr="false" t="normal">30*LOG10(W23)+2*$G$10*(W23/1000)</f>
        <v>26.636470440564704</v>
      </c>
      <c r="Y23" s="257" t="n">
        <f aca="false" ca="false" dt2D="false" dtr="false" t="normal">$S$10-X23+$S$52</f>
        <v>130.5774533807699</v>
      </c>
      <c r="Z23" s="245" t="n">
        <f aca="false" ca="false" dt2D="false" dtr="false" t="normal">Y23+$C$28</f>
        <v>-51.36074687939123</v>
      </c>
      <c r="AA23" s="258" t="n">
        <f aca="false" ca="false" dt2D="false" dtr="false" t="normal">POWER(10, 0.05*Z23)*1000</f>
        <v>2.7037258670318405</v>
      </c>
      <c r="AB23" s="258" t="n">
        <f aca="false" ca="false" dt2D="false" dtr="false" t="normal">AA23*POWER(2, 0.5)</f>
        <v>3.8236457900953846</v>
      </c>
      <c r="AC23" s="258" t="n">
        <f aca="false" ca="false" dt2D="false" dtr="false" t="normal">50/AB23</f>
        <v>13.076525061374134</v>
      </c>
      <c r="AD23" s="262" t="s"/>
      <c r="AE23" s="239" t="n">
        <v>5.06</v>
      </c>
      <c r="AF23" s="239" t="n">
        <v>5.3</v>
      </c>
      <c r="AG23" s="258" t="n">
        <f aca="false" ca="false" dt2D="false" dtr="false" t="normal">AC23/$AD$10</f>
        <v>26.686785839539052</v>
      </c>
      <c r="AH23" s="258" t="n">
        <f aca="false" ca="false" dt2D="false" dtr="false" t="normal">$AD$4*$AD$6*AE23*AF23*$AD$8-AC23</f>
        <v>0.06429493862586355</v>
      </c>
      <c r="AI23" s="64" t="n">
        <f aca="false" ca="false" dt2D="false" dtr="false" t="normal">POWER(AG23, 0.5)</f>
        <v>5.165925458186466</v>
      </c>
      <c r="AJ23" s="64" t="n">
        <f aca="false" ca="false" dt2D="false" dtr="false" t="normal">AI23</f>
        <v>5.165925458186466</v>
      </c>
      <c r="AL23" s="75" t="n">
        <f aca="false" ca="false" dt2D="false" dtr="false" t="normal">X23+$C$28</f>
        <v>-155.30172981959643</v>
      </c>
      <c r="AM23" s="0" t="n">
        <f aca="false" ca="false" dt2D="false" dtr="false" t="normal">POWER(10, 0.05*AL23)*1000</f>
        <v>0.000017175662948874763</v>
      </c>
      <c r="AQ23" s="246" t="n">
        <f aca="false" ca="false" dt2D="false" dtr="false" t="normal">V23</f>
        <v>20</v>
      </c>
      <c r="AR23" s="258" t="n">
        <f aca="false" ca="false" dt2D="false" dtr="false" t="normal">W23</f>
        <v>7.625</v>
      </c>
      <c r="AS23" s="260" t="n">
        <f aca="false" ca="false" dt2D="false" dtr="false" t="normal">AE23</f>
        <v>5.06</v>
      </c>
      <c r="AT23" s="260" t="n">
        <f aca="false" ca="false" dt2D="false" dtr="false" t="normal">AF23</f>
        <v>5.3</v>
      </c>
    </row>
    <row outlineLevel="0" r="24">
      <c r="B24" s="84" t="s">
        <v>84</v>
      </c>
      <c r="C24" s="200" t="n">
        <f aca="false" ca="false" dt2D="false" dtr="false" t="normal">20*LOG10(C23*POWER(10, 6))</f>
        <v>170.8813608870055</v>
      </c>
      <c r="D24" s="84" t="s">
        <v>195</v>
      </c>
      <c r="E24" s="1" t="n"/>
      <c r="I24" s="1" t="n"/>
      <c r="J24" s="84" t="s">
        <v>99</v>
      </c>
      <c r="K24" s="196" t="s"/>
      <c r="L24" s="197" t="s"/>
      <c r="N24" s="95" t="s">
        <v>196</v>
      </c>
      <c r="O24" s="109" t="n">
        <v>1</v>
      </c>
      <c r="P24" s="84" t="s">
        <v>47</v>
      </c>
      <c r="R24" s="219" t="s">
        <v>197</v>
      </c>
      <c r="S24" s="220" t="n">
        <f aca="false" ca="false" dt2D="false" dtr="false" t="normal">S22+20*LOG10(O26/C7)</f>
        <v>80</v>
      </c>
      <c r="T24" s="219" t="s">
        <v>167</v>
      </c>
      <c r="U24" s="121" t="n"/>
      <c r="V24" s="246" t="n">
        <f aca="false" ca="false" dt2D="false" dtr="false" t="normal">V23+1</f>
        <v>21</v>
      </c>
      <c r="W24" s="239" t="n">
        <f aca="false" ca="false" dt2D="false" dtr="false" t="normal">W23+$O$33</f>
        <v>8</v>
      </c>
      <c r="X24" s="257" t="n">
        <f aca="false" ca="false" dt2D="false" dtr="false" t="normal">30*LOG10(W24)+2*$G$10*(W24/1000)</f>
        <v>27.270299609758307</v>
      </c>
      <c r="Y24" s="257" t="n">
        <f aca="false" ca="false" dt2D="false" dtr="false" t="normal">$S$10-X24+$S$52</f>
        <v>129.9436242115763</v>
      </c>
      <c r="Z24" s="245" t="n">
        <f aca="false" ca="false" dt2D="false" dtr="false" t="normal">Y24+$C$28</f>
        <v>-51.99457604858483</v>
      </c>
      <c r="AA24" s="258" t="n">
        <f aca="false" ca="false" dt2D="false" dtr="false" t="normal">POWER(10, 0.05*Z24)*1000</f>
        <v>2.5134554826164237</v>
      </c>
      <c r="AB24" s="258" t="n">
        <f aca="false" ca="false" dt2D="false" dtr="false" t="normal">AA24*POWER(2, 0.5)</f>
        <v>3.55456283193716</v>
      </c>
      <c r="AC24" s="258" t="n">
        <f aca="false" ca="false" dt2D="false" dtr="false" t="normal">50/AB24</f>
        <v>14.066427396010068</v>
      </c>
      <c r="AD24" s="262" t="s"/>
      <c r="AE24" s="239" t="n">
        <v>5.3</v>
      </c>
      <c r="AF24" s="239" t="n">
        <v>5.41</v>
      </c>
      <c r="AG24" s="258" t="n">
        <f aca="false" ca="false" dt2D="false" dtr="false" t="normal">AC24/$AD$10</f>
        <v>28.706994685734838</v>
      </c>
      <c r="AH24" s="258" t="n">
        <f aca="false" ca="false" dt2D="false" dtr="false" t="normal">$AD$4*$AD$6*AE24*AF24*$AD$8-AC24</f>
        <v>-0.016657396010071324</v>
      </c>
      <c r="AI24" s="64" t="n">
        <f aca="false" ca="false" dt2D="false" dtr="false" t="normal">POWER(AG24, 0.5)</f>
        <v>5.357890880349733</v>
      </c>
      <c r="AJ24" s="64" t="n">
        <f aca="false" ca="false" dt2D="false" dtr="false" t="normal">AI24</f>
        <v>5.357890880349733</v>
      </c>
      <c r="AL24" s="75" t="n">
        <f aca="false" ca="false" dt2D="false" dtr="false" t="normal">X24+$C$28</f>
        <v>-154.66790065040283</v>
      </c>
      <c r="AM24" s="0" t="n">
        <f aca="false" ca="false" dt2D="false" dtr="false" t="normal">POWER(10, 0.05*AL24)*1000</f>
        <v>0.00001847587296431937</v>
      </c>
      <c r="AQ24" s="246" t="n">
        <f aca="false" ca="false" dt2D="false" dtr="false" t="normal">V24</f>
        <v>21</v>
      </c>
      <c r="AR24" s="258" t="n">
        <f aca="false" ca="false" dt2D="false" dtr="false" t="normal">W24</f>
        <v>8</v>
      </c>
      <c r="AS24" s="260" t="n">
        <f aca="false" ca="false" dt2D="false" dtr="false" t="normal">AE24</f>
        <v>5.3</v>
      </c>
      <c r="AT24" s="260" t="n">
        <f aca="false" ca="false" dt2D="false" dtr="false" t="normal">AF24</f>
        <v>5.41</v>
      </c>
    </row>
    <row outlineLevel="0" r="25">
      <c r="E25" s="1" t="n"/>
      <c r="F25" s="129" t="s">
        <v>102</v>
      </c>
      <c r="G25" s="183" t="s"/>
      <c r="H25" s="184" t="s"/>
      <c r="I25" s="1" t="n"/>
      <c r="J25" s="84" t="s">
        <v>100</v>
      </c>
      <c r="K25" s="109" t="n">
        <v>1500</v>
      </c>
      <c r="L25" s="84" t="s">
        <v>101</v>
      </c>
      <c r="N25" s="84" t="s">
        <v>198</v>
      </c>
      <c r="O25" s="196" t="s"/>
      <c r="P25" s="197" t="s"/>
      <c r="R25" s="86" t="s">
        <v>199</v>
      </c>
      <c r="S25" s="140" t="s"/>
      <c r="T25" s="135" t="s"/>
      <c r="U25" s="121" t="n"/>
      <c r="V25" s="246" t="n">
        <f aca="false" ca="false" dt2D="false" dtr="false" t="normal">V24+1</f>
        <v>22</v>
      </c>
      <c r="W25" s="239" t="n">
        <f aca="false" ca="false" dt2D="false" dtr="false" t="normal">W24+$O$33</f>
        <v>8.375</v>
      </c>
      <c r="X25" s="257" t="n">
        <f aca="false" ca="false" dt2D="false" dtr="false" t="normal">30*LOG10(W25)+2*$G$10*(W25/1000)</f>
        <v>27.875469471266484</v>
      </c>
      <c r="Y25" s="257" t="n">
        <f aca="false" ca="false" dt2D="false" dtr="false" t="normal">$S$10-X25+$S$52</f>
        <v>129.3384543500681</v>
      </c>
      <c r="Z25" s="245" t="n">
        <f aca="false" ca="false" dt2D="false" dtr="false" t="normal">Y25+$C$28</f>
        <v>-52.59974591009302</v>
      </c>
      <c r="AA25" s="258" t="n">
        <f aca="false" ca="false" dt2D="false" dtr="false" t="normal">POWER(10, 0.05*Z25)*1000</f>
        <v>2.3442973924742234</v>
      </c>
      <c r="AB25" s="258" t="n">
        <f aca="false" ca="false" dt2D="false" dtr="false" t="normal">AA25*POWER(2, 0.5)</f>
        <v>3.3153371666729297</v>
      </c>
      <c r="AC25" s="258" t="n">
        <f aca="false" ca="false" dt2D="false" dtr="false" t="normal">50/AB25</f>
        <v>15.081422336955535</v>
      </c>
      <c r="AD25" s="262" t="s"/>
      <c r="AE25" s="239" t="n">
        <v>5.41</v>
      </c>
      <c r="AF25" s="239" t="n">
        <v>5.68</v>
      </c>
      <c r="AG25" s="258" t="n">
        <f aca="false" ca="false" dt2D="false" dtr="false" t="normal">AC25/$AD$10</f>
        <v>30.778412932562322</v>
      </c>
      <c r="AH25" s="258" t="n">
        <f aca="false" ca="false" dt2D="false" dtr="false" t="normal">$AD$4*$AD$6*AE25*AF25*$AD$8-AC25</f>
        <v>-0.024310336955537082</v>
      </c>
      <c r="AI25" s="64" t="n">
        <f aca="false" ca="false" dt2D="false" dtr="false" t="normal">POWER(AG25, 0.5)</f>
        <v>5.5478295695309825</v>
      </c>
      <c r="AJ25" s="64" t="n">
        <f aca="false" ca="false" dt2D="false" dtr="false" t="normal">AI25</f>
        <v>5.5478295695309825</v>
      </c>
      <c r="AL25" s="75" t="n">
        <f aca="false" ca="false" dt2D="false" dtr="false" t="normal">X25+$C$28</f>
        <v>-154.06273078889464</v>
      </c>
      <c r="AM25" s="0" t="n">
        <f aca="false" ca="false" dt2D="false" dtr="false" t="normal">POWER(10, 0.05*AL25)*1000</f>
        <v>0.00001980904144131694</v>
      </c>
      <c r="AQ25" s="246" t="n">
        <f aca="false" ca="false" dt2D="false" dtr="false" t="normal">V25</f>
        <v>22</v>
      </c>
      <c r="AR25" s="258" t="n">
        <f aca="false" ca="false" dt2D="false" dtr="false" t="normal">W25</f>
        <v>8.375</v>
      </c>
      <c r="AS25" s="260" t="n">
        <f aca="false" ca="false" dt2D="false" dtr="false" t="normal">AE25</f>
        <v>5.41</v>
      </c>
      <c r="AT25" s="260" t="n">
        <f aca="false" ca="false" dt2D="false" dtr="false" t="normal">AF25</f>
        <v>5.68</v>
      </c>
    </row>
    <row outlineLevel="0" r="26">
      <c r="B26" s="84" t="s">
        <v>200</v>
      </c>
      <c r="C26" s="196" t="s"/>
      <c r="D26" s="197" t="s"/>
      <c r="E26" s="1" t="n"/>
      <c r="F26" s="84" t="s">
        <v>201</v>
      </c>
      <c r="G26" s="196" t="s"/>
      <c r="H26" s="197" t="s"/>
      <c r="I26" s="1" t="n"/>
      <c r="N26" s="86" t="s">
        <v>42</v>
      </c>
      <c r="O26" s="221" t="n">
        <v>1</v>
      </c>
      <c r="P26" s="86" t="s">
        <v>43</v>
      </c>
      <c r="R26" s="84" t="s">
        <v>202</v>
      </c>
      <c r="S26" s="200" t="n">
        <f aca="false" ca="false" dt2D="false" dtr="false" t="normal">S24+10*LOG10(O29*1000)</f>
        <v>121.13943352306836</v>
      </c>
      <c r="T26" s="84" t="s">
        <v>167</v>
      </c>
      <c r="U26" s="103" t="n"/>
      <c r="V26" s="246" t="n">
        <f aca="false" ca="false" dt2D="false" dtr="false" t="normal">V25+1</f>
        <v>23</v>
      </c>
      <c r="W26" s="239" t="n">
        <f aca="false" ca="false" dt2D="false" dtr="false" t="normal">W25+$O$33</f>
        <v>8.75</v>
      </c>
      <c r="X26" s="257" t="n">
        <f aca="false" ca="false" dt2D="false" dtr="false" t="normal">30*LOG10(W26)+2*$G$10*(W26/1000)</f>
        <v>28.4544915906694</v>
      </c>
      <c r="Y26" s="257" t="n">
        <f aca="false" ca="false" dt2D="false" dtr="false" t="normal">$S$10-X26+$S$52</f>
        <v>128.7594322306652</v>
      </c>
      <c r="Z26" s="245" t="n">
        <f aca="false" ca="false" dt2D="false" dtr="false" t="normal">Y26+$C$28</f>
        <v>-53.17876802949593</v>
      </c>
      <c r="AA26" s="258" t="n">
        <f aca="false" ca="false" dt2D="false" dtr="false" t="normal">POWER(10, 0.05*Z26)*1000</f>
        <v>2.1931159757511303</v>
      </c>
      <c r="AB26" s="258" t="n">
        <f aca="false" ca="false" dt2D="false" dtr="false" t="normal">AA26*POWER(2, 0.5)</f>
        <v>3.1015343567643523</v>
      </c>
      <c r="AC26" s="258" t="n">
        <f aca="false" ca="false" dt2D="false" dtr="false" t="normal">50/AB26</f>
        <v>16.121053081663117</v>
      </c>
      <c r="AD26" s="262" t="s"/>
      <c r="AE26" s="239" t="n">
        <v>5.68</v>
      </c>
      <c r="AF26" s="239" t="n">
        <v>5.86</v>
      </c>
      <c r="AG26" s="258" t="n">
        <f aca="false" ca="false" dt2D="false" dtr="false" t="normal">AC26/$AD$10</f>
        <v>32.900108329924734</v>
      </c>
      <c r="AH26" s="258" t="n">
        <f aca="false" ca="false" dt2D="false" dtr="false" t="normal">$AD$4*$AD$6*AE26*AF26*$AD$8-AC26</f>
        <v>0.18849891833688304</v>
      </c>
      <c r="AI26" s="64" t="n">
        <f aca="false" ca="false" dt2D="false" dtr="false" t="normal">POWER(AG26, 0.5)</f>
        <v>5.735861603100683</v>
      </c>
      <c r="AJ26" s="64" t="n">
        <f aca="false" ca="false" dt2D="false" dtr="false" t="normal">AI26</f>
        <v>5.735861603100683</v>
      </c>
      <c r="AL26" s="75" t="n">
        <f aca="false" ca="false" dt2D="false" dtr="false" t="normal">X26+$C$28</f>
        <v>-153.48370866949173</v>
      </c>
      <c r="AM26" s="0" t="n">
        <f aca="false" ca="false" dt2D="false" dtr="false" t="normal">POWER(10, 0.05*AL26)*1000</f>
        <v>0.000021174568382042916</v>
      </c>
      <c r="AQ26" s="246" t="n">
        <f aca="false" ca="false" dt2D="false" dtr="false" t="normal">V26</f>
        <v>23</v>
      </c>
      <c r="AR26" s="258" t="n">
        <f aca="false" ca="false" dt2D="false" dtr="false" t="normal">W26</f>
        <v>8.75</v>
      </c>
      <c r="AS26" s="260" t="n">
        <f aca="false" ca="false" dt2D="false" dtr="false" t="normal">AE26</f>
        <v>5.68</v>
      </c>
      <c r="AT26" s="260" t="n">
        <f aca="false" ca="false" dt2D="false" dtr="false" t="normal">AF26</f>
        <v>5.86</v>
      </c>
    </row>
    <row outlineLevel="0" r="27">
      <c r="B27" s="86" t="s">
        <v>87</v>
      </c>
      <c r="C27" s="221" t="n">
        <v>800</v>
      </c>
      <c r="D27" s="86" t="s">
        <v>88</v>
      </c>
      <c r="E27" s="1" t="n"/>
      <c r="F27" s="84" t="str">
        <f aca="false" ca="false" dt2D="false" dtr="false" t="normal">B17</f>
        <v>МГ</v>
      </c>
      <c r="G27" s="218" t="n">
        <f aca="false" ca="false" dt2D="false" dtr="false" t="normal">POWER(G20, 2)/$C$11</f>
        <v>2.4999999999999996</v>
      </c>
      <c r="H27" s="84" t="s">
        <v>107</v>
      </c>
      <c r="I27" s="1" t="n"/>
      <c r="R27" s="86" t="s">
        <v>203</v>
      </c>
      <c r="S27" s="140" t="s"/>
      <c r="T27" s="135" t="s"/>
      <c r="U27" s="121" t="n"/>
      <c r="V27" s="246" t="n">
        <f aca="false" ca="false" dt2D="false" dtr="false" t="normal">V26+1</f>
        <v>24</v>
      </c>
      <c r="W27" s="239" t="n">
        <f aca="false" ca="false" dt2D="false" dtr="false" t="normal">W26+$O$33</f>
        <v>9.125</v>
      </c>
      <c r="X27" s="257" t="n">
        <f aca="false" ca="false" dt2D="false" dtr="false" t="normal">30*LOG10(W27)+2*$G$10*(W27/1000)</f>
        <v>29.00956119385537</v>
      </c>
      <c r="Y27" s="257" t="n">
        <f aca="false" ca="false" dt2D="false" dtr="false" t="normal">$S$10-X27+$S$52</f>
        <v>128.2043626274792</v>
      </c>
      <c r="Z27" s="245" t="n">
        <f aca="false" ca="false" dt2D="false" dtr="false" t="normal">Y27+$C$28</f>
        <v>-53.73383763268191</v>
      </c>
      <c r="AA27" s="258" t="n">
        <f aca="false" ca="false" dt2D="false" dtr="false" t="normal">POWER(10, 0.05*Z27)*1000</f>
        <v>2.057349703662628</v>
      </c>
      <c r="AB27" s="258" t="n">
        <f aca="false" ca="false" dt2D="false" dtr="false" t="normal">AA27*POWER(2, 0.5)</f>
        <v>2.9095318534639567</v>
      </c>
      <c r="AC27" s="258" t="n">
        <f aca="false" ca="false" dt2D="false" dtr="false" t="normal">50/AB27</f>
        <v>17.184895205897906</v>
      </c>
      <c r="AD27" s="262" t="s"/>
      <c r="AE27" s="239" t="n">
        <v>5.86</v>
      </c>
      <c r="AF27" s="239" t="n">
        <v>6</v>
      </c>
      <c r="AG27" s="258" t="n">
        <f aca="false" ca="false" dt2D="false" dtr="false" t="normal">AC27/$AD$10</f>
        <v>35.0712147059141</v>
      </c>
      <c r="AH27" s="258" t="n">
        <f aca="false" ca="false" dt2D="false" dtr="false" t="normal">$AD$4*$AD$6*AE27*AF27*$AD$8-AC27</f>
        <v>0.043504794102094735</v>
      </c>
      <c r="AI27" s="64" t="n">
        <f aca="false" ca="false" dt2D="false" dtr="false" t="normal">POWER(AG27, 0.5)</f>
        <v>5.922095465788617</v>
      </c>
      <c r="AJ27" s="64" t="n">
        <f aca="false" ca="false" dt2D="false" dtr="false" t="normal">AI27</f>
        <v>5.922095465788617</v>
      </c>
      <c r="AL27" s="75" t="n">
        <f aca="false" ca="false" dt2D="false" dtr="false" t="normal">X27+$C$28</f>
        <v>-152.92863906630575</v>
      </c>
      <c r="AM27" s="0" t="n">
        <f aca="false" ca="false" dt2D="false" dtr="false" t="normal">POWER(10, 0.05*AL27)*1000</f>
        <v>0.00002257189631671303</v>
      </c>
      <c r="AQ27" s="246" t="n">
        <f aca="false" ca="false" dt2D="false" dtr="false" t="normal">V27</f>
        <v>24</v>
      </c>
      <c r="AR27" s="258" t="n">
        <f aca="false" ca="false" dt2D="false" dtr="false" t="normal">W27</f>
        <v>9.125</v>
      </c>
      <c r="AS27" s="260" t="n">
        <f aca="false" ca="false" dt2D="false" dtr="false" t="normal">AE27</f>
        <v>5.86</v>
      </c>
      <c r="AT27" s="260" t="n">
        <f aca="false" ca="false" dt2D="false" dtr="false" t="normal">AF27</f>
        <v>6</v>
      </c>
    </row>
    <row outlineLevel="0" r="28">
      <c r="B28" s="86" t="s">
        <v>204</v>
      </c>
      <c r="C28" s="222" t="n">
        <f aca="false" ca="false" dt2D="false" dtr="false" t="normal">20*LOG10(C27*POWER(10, -12))</f>
        <v>-181.93820026016112</v>
      </c>
      <c r="D28" s="86" t="s">
        <v>205</v>
      </c>
      <c r="E28" s="1" t="n"/>
      <c r="F28" s="84" t="str">
        <f aca="false" ca="false" dt2D="false" dtr="false" t="normal">B18</f>
        <v>СГ</v>
      </c>
      <c r="G28" s="218" t="n">
        <f aca="false" ca="false" dt2D="false" dtr="false" t="normal">POWER(G21, 2)/$C$11</f>
        <v>249.99999999999991</v>
      </c>
      <c r="H28" s="84" t="s">
        <v>107</v>
      </c>
      <c r="I28" s="1" t="n"/>
      <c r="J28" s="84" t="s">
        <v>206</v>
      </c>
      <c r="K28" s="196" t="s"/>
      <c r="L28" s="197" t="s"/>
      <c r="N28" s="84" t="s">
        <v>111</v>
      </c>
      <c r="O28" s="196" t="s"/>
      <c r="P28" s="197" t="s"/>
      <c r="R28" s="84" t="s">
        <v>207</v>
      </c>
      <c r="S28" s="223" t="n">
        <f aca="false" ca="false" dt2D="false" dtr="false" t="normal">S26-S7</f>
        <v>97.2170359824653</v>
      </c>
      <c r="T28" s="84" t="s">
        <v>167</v>
      </c>
      <c r="U28" s="103" t="n"/>
      <c r="V28" s="246" t="n">
        <f aca="false" ca="false" dt2D="false" dtr="false" t="normal">V27+1</f>
        <v>25</v>
      </c>
      <c r="W28" s="239" t="n">
        <f aca="false" ca="false" dt2D="false" dtr="false" t="normal">W27+$O$33</f>
        <v>9.5</v>
      </c>
      <c r="X28" s="257" t="n">
        <f aca="false" ca="false" dt2D="false" dtr="false" t="normal">30*LOG10(W28)+2*$G$10*(W28/1000)</f>
        <v>29.54260815866543</v>
      </c>
      <c r="Y28" s="257" t="n">
        <f aca="false" ca="false" dt2D="false" dtr="false" t="normal">$S$10-X28+$S$52</f>
        <v>127.67131566266914</v>
      </c>
      <c r="Z28" s="245" t="n">
        <f aca="false" ca="false" dt2D="false" dtr="false" t="normal">Y28+$C$28</f>
        <v>-54.26688459749198</v>
      </c>
      <c r="AA28" s="258" t="n">
        <f aca="false" ca="false" dt2D="false" dtr="false" t="normal">POWER(10, 0.05*Z28)*1000</f>
        <v>1.9348877280357597</v>
      </c>
      <c r="AB28" s="258" t="n">
        <f aca="false" ca="false" dt2D="false" dtr="false" t="normal">AA28*POWER(2, 0.5)</f>
        <v>2.736344466657436</v>
      </c>
      <c r="AC28" s="258" t="n">
        <f aca="false" ca="false" dt2D="false" dtr="false" t="normal">50/AB28</f>
        <v>18.27255325828081</v>
      </c>
      <c r="AD28" s="262" t="s"/>
      <c r="AE28" s="239" t="n">
        <v>5.86</v>
      </c>
      <c r="AF28" s="239" t="n">
        <v>6.34</v>
      </c>
      <c r="AG28" s="258" t="n">
        <f aca="false" ca="false" dt2D="false" dtr="false" t="normal">AC28/$AD$10</f>
        <v>37.290925016899614</v>
      </c>
      <c r="AH28" s="258" t="n">
        <f aca="false" ca="false" dt2D="false" dtr="false" t="normal">$AD$4*$AD$6*AE28*AF28*$AD$8-AC28</f>
        <v>-0.06787725828080937</v>
      </c>
      <c r="AI28" s="64" t="n">
        <f aca="false" ca="false" dt2D="false" dtr="false" t="normal">POWER(AG28, 0.5)</f>
        <v>6.106629595521544</v>
      </c>
      <c r="AJ28" s="64" t="n">
        <f aca="false" ca="false" dt2D="false" dtr="false" t="normal">AI28</f>
        <v>6.106629595521544</v>
      </c>
      <c r="AL28" s="75" t="n">
        <f aca="false" ca="false" dt2D="false" dtr="false" t="normal">X28+$C$28</f>
        <v>-152.3955921014957</v>
      </c>
      <c r="AM28" s="0" t="n">
        <f aca="false" ca="false" dt2D="false" dtr="false" t="normal">POWER(10, 0.05*AL28)*1000</f>
        <v>0.00002400050583060739</v>
      </c>
      <c r="AQ28" s="246" t="n">
        <f aca="false" ca="false" dt2D="false" dtr="false" t="normal">V28</f>
        <v>25</v>
      </c>
      <c r="AR28" s="258" t="n">
        <f aca="false" ca="false" dt2D="false" dtr="false" t="normal">W28</f>
        <v>9.5</v>
      </c>
      <c r="AS28" s="260" t="n">
        <f aca="false" ca="false" dt2D="false" dtr="false" t="normal">AE28</f>
        <v>5.86</v>
      </c>
      <c r="AT28" s="260" t="n">
        <f aca="false" ca="false" dt2D="false" dtr="false" t="normal">AF28</f>
        <v>6.34</v>
      </c>
    </row>
    <row outlineLevel="0" r="29">
      <c r="E29" s="1" t="n"/>
      <c r="F29" s="84" t="str">
        <f aca="false" ca="false" dt2D="false" dtr="false" t="normal">B19</f>
        <v>БГ</v>
      </c>
      <c r="G29" s="218" t="n">
        <f aca="false" ca="false" dt2D="false" dtr="false" t="normal">POWER(G22, 2)/$C$11</f>
        <v>562.4999999999999</v>
      </c>
      <c r="H29" s="84" t="s">
        <v>107</v>
      </c>
      <c r="I29" s="1" t="n"/>
      <c r="J29" s="95" t="s">
        <v>208</v>
      </c>
      <c r="K29" s="109" t="n">
        <v>15</v>
      </c>
      <c r="L29" s="84" t="s">
        <v>209</v>
      </c>
      <c r="N29" s="89" t="s">
        <v>196</v>
      </c>
      <c r="O29" s="221" t="n">
        <v>13</v>
      </c>
      <c r="P29" s="86" t="s">
        <v>43</v>
      </c>
      <c r="R29" s="86" t="s">
        <v>210</v>
      </c>
      <c r="S29" s="140" t="s"/>
      <c r="T29" s="135" t="s"/>
      <c r="U29" s="121" t="n"/>
      <c r="V29" s="246" t="n">
        <f aca="false" ca="false" dt2D="false" dtr="false" t="normal">V28+1</f>
        <v>26</v>
      </c>
      <c r="W29" s="239" t="n">
        <f aca="false" ca="false" dt2D="false" dtr="false" t="normal">W28+$O$33</f>
        <v>9.875</v>
      </c>
      <c r="X29" s="257" t="n">
        <f aca="false" ca="false" dt2D="false" dtr="false" t="normal">30*LOG10(W29)+2*$G$10*(W29/1000)</f>
        <v>30.055338128954936</v>
      </c>
      <c r="Y29" s="257" t="n">
        <f aca="false" ca="false" dt2D="false" dtr="false" t="normal">$S$10-X29+$S$52</f>
        <v>127.15858569237966</v>
      </c>
      <c r="Z29" s="245" t="n">
        <f aca="false" ca="false" dt2D="false" dtr="false" t="normal">Y29+$C$28</f>
        <v>-54.779614567781465</v>
      </c>
      <c r="AA29" s="258" t="n">
        <f aca="false" ca="false" dt2D="false" dtr="false" t="normal">POWER(10, 0.05*Z29)*1000</f>
        <v>1.8239766386190648</v>
      </c>
      <c r="AB29" s="258" t="n">
        <f aca="false" ca="false" dt2D="false" dtr="false" t="normal">AA29*POWER(2, 0.5)</f>
        <v>2.579492499786771</v>
      </c>
      <c r="AC29" s="258" t="n">
        <f aca="false" ca="false" dt2D="false" dtr="false" t="normal">50/AB29</f>
        <v>19.3836578335208</v>
      </c>
      <c r="AD29" s="262" t="s"/>
      <c r="AE29" s="239" t="n">
        <v>6</v>
      </c>
      <c r="AF29" s="239" t="n">
        <v>6.54</v>
      </c>
      <c r="AG29" s="258" t="n">
        <f aca="false" ca="false" dt2D="false" dtr="false" t="normal">AC29/$AD$10</f>
        <v>39.55848537453225</v>
      </c>
      <c r="AH29" s="258" t="n">
        <f aca="false" ca="false" dt2D="false" dtr="false" t="normal">$AD$4*$AD$6*AE29*AF29*$AD$8-AC29</f>
        <v>-0.15605783352080493</v>
      </c>
      <c r="AI29" s="64" t="n">
        <f aca="false" ca="false" dt2D="false" dtr="false" t="normal">POWER(AG29, 0.5)</f>
        <v>6.289553670534361</v>
      </c>
      <c r="AJ29" s="64" t="n">
        <f aca="false" ca="false" dt2D="false" dtr="false" t="normal">AI29</f>
        <v>6.289553670534361</v>
      </c>
      <c r="AL29" s="75" t="n">
        <f aca="false" ca="false" dt2D="false" dtr="false" t="normal">X29+$C$28</f>
        <v>-151.8828621312062</v>
      </c>
      <c r="AM29" s="0" t="n">
        <f aca="false" ca="false" dt2D="false" dtr="false" t="normal">POWER(10, 0.05*AL29)*1000</f>
        <v>0.0000254599117198407</v>
      </c>
      <c r="AQ29" s="246" t="n">
        <f aca="false" ca="false" dt2D="false" dtr="false" t="normal">V29</f>
        <v>26</v>
      </c>
      <c r="AR29" s="258" t="n">
        <f aca="false" ca="false" dt2D="false" dtr="false" t="normal">W29</f>
        <v>9.875</v>
      </c>
      <c r="AS29" s="260" t="n">
        <f aca="false" ca="false" dt2D="false" dtr="false" t="normal">AE29</f>
        <v>6</v>
      </c>
      <c r="AT29" s="260" t="n">
        <f aca="false" ca="false" dt2D="false" dtr="false" t="normal">AF29</f>
        <v>6.54</v>
      </c>
    </row>
    <row outlineLevel="0" r="30">
      <c r="E30" s="1" t="n"/>
      <c r="F30" s="84" t="n">
        <f aca="false" ca="false" dt2D="false" dtr="false" t="normal">B20</f>
        <v>4</v>
      </c>
      <c r="G30" s="218" t="n">
        <f aca="false" ca="false" dt2D="false" dtr="false" t="normal">POWER(G23, 2)/$C$11</f>
        <v>359.9999999999999</v>
      </c>
      <c r="H30" s="84" t="s">
        <v>107</v>
      </c>
      <c r="I30" s="1" t="n"/>
      <c r="V30" s="246" t="n">
        <f aca="false" ca="false" dt2D="false" dtr="false" t="normal">V29+1</f>
        <v>27</v>
      </c>
      <c r="W30" s="239" t="n">
        <f aca="false" ca="false" dt2D="false" dtr="false" t="normal">W29+$O$33</f>
        <v>10.25</v>
      </c>
      <c r="X30" s="257" t="n">
        <f aca="false" ca="false" dt2D="false" dtr="false" t="normal">30*LOG10(W30)+2*$G$10*(W30/1000)</f>
        <v>30.549265961753196</v>
      </c>
      <c r="Y30" s="257" t="n">
        <f aca="false" ca="false" dt2D="false" dtr="false" t="normal">$S$10-X30+$S$52</f>
        <v>126.66465785958138</v>
      </c>
      <c r="Z30" s="245" t="n">
        <f aca="false" ca="false" dt2D="false" dtr="false" t="normal">Y30+$C$28</f>
        <v>-55.27354240057974</v>
      </c>
      <c r="AA30" s="258" t="n">
        <f aca="false" ca="false" dt2D="false" dtr="false" t="normal">POWER(10, 0.05*Z30)*1000</f>
        <v>1.7231491889828274</v>
      </c>
      <c r="AB30" s="258" t="n">
        <f aca="false" ca="false" dt2D="false" dtr="false" t="normal">AA30*POWER(2, 0.5)</f>
        <v>2.436900953051714</v>
      </c>
      <c r="AC30" s="258" t="n">
        <f aca="false" ca="false" dt2D="false" dtr="false" t="normal">50/AB30</f>
        <v>20.517863041329335</v>
      </c>
      <c r="AD30" s="262" t="s"/>
      <c r="AE30" s="239" t="n">
        <v>6.18</v>
      </c>
      <c r="AF30" s="239" t="n">
        <v>6.72</v>
      </c>
      <c r="AG30" s="258" t="n">
        <f aca="false" ca="false" dt2D="false" dtr="false" t="normal">AC30/$AD$10</f>
        <v>41.87318988026395</v>
      </c>
      <c r="AH30" s="258" t="n">
        <f aca="false" ca="false" dt2D="false" dtr="false" t="normal">$AD$4*$AD$6*AE30*AF30*$AD$8-AC30</f>
        <v>-0.16835904132933877</v>
      </c>
      <c r="AI30" s="64" t="n">
        <f aca="false" ca="false" dt2D="false" dtr="false" t="normal">POWER(AG30, 0.5)</f>
        <v>6.4709496892082194</v>
      </c>
      <c r="AJ30" s="64" t="n">
        <f aca="false" ca="false" dt2D="false" dtr="false" t="normal">AI30</f>
        <v>6.4709496892082194</v>
      </c>
      <c r="AL30" s="75" t="n">
        <f aca="false" ca="false" dt2D="false" dtr="false" t="normal">X30+$C$28</f>
        <v>-151.38893429840792</v>
      </c>
      <c r="AM30" s="0" t="n">
        <f aca="false" ca="false" dt2D="false" dtr="false" t="normal">POWER(10, 0.05*AL30)*1000</f>
        <v>0.000026949659666848482</v>
      </c>
      <c r="AQ30" s="246" t="n">
        <f aca="false" ca="false" dt2D="false" dtr="false" t="normal">V30</f>
        <v>27</v>
      </c>
      <c r="AR30" s="258" t="n">
        <f aca="false" ca="false" dt2D="false" dtr="false" t="normal">W30</f>
        <v>10.25</v>
      </c>
      <c r="AS30" s="260" t="n">
        <f aca="false" ca="false" dt2D="false" dtr="false" t="normal">AE30</f>
        <v>6.18</v>
      </c>
      <c r="AT30" s="260" t="n">
        <f aca="false" ca="false" dt2D="false" dtr="false" t="normal">AF30</f>
        <v>6.72</v>
      </c>
    </row>
    <row outlineLevel="0" r="31">
      <c r="E31" s="1" t="n"/>
      <c r="F31" s="129" t="s">
        <v>211</v>
      </c>
      <c r="G31" s="183" t="s"/>
      <c r="H31" s="184" t="s"/>
      <c r="I31" s="1" t="n"/>
      <c r="J31" s="84" t="s">
        <v>212</v>
      </c>
      <c r="K31" s="196" t="s"/>
      <c r="L31" s="197" t="s"/>
      <c r="N31" s="84" t="s">
        <v>4</v>
      </c>
      <c r="O31" s="196" t="s"/>
      <c r="P31" s="197" t="s"/>
      <c r="R31" s="84" t="s">
        <v>189</v>
      </c>
      <c r="S31" s="196" t="s"/>
      <c r="T31" s="197" t="s"/>
      <c r="U31" s="103" t="n"/>
      <c r="V31" s="246" t="n">
        <f aca="false" ca="false" dt2D="false" dtr="false" t="normal">V30+1</f>
        <v>28</v>
      </c>
      <c r="W31" s="239" t="n">
        <f aca="false" ca="false" dt2D="false" dtr="false" t="normal">W30+$O$33</f>
        <v>10.625</v>
      </c>
      <c r="X31" s="257" t="n">
        <f aca="false" ca="false" dt2D="false" dtr="false" t="normal">30*LOG10(W31)+2*$G$10*(W31/1000)</f>
        <v>31.025743161670473</v>
      </c>
      <c r="Y31" s="257" t="n">
        <f aca="false" ca="false" dt2D="false" dtr="false" t="normal">$S$10-X31+$S$52</f>
        <v>126.18818065966411</v>
      </c>
      <c r="Z31" s="245" t="n">
        <f aca="false" ca="false" dt2D="false" dtr="false" t="normal">Y31+$C$28</f>
        <v>-55.75001960049701</v>
      </c>
      <c r="AA31" s="258" t="n">
        <f aca="false" ca="false" dt2D="false" dtr="false" t="normal">POWER(10, 0.05*Z31)*1000</f>
        <v>1.6311692283425179</v>
      </c>
      <c r="AB31" s="258" t="n">
        <f aca="false" ca="false" dt2D="false" dtr="false" t="normal">AA31*POWER(2, 0.5)</f>
        <v>2.306821645247645</v>
      </c>
      <c r="AC31" s="258" t="n">
        <f aca="false" ca="false" dt2D="false" dtr="false" t="normal">50/AB31</f>
        <v>21.67484430493643</v>
      </c>
      <c r="AD31" s="262" t="s"/>
      <c r="AE31" s="239" t="n"/>
      <c r="AF31" s="239" t="n"/>
      <c r="AG31" s="258" t="n">
        <f aca="false" ca="false" dt2D="false" dtr="false" t="normal">AC31/$AD$10</f>
        <v>44.23437613252333</v>
      </c>
      <c r="AH31" s="258" t="n">
        <f aca="false" ca="false" dt2D="false" dtr="false" t="normal">$AD$4*$AD$6*AE31*AF31*$AD$8-AC31</f>
        <v>-21.67484430493643</v>
      </c>
      <c r="AI31" s="64" t="n">
        <f aca="false" ca="false" dt2D="false" dtr="false" t="normal">POWER(AG31, 0.5)</f>
        <v>6.650892882352213</v>
      </c>
      <c r="AJ31" s="64" t="n">
        <f aca="false" ca="false" dt2D="false" dtr="false" t="normal">AI31</f>
        <v>6.650892882352213</v>
      </c>
      <c r="AL31" s="75" t="n">
        <f aca="false" ca="false" dt2D="false" dtr="false" t="normal">X31+$C$28</f>
        <v>-150.91245709849065</v>
      </c>
      <c r="AM31" s="0" t="n">
        <f aca="false" ca="false" dt2D="false" dtr="false" t="normal">POWER(10, 0.05*AL31)*1000</f>
        <v>0.000028469323348798405</v>
      </c>
      <c r="AQ31" s="246" t="n">
        <f aca="false" ca="false" dt2D="false" dtr="false" t="normal">V31</f>
        <v>28</v>
      </c>
      <c r="AR31" s="258" t="n">
        <f aca="false" ca="false" dt2D="false" dtr="false" t="normal">W31</f>
        <v>10.625</v>
      </c>
      <c r="AS31" s="260" t="n">
        <f aca="false" ca="false" dt2D="false" dtr="false" t="normal">AE31</f>
        <v>0</v>
      </c>
      <c r="AT31" s="260" t="n">
        <f aca="false" ca="false" dt2D="false" dtr="false" t="normal">AF31</f>
        <v>0</v>
      </c>
    </row>
    <row outlineLevel="0" r="32">
      <c r="E32" s="1" t="n"/>
      <c r="F32" s="84" t="s">
        <v>213</v>
      </c>
      <c r="G32" s="196" t="s"/>
      <c r="H32" s="197" t="s"/>
      <c r="I32" s="1" t="n"/>
      <c r="J32" s="95" t="s">
        <v>214</v>
      </c>
      <c r="K32" s="109" t="n">
        <v>1000</v>
      </c>
      <c r="L32" s="84" t="s">
        <v>215</v>
      </c>
      <c r="N32" s="84" t="s">
        <v>216</v>
      </c>
      <c r="O32" s="109" t="n">
        <v>500</v>
      </c>
      <c r="P32" s="84" t="s">
        <v>5</v>
      </c>
      <c r="R32" s="84" t="s">
        <v>217</v>
      </c>
      <c r="S32" s="224" t="n">
        <f aca="false" ca="false" dt2D="false" dtr="false" t="normal">O22/C7*POWER(O29*1000/G16, 0.5)</f>
        <v>0.07258582195857236</v>
      </c>
      <c r="T32" s="84" t="s">
        <v>110</v>
      </c>
      <c r="U32" s="103" t="n"/>
      <c r="V32" s="246" t="n">
        <f aca="false" ca="false" dt2D="false" dtr="false" t="normal">V31+1</f>
        <v>29</v>
      </c>
      <c r="W32" s="239" t="n">
        <f aca="false" ca="false" dt2D="false" dtr="false" t="normal">W31+$O$33</f>
        <v>11</v>
      </c>
      <c r="X32" s="257" t="n">
        <f aca="false" ca="false" dt2D="false" dtr="false" t="normal">30*LOG10(W32)+2*$G$10*(W32/1000)</f>
        <v>31.485980554746753</v>
      </c>
      <c r="Y32" s="257" t="n">
        <f aca="false" ca="false" dt2D="false" dtr="false" t="normal">$S$10-X32+$S$52</f>
        <v>125.72794326658783</v>
      </c>
      <c r="Z32" s="245" t="n">
        <f aca="false" ca="false" dt2D="false" dtr="false" t="normal">Y32+$C$28</f>
        <v>-56.210256993573296</v>
      </c>
      <c r="AA32" s="258" t="n">
        <f aca="false" ca="false" dt2D="false" dtr="false" t="normal">POWER(10, 0.05*Z32)*1000</f>
        <v>1.5469887317748736</v>
      </c>
      <c r="AB32" s="258" t="n">
        <f aca="false" ca="false" dt2D="false" dtr="false" t="normal">AA32*POWER(2, 0.5)</f>
        <v>2.1877724453143808</v>
      </c>
      <c r="AC32" s="258" t="n">
        <f aca="false" ca="false" dt2D="false" dtr="false" t="normal">50/AB32</f>
        <v>22.854296436124574</v>
      </c>
      <c r="AD32" s="262" t="s"/>
      <c r="AE32" s="239" t="n"/>
      <c r="AF32" s="239" t="n"/>
      <c r="AG32" s="258" t="n">
        <f aca="false" ca="false" dt2D="false" dtr="false" t="normal">AC32/$AD$10</f>
        <v>46.64142129821342</v>
      </c>
      <c r="AH32" s="258" t="n">
        <f aca="false" ca="false" dt2D="false" dtr="false" t="normal">$AD$4*$AD$6*AE32*AF32*$AD$8-AC32</f>
        <v>-22.854296436124574</v>
      </c>
      <c r="AI32" s="64" t="n">
        <f aca="false" ca="false" dt2D="false" dtr="false" t="normal">POWER(AG32, 0.5)</f>
        <v>6.8294524889052</v>
      </c>
      <c r="AJ32" s="64" t="n">
        <f aca="false" ca="false" dt2D="false" dtr="false" t="normal">AI32</f>
        <v>6.8294524889052</v>
      </c>
      <c r="AL32" s="75" t="n">
        <f aca="false" ca="false" dt2D="false" dtr="false" t="normal">X32+$C$28</f>
        <v>-150.45221970541436</v>
      </c>
      <c r="AM32" s="0" t="n">
        <f aca="false" ca="false" dt2D="false" dtr="false" t="normal">POWER(10, 0.05*AL32)*1000</f>
        <v>0.000030018501909198833</v>
      </c>
      <c r="AQ32" s="246" t="n">
        <f aca="false" ca="false" dt2D="false" dtr="false" t="normal">V32</f>
        <v>29</v>
      </c>
      <c r="AR32" s="258" t="n">
        <f aca="false" ca="false" dt2D="false" dtr="false" t="normal">W32</f>
        <v>11</v>
      </c>
      <c r="AS32" s="260" t="n">
        <f aca="false" ca="false" dt2D="false" dtr="false" t="normal">AE32</f>
        <v>0</v>
      </c>
      <c r="AT32" s="260" t="n">
        <f aca="false" ca="false" dt2D="false" dtr="false" t="normal">AF32</f>
        <v>0</v>
      </c>
    </row>
    <row outlineLevel="0" r="33">
      <c r="E33" s="1" t="n"/>
      <c r="F33" s="84" t="str">
        <f aca="false" ca="false" dt2D="false" dtr="false" t="normal">B17</f>
        <v>МГ</v>
      </c>
      <c r="G33" s="218" t="n">
        <f aca="false" ca="false" dt2D="false" dtr="false" t="normal">G27*$C$13</f>
        <v>0.9999999999999999</v>
      </c>
      <c r="H33" s="84" t="s">
        <v>107</v>
      </c>
      <c r="I33" s="1" t="n"/>
      <c r="N33" s="95" t="s">
        <v>218</v>
      </c>
      <c r="O33" s="225" t="n">
        <f aca="false" ca="false" dt2D="false" dtr="false" t="normal">K25*(O32/1000000)/2</f>
        <v>0.375</v>
      </c>
      <c r="P33" s="84" t="s">
        <v>6</v>
      </c>
      <c r="R33" s="86" t="s">
        <v>207</v>
      </c>
      <c r="S33" s="226" t="n">
        <f aca="false" ca="false" dt2D="false" dtr="false" t="normal">20*LOG10(S32*1000000)</f>
        <v>97.21703598246532</v>
      </c>
      <c r="T33" s="86" t="s">
        <v>167</v>
      </c>
      <c r="U33" s="121" t="n"/>
      <c r="V33" s="246" t="n">
        <f aca="false" ca="false" dt2D="false" dtr="false" t="normal">V32+1</f>
        <v>30</v>
      </c>
      <c r="W33" s="239" t="n">
        <f aca="false" ca="false" dt2D="false" dtr="false" t="normal">W32+$O$33</f>
        <v>11.375</v>
      </c>
      <c r="X33" s="257" t="n">
        <f aca="false" ca="false" dt2D="false" dtr="false" t="normal">30*LOG10(W33)+2*$G$10*(W33/1000)</f>
        <v>31.9310671598745</v>
      </c>
      <c r="Y33" s="257" t="n">
        <f aca="false" ca="false" dt2D="false" dtr="false" t="normal">$S$10-X33+$S$52</f>
        <v>125.28285666146007</v>
      </c>
      <c r="Z33" s="245" t="n">
        <f aca="false" ca="false" dt2D="false" dtr="false" t="normal">Y33+$C$28</f>
        <v>-56.65534359870105</v>
      </c>
      <c r="AA33" s="258" t="n">
        <f aca="false" ca="false" dt2D="false" dtr="false" t="normal">POWER(10, 0.05*Z33)*1000</f>
        <v>1.4697139625255504</v>
      </c>
      <c r="AB33" s="258" t="n">
        <f aca="false" ca="false" dt2D="false" dtr="false" t="normal">AA33*POWER(2, 0.5)</f>
        <v>2.0784894186127363</v>
      </c>
      <c r="AC33" s="258" t="n">
        <f aca="false" ca="false" dt2D="false" dtr="false" t="normal">50/AB33</f>
        <v>24.05593194377286</v>
      </c>
      <c r="AD33" s="262" t="s"/>
      <c r="AE33" s="239" t="n"/>
      <c r="AF33" s="239" t="n"/>
      <c r="AG33" s="258" t="n">
        <f aca="false" ca="false" dt2D="false" dtr="false" t="normal">AC33/$AD$10</f>
        <v>49.09373866076094</v>
      </c>
      <c r="AH33" s="258" t="n">
        <f aca="false" ca="false" dt2D="false" dtr="false" t="normal">$AD$4*$AD$6*AE33*AF33*$AD$8-AC33</f>
        <v>-24.05593194377286</v>
      </c>
      <c r="AI33" s="64" t="n">
        <f aca="false" ca="false" dt2D="false" dtr="false" t="normal">POWER(AG33, 0.5)</f>
        <v>7.006692419448776</v>
      </c>
      <c r="AJ33" s="64" t="n">
        <f aca="false" ca="false" dt2D="false" dtr="false" t="normal">AI33</f>
        <v>7.006692419448776</v>
      </c>
      <c r="AL33" s="75" t="n">
        <f aca="false" ca="false" dt2D="false" dtr="false" t="normal">X33+$C$28</f>
        <v>-150.00713310028664</v>
      </c>
      <c r="AM33" s="0" t="n">
        <f aca="false" ca="false" dt2D="false" dtr="false" t="normal">POWER(10, 0.05*AL33)*1000</f>
        <v>0.0000315968177362169</v>
      </c>
      <c r="AQ33" s="246" t="n">
        <f aca="false" ca="false" dt2D="false" dtr="false" t="normal">V33</f>
        <v>30</v>
      </c>
      <c r="AR33" s="258" t="n">
        <f aca="false" ca="false" dt2D="false" dtr="false" t="normal">W33</f>
        <v>11.375</v>
      </c>
      <c r="AS33" s="260" t="n">
        <f aca="false" ca="false" dt2D="false" dtr="false" t="normal">AE33</f>
        <v>0</v>
      </c>
      <c r="AT33" s="260" t="n">
        <f aca="false" ca="false" dt2D="false" dtr="false" t="normal">AF33</f>
        <v>0</v>
      </c>
    </row>
    <row outlineLevel="0" r="34">
      <c r="F34" s="84" t="str">
        <f aca="false" ca="false" dt2D="false" dtr="false" t="normal">B18</f>
        <v>СГ</v>
      </c>
      <c r="G34" s="218" t="n">
        <f aca="false" ca="false" dt2D="false" dtr="false" t="normal">G28*$C$13</f>
        <v>99.99999999999997</v>
      </c>
      <c r="H34" s="84" t="s">
        <v>107</v>
      </c>
      <c r="J34" s="84" t="s">
        <v>219</v>
      </c>
      <c r="K34" s="196" t="s"/>
      <c r="L34" s="197" t="s"/>
      <c r="N34" s="84" t="s">
        <v>220</v>
      </c>
      <c r="O34" s="109" t="n">
        <v>1</v>
      </c>
      <c r="P34" s="84" t="s">
        <v>221</v>
      </c>
      <c r="R34" s="84" t="s">
        <v>222</v>
      </c>
      <c r="S34" s="196" t="s"/>
      <c r="T34" s="197" t="s"/>
      <c r="U34" s="103" t="n"/>
      <c r="V34" s="246" t="n">
        <f aca="false" ca="false" dt2D="false" dtr="false" t="normal">V33+1</f>
        <v>31</v>
      </c>
      <c r="W34" s="239" t="n">
        <f aca="false" ca="false" dt2D="false" dtr="false" t="normal">W33+$O$33</f>
        <v>11.75</v>
      </c>
      <c r="X34" s="257" t="n">
        <f aca="false" ca="false" dt2D="false" dtr="false" t="normal">30*LOG10(W34)+2*$G$10*(W34/1000)</f>
        <v>32.36198599823265</v>
      </c>
      <c r="Y34" s="257" t="n">
        <f aca="false" ca="false" dt2D="false" dtr="false" t="normal">$S$10-X34+$S$52</f>
        <v>124.85193782310193</v>
      </c>
      <c r="Z34" s="245" t="n">
        <f aca="false" ca="false" dt2D="false" dtr="false" t="normal">Y34+$C$28</f>
        <v>-57.08626243705919</v>
      </c>
      <c r="AA34" s="258" t="n">
        <f aca="false" ca="false" dt2D="false" dtr="false" t="normal">POWER(10, 0.05*Z34)*1000</f>
        <v>1.3985785981971603</v>
      </c>
      <c r="AB34" s="258" t="n">
        <f aca="false" ca="false" dt2D="false" dtr="false" t="normal">AA34*POWER(2, 0.5)</f>
        <v>1.9778888216151758</v>
      </c>
      <c r="AC34" s="258" t="n">
        <f aca="false" ca="false" dt2D="false" dtr="false" t="normal">50/AB34</f>
        <v>25.279479540801084</v>
      </c>
      <c r="AD34" s="262" t="s"/>
      <c r="AE34" s="239" t="n"/>
      <c r="AF34" s="239" t="n"/>
      <c r="AG34" s="258" t="n">
        <f aca="false" ca="false" dt2D="false" dtr="false" t="normal">AC34/$AD$10</f>
        <v>51.59077457306344</v>
      </c>
      <c r="AH34" s="258" t="n">
        <f aca="false" ca="false" dt2D="false" dtr="false" t="normal">$AD$4*$AD$6*AE34*AF34*$AD$8-AC34</f>
        <v>-25.279479540801084</v>
      </c>
      <c r="AI34" s="64" t="n">
        <f aca="false" ca="false" dt2D="false" dtr="false" t="normal">POWER(AG34, 0.5)</f>
        <v>7.182671826908385</v>
      </c>
      <c r="AJ34" s="64" t="n">
        <f aca="false" ca="false" dt2D="false" dtr="false" t="normal">AI34</f>
        <v>7.182671826908385</v>
      </c>
      <c r="AL34" s="75" t="n">
        <f aca="false" ca="false" dt2D="false" dtr="false" t="normal">X34+$C$28</f>
        <v>-149.57621426192847</v>
      </c>
      <c r="AM34" s="0" t="n">
        <f aca="false" ca="false" dt2D="false" dtr="false" t="normal">POWER(10, 0.05*AL34)*1000</f>
        <v>0.00003320391450159073</v>
      </c>
      <c r="AQ34" s="246" t="n">
        <f aca="false" ca="false" dt2D="false" dtr="false" t="normal">V34</f>
        <v>31</v>
      </c>
      <c r="AR34" s="258" t="n">
        <f aca="false" ca="false" dt2D="false" dtr="false" t="normal">W34</f>
        <v>11.75</v>
      </c>
      <c r="AS34" s="260" t="n">
        <f aca="false" ca="false" dt2D="false" dtr="false" t="normal">AE34</f>
        <v>0</v>
      </c>
      <c r="AT34" s="260" t="n">
        <f aca="false" ca="false" dt2D="false" dtr="false" t="normal">AF34</f>
        <v>0</v>
      </c>
    </row>
    <row outlineLevel="0" r="35">
      <c r="F35" s="84" t="str">
        <f aca="false" ca="false" dt2D="false" dtr="false" t="normal">B19</f>
        <v>БГ</v>
      </c>
      <c r="G35" s="218" t="n">
        <f aca="false" ca="false" dt2D="false" dtr="false" t="normal">G29*$C$13</f>
        <v>224.99999999999997</v>
      </c>
      <c r="H35" s="84" t="s">
        <v>107</v>
      </c>
      <c r="J35" s="95" t="s">
        <v>223</v>
      </c>
      <c r="K35" s="225" t="n">
        <f aca="false" ca="false" dt2D="false" dtr="false" t="normal">K32*K25</f>
        <v>1500000</v>
      </c>
      <c r="L35" s="84" t="s">
        <v>224</v>
      </c>
      <c r="N35" s="84" t="s">
        <v>225</v>
      </c>
      <c r="O35" s="225" t="n">
        <f aca="false" ca="false" dt2D="false" dtr="false" t="normal">K25*(O34/1000)/2</f>
        <v>0.75</v>
      </c>
      <c r="P35" s="84" t="s">
        <v>6</v>
      </c>
      <c r="V35" s="246" t="n">
        <f aca="false" ca="false" dt2D="false" dtr="false" t="normal">V34+1</f>
        <v>32</v>
      </c>
      <c r="W35" s="239" t="n">
        <f aca="false" ca="false" dt2D="false" dtr="false" t="normal">W34+$O$33</f>
        <v>12.125</v>
      </c>
      <c r="X35" s="257" t="n">
        <f aca="false" ca="false" dt2D="false" dtr="false" t="normal">30*LOG10(W35)+2*$G$10*(W35/1000)</f>
        <v>32.77962741822903</v>
      </c>
      <c r="Y35" s="257" t="n">
        <f aca="false" ca="false" dt2D="false" dtr="false" t="normal">$S$10-X35+$S$52</f>
        <v>124.43429640310555</v>
      </c>
      <c r="Z35" s="245" t="n">
        <f aca="false" ca="false" dt2D="false" dtr="false" t="normal">Y35+$C$28</f>
        <v>-57.503903857055576</v>
      </c>
      <c r="AA35" s="258" t="n">
        <f aca="false" ca="false" dt2D="false" dtr="false" t="normal">POWER(10, 0.05*Z35)*1000</f>
        <v>1.3329222180864793</v>
      </c>
      <c r="AB35" s="258" t="n">
        <f aca="false" ca="false" dt2D="false" dtr="false" t="normal">AA35*POWER(2, 0.5)</f>
        <v>1.8850366784063275</v>
      </c>
      <c r="AC35" s="258" t="n">
        <f aca="false" ca="false" dt2D="false" dtr="false" t="normal">50/AB35</f>
        <v>26.52468282063968</v>
      </c>
      <c r="AD35" s="262" t="s"/>
      <c r="AE35" s="239" t="n"/>
      <c r="AF35" s="239" t="n"/>
      <c r="AG35" s="258" t="n">
        <f aca="false" ca="false" dt2D="false" dtr="false" t="normal">AC35/$AD$10</f>
        <v>54.132005756407516</v>
      </c>
      <c r="AH35" s="258" t="n">
        <f aca="false" ca="false" dt2D="false" dtr="false" t="normal">$AD$4*$AD$6*AE35*AF35*$AD$8-AC35</f>
        <v>-26.52468282063968</v>
      </c>
      <c r="AI35" s="64" t="n">
        <f aca="false" ca="false" dt2D="false" dtr="false" t="normal">POWER(AG35, 0.5)</f>
        <v>7.357445599962498</v>
      </c>
      <c r="AJ35" s="64" t="n">
        <f aca="false" ca="false" dt2D="false" dtr="false" t="normal">AI35</f>
        <v>7.357445599962498</v>
      </c>
      <c r="AL35" s="75" t="n">
        <f aca="false" ca="false" dt2D="false" dtr="false" t="normal">X35+$C$28</f>
        <v>-149.15857284193208</v>
      </c>
      <c r="AM35" s="0" t="n">
        <f aca="false" ca="false" dt2D="false" dtr="false" t="normal">POWER(10, 0.05*AL35)*1000</f>
        <v>0.000034839455422207</v>
      </c>
      <c r="AQ35" s="246" t="n">
        <f aca="false" ca="false" dt2D="false" dtr="false" t="normal">V35</f>
        <v>32</v>
      </c>
      <c r="AR35" s="258" t="n">
        <f aca="false" ca="false" dt2D="false" dtr="false" t="normal">W35</f>
        <v>12.125</v>
      </c>
      <c r="AS35" s="260" t="n">
        <f aca="false" ca="false" dt2D="false" dtr="false" t="normal">AE35</f>
        <v>0</v>
      </c>
      <c r="AT35" s="260" t="n">
        <f aca="false" ca="false" dt2D="false" dtr="false" t="normal">AF35</f>
        <v>0</v>
      </c>
    </row>
    <row outlineLevel="0" r="36">
      <c r="F36" s="84" t="n">
        <f aca="false" ca="false" dt2D="false" dtr="false" t="normal">B20</f>
        <v>4</v>
      </c>
      <c r="G36" s="218" t="n">
        <f aca="false" ca="false" dt2D="false" dtr="false" t="normal">G30*$C$13</f>
        <v>143.99999999999997</v>
      </c>
      <c r="H36" s="84" t="s">
        <v>107</v>
      </c>
      <c r="N36" s="84" t="s">
        <v>226</v>
      </c>
      <c r="O36" s="109" t="n">
        <v>2</v>
      </c>
      <c r="P36" s="84" t="s">
        <v>221</v>
      </c>
      <c r="R36" s="84" t="s">
        <v>227</v>
      </c>
      <c r="S36" s="196" t="s"/>
      <c r="T36" s="197" t="s"/>
      <c r="U36" s="103" t="n"/>
      <c r="V36" s="246" t="n">
        <f aca="false" ca="false" dt2D="false" dtr="false" t="normal">V35+1</f>
        <v>33</v>
      </c>
      <c r="W36" s="239" t="n">
        <f aca="false" ca="false" dt2D="false" dtr="false" t="normal">W35+$O$33</f>
        <v>12.5</v>
      </c>
      <c r="X36" s="257" t="n">
        <f aca="false" ca="false" dt2D="false" dtr="false" t="normal">30*LOG10(W36)+2*$G$10*(W36/1000)</f>
        <v>33.1848003902417</v>
      </c>
      <c r="Y36" s="257" t="n">
        <f aca="false" ca="false" dt2D="false" dtr="false" t="normal">$S$10-X36+$S$52</f>
        <v>124.0291234310929</v>
      </c>
      <c r="Z36" s="245" t="n">
        <f aca="false" ca="false" dt2D="false" dtr="false" t="normal">Y36+$C$28</f>
        <v>-57.909076829068226</v>
      </c>
      <c r="AA36" s="258" t="n">
        <f aca="false" ca="false" dt2D="false" dtr="false" t="normal">POWER(10, 0.05*Z36)*1000</f>
        <v>1.2721729545070237</v>
      </c>
      <c r="AB36" s="258" t="n">
        <f aca="false" ca="false" dt2D="false" dtr="false" t="normal">AA36*POWER(2, 0.5)</f>
        <v>1.7991242459480836</v>
      </c>
      <c r="AC36" s="258" t="n">
        <f aca="false" ca="false" dt2D="false" dtr="false" t="normal">50/AB36</f>
        <v>27.791299079320407</v>
      </c>
      <c r="AD36" s="262" t="s"/>
      <c r="AE36" s="239" t="n"/>
      <c r="AF36" s="239" t="n"/>
      <c r="AG36" s="258" t="n">
        <f aca="false" ca="false" dt2D="false" dtr="false" t="normal">AC36/$AD$10</f>
        <v>56.716936896572264</v>
      </c>
      <c r="AH36" s="258" t="n">
        <f aca="false" ca="false" dt2D="false" dtr="false" t="normal">$AD$4*$AD$6*AE36*AF36*$AD$8-AC36</f>
        <v>-27.791299079320407</v>
      </c>
      <c r="AI36" s="64" t="n">
        <f aca="false" ca="false" dt2D="false" dtr="false" t="normal">POWER(AG36, 0.5)</f>
        <v>7.531064791685985</v>
      </c>
      <c r="AJ36" s="64" t="n">
        <f aca="false" ca="false" dt2D="false" dtr="false" t="normal">AI36</f>
        <v>7.531064791685985</v>
      </c>
      <c r="AL36" s="75" t="n">
        <f aca="false" ca="false" dt2D="false" dtr="false" t="normal">X36+$C$28</f>
        <v>-148.75339986991943</v>
      </c>
      <c r="AM36" s="0" t="n">
        <f aca="false" ca="false" dt2D="false" dtr="false" t="normal">POWER(10, 0.05*AL36)*1000</f>
        <v>0.00003650312171294999</v>
      </c>
      <c r="AQ36" s="246" t="n">
        <f aca="false" ca="false" dt2D="false" dtr="false" t="normal">V36</f>
        <v>33</v>
      </c>
      <c r="AR36" s="258" t="n">
        <f aca="false" ca="false" dt2D="false" dtr="false" t="normal">W36</f>
        <v>12.5</v>
      </c>
      <c r="AS36" s="260" t="n">
        <f aca="false" ca="false" dt2D="false" dtr="false" t="normal">AE36</f>
        <v>0</v>
      </c>
      <c r="AT36" s="260" t="n">
        <f aca="false" ca="false" dt2D="false" dtr="false" t="normal">AF36</f>
        <v>0</v>
      </c>
    </row>
    <row outlineLevel="0" r="37">
      <c r="N37" s="84" t="s">
        <v>228</v>
      </c>
      <c r="O37" s="225" t="n">
        <f aca="false" ca="false" dt2D="false" dtr="false" t="normal">K25*(O36/1000)/2</f>
        <v>1.5</v>
      </c>
      <c r="P37" s="84" t="s">
        <v>6</v>
      </c>
      <c r="R37" s="95" t="s">
        <v>229</v>
      </c>
      <c r="S37" s="227" t="n">
        <f aca="false" ca="false" dt2D="false" dtr="false" t="normal">10*LOG10(G7/(2*PI()*(C9/200)))+6.9</f>
        <v>-5.061198770301527</v>
      </c>
      <c r="T37" s="84" t="s">
        <v>230</v>
      </c>
      <c r="U37" s="103" t="n"/>
      <c r="V37" s="246" t="n">
        <f aca="false" ca="false" dt2D="false" dtr="false" t="normal">V36+1</f>
        <v>34</v>
      </c>
      <c r="W37" s="239" t="n">
        <f aca="false" ca="false" dt2D="false" dtr="false" t="normal">W36+$O$33</f>
        <v>12.875</v>
      </c>
      <c r="X37" s="257" t="n">
        <f aca="false" ca="false" dt2D="false" dtr="false" t="normal">30*LOG10(W37)+2*$G$10*(W37/1000)</f>
        <v>33.57824213139686</v>
      </c>
      <c r="Y37" s="257" t="n">
        <f aca="false" ca="false" dt2D="false" dtr="false" t="normal">$S$10-X37+$S$52</f>
        <v>123.63568168993771</v>
      </c>
      <c r="Z37" s="245" t="n">
        <f aca="false" ca="false" dt2D="false" dtr="false" t="normal">Y37+$C$28</f>
        <v>-58.30251857022341</v>
      </c>
      <c r="AA37" s="258" t="n">
        <f aca="false" ca="false" dt2D="false" dtr="false" t="normal">POWER(10, 0.05*Z37)*1000</f>
        <v>1.2158334051224517</v>
      </c>
      <c r="AB37" s="258" t="n">
        <f aca="false" ca="false" dt2D="false" dtr="false" t="normal">AA37*POWER(2, 0.5)</f>
        <v>1.719448091110433</v>
      </c>
      <c r="AC37" s="258" t="n">
        <f aca="false" ca="false" dt2D="false" dtr="false" t="normal">50/AB37</f>
        <v>29.07909826327447</v>
      </c>
      <c r="AD37" s="262" t="s"/>
      <c r="AE37" s="239" t="n"/>
      <c r="AF37" s="239" t="n"/>
      <c r="AG37" s="258" t="n">
        <f aca="false" ca="false" dt2D="false" dtr="false" t="normal">AC37/$AD$10</f>
        <v>59.34509849647852</v>
      </c>
      <c r="AH37" s="258" t="n">
        <f aca="false" ca="false" dt2D="false" dtr="false" t="normal">$AD$4*$AD$6*AE37*AF37*$AD$8-AC37</f>
        <v>-29.07909826327447</v>
      </c>
      <c r="AI37" s="64" t="n">
        <f aca="false" ca="false" dt2D="false" dtr="false" t="normal">POWER(AG37, 0.5)</f>
        <v>7.70357699361008</v>
      </c>
      <c r="AJ37" s="64" t="n">
        <f aca="false" ca="false" dt2D="false" dtr="false" t="normal">AI37</f>
        <v>7.70357699361008</v>
      </c>
      <c r="AL37" s="75" t="n">
        <f aca="false" ca="false" dt2D="false" dtr="false" t="normal">X37+$C$28</f>
        <v>-148.35995812876428</v>
      </c>
      <c r="AM37" s="0" t="n">
        <f aca="false" ca="false" dt2D="false" dtr="false" t="normal">POWER(10, 0.05*AL37)*1000</f>
        <v>0.00003819461120466252</v>
      </c>
      <c r="AQ37" s="246" t="n">
        <f aca="false" ca="false" dt2D="false" dtr="false" t="normal">V37</f>
        <v>34</v>
      </c>
      <c r="AR37" s="258" t="n">
        <f aca="false" ca="false" dt2D="false" dtr="false" t="normal">W37</f>
        <v>12.875</v>
      </c>
      <c r="AS37" s="260" t="n">
        <f aca="false" ca="false" dt2D="false" dtr="false" t="normal">AE37</f>
        <v>0</v>
      </c>
      <c r="AT37" s="260" t="n">
        <f aca="false" ca="false" dt2D="false" dtr="false" t="normal">AF37</f>
        <v>0</v>
      </c>
    </row>
    <row outlineLevel="0" r="38">
      <c r="J38" s="1" t="n"/>
      <c r="K38" s="1" t="n"/>
      <c r="L38" s="1" t="n"/>
      <c r="R38" s="86" t="s">
        <v>231</v>
      </c>
      <c r="S38" s="140" t="s"/>
      <c r="T38" s="135" t="s"/>
      <c r="U38" s="121" t="n"/>
      <c r="V38" s="246" t="n">
        <f aca="false" ca="false" dt2D="false" dtr="false" t="normal">V37+1</f>
        <v>35</v>
      </c>
      <c r="W38" s="239" t="n">
        <f aca="false" ca="false" dt2D="false" dtr="false" t="normal">W37+$O$33</f>
        <v>13.25</v>
      </c>
      <c r="X38" s="257" t="n">
        <f aca="false" ca="false" dt2D="false" dtr="false" t="normal">30*LOG10(W38)+2*$G$10*(W38/1000)</f>
        <v>33.9606263481848</v>
      </c>
      <c r="Y38" s="257" t="n">
        <f aca="false" ca="false" dt2D="false" dtr="false" t="normal">$S$10-X38+$S$52</f>
        <v>123.25329747314979</v>
      </c>
      <c r="Z38" s="245" t="n">
        <f aca="false" ca="false" dt2D="false" dtr="false" t="normal">Y38+$C$28</f>
        <v>-58.68490278701134</v>
      </c>
      <c r="AA38" s="258" t="n">
        <f aca="false" ca="false" dt2D="false" dtr="false" t="normal">POWER(10, 0.05*Z38)*1000</f>
        <v>1.1634691189825592</v>
      </c>
      <c r="AB38" s="258" t="n">
        <f aca="false" ca="false" dt2D="false" dtr="false" t="normal">AA38*POWER(2, 0.5)</f>
        <v>1.6453938074674115</v>
      </c>
      <c r="AC38" s="258" t="n">
        <f aca="false" ca="false" dt2D="false" dtr="false" t="normal">50/AB38</f>
        <v>30.3878620261492</v>
      </c>
      <c r="AD38" s="262" t="s"/>
      <c r="AE38" s="239" t="n"/>
      <c r="AF38" s="239" t="n"/>
      <c r="AG38" s="258" t="n">
        <f aca="false" ca="false" dt2D="false" dtr="false" t="normal">AC38/$AD$10</f>
        <v>62.01604495132491</v>
      </c>
      <c r="AH38" s="258" t="n">
        <f aca="false" ca="false" dt2D="false" dtr="false" t="normal">$AD$4*$AD$6*AE38*AF38*$AD$8-AC38</f>
        <v>-30.3878620261492</v>
      </c>
      <c r="AI38" s="64" t="n">
        <f aca="false" ca="false" dt2D="false" dtr="false" t="normal">POWER(AG38, 0.5)</f>
        <v>7.875026663531045</v>
      </c>
      <c r="AJ38" s="64" t="n">
        <f aca="false" ca="false" dt2D="false" dtr="false" t="normal">AI38</f>
        <v>7.875026663531045</v>
      </c>
      <c r="AL38" s="75" t="n">
        <f aca="false" ca="false" dt2D="false" dtr="false" t="normal">X38+$C$28</f>
        <v>-147.97757391197632</v>
      </c>
      <c r="AM38" s="0" t="n">
        <f aca="false" ca="false" dt2D="false" dtr="false" t="normal">POWER(10, 0.05*AL38)*1000</f>
        <v>0.000039913637105300085</v>
      </c>
      <c r="AQ38" s="246" t="n">
        <f aca="false" ca="false" dt2D="false" dtr="false" t="normal">V38</f>
        <v>35</v>
      </c>
      <c r="AR38" s="258" t="n">
        <f aca="false" ca="false" dt2D="false" dtr="false" t="normal">W38</f>
        <v>13.25</v>
      </c>
      <c r="AS38" s="260" t="n">
        <f aca="false" ca="false" dt2D="false" dtr="false" t="normal">AE38</f>
        <v>0</v>
      </c>
      <c r="AT38" s="260" t="n">
        <f aca="false" ca="false" dt2D="false" dtr="false" t="normal">AF38</f>
        <v>0</v>
      </c>
    </row>
    <row outlineLevel="0" r="39">
      <c r="R39" s="84" t="s">
        <v>232</v>
      </c>
      <c r="S39" s="225" t="n">
        <f aca="false" ca="false" dt2D="false" dtr="false" t="normal">1*POWER(10, 0.1*S37)</f>
        <v>0.31180288049680294</v>
      </c>
      <c r="T39" s="84" t="s">
        <v>83</v>
      </c>
      <c r="U39" s="103" t="n"/>
      <c r="V39" s="246" t="n">
        <f aca="false" ca="false" dt2D="false" dtr="false" t="normal">V38+1</f>
        <v>36</v>
      </c>
      <c r="W39" s="239" t="n">
        <f aca="false" ca="false" dt2D="false" dtr="false" t="normal">W38+$O$33</f>
        <v>13.625</v>
      </c>
      <c r="X39" s="257" t="n">
        <f aca="false" ca="false" dt2D="false" dtr="false" t="normal">30*LOG10(W39)+2*$G$10*(W39/1000)</f>
        <v>34.332570328460406</v>
      </c>
      <c r="Y39" s="257" t="n">
        <f aca="false" ca="false" dt2D="false" dtr="false" t="normal">$S$10-X39+$S$52</f>
        <v>122.88135349287418</v>
      </c>
      <c r="Z39" s="245" t="n">
        <f aca="false" ca="false" dt2D="false" dtr="false" t="normal">Y39+$C$28</f>
        <v>-59.05684676728694</v>
      </c>
      <c r="AA39" s="258" t="n">
        <f aca="false" ca="false" dt2D="false" dtr="false" t="normal">POWER(10, 0.05*Z39)*1000</f>
        <v>1.1146991286273906</v>
      </c>
      <c r="AB39" s="258" t="n">
        <f aca="false" ca="false" dt2D="false" dtr="false" t="normal">AA39*POWER(2, 0.5)</f>
        <v>1.576422625670327</v>
      </c>
      <c r="AC39" s="258" t="n">
        <f aca="false" ca="false" dt2D="false" dtr="false" t="normal">50/AB39</f>
        <v>31.717382880583166</v>
      </c>
      <c r="AD39" s="262" t="s"/>
      <c r="AE39" s="239" t="n"/>
      <c r="AF39" s="239" t="n"/>
      <c r="AG39" s="258" t="n">
        <f aca="false" ca="false" dt2D="false" dtr="false" t="normal">AC39/$AD$10</f>
        <v>64.72935281751667</v>
      </c>
      <c r="AH39" s="258" t="n">
        <f aca="false" ca="false" dt2D="false" dtr="false" t="normal">$AD$4*$AD$6*AE39*AF39*$AD$8-AC39</f>
        <v>-31.717382880583166</v>
      </c>
      <c r="AI39" s="64" t="n">
        <f aca="false" ca="false" dt2D="false" dtr="false" t="normal">POWER(AG39, 0.5)</f>
        <v>8.045455413928828</v>
      </c>
      <c r="AJ39" s="64" t="n">
        <f aca="false" ca="false" dt2D="false" dtr="false" t="normal">AI39</f>
        <v>8.045455413928828</v>
      </c>
      <c r="AL39" s="75" t="n">
        <f aca="false" ca="false" dt2D="false" dtr="false" t="normal">X39+$C$28</f>
        <v>-147.60562993170072</v>
      </c>
      <c r="AM39" s="0" t="n">
        <f aca="false" ca="false" dt2D="false" dtr="false" t="normal">POWER(10, 0.05*AL39)*1000</f>
        <v>0.00004165992688580992</v>
      </c>
      <c r="AQ39" s="246" t="n">
        <f aca="false" ca="false" dt2D="false" dtr="false" t="normal">V39</f>
        <v>36</v>
      </c>
      <c r="AR39" s="258" t="n">
        <f aca="false" ca="false" dt2D="false" dtr="false" t="normal">W39</f>
        <v>13.625</v>
      </c>
      <c r="AS39" s="260" t="n">
        <f aca="false" ca="false" dt2D="false" dtr="false" t="normal">AE39</f>
        <v>0</v>
      </c>
      <c r="AT39" s="260" t="n">
        <f aca="false" ca="false" dt2D="false" dtr="false" t="normal">AF39</f>
        <v>0</v>
      </c>
    </row>
    <row outlineLevel="0" r="40">
      <c r="V40" s="246" t="n">
        <f aca="false" ca="false" dt2D="false" dtr="false" t="normal">V39+1</f>
        <v>37</v>
      </c>
      <c r="W40" s="239" t="n">
        <f aca="false" ca="false" dt2D="false" dtr="false" t="normal">W39+$O$33</f>
        <v>14</v>
      </c>
      <c r="X40" s="257" t="n">
        <f aca="false" ca="false" dt2D="false" dtr="false" t="normal">30*LOG10(W40)+2*$G$10*(W40/1000)</f>
        <v>34.69464107034714</v>
      </c>
      <c r="Y40" s="257" t="n">
        <f aca="false" ca="false" dt2D="false" dtr="false" t="normal">$S$10-X40+$S$52</f>
        <v>122.51928275098746</v>
      </c>
      <c r="Z40" s="245" t="n">
        <f aca="false" ca="false" dt2D="false" dtr="false" t="normal">Y40+$C$28</f>
        <v>-59.41891750917367</v>
      </c>
      <c r="AA40" s="258" t="n">
        <f aca="false" ca="false" dt2D="false" dtr="false" t="normal">POWER(10, 0.05*Z40)*1000</f>
        <v>1.0691881199455147</v>
      </c>
      <c r="AB40" s="258" t="n">
        <f aca="false" ca="false" dt2D="false" dtr="false" t="normal">AA40*POWER(2, 0.5)</f>
        <v>1.5120603399551384</v>
      </c>
      <c r="AC40" s="258" t="n">
        <f aca="false" ca="false" dt2D="false" dtr="false" t="normal">50/AB40</f>
        <v>33.06746343302904</v>
      </c>
      <c r="AD40" s="262" t="s"/>
      <c r="AE40" s="239" t="n"/>
      <c r="AF40" s="239" t="n"/>
      <c r="AG40" s="258" t="n">
        <f aca="false" ca="false" dt2D="false" dtr="false" t="normal">AC40/$AD$10</f>
        <v>67.48461925107968</v>
      </c>
      <c r="AH40" s="258" t="n">
        <f aca="false" ca="false" dt2D="false" dtr="false" t="normal">$AD$4*$AD$6*AE40*AF40*$AD$8-AC40</f>
        <v>-33.06746343302904</v>
      </c>
      <c r="AI40" s="64" t="n">
        <f aca="false" ca="false" dt2D="false" dtr="false" t="normal">POWER(AG40, 0.5)</f>
        <v>8.214902266678507</v>
      </c>
      <c r="AJ40" s="64" t="n">
        <f aca="false" ca="false" dt2D="false" dtr="false" t="normal">AI40</f>
        <v>8.214902266678507</v>
      </c>
      <c r="AL40" s="75" t="n">
        <f aca="false" ca="false" dt2D="false" dtr="false" t="normal">X40+$C$28</f>
        <v>-147.243559189814</v>
      </c>
      <c r="AM40" s="0" t="n">
        <f aca="false" ca="false" dt2D="false" dtr="false" t="normal">POWER(10, 0.05*AL40)*1000</f>
        <v>0.00004343322127509194</v>
      </c>
      <c r="AQ40" s="246" t="n">
        <f aca="false" ca="false" dt2D="false" dtr="false" t="normal">V40</f>
        <v>37</v>
      </c>
      <c r="AR40" s="258" t="n">
        <f aca="false" ca="false" dt2D="false" dtr="false" t="normal">W40</f>
        <v>14</v>
      </c>
      <c r="AS40" s="260" t="n">
        <f aca="false" ca="false" dt2D="false" dtr="false" t="normal">AE40</f>
        <v>0</v>
      </c>
      <c r="AT40" s="260" t="n">
        <f aca="false" ca="false" dt2D="false" dtr="false" t="normal">AF40</f>
        <v>0</v>
      </c>
    </row>
    <row outlineLevel="0" r="41">
      <c r="R41" s="86" t="s">
        <v>234</v>
      </c>
      <c r="S41" s="140" t="s"/>
      <c r="T41" s="135" t="s"/>
      <c r="U41" s="121" t="n"/>
      <c r="V41" s="246" t="n">
        <f aca="false" ca="false" dt2D="false" dtr="false" t="normal">V40+1</f>
        <v>38</v>
      </c>
      <c r="W41" s="239" t="n">
        <f aca="false" ca="false" dt2D="false" dtr="false" t="normal">W40+$O$33</f>
        <v>14.375</v>
      </c>
      <c r="X41" s="257" t="n">
        <f aca="false" ca="false" dt2D="false" dtr="false" t="normal">30*LOG10(W41)+2*$G$10*(W41/1000)</f>
        <v>35.04736060085004</v>
      </c>
      <c r="Y41" s="257" t="n">
        <f aca="false" ca="false" dt2D="false" dtr="false" t="normal">$S$10-X41+$S$52</f>
        <v>122.16656322048453</v>
      </c>
      <c r="Z41" s="245" t="n">
        <f aca="false" ca="false" dt2D="false" dtr="false" t="normal">Y41+$C$28</f>
        <v>-59.77163703967659</v>
      </c>
      <c r="AA41" s="258" t="n">
        <f aca="false" ca="false" dt2D="false" dtr="false" t="normal">POWER(10, 0.05*Z41)*1000</f>
        <v>1.0266399214184774</v>
      </c>
      <c r="AB41" s="258" t="n">
        <f aca="false" ca="false" dt2D="false" dtr="false" t="normal">AA41*POWER(2, 0.5)</f>
        <v>1.4518881005436592</v>
      </c>
      <c r="AC41" s="258" t="n">
        <f aca="false" ca="false" dt2D="false" dtr="false" t="normal">50/AB41</f>
        <v>34.437915691489934</v>
      </c>
      <c r="AD41" s="262" t="s"/>
      <c r="AE41" s="239" t="n"/>
      <c r="AF41" s="239" t="n"/>
      <c r="AG41" s="258" t="n">
        <f aca="false" ca="false" dt2D="false" dtr="false" t="normal">AC41/$AD$10</f>
        <v>70.28146059487743</v>
      </c>
      <c r="AH41" s="258" t="n">
        <f aca="false" ca="false" dt2D="false" dtr="false" t="normal">$AD$4*$AD$6*AE41*AF41*$AD$8-AC41</f>
        <v>-34.437915691489934</v>
      </c>
      <c r="AI41" s="64" t="n">
        <f aca="false" ca="false" dt2D="false" dtr="false" t="normal">POWER(AG41, 0.5)</f>
        <v>8.383403878787984</v>
      </c>
      <c r="AJ41" s="64" t="n">
        <f aca="false" ca="false" dt2D="false" dtr="false" t="normal">AI41</f>
        <v>8.383403878787984</v>
      </c>
      <c r="AL41" s="75" t="n">
        <f aca="false" ca="false" dt2D="false" dtr="false" t="normal">X41+$C$28</f>
        <v>-146.8908396593111</v>
      </c>
      <c r="AM41" s="0" t="n">
        <f aca="false" ca="false" dt2D="false" dtr="false" t="normal">POWER(10, 0.05*AL41)*1000</f>
        <v>0.00004523327335072901</v>
      </c>
      <c r="AQ41" s="246" t="n">
        <f aca="false" ca="false" dt2D="false" dtr="false" t="normal">V41</f>
        <v>38</v>
      </c>
      <c r="AR41" s="258" t="n">
        <f aca="false" ca="false" dt2D="false" dtr="false" t="normal">W41</f>
        <v>14.375</v>
      </c>
      <c r="AS41" s="260" t="n">
        <f aca="false" ca="false" dt2D="false" dtr="false" t="normal">AE41</f>
        <v>0</v>
      </c>
      <c r="AT41" s="260" t="n">
        <f aca="false" ca="false" dt2D="false" dtr="false" t="normal">AF41</f>
        <v>0</v>
      </c>
    </row>
    <row outlineLevel="0" r="42">
      <c r="R42" s="84" t="n">
        <v>1</v>
      </c>
      <c r="S42" s="227" t="n">
        <f aca="false" ca="false" dt2D="false" dtr="false" t="normal">10*LOG10(K15/1000000)</f>
        <v>-36.19788758288394</v>
      </c>
      <c r="T42" s="84" t="s">
        <v>235</v>
      </c>
      <c r="U42" s="103" t="n"/>
      <c r="V42" s="246" t="n">
        <f aca="false" ca="false" dt2D="false" dtr="false" t="normal">V41+1</f>
        <v>39</v>
      </c>
      <c r="W42" s="239" t="n">
        <f aca="false" ca="false" dt2D="false" dtr="false" t="normal">W41+$O$33</f>
        <v>14.75</v>
      </c>
      <c r="X42" s="257" t="n">
        <f aca="false" ca="false" dt2D="false" dtr="false" t="normal">30*LOG10(W42)+2*$G$10*(W42/1000)</f>
        <v>35.39121060942545</v>
      </c>
      <c r="Y42" s="257" t="n">
        <f aca="false" ca="false" dt2D="false" dtr="false" t="normal">$S$10-X42+$S$52</f>
        <v>121.82271321190913</v>
      </c>
      <c r="Z42" s="245" t="n">
        <f aca="false" ca="false" dt2D="false" dtr="false" t="normal">Y42+$C$28</f>
        <v>-60.11548704825199</v>
      </c>
      <c r="AA42" s="258" t="n">
        <f aca="false" ca="false" dt2D="false" dtr="false" t="normal">POWER(10, 0.05*Z42)*1000</f>
        <v>0.9867920627455828</v>
      </c>
      <c r="AB42" s="258" t="n">
        <f aca="false" ca="false" dt2D="false" dtr="false" t="normal">AA42*POWER(2, 0.5)</f>
        <v>1.3955347183769256</v>
      </c>
      <c r="AC42" s="258" t="n">
        <f aca="false" ca="false" dt2D="false" dtr="false" t="normal">50/AB42</f>
        <v>35.82856043750199</v>
      </c>
      <c r="AD42" s="262" t="s"/>
      <c r="AE42" s="239" t="n"/>
      <c r="AF42" s="239" t="n"/>
      <c r="AG42" s="258" t="n">
        <f aca="false" ca="false" dt2D="false" dtr="false" t="normal">AC42/$AD$10</f>
        <v>73.11951109694284</v>
      </c>
      <c r="AH42" s="258" t="n">
        <f aca="false" ca="false" dt2D="false" dtr="false" t="normal">$AD$4*$AD$6*AE42*AF42*$AD$8-AC42</f>
        <v>-35.82856043750199</v>
      </c>
      <c r="AI42" s="64" t="n">
        <f aca="false" ca="false" dt2D="false" dtr="false" t="normal">POWER(AG42, 0.5)</f>
        <v>8.5509947431245</v>
      </c>
      <c r="AJ42" s="64" t="n">
        <f aca="false" ca="false" dt2D="false" dtr="false" t="normal">AI42</f>
        <v>8.5509947431245</v>
      </c>
      <c r="AL42" s="75" t="n">
        <f aca="false" ca="false" dt2D="false" dtr="false" t="normal">X42+$C$28</f>
        <v>-146.54698965073567</v>
      </c>
      <c r="AM42" s="0" t="n">
        <f aca="false" ca="false" dt2D="false" dtr="false" t="normal">POWER(10, 0.05*AL42)*1000</f>
        <v>0.000047059847714103433</v>
      </c>
      <c r="AQ42" s="246" t="n">
        <f aca="false" ca="false" dt2D="false" dtr="false" t="normal">V42</f>
        <v>39</v>
      </c>
      <c r="AR42" s="258" t="n">
        <f aca="false" ca="false" dt2D="false" dtr="false" t="normal">W42</f>
        <v>14.75</v>
      </c>
      <c r="AS42" s="260" t="n">
        <f aca="false" ca="false" dt2D="false" dtr="false" t="normal">AE42</f>
        <v>0</v>
      </c>
      <c r="AT42" s="260" t="n">
        <f aca="false" ca="false" dt2D="false" dtr="false" t="normal">AF42</f>
        <v>0</v>
      </c>
    </row>
    <row outlineLevel="0" r="43">
      <c r="R43" s="84" t="n">
        <v>2</v>
      </c>
      <c r="S43" s="227" t="n">
        <f aca="false" ca="false" dt2D="false" dtr="false" t="normal">10*LOG10(K16/1000000)</f>
        <v>-26.989700043360187</v>
      </c>
      <c r="T43" s="84" t="s">
        <v>235</v>
      </c>
      <c r="U43" s="103" t="n"/>
      <c r="V43" s="246" t="n">
        <f aca="false" ca="false" dt2D="false" dtr="false" t="normal">V42+1</f>
        <v>40</v>
      </c>
      <c r="W43" s="239" t="n">
        <f aca="false" ca="false" dt2D="false" dtr="false" t="normal">W42+$O$33</f>
        <v>15.125</v>
      </c>
      <c r="X43" s="257" t="n">
        <f aca="false" ca="false" dt2D="false" dtr="false" t="normal">30*LOG10(W43)+2*$G$10*(W43/1000)</f>
        <v>35.72663649973519</v>
      </c>
      <c r="Y43" s="257" t="n">
        <f aca="false" ca="false" dt2D="false" dtr="false" t="normal">$S$10-X43+$S$52</f>
        <v>121.48728732159941</v>
      </c>
      <c r="Z43" s="245" t="n">
        <f aca="false" ca="false" dt2D="false" dtr="false" t="normal">Y43+$C$28</f>
        <v>-60.450912938561714</v>
      </c>
      <c r="AA43" s="258" t="n">
        <f aca="false" ca="false" dt2D="false" dtr="false" t="normal">POWER(10, 0.05*Z43)*1000</f>
        <v>0.9494112052043037</v>
      </c>
      <c r="AB43" s="258" t="n">
        <f aca="false" ca="false" dt2D="false" dtr="false" t="normal">AA43*POWER(2, 0.5)</f>
        <v>1.342670202668912</v>
      </c>
      <c r="AC43" s="258" t="n">
        <f aca="false" ca="false" dt2D="false" dtr="false" t="normal">50/AB43</f>
        <v>37.23922665492373</v>
      </c>
      <c r="AD43" s="262" t="s"/>
      <c r="AE43" s="239" t="n"/>
      <c r="AF43" s="239" t="n"/>
      <c r="AG43" s="258" t="n">
        <f aca="false" ca="false" dt2D="false" dtr="false" t="normal">AC43/$AD$10</f>
        <v>75.99842174474232</v>
      </c>
      <c r="AH43" s="258" t="n">
        <f aca="false" ca="false" dt2D="false" dtr="false" t="normal">$AD$4*$AD$6*AE43*AF43*$AD$8-AC43</f>
        <v>-37.23922665492373</v>
      </c>
      <c r="AI43" s="64" t="n">
        <f aca="false" ca="false" dt2D="false" dtr="false" t="normal">POWER(AG43, 0.5)</f>
        <v>8.717707367464357</v>
      </c>
      <c r="AJ43" s="64" t="n">
        <f aca="false" ca="false" dt2D="false" dtr="false" t="normal">AI43</f>
        <v>8.717707367464357</v>
      </c>
      <c r="AL43" s="75" t="n">
        <f aca="false" ca="false" dt2D="false" dtr="false" t="normal">X43+$C$28</f>
        <v>-146.21156376042592</v>
      </c>
      <c r="AM43" s="0" t="n">
        <f aca="false" ca="false" dt2D="false" dtr="false" t="normal">POWER(10, 0.05*AL43)*1000</f>
        <v>0.00004891271974012595</v>
      </c>
      <c r="AQ43" s="246" t="n">
        <f aca="false" ca="false" dt2D="false" dtr="false" t="normal">V43</f>
        <v>40</v>
      </c>
      <c r="AR43" s="258" t="n">
        <f aca="false" ca="false" dt2D="false" dtr="false" t="normal">W43</f>
        <v>15.125</v>
      </c>
      <c r="AS43" s="260" t="n">
        <f aca="false" ca="false" dt2D="false" dtr="false" t="normal">AE43</f>
        <v>0</v>
      </c>
      <c r="AT43" s="260" t="n">
        <f aca="false" ca="false" dt2D="false" dtr="false" t="normal">AF43</f>
        <v>0</v>
      </c>
    </row>
    <row outlineLevel="0" r="44">
      <c r="R44" s="84" t="n">
        <v>3</v>
      </c>
      <c r="S44" s="227" t="n">
        <f aca="false" ca="false" dt2D="false" dtr="false" t="normal">10*LOG10(K17/1000000)</f>
        <v>-17.695510786217262</v>
      </c>
      <c r="T44" s="84" t="s">
        <v>235</v>
      </c>
      <c r="U44" s="103" t="n"/>
      <c r="V44" s="246" t="n">
        <f aca="false" ca="false" dt2D="false" dtr="false" t="normal">V43+1</f>
        <v>41</v>
      </c>
      <c r="W44" s="239" t="n">
        <f aca="false" ca="false" dt2D="false" dtr="false" t="normal">W43+$O$33</f>
        <v>15.5</v>
      </c>
      <c r="X44" s="257" t="n">
        <f aca="false" ca="false" dt2D="false" dtr="false" t="normal">30*LOG10(W44)+2*$G$10*(W44/1000)</f>
        <v>36.05405094510874</v>
      </c>
      <c r="Y44" s="257" t="n">
        <f aca="false" ca="false" dt2D="false" dtr="false" t="normal">$S$10-X44+$S$52</f>
        <v>121.15987287622585</v>
      </c>
      <c r="Z44" s="245" t="n">
        <f aca="false" ca="false" dt2D="false" dtr="false" t="normal">Y44+$C$28</f>
        <v>-60.77832738393528</v>
      </c>
      <c r="AA44" s="258" t="n">
        <f aca="false" ca="false" dt2D="false" dtr="false" t="normal">POWER(10, 0.05*Z44)*1000</f>
        <v>0.9142892865018495</v>
      </c>
      <c r="AB44" s="258" t="n">
        <f aca="false" ca="false" dt2D="false" dtr="false" t="normal">AA44*POWER(2, 0.5)</f>
        <v>1.293000308903336</v>
      </c>
      <c r="AC44" s="258" t="n">
        <f aca="false" ca="false" dt2D="false" dtr="false" t="normal">50/AB44</f>
        <v>38.66975100911439</v>
      </c>
      <c r="AD44" s="262" t="s"/>
      <c r="AE44" s="239" t="n"/>
      <c r="AF44" s="239" t="n"/>
      <c r="AG44" s="258" t="n">
        <f aca="false" ca="false" dt2D="false" dtr="false" t="normal">AC44/$AD$10</f>
        <v>78.91785920227429</v>
      </c>
      <c r="AH44" s="258" t="n">
        <f aca="false" ca="false" dt2D="false" dtr="false" t="normal">$AD$4*$AD$6*AE44*AF44*$AD$8-AC44</f>
        <v>-38.66975100911439</v>
      </c>
      <c r="AI44" s="64" t="n">
        <f aca="false" ca="false" dt2D="false" dtr="false" t="normal">POWER(AG44, 0.5)</f>
        <v>8.883572434683824</v>
      </c>
      <c r="AJ44" s="64" t="n">
        <f aca="false" ca="false" dt2D="false" dtr="false" t="normal">AI44</f>
        <v>8.883572434683824</v>
      </c>
      <c r="AL44" s="75" t="n">
        <f aca="false" ca="false" dt2D="false" dtr="false" t="normal">X44+$C$28</f>
        <v>-145.88414931505238</v>
      </c>
      <c r="AM44" s="0" t="n">
        <f aca="false" ca="false" dt2D="false" dtr="false" t="normal">POWER(10, 0.05*AL44)*1000</f>
        <v>0.00005079167489315116</v>
      </c>
      <c r="AQ44" s="246" t="n">
        <f aca="false" ca="false" dt2D="false" dtr="false" t="normal">V44</f>
        <v>41</v>
      </c>
      <c r="AR44" s="258" t="n">
        <f aca="false" ca="false" dt2D="false" dtr="false" t="normal">W44</f>
        <v>15.5</v>
      </c>
      <c r="AS44" s="260" t="n">
        <f aca="false" ca="false" dt2D="false" dtr="false" t="normal">AE44</f>
        <v>0</v>
      </c>
      <c r="AT44" s="260" t="n">
        <f aca="false" ca="false" dt2D="false" dtr="false" t="normal">AF44</f>
        <v>0</v>
      </c>
    </row>
    <row outlineLevel="0" r="45">
      <c r="R45" s="84" t="n">
        <v>4</v>
      </c>
      <c r="S45" s="227" t="n">
        <f aca="false" ca="false" dt2D="false" dtr="false" t="normal">10*LOG10(K18/1000000)</f>
        <v>-30.177287669604315</v>
      </c>
      <c r="T45" s="84" t="s">
        <v>235</v>
      </c>
      <c r="U45" s="103" t="n"/>
      <c r="V45" s="246" t="n">
        <f aca="false" ca="false" dt2D="false" dtr="false" t="normal">V44+1</f>
        <v>42</v>
      </c>
      <c r="W45" s="239" t="n">
        <f aca="false" ca="false" dt2D="false" dtr="false" t="normal">W44+$O$33</f>
        <v>15.875</v>
      </c>
      <c r="X45" s="257" t="n">
        <f aca="false" ca="false" dt2D="false" dtr="false" t="normal">30*LOG10(W45)+2*$G$10*(W45/1000)</f>
        <v>36.3738370189204</v>
      </c>
      <c r="Y45" s="257" t="n">
        <f aca="false" ca="false" dt2D="false" dtr="false" t="normal">$S$10-X45+$S$52</f>
        <v>120.84008680241419</v>
      </c>
      <c r="Z45" s="245" t="n">
        <f aca="false" ca="false" dt2D="false" dtr="false" t="normal">Y45+$C$28</f>
        <v>-61.09811345774693</v>
      </c>
      <c r="AA45" s="258" t="n">
        <f aca="false" ca="false" dt2D="false" dtr="false" t="normal">POWER(10, 0.05*Z45)*1000</f>
        <v>0.8812402542611827</v>
      </c>
      <c r="AB45" s="258" t="n">
        <f aca="false" ca="false" dt2D="false" dtr="false" t="normal">AA45*POWER(2, 0.5)</f>
        <v>1.2462619192852793</v>
      </c>
      <c r="AC45" s="258" t="n">
        <f aca="false" ca="false" dt2D="false" dtr="false" t="normal">50/AB45</f>
        <v>40.1199773709483</v>
      </c>
      <c r="AD45" s="262" t="s"/>
      <c r="AE45" s="239" t="n"/>
      <c r="AF45" s="239" t="n"/>
      <c r="AG45" s="258" t="n">
        <f aca="false" ca="false" dt2D="false" dtr="false" t="normal">AC45/$AD$10</f>
        <v>81.87750483867</v>
      </c>
      <c r="AH45" s="258" t="n">
        <f aca="false" ca="false" dt2D="false" dtr="false" t="normal">$AD$4*$AD$6*AE45*AF45*$AD$8-AC45</f>
        <v>-40.1199773709483</v>
      </c>
      <c r="AI45" s="64" t="n">
        <f aca="false" ca="false" dt2D="false" dtr="false" t="normal">POWER(AG45, 0.5)</f>
        <v>9.048618946484044</v>
      </c>
      <c r="AJ45" s="64" t="n">
        <f aca="false" ca="false" dt2D="false" dtr="false" t="normal">AI45</f>
        <v>9.048618946484044</v>
      </c>
      <c r="AL45" s="75" t="n">
        <f aca="false" ca="false" dt2D="false" dtr="false" t="normal">X45+$C$28</f>
        <v>-145.56436324124073</v>
      </c>
      <c r="AM45" s="0" t="n">
        <f aca="false" ca="false" dt2D="false" dtr="false" t="normal">POWER(10, 0.05*AL45)*1000</f>
        <v>0.00005269650810178459</v>
      </c>
      <c r="AQ45" s="246" t="n">
        <f aca="false" ca="false" dt2D="false" dtr="false" t="normal">V45</f>
        <v>42</v>
      </c>
      <c r="AR45" s="258" t="n">
        <f aca="false" ca="false" dt2D="false" dtr="false" t="normal">W45</f>
        <v>15.875</v>
      </c>
      <c r="AS45" s="260" t="n">
        <f aca="false" ca="false" dt2D="false" dtr="false" t="normal">AE45</f>
        <v>0</v>
      </c>
      <c r="AT45" s="260" t="n">
        <f aca="false" ca="false" dt2D="false" dtr="false" t="normal">AF45</f>
        <v>0</v>
      </c>
    </row>
    <row outlineLevel="0" r="46">
      <c r="R46" s="86" t="s">
        <v>236</v>
      </c>
      <c r="S46" s="140" t="s"/>
      <c r="T46" s="135" t="s"/>
      <c r="U46" s="121" t="n"/>
      <c r="V46" s="246" t="n">
        <f aca="false" ca="false" dt2D="false" dtr="false" t="normal">V45+1</f>
        <v>43</v>
      </c>
      <c r="W46" s="239" t="n">
        <f aca="false" ca="false" dt2D="false" dtr="false" t="normal">W45+$O$33</f>
        <v>16.25</v>
      </c>
      <c r="X46" s="257" t="n">
        <f aca="false" ca="false" dt2D="false" dtr="false" t="normal">30*LOG10(W46)+2*$G$10*(W46/1000)</f>
        <v>36.6863509594468</v>
      </c>
      <c r="Y46" s="257" t="n">
        <f aca="false" ca="false" dt2D="false" dtr="false" t="normal">$S$10-X46+$S$52</f>
        <v>120.52757286188779</v>
      </c>
      <c r="Z46" s="245" t="n">
        <f aca="false" ca="false" dt2D="false" dtr="false" t="normal">Y46+$C$28</f>
        <v>-61.410627398273334</v>
      </c>
      <c r="AA46" s="258" t="n">
        <f aca="false" ca="false" dt2D="false" dtr="false" t="normal">POWER(10, 0.05*Z46)*1000</f>
        <v>0.8500972868312616</v>
      </c>
      <c r="AB46" s="258" t="n">
        <f aca="false" ca="false" dt2D="false" dtr="false" t="normal">AA46*POWER(2, 0.5)</f>
        <v>1.2022191123733414</v>
      </c>
      <c r="AC46" s="258" t="n">
        <f aca="false" ca="false" dt2D="false" dtr="false" t="normal">50/AB46</f>
        <v>41.589756380842516</v>
      </c>
      <c r="AD46" s="262" t="s"/>
      <c r="AE46" s="239" t="n"/>
      <c r="AF46" s="239" t="n"/>
      <c r="AG46" s="258" t="n">
        <f aca="false" ca="false" dt2D="false" dtr="false" t="normal">AC46/$AD$10</f>
        <v>84.87705383845413</v>
      </c>
      <c r="AH46" s="258" t="n">
        <f aca="false" ca="false" dt2D="false" dtr="false" t="normal">$AD$4*$AD$6*AE46*AF46*$AD$8-AC46</f>
        <v>-41.589756380842516</v>
      </c>
      <c r="AI46" s="64" t="n">
        <f aca="false" ca="false" dt2D="false" dtr="false" t="normal">POWER(AG46, 0.5)</f>
        <v>9.21287435269005</v>
      </c>
      <c r="AJ46" s="64" t="n">
        <f aca="false" ca="false" dt2D="false" dtr="false" t="normal">AI46</f>
        <v>9.21287435269005</v>
      </c>
      <c r="AL46" s="75" t="n">
        <f aca="false" ca="false" dt2D="false" dtr="false" t="normal">X46+$C$28</f>
        <v>-145.25184930071433</v>
      </c>
      <c r="AM46" s="0" t="n">
        <f aca="false" ca="false" dt2D="false" dtr="false" t="normal">POWER(10, 0.05*AL46)*1000</f>
        <v>0.0000546270231862425</v>
      </c>
      <c r="AQ46" s="246" t="n">
        <f aca="false" ca="false" dt2D="false" dtr="false" t="normal">V46</f>
        <v>43</v>
      </c>
      <c r="AR46" s="258" t="n">
        <f aca="false" ca="false" dt2D="false" dtr="false" t="normal">W46</f>
        <v>16.25</v>
      </c>
      <c r="AS46" s="260" t="n">
        <f aca="false" ca="false" dt2D="false" dtr="false" t="normal">AE46</f>
        <v>0</v>
      </c>
      <c r="AT46" s="260" t="n">
        <f aca="false" ca="false" dt2D="false" dtr="false" t="normal">AF46</f>
        <v>0</v>
      </c>
    </row>
    <row outlineLevel="0" r="47">
      <c r="R47" s="84" t="s">
        <v>236</v>
      </c>
      <c r="S47" s="227" t="n">
        <f aca="false" ca="false" dt2D="false" dtr="false" t="normal">10*LOG10(K25)</f>
        <v>31.760912590556813</v>
      </c>
      <c r="T47" s="84" t="s">
        <v>167</v>
      </c>
      <c r="U47" s="103" t="n"/>
      <c r="V47" s="246" t="n">
        <f aca="false" ca="false" dt2D="false" dtr="false" t="normal">V46+1</f>
        <v>44</v>
      </c>
      <c r="W47" s="239" t="n">
        <f aca="false" ca="false" dt2D="false" dtr="false" t="normal">W46+$O$33</f>
        <v>16.625</v>
      </c>
      <c r="X47" s="257" t="n">
        <f aca="false" ca="false" dt2D="false" dtr="false" t="normal">30*LOG10(W47)+2*$G$10*(W47/1000)</f>
        <v>36.99192461925427</v>
      </c>
      <c r="Y47" s="257" t="n">
        <f aca="false" ca="false" dt2D="false" dtr="false" t="normal">$S$10-X47+$S$52</f>
        <v>120.22199920208033</v>
      </c>
      <c r="Z47" s="245" t="n">
        <f aca="false" ca="false" dt2D="false" dtr="false" t="normal">Y47+$C$28</f>
        <v>-61.7162010580808</v>
      </c>
      <c r="AA47" s="258" t="n">
        <f aca="false" ca="false" dt2D="false" dtr="false" t="normal">POWER(10, 0.05*Z47)*1000</f>
        <v>0.8207104194276214</v>
      </c>
      <c r="AB47" s="258" t="n">
        <f aca="false" ca="false" dt2D="false" dtr="false" t="normal">AA47*POWER(2, 0.5)</f>
        <v>1.1606598059354534</v>
      </c>
      <c r="AC47" s="258" t="n">
        <f aca="false" ca="false" dt2D="false" dtr="false" t="normal">50/AB47</f>
        <v>43.078945048589546</v>
      </c>
      <c r="AD47" s="262" t="s"/>
      <c r="AE47" s="239" t="n"/>
      <c r="AF47" s="239" t="n"/>
      <c r="AG47" s="258" t="n">
        <f aca="false" ca="false" dt2D="false" dtr="false" t="normal">AC47/$AD$10</f>
        <v>87.91621438487664</v>
      </c>
      <c r="AH47" s="258" t="n">
        <f aca="false" ca="false" dt2D="false" dtr="false" t="normal">$AD$4*$AD$6*AE47*AF47*$AD$8-AC47</f>
        <v>-43.078945048589546</v>
      </c>
      <c r="AI47" s="64" t="n">
        <f aca="false" ca="false" dt2D="false" dtr="false" t="normal">POWER(AG47, 0.5)</f>
        <v>9.376364667869773</v>
      </c>
      <c r="AJ47" s="64" t="n">
        <f aca="false" ca="false" dt2D="false" dtr="false" t="normal">AI47</f>
        <v>9.376364667869773</v>
      </c>
      <c r="AL47" s="75" t="n">
        <f aca="false" ca="false" dt2D="false" dtr="false" t="normal">X47+$C$28</f>
        <v>-144.94627564090686</v>
      </c>
      <c r="AM47" s="0" t="n">
        <f aca="false" ca="false" dt2D="false" dtr="false" t="normal">POWER(10, 0.05*AL47)*1000</f>
        <v>0.00005658303233274417</v>
      </c>
      <c r="AQ47" s="246" t="n">
        <f aca="false" ca="false" dt2D="false" dtr="false" t="normal">V47</f>
        <v>44</v>
      </c>
      <c r="AR47" s="258" t="n">
        <f aca="false" ca="false" dt2D="false" dtr="false" t="normal">W47</f>
        <v>16.625</v>
      </c>
      <c r="AS47" s="260" t="n">
        <f aca="false" ca="false" dt2D="false" dtr="false" t="normal">AE47</f>
        <v>0</v>
      </c>
      <c r="AT47" s="260" t="n">
        <f aca="false" ca="false" dt2D="false" dtr="false" t="normal">AF47</f>
        <v>0</v>
      </c>
    </row>
    <row outlineLevel="0" r="48">
      <c r="V48" s="246" t="n">
        <f aca="false" ca="false" dt2D="false" dtr="false" t="normal">V47+1</f>
        <v>45</v>
      </c>
      <c r="W48" s="239" t="n">
        <f aca="false" ca="false" dt2D="false" dtr="false" t="normal">W47+$O$33</f>
        <v>17</v>
      </c>
      <c r="X48" s="257" t="n">
        <f aca="false" ca="false" dt2D="false" dtr="false" t="normal">30*LOG10(W48)+2*$G$10*(W48/1000)</f>
        <v>37.29086764134822</v>
      </c>
      <c r="Y48" s="257" t="n">
        <f aca="false" ca="false" dt2D="false" dtr="false" t="normal">$S$10-X48+$S$52</f>
        <v>119.92305617998636</v>
      </c>
      <c r="Z48" s="245" t="n">
        <f aca="false" ca="false" dt2D="false" dtr="false" t="normal">Y48+$C$28</f>
        <v>-62.015144080174764</v>
      </c>
      <c r="AA48" s="258" t="n">
        <f aca="false" ca="false" dt2D="false" dtr="false" t="normal">POWER(10, 0.05*Z48)*1000</f>
        <v>0.792944508899929</v>
      </c>
      <c r="AB48" s="258" t="n">
        <f aca="false" ca="false" dt2D="false" dtr="false" t="normal">AA48*POWER(2, 0.5)</f>
        <v>1.121392878695553</v>
      </c>
      <c r="AC48" s="258" t="n">
        <f aca="false" ca="false" dt2D="false" dtr="false" t="normal">50/AB48</f>
        <v>44.58740638531779</v>
      </c>
      <c r="AD48" s="262" t="s"/>
      <c r="AE48" s="239" t="n"/>
      <c r="AF48" s="239" t="n"/>
      <c r="AG48" s="258" t="n">
        <f aca="false" ca="false" dt2D="false" dtr="false" t="normal">AC48/$AD$10</f>
        <v>90.99470690881184</v>
      </c>
      <c r="AH48" s="258" t="n">
        <f aca="false" ca="false" dt2D="false" dtr="false" t="normal">$AD$4*$AD$6*AE48*AF48*$AD$8-AC48</f>
        <v>-44.58740638531779</v>
      </c>
      <c r="AI48" s="64" t="n">
        <f aca="false" ca="false" dt2D="false" dtr="false" t="normal">POWER(AG48, 0.5)</f>
        <v>9.539114576773457</v>
      </c>
      <c r="AJ48" s="64" t="n">
        <f aca="false" ca="false" dt2D="false" dtr="false" t="normal">AI48</f>
        <v>9.539114576773457</v>
      </c>
      <c r="AL48" s="75" t="n">
        <f aca="false" ca="false" dt2D="false" dtr="false" t="normal">X48+$C$28</f>
        <v>-144.6473326188129</v>
      </c>
      <c r="AM48" s="0" t="n">
        <f aca="false" ca="false" dt2D="false" dtr="false" t="normal">POWER(10, 0.05*AL48)*1000</f>
        <v>0.000058564355610101936</v>
      </c>
      <c r="AQ48" s="246" t="n">
        <f aca="false" ca="false" dt2D="false" dtr="false" t="normal">V48</f>
        <v>45</v>
      </c>
      <c r="AR48" s="258" t="n">
        <f aca="false" ca="false" dt2D="false" dtr="false" t="normal">W48</f>
        <v>17</v>
      </c>
      <c r="AS48" s="260" t="n">
        <f aca="false" ca="false" dt2D="false" dtr="false" t="normal">AE48</f>
        <v>0</v>
      </c>
      <c r="AT48" s="260" t="n">
        <f aca="false" ca="false" dt2D="false" dtr="false" t="normal">AF48</f>
        <v>0</v>
      </c>
    </row>
    <row outlineLevel="0" r="49">
      <c r="R49" s="84" t="s">
        <v>237</v>
      </c>
      <c r="S49" s="229" t="n">
        <f aca="false" ca="false" dt2D="false" dtr="false" t="normal">10*LOG10(2)</f>
        <v>3.010299956639812</v>
      </c>
      <c r="T49" s="84" t="s">
        <v>167</v>
      </c>
      <c r="U49" s="103" t="n"/>
      <c r="V49" s="246" t="n">
        <f aca="false" ca="false" dt2D="false" dtr="false" t="normal">V48+1</f>
        <v>46</v>
      </c>
      <c r="W49" s="239" t="n">
        <f aca="false" ca="false" dt2D="false" dtr="false" t="normal">W48+$O$33</f>
        <v>17.375</v>
      </c>
      <c r="X49" s="257" t="n">
        <f aca="false" ca="false" dt2D="false" dtr="false" t="normal">30*LOG10(W49)+2*$G$10*(W49/1000)</f>
        <v>37.58346939786454</v>
      </c>
      <c r="Y49" s="257" t="n">
        <f aca="false" ca="false" dt2D="false" dtr="false" t="normal">$S$10-X49+$S$52</f>
        <v>119.63045442347004</v>
      </c>
      <c r="Z49" s="245" t="n">
        <f aca="false" ca="false" dt2D="false" dtr="false" t="normal">Y49+$C$28</f>
        <v>-62.30774583669108</v>
      </c>
      <c r="AA49" s="258" t="n">
        <f aca="false" ca="false" dt2D="false" dtr="false" t="normal">POWER(10, 0.05*Z49)*1000</f>
        <v>0.7666774825955455</v>
      </c>
      <c r="AB49" s="258" t="n">
        <f aca="false" ca="false" dt2D="false" dtr="false" t="normal">AA49*POWER(2, 0.5)</f>
        <v>1.084245693852683</v>
      </c>
      <c r="AC49" s="258" t="n">
        <f aca="false" ca="false" dt2D="false" dtr="false" t="normal">50/AB49</f>
        <v>46.115009064350986</v>
      </c>
      <c r="AD49" s="262" t="s"/>
      <c r="AE49" s="239" t="n"/>
      <c r="AF49" s="239" t="n"/>
      <c r="AG49" s="258" t="n">
        <f aca="false" ca="false" dt2D="false" dtr="false" t="normal">AC49/$AD$10</f>
        <v>94.11226339663467</v>
      </c>
      <c r="AH49" s="258" t="n">
        <f aca="false" ca="false" dt2D="false" dtr="false" t="normal">$AD$4*$AD$6*AE49*AF49*$AD$8-AC49</f>
        <v>-46.115009064350986</v>
      </c>
      <c r="AI49" s="64" t="n">
        <f aca="false" ca="false" dt2D="false" dtr="false" t="normal">POWER(AG49, 0.5)</f>
        <v>9.701147529887105</v>
      </c>
      <c r="AJ49" s="64" t="n">
        <f aca="false" ca="false" dt2D="false" dtr="false" t="normal">AI49</f>
        <v>9.701147529887105</v>
      </c>
      <c r="AL49" s="75" t="n">
        <f aca="false" ca="false" dt2D="false" dtr="false" t="normal">X49+$C$28</f>
        <v>-144.35473086229658</v>
      </c>
      <c r="AM49" s="0" t="n">
        <f aca="false" ca="false" dt2D="false" dtr="false" t="normal">POWER(10, 0.05*AL49)*1000</f>
        <v>0.00006057082052426897</v>
      </c>
      <c r="AQ49" s="246" t="n">
        <f aca="false" ca="false" dt2D="false" dtr="false" t="normal">V49</f>
        <v>46</v>
      </c>
      <c r="AR49" s="258" t="n">
        <f aca="false" ca="false" dt2D="false" dtr="false" t="normal">W49</f>
        <v>17.375</v>
      </c>
      <c r="AS49" s="260" t="n">
        <f aca="false" ca="false" dt2D="false" dtr="false" t="normal">AE49</f>
        <v>0</v>
      </c>
      <c r="AT49" s="260" t="n">
        <f aca="false" ca="false" dt2D="false" dtr="false" t="normal">AF49</f>
        <v>0</v>
      </c>
    </row>
    <row outlineLevel="0" r="50">
      <c r="V50" s="246" t="n">
        <f aca="false" ca="false" dt2D="false" dtr="false" t="normal">V49+1</f>
        <v>47</v>
      </c>
      <c r="W50" s="239" t="n">
        <f aca="false" ca="false" dt2D="false" dtr="false" t="normal">W49+$O$33</f>
        <v>17.75</v>
      </c>
      <c r="X50" s="257" t="n">
        <f aca="false" ca="false" dt2D="false" dtr="false" t="normal">30*LOG10(W50)+2*$G$10*(W50/1000)</f>
        <v>37.87000072173339</v>
      </c>
      <c r="Y50" s="257" t="n">
        <f aca="false" ca="false" dt2D="false" dtr="false" t="normal">$S$10-X50+$S$52</f>
        <v>119.3439230996012</v>
      </c>
      <c r="Z50" s="245" t="n">
        <f aca="false" ca="false" dt2D="false" dtr="false" t="normal">Y50+$C$28</f>
        <v>-62.594277160559926</v>
      </c>
      <c r="AA50" s="258" t="n">
        <f aca="false" ca="false" dt2D="false" dtr="false" t="normal">POWER(10, 0.05*Z50)*1000</f>
        <v>0.7417988265301769</v>
      </c>
      <c r="AB50" s="258" t="n">
        <f aca="false" ca="false" dt2D="false" dtr="false" t="normal">AA50*POWER(2, 0.5)</f>
        <v>1.0490619610314231</v>
      </c>
      <c r="AC50" s="258" t="n">
        <f aca="false" ca="false" dt2D="false" dtr="false" t="normal">50/AB50</f>
        <v>47.66162710812686</v>
      </c>
      <c r="AD50" s="262" t="s"/>
      <c r="AE50" s="239" t="n"/>
      <c r="AF50" s="239" t="n"/>
      <c r="AG50" s="258" t="n">
        <f aca="false" ca="false" dt2D="false" dtr="false" t="normal">AC50/$AD$10</f>
        <v>97.26862675127931</v>
      </c>
      <c r="AH50" s="258" t="n">
        <f aca="false" ca="false" dt2D="false" dtr="false" t="normal">$AD$4*$AD$6*AE50*AF50*$AD$8-AC50</f>
        <v>-47.66162710812686</v>
      </c>
      <c r="AI50" s="64" t="n">
        <f aca="false" ca="false" dt2D="false" dtr="false" t="normal">POWER(AG50, 0.5)</f>
        <v>9.862485830219445</v>
      </c>
      <c r="AJ50" s="64" t="n">
        <f aca="false" ca="false" dt2D="false" dtr="false" t="normal">AI50</f>
        <v>9.862485830219445</v>
      </c>
      <c r="AL50" s="75" t="n">
        <f aca="false" ca="false" dt2D="false" dtr="false" t="normal">X50+$C$28</f>
        <v>-144.06819953842773</v>
      </c>
      <c r="AM50" s="0" t="n">
        <f aca="false" ca="false" dt2D="false" dtr="false" t="normal">POWER(10, 0.05*AL50)*1000</f>
        <v>0.0000626022616071151</v>
      </c>
      <c r="AQ50" s="246" t="n">
        <f aca="false" ca="false" dt2D="false" dtr="false" t="normal">V50</f>
        <v>47</v>
      </c>
      <c r="AR50" s="258" t="n">
        <f aca="false" ca="false" dt2D="false" dtr="false" t="normal">W50</f>
        <v>17.75</v>
      </c>
      <c r="AS50" s="260" t="n">
        <f aca="false" ca="false" dt2D="false" dtr="false" t="normal">AE50</f>
        <v>0</v>
      </c>
      <c r="AT50" s="260" t="n">
        <f aca="false" ca="false" dt2D="false" dtr="false" t="normal">AF50</f>
        <v>0</v>
      </c>
    </row>
    <row outlineLevel="0" r="51">
      <c r="V51" s="246" t="n">
        <f aca="false" ca="false" dt2D="false" dtr="false" t="normal">V50+1</f>
        <v>48</v>
      </c>
      <c r="W51" s="239" t="n">
        <f aca="false" ca="false" dt2D="false" dtr="false" t="normal">W50+$O$33</f>
        <v>18.125</v>
      </c>
      <c r="X51" s="257" t="n">
        <f aca="false" ca="false" dt2D="false" dtr="false" t="normal">30*LOG10(W51)+2*$G$10*(W51/1000)</f>
        <v>38.150715457290936</v>
      </c>
      <c r="Y51" s="257" t="n">
        <f aca="false" ca="false" dt2D="false" dtr="false" t="normal">$S$10-X51+$S$52</f>
        <v>119.06320836404365</v>
      </c>
      <c r="Z51" s="245" t="n">
        <f aca="false" ca="false" dt2D="false" dtr="false" t="normal">Y51+$C$28</f>
        <v>-62.87499189611748</v>
      </c>
      <c r="AA51" s="258" t="n">
        <f aca="false" ca="false" dt2D="false" dtr="false" t="normal">POWER(10, 0.05*Z51)*1000</f>
        <v>0.7182082759138374</v>
      </c>
      <c r="AB51" s="258" t="n">
        <f aca="false" ca="false" dt2D="false" dtr="false" t="normal">AA51*POWER(2, 0.5)</f>
        <v>1.0156998844059468</v>
      </c>
      <c r="AC51" s="258" t="n">
        <f aca="false" ca="false" dt2D="false" dtr="false" t="normal">50/AB51</f>
        <v>49.227139598665545</v>
      </c>
      <c r="AD51" s="262" t="s"/>
      <c r="AE51" s="239" t="n"/>
      <c r="AF51" s="239" t="n"/>
      <c r="AG51" s="258" t="n">
        <f aca="false" ca="false" dt2D="false" dtr="false" t="normal">AC51/$AD$10</f>
        <v>100.46355020135827</v>
      </c>
      <c r="AH51" s="258" t="n">
        <f aca="false" ca="false" dt2D="false" dtr="false" t="normal">$AD$4*$AD$6*AE51*AF51*$AD$8-AC51</f>
        <v>-49.227139598665545</v>
      </c>
      <c r="AI51" s="64" t="n">
        <f aca="false" ca="false" dt2D="false" dtr="false" t="normal">POWER(AG51, 0.5)</f>
        <v>10.023150712293928</v>
      </c>
      <c r="AJ51" s="64" t="n">
        <f aca="false" ca="false" dt2D="false" dtr="false" t="normal">AI51</f>
        <v>10.023150712293928</v>
      </c>
      <c r="AL51" s="75" t="n">
        <f aca="false" ca="false" dt2D="false" dtr="false" t="normal">X51+$C$28</f>
        <v>-143.78748480287018</v>
      </c>
      <c r="AM51" s="0" t="n">
        <f aca="false" ca="false" dt2D="false" dtr="false" t="normal">POWER(10, 0.05*AL51)*1000</f>
        <v>0.00006465852003613543</v>
      </c>
      <c r="AQ51" s="246" t="n">
        <f aca="false" ca="false" dt2D="false" dtr="false" t="normal">V51</f>
        <v>48</v>
      </c>
      <c r="AR51" s="258" t="n">
        <f aca="false" ca="false" dt2D="false" dtr="false" t="normal">W51</f>
        <v>18.125</v>
      </c>
      <c r="AS51" s="260" t="n">
        <f aca="false" ca="false" dt2D="false" dtr="false" t="normal">AE51</f>
        <v>0</v>
      </c>
      <c r="AT51" s="260" t="n">
        <f aca="false" ca="false" dt2D="false" dtr="false" t="normal">AF51</f>
        <v>0</v>
      </c>
    </row>
    <row outlineLevel="0" r="52">
      <c r="R52" s="129" t="s">
        <v>238</v>
      </c>
      <c r="S52" s="227" t="n">
        <f aca="false" ca="false" dt2D="false" dtr="false" t="normal">$S$47+S42+$S$37+$S$19-$S$49</f>
        <v>-37.508473719268466</v>
      </c>
      <c r="T52" s="84" t="s">
        <v>167</v>
      </c>
      <c r="U52" s="103" t="n"/>
      <c r="V52" s="246" t="n">
        <f aca="false" ca="false" dt2D="false" dtr="false" t="normal">V51+1</f>
        <v>49</v>
      </c>
      <c r="W52" s="239" t="n">
        <f aca="false" ca="false" dt2D="false" dtr="false" t="normal">W51+$O$33</f>
        <v>18.5</v>
      </c>
      <c r="X52" s="257" t="n">
        <f aca="false" ca="false" dt2D="false" dtr="false" t="normal">30*LOG10(W52)+2*$G$10*(W52/1000)</f>
        <v>38.42585185209041</v>
      </c>
      <c r="Y52" s="257" t="n">
        <f aca="false" ca="false" dt2D="false" dtr="false" t="normal">$S$10-X52+$S$52</f>
        <v>118.78807196924419</v>
      </c>
      <c r="Z52" s="245" t="n">
        <f aca="false" ca="false" dt2D="false" dtr="false" t="normal">Y52+$C$28</f>
        <v>-63.15012829091694</v>
      </c>
      <c r="AA52" s="258" t="n">
        <f aca="false" ca="false" dt2D="false" dtr="false" t="normal">POWER(10, 0.05*Z52)*1000</f>
        <v>0.6958146774157274</v>
      </c>
      <c r="AB52" s="258" t="n">
        <f aca="false" ca="false" dt2D="false" dtr="false" t="normal">AA52*POWER(2, 0.5)</f>
        <v>0.9840305536995819</v>
      </c>
      <c r="AC52" s="258" t="n">
        <f aca="false" ca="false" dt2D="false" dtr="false" t="normal">50/AB52</f>
        <v>50.81143040936986</v>
      </c>
      <c r="AD52" s="262" t="s"/>
      <c r="AE52" s="239" t="n"/>
      <c r="AF52" s="239" t="n"/>
      <c r="AG52" s="258" t="n">
        <f aca="false" ca="false" dt2D="false" dtr="false" t="normal">AC52/$AD$10</f>
        <v>103.69679675381606</v>
      </c>
      <c r="AH52" s="258" t="n">
        <f aca="false" ca="false" dt2D="false" dtr="false" t="normal">$AD$4*$AD$6*AE52*AF52*$AD$8-AC52</f>
        <v>-50.81143040936986</v>
      </c>
      <c r="AI52" s="64" t="n">
        <f aca="false" ca="false" dt2D="false" dtr="false" t="normal">POWER(AG52, 0.5)</f>
        <v>10.183162414192168</v>
      </c>
      <c r="AJ52" s="64" t="n">
        <f aca="false" ca="false" dt2D="false" dtr="false" t="normal">AI52</f>
        <v>10.183162414192168</v>
      </c>
      <c r="AK52" s="230" t="n"/>
      <c r="AL52" s="75" t="n">
        <f aca="false" ca="false" dt2D="false" dtr="false" t="normal">X52+$C$28</f>
        <v>-143.51234840807072</v>
      </c>
      <c r="AM52" s="0" t="n">
        <f aca="false" ca="false" dt2D="false" dtr="false" t="normal">POWER(10, 0.05*AL52)*1000</f>
        <v>0.00006673944328217679</v>
      </c>
      <c r="AN52" s="230" t="n"/>
      <c r="AQ52" s="246" t="n">
        <f aca="false" ca="false" dt2D="false" dtr="false" t="normal">V52</f>
        <v>49</v>
      </c>
      <c r="AR52" s="258" t="n">
        <f aca="false" ca="false" dt2D="false" dtr="false" t="normal">W52</f>
        <v>18.5</v>
      </c>
      <c r="AS52" s="260" t="n">
        <f aca="false" ca="false" dt2D="false" dtr="false" t="normal">AE52</f>
        <v>0</v>
      </c>
      <c r="AT52" s="260" t="n">
        <f aca="false" ca="false" dt2D="false" dtr="false" t="normal">AF52</f>
        <v>0</v>
      </c>
    </row>
    <row outlineLevel="0" r="53">
      <c r="R53" s="129" t="s">
        <v>239</v>
      </c>
      <c r="S53" s="227" t="n">
        <f aca="false" ca="false" dt2D="false" dtr="false" t="normal">$S$47+S43+$S$37+$S$19-$S$49</f>
        <v>-28.300286179744713</v>
      </c>
      <c r="T53" s="84" t="s">
        <v>167</v>
      </c>
      <c r="U53" s="103" t="n"/>
      <c r="V53" s="246" t="n">
        <f aca="false" ca="false" dt2D="false" dtr="false" t="normal">V52+1</f>
        <v>50</v>
      </c>
      <c r="W53" s="239" t="n">
        <f aca="false" ca="false" dt2D="false" dtr="false" t="normal">W52+$O$33</f>
        <v>18.875</v>
      </c>
      <c r="X53" s="257" t="n">
        <f aca="false" ca="false" dt2D="false" dtr="false" t="normal">30*LOG10(W53)+2*$G$10*(W53/1000)</f>
        <v>38.69563380903678</v>
      </c>
      <c r="Y53" s="257" t="n">
        <f aca="false" ca="false" dt2D="false" dtr="false" t="normal">$S$10-X53+$S$52</f>
        <v>118.51829001229783</v>
      </c>
      <c r="Z53" s="245" t="n">
        <f aca="false" ca="false" dt2D="false" dtr="false" t="normal">Y53+$C$28</f>
        <v>-63.4199102478633</v>
      </c>
      <c r="AA53" s="258" t="n">
        <f aca="false" ca="false" dt2D="false" dtr="false" t="normal">POWER(10, 0.05*Z53)*1000</f>
        <v>0.674534997697203</v>
      </c>
      <c r="AB53" s="258" t="n">
        <f aca="false" ca="false" dt2D="false" dtr="false" t="normal">AA53*POWER(2, 0.5)</f>
        <v>0.953936542038689</v>
      </c>
      <c r="AC53" s="258" t="n">
        <f aca="false" ca="false" dt2D="false" dtr="false" t="normal">50/AB53</f>
        <v>52.414387956187696</v>
      </c>
      <c r="AD53" s="262" t="s"/>
      <c r="AE53" s="239" t="n"/>
      <c r="AF53" s="239" t="n"/>
      <c r="AG53" s="258" t="n">
        <f aca="false" ca="false" dt2D="false" dtr="false" t="normal">AC53/$AD$10</f>
        <v>106.96813868609735</v>
      </c>
      <c r="AH53" s="258" t="n">
        <f aca="false" ca="false" dt2D="false" dtr="false" t="normal">$AD$4*$AD$6*AE53*AF53*$AD$8-AC53</f>
        <v>-52.414387956187696</v>
      </c>
      <c r="AI53" s="64" t="n">
        <f aca="false" ca="false" dt2D="false" dtr="false" t="normal">POWER(AG53, 0.5)</f>
        <v>10.342540243387857</v>
      </c>
      <c r="AJ53" s="64" t="n">
        <f aca="false" ca="false" dt2D="false" dtr="false" t="normal">AI53</f>
        <v>10.342540243387857</v>
      </c>
      <c r="AK53" s="232" t="n"/>
      <c r="AL53" s="75" t="n">
        <f aca="false" ca="false" dt2D="false" dtr="false" t="normal">X53+$C$28</f>
        <v>-143.24256645112433</v>
      </c>
      <c r="AM53" s="0" t="n">
        <f aca="false" ca="false" dt2D="false" dtr="false" t="normal">POWER(10, 0.05*AL53)*1000</f>
        <v>0.00006884488478259693</v>
      </c>
      <c r="AN53" s="72" t="n"/>
      <c r="AQ53" s="246" t="n">
        <f aca="false" ca="false" dt2D="false" dtr="false" t="normal">V53</f>
        <v>50</v>
      </c>
      <c r="AR53" s="258" t="n">
        <f aca="false" ca="false" dt2D="false" dtr="false" t="normal">W53</f>
        <v>18.875</v>
      </c>
      <c r="AS53" s="260" t="n">
        <f aca="false" ca="false" dt2D="false" dtr="false" t="normal">AE53</f>
        <v>0</v>
      </c>
      <c r="AT53" s="260" t="n">
        <f aca="false" ca="false" dt2D="false" dtr="false" t="normal">AF53</f>
        <v>0</v>
      </c>
    </row>
    <row outlineLevel="0" r="54">
      <c r="R54" s="129" t="s">
        <v>240</v>
      </c>
      <c r="S54" s="227" t="n">
        <f aca="false" ca="false" dt2D="false" dtr="false" t="normal">$S$47+S44+$S$37+$S$19-$S$49</f>
        <v>-19.006096922601788</v>
      </c>
      <c r="T54" s="84" t="s">
        <v>167</v>
      </c>
      <c r="U54" s="103" t="n"/>
      <c r="V54" s="246" t="n">
        <f aca="false" ca="false" dt2D="false" dtr="false" t="normal">V53+1</f>
        <v>51</v>
      </c>
      <c r="W54" s="239" t="n">
        <f aca="false" ca="false" dt2D="false" dtr="false" t="normal">W53+$O$33</f>
        <v>19.25</v>
      </c>
      <c r="X54" s="257" t="n">
        <f aca="false" ca="false" dt2D="false" dtr="false" t="normal">30*LOG10(W54)+2*$G$10*(W54/1000)</f>
        <v>38.96027201533558</v>
      </c>
      <c r="Y54" s="257" t="n">
        <f aca="false" ca="false" dt2D="false" dtr="false" t="normal">$S$10-X54+$S$52</f>
        <v>118.253651805999</v>
      </c>
      <c r="Z54" s="245" t="n">
        <f aca="false" ca="false" dt2D="false" dtr="false" t="normal">Y54+$C$28</f>
        <v>-63.684548454162126</v>
      </c>
      <c r="AA54" s="258" t="n">
        <f aca="false" ca="false" dt2D="false" dtr="false" t="normal">POWER(10, 0.05*Z54)*1000</f>
        <v>0.6542934569398347</v>
      </c>
      <c r="AB54" s="258" t="n">
        <f aca="false" ca="false" dt2D="false" dtr="false" t="normal">AA54*POWER(2, 0.5)</f>
        <v>0.9253106805762908</v>
      </c>
      <c r="AC54" s="258" t="n">
        <f aca="false" ca="false" dt2D="false" dtr="false" t="normal">50/AB54</f>
        <v>54.0359049663834</v>
      </c>
      <c r="AD54" s="262" t="s"/>
      <c r="AE54" s="239" t="n"/>
      <c r="AF54" s="239" t="n"/>
      <c r="AG54" s="258" t="n">
        <f aca="false" ca="false" dt2D="false" dtr="false" t="normal">AC54/$AD$10</f>
        <v>110.27735707425185</v>
      </c>
      <c r="AH54" s="258" t="n">
        <f aca="false" ca="false" dt2D="false" dtr="false" t="normal">$AD$4*$AD$6*AE54*AF54*$AD$8-AC54</f>
        <v>-54.0359049663834</v>
      </c>
      <c r="AI54" s="64" t="n">
        <f aca="false" ca="false" dt2D="false" dtr="false" t="normal">POWER(AG54, 0.5)</f>
        <v>10.501302637018506</v>
      </c>
      <c r="AJ54" s="64" t="n">
        <f aca="false" ca="false" dt2D="false" dtr="false" t="normal">AI54</f>
        <v>10.501302637018506</v>
      </c>
      <c r="AK54" s="232" t="n"/>
      <c r="AL54" s="75" t="n">
        <f aca="false" ca="false" dt2D="false" dtr="false" t="normal">X54+$C$28</f>
        <v>-142.97792824482553</v>
      </c>
      <c r="AM54" s="0" t="n">
        <f aca="false" ca="false" dt2D="false" dtr="false" t="normal">POWER(10, 0.05*AL54)*1000</f>
        <v>0.00007097470363755037</v>
      </c>
      <c r="AN54" s="72" t="n"/>
      <c r="AQ54" s="246" t="n">
        <f aca="false" ca="false" dt2D="false" dtr="false" t="normal">V54</f>
        <v>51</v>
      </c>
      <c r="AR54" s="258" t="n">
        <f aca="false" ca="false" dt2D="false" dtr="false" t="normal">W54</f>
        <v>19.25</v>
      </c>
      <c r="AS54" s="260" t="n">
        <f aca="false" ca="false" dt2D="false" dtr="false" t="normal">AE54</f>
        <v>0</v>
      </c>
      <c r="AT54" s="260" t="n">
        <f aca="false" ca="false" dt2D="false" dtr="false" t="normal">AF54</f>
        <v>0</v>
      </c>
    </row>
    <row outlineLevel="0" r="55">
      <c r="R55" s="129" t="s">
        <v>241</v>
      </c>
      <c r="S55" s="227" t="n">
        <f aca="false" ca="false" dt2D="false" dtr="false" t="normal">$S$47+S45+$S$37+$S$19-$S$49</f>
        <v>-31.48787380598884</v>
      </c>
      <c r="T55" s="84" t="s">
        <v>167</v>
      </c>
      <c r="U55" s="103" t="n"/>
      <c r="V55" s="246" t="n">
        <f aca="false" ca="false" dt2D="false" dtr="false" t="normal">V54+1</f>
        <v>52</v>
      </c>
      <c r="W55" s="239" t="n">
        <f aca="false" ca="false" dt2D="false" dtr="false" t="normal">W54+$O$33</f>
        <v>19.625</v>
      </c>
      <c r="X55" s="257" t="n">
        <f aca="false" ca="false" dt2D="false" dtr="false" t="normal">30*LOG10(W55)+2*$G$10*(W55/1000)</f>
        <v>39.21996496251871</v>
      </c>
      <c r="Y55" s="257" t="n">
        <f aca="false" ca="false" dt2D="false" dtr="false" t="normal">$S$10-X55+$S$52</f>
        <v>117.99395885881589</v>
      </c>
      <c r="Z55" s="245" t="n">
        <f aca="false" ca="false" dt2D="false" dtr="false" t="normal">Y55+$C$28</f>
        <v>-63.94424140134524</v>
      </c>
      <c r="AA55" s="258" t="n">
        <f aca="false" ca="false" dt2D="false" dtr="false" t="normal">POWER(10, 0.05*Z55)*1000</f>
        <v>0.6350207695348915</v>
      </c>
      <c r="AB55" s="258" t="n">
        <f aca="false" ca="false" dt2D="false" dtr="false" t="normal">AA55*POWER(2, 0.5)</f>
        <v>0.8980549846648431</v>
      </c>
      <c r="AC55" s="258" t="n">
        <f aca="false" ca="false" dt2D="false" dtr="false" t="normal">50/AB55</f>
        <v>55.675878263356175</v>
      </c>
      <c r="AD55" s="262" t="s"/>
      <c r="AE55" s="239" t="n"/>
      <c r="AF55" s="239" t="n"/>
      <c r="AG55" s="258" t="n">
        <f aca="false" ca="false" dt2D="false" dtr="false" t="normal">AC55/$AD$10</f>
        <v>113.62424135378812</v>
      </c>
      <c r="AH55" s="258" t="n">
        <f aca="false" ca="false" dt2D="false" dtr="false" t="normal">$AD$4*$AD$6*AE55*AF55*$AD$8-AC55</f>
        <v>-55.675878263356175</v>
      </c>
      <c r="AI55" s="64" t="n">
        <f aca="false" ca="false" dt2D="false" dtr="false" t="normal">POWER(AG55, 0.5)</f>
        <v>10.659467217163723</v>
      </c>
      <c r="AJ55" s="64" t="n">
        <f aca="false" ca="false" dt2D="false" dtr="false" t="normal">AI55</f>
        <v>10.659467217163723</v>
      </c>
      <c r="AK55" s="232" t="n"/>
      <c r="AL55" s="75" t="n">
        <f aca="false" ca="false" dt2D="false" dtr="false" t="normal">X55+$C$28</f>
        <v>-142.71823529764242</v>
      </c>
      <c r="AM55" s="0" t="n">
        <f aca="false" ca="false" dt2D="false" dtr="false" t="normal">POWER(10, 0.05*AL55)*1000</f>
        <v>0.00007312876432735567</v>
      </c>
      <c r="AN55" s="72" t="n"/>
      <c r="AQ55" s="246" t="n">
        <f aca="false" ca="false" dt2D="false" dtr="false" t="normal">V55</f>
        <v>52</v>
      </c>
      <c r="AR55" s="258" t="n">
        <f aca="false" ca="false" dt2D="false" dtr="false" t="normal">W55</f>
        <v>19.625</v>
      </c>
      <c r="AS55" s="260" t="n">
        <f aca="false" ca="false" dt2D="false" dtr="false" t="normal">AE55</f>
        <v>0</v>
      </c>
      <c r="AT55" s="260" t="n">
        <f aca="false" ca="false" dt2D="false" dtr="false" t="normal">AF55</f>
        <v>0</v>
      </c>
    </row>
    <row outlineLevel="0" r="56">
      <c r="V56" s="246" t="n">
        <f aca="false" ca="false" dt2D="false" dtr="false" t="normal">V55+1</f>
        <v>53</v>
      </c>
      <c r="W56" s="239" t="n">
        <f aca="false" ca="false" dt2D="false" dtr="false" t="normal">W55+$O$33</f>
        <v>20</v>
      </c>
      <c r="X56" s="257" t="n">
        <f aca="false" ca="false" dt2D="false" dtr="false" t="normal">30*LOG10(W56)+2*$G$10*(W56/1000)</f>
        <v>39.47489986991944</v>
      </c>
      <c r="Y56" s="257" t="n">
        <f aca="false" ca="false" dt2D="false" dtr="false" t="normal">$S$10-X56+$S$52</f>
        <v>117.73902395141516</v>
      </c>
      <c r="Z56" s="245" t="n">
        <f aca="false" ca="false" dt2D="false" dtr="false" t="normal">Y56+$C$28</f>
        <v>-64.19917630874596</v>
      </c>
      <c r="AA56" s="258" t="n">
        <f aca="false" ca="false" dt2D="false" dtr="false" t="normal">POWER(10, 0.05*Z56)*1000</f>
        <v>0.6166534769301046</v>
      </c>
      <c r="AB56" s="258" t="n">
        <f aca="false" ca="false" dt2D="false" dtr="false" t="normal">AA56*POWER(2, 0.5)</f>
        <v>0.8720797103590785</v>
      </c>
      <c r="AC56" s="258" t="n">
        <f aca="false" ca="false" dt2D="false" dtr="false" t="normal">50/AB56</f>
        <v>57.334208566109766</v>
      </c>
      <c r="AD56" s="262" t="s"/>
      <c r="AE56" s="239" t="n"/>
      <c r="AF56" s="239" t="n"/>
      <c r="AG56" s="258" t="n">
        <f aca="false" ca="false" dt2D="false" dtr="false" t="normal">AC56/$AD$10</f>
        <v>117.0085889104281</v>
      </c>
      <c r="AH56" s="258" t="n">
        <f aca="false" ca="false" dt2D="false" dtr="false" t="normal">$AD$4*$AD$6*AE56*AF56*$AD$8-AC56</f>
        <v>-57.334208566109766</v>
      </c>
      <c r="AI56" s="64" t="n">
        <f aca="false" ca="false" dt2D="false" dtr="false" t="normal">POWER(AG56, 0.5)</f>
        <v>10.817050841630916</v>
      </c>
      <c r="AJ56" s="64" t="n">
        <f aca="false" ca="false" dt2D="false" dtr="false" t="normal">AI56</f>
        <v>10.817050841630916</v>
      </c>
      <c r="AK56" s="232" t="n"/>
      <c r="AL56" s="75" t="n">
        <f aca="false" ca="false" dt2D="false" dtr="false" t="normal">X56+$C$28</f>
        <v>-142.46330039024167</v>
      </c>
      <c r="AM56" s="0" t="n">
        <f aca="false" ca="false" dt2D="false" dtr="false" t="normal">POWER(10, 0.05*AL56)*1000</f>
        <v>0.00007530693644910214</v>
      </c>
      <c r="AN56" s="72" t="n"/>
      <c r="AQ56" s="246" t="n">
        <f aca="false" ca="false" dt2D="false" dtr="false" t="normal">V56</f>
        <v>53</v>
      </c>
      <c r="AR56" s="258" t="n">
        <f aca="false" ca="false" dt2D="false" dtr="false" t="normal">W56</f>
        <v>20</v>
      </c>
      <c r="AS56" s="260" t="n">
        <f aca="false" ca="false" dt2D="false" dtr="false" t="normal">AE56</f>
        <v>0</v>
      </c>
      <c r="AT56" s="260" t="n">
        <f aca="false" ca="false" dt2D="false" dtr="false" t="normal">AF56</f>
        <v>0</v>
      </c>
    </row>
    <row outlineLevel="0" r="57">
      <c r="V57" s="246" t="n">
        <f aca="false" ca="false" dt2D="false" dtr="false" t="normal">V56+1</f>
        <v>54</v>
      </c>
      <c r="W57" s="239" t="n">
        <f aca="false" ca="false" dt2D="false" dtr="false" t="normal">W56+$O$33</f>
        <v>20.375</v>
      </c>
      <c r="X57" s="257" t="n">
        <f aca="false" ca="false" dt2D="false" dtr="false" t="normal">30*LOG10(W57)+2*$G$10*(W57/1000)</f>
        <v>39.725253522360426</v>
      </c>
      <c r="Y57" s="257" t="n">
        <f aca="false" ca="false" dt2D="false" dtr="false" t="normal">$S$10-X57+$S$52</f>
        <v>117.48867029897417</v>
      </c>
      <c r="Z57" s="245" t="n">
        <f aca="false" ca="false" dt2D="false" dtr="false" t="normal">Y57+$C$28</f>
        <v>-64.44952996118695</v>
      </c>
      <c r="AA57" s="258" t="n">
        <f aca="false" ca="false" dt2D="false" dtr="false" t="normal">POWER(10, 0.05*Z57)*1000</f>
        <v>0.5991333599666083</v>
      </c>
      <c r="AB57" s="258" t="n">
        <f aca="false" ca="false" dt2D="false" dtr="false" t="normal">AA57*POWER(2, 0.5)</f>
        <v>0.8473025233349392</v>
      </c>
      <c r="AC57" s="258" t="n">
        <f aca="false" ca="false" dt2D="false" dtr="false" t="normal">50/AB57</f>
        <v>59.01080030211945</v>
      </c>
      <c r="AD57" s="262" t="s"/>
      <c r="AE57" s="239" t="n"/>
      <c r="AF57" s="239" t="n"/>
      <c r="AG57" s="258" t="n">
        <f aca="false" ca="false" dt2D="false" dtr="false" t="normal">AC57/$AD$10</f>
        <v>120.43020469820297</v>
      </c>
      <c r="AH57" s="258" t="n">
        <f aca="false" ca="false" dt2D="false" dtr="false" t="normal">$AD$4*$AD$6*AE57*AF57*$AD$8-AC57</f>
        <v>-59.01080030211945</v>
      </c>
      <c r="AI57" s="64" t="n">
        <f aca="false" ca="false" dt2D="false" dtr="false" t="normal">POWER(AG57, 0.5)</f>
        <v>10.974069650690348</v>
      </c>
      <c r="AJ57" s="64" t="n">
        <f aca="false" ca="false" dt2D="false" dtr="false" t="normal">AI57</f>
        <v>10.974069650690348</v>
      </c>
      <c r="AK57" s="232" t="n"/>
      <c r="AL57" s="75" t="n">
        <f aca="false" ca="false" dt2D="false" dtr="false" t="normal">X57+$C$28</f>
        <v>-142.2129467378007</v>
      </c>
      <c r="AM57" s="0" t="n">
        <f aca="false" ca="false" dt2D="false" dtr="false" t="normal">POWER(10, 0.05*AL57)*1000</f>
        <v>0.00007750909447085577</v>
      </c>
      <c r="AN57" s="72" t="n"/>
      <c r="AQ57" s="246" t="n">
        <f aca="false" ca="false" dt2D="false" dtr="false" t="normal">V57</f>
        <v>54</v>
      </c>
      <c r="AR57" s="258" t="n">
        <f aca="false" ca="false" dt2D="false" dtr="false" t="normal">W57</f>
        <v>20.375</v>
      </c>
      <c r="AS57" s="260" t="n">
        <f aca="false" ca="false" dt2D="false" dtr="false" t="normal">AE57</f>
        <v>0</v>
      </c>
      <c r="AT57" s="260" t="n">
        <f aca="false" ca="false" dt2D="false" dtr="false" t="normal">AF57</f>
        <v>0</v>
      </c>
    </row>
    <row outlineLevel="0" r="58">
      <c r="V58" s="246" t="n">
        <f aca="false" ca="false" dt2D="false" dtr="false" t="normal">V57+1</f>
        <v>55</v>
      </c>
      <c r="W58" s="239" t="n">
        <f aca="false" ca="false" dt2D="false" dtr="false" t="normal">W57+$O$33</f>
        <v>20.75</v>
      </c>
      <c r="X58" s="257" t="n">
        <f aca="false" ca="false" dt2D="false" dtr="false" t="normal">30*LOG10(W58)+2*$G$10*(W58/1000)</f>
        <v>39.97119303144334</v>
      </c>
      <c r="Y58" s="257" t="n">
        <f aca="false" ca="false" dt2D="false" dtr="false" t="normal">$S$10-X58+$S$52</f>
        <v>117.24273078989125</v>
      </c>
      <c r="Z58" s="245" t="n">
        <f aca="false" ca="false" dt2D="false" dtr="false" t="normal">Y58+$C$28</f>
        <v>-64.69546947026987</v>
      </c>
      <c r="AA58" s="258" t="n">
        <f aca="false" ca="false" dt2D="false" dtr="false" t="normal">POWER(10, 0.05*Z58)*1000</f>
        <v>0.5824069199764209</v>
      </c>
      <c r="AB58" s="258" t="n">
        <f aca="false" ca="false" dt2D="false" dtr="false" t="normal">AA58*POWER(2, 0.5)</f>
        <v>0.8236477650505963</v>
      </c>
      <c r="AC58" s="258" t="n">
        <f aca="false" ca="false" dt2D="false" dtr="false" t="normal">50/AB58</f>
        <v>60.70556143247535</v>
      </c>
      <c r="AD58" s="262" t="s"/>
      <c r="AE58" s="239" t="n"/>
      <c r="AF58" s="239" t="n"/>
      <c r="AG58" s="258" t="n">
        <f aca="false" ca="false" dt2D="false" dtr="false" t="normal">AC58/$AD$10</f>
        <v>123.88890088260277</v>
      </c>
      <c r="AH58" s="258" t="n">
        <f aca="false" ca="false" dt2D="false" dtr="false" t="normal">$AD$4*$AD$6*AE58*AF58*$AD$8-AC58</f>
        <v>-60.70556143247535</v>
      </c>
      <c r="AI58" s="64" t="n">
        <f aca="false" ca="false" dt2D="false" dtr="false" t="normal">POWER(AG58, 0.5)</f>
        <v>11.130539110151078</v>
      </c>
      <c r="AJ58" s="64" t="n">
        <f aca="false" ca="false" dt2D="false" dtr="false" t="normal">AI58</f>
        <v>11.130539110151078</v>
      </c>
      <c r="AK58" s="232" t="n"/>
      <c r="AL58" s="75" t="n">
        <f aca="false" ca="false" dt2D="false" dtr="false" t="normal">X58+$C$28</f>
        <v>-141.9670072287178</v>
      </c>
      <c r="AM58" s="0" t="n">
        <f aca="false" ca="false" dt2D="false" dtr="false" t="normal">POWER(10, 0.05*AL58)*1000</f>
        <v>0.00007973511750199183</v>
      </c>
      <c r="AN58" s="72" t="n"/>
      <c r="AQ58" s="246" t="n">
        <f aca="false" ca="false" dt2D="false" dtr="false" t="normal">V58</f>
        <v>55</v>
      </c>
      <c r="AR58" s="258" t="n">
        <f aca="false" ca="false" dt2D="false" dtr="false" t="normal">W58</f>
        <v>20.75</v>
      </c>
      <c r="AS58" s="260" t="n">
        <f aca="false" ca="false" dt2D="false" dtr="false" t="normal">AE58</f>
        <v>0</v>
      </c>
      <c r="AT58" s="260" t="n">
        <f aca="false" ca="false" dt2D="false" dtr="false" t="normal">AF58</f>
        <v>0</v>
      </c>
    </row>
    <row outlineLevel="0" r="59">
      <c r="V59" s="246" t="n">
        <f aca="false" ca="false" dt2D="false" dtr="false" t="normal">V58+1</f>
        <v>56</v>
      </c>
      <c r="W59" s="239" t="n">
        <f aca="false" ca="false" dt2D="false" dtr="false" t="normal">W58+$O$33</f>
        <v>21.125</v>
      </c>
      <c r="X59" s="257" t="n">
        <f aca="false" ca="false" dt2D="false" dtr="false" t="normal">30*LOG10(W59)+2*$G$10*(W59/1000)</f>
        <v>40.2128765286519</v>
      </c>
      <c r="Y59" s="257" t="n">
        <f aca="false" ca="false" dt2D="false" dtr="false" t="normal">$S$10-X59+$S$52</f>
        <v>117.0010472926827</v>
      </c>
      <c r="Z59" s="245" t="n">
        <f aca="false" ca="false" dt2D="false" dtr="false" t="normal">Y59+$C$28</f>
        <v>-64.93715296747843</v>
      </c>
      <c r="AA59" s="258" t="n">
        <f aca="false" ca="false" dt2D="false" dtr="false" t="normal">POWER(10, 0.05*Z59)*1000</f>
        <v>0.5664249195230564</v>
      </c>
      <c r="AB59" s="258" t="n">
        <f aca="false" ca="false" dt2D="false" dtr="false" t="normal">AA59*POWER(2, 0.5)</f>
        <v>0.8010458032555954</v>
      </c>
      <c r="AC59" s="258" t="n">
        <f aca="false" ca="false" dt2D="false" dtr="false" t="normal">50/AB59</f>
        <v>62.41840328829005</v>
      </c>
      <c r="AD59" s="262" t="s"/>
      <c r="AE59" s="239" t="n"/>
      <c r="AF59" s="239" t="n"/>
      <c r="AG59" s="258" t="n">
        <f aca="false" ca="false" dt2D="false" dtr="false" t="normal">AC59/$AD$10</f>
        <v>127.38449650671441</v>
      </c>
      <c r="AH59" s="258" t="n">
        <f aca="false" ca="false" dt2D="false" dtr="false" t="normal">$AD$4*$AD$6*AE59*AF59*$AD$8-AC59</f>
        <v>-62.41840328829005</v>
      </c>
      <c r="AI59" s="64" t="n">
        <f aca="false" ca="false" dt2D="false" dtr="false" t="normal">POWER(AG59, 0.5)</f>
        <v>11.286474051124843</v>
      </c>
      <c r="AJ59" s="64" t="n">
        <f aca="false" ca="false" dt2D="false" dtr="false" t="normal">AI59</f>
        <v>11.286474051124843</v>
      </c>
      <c r="AK59" s="232" t="n"/>
      <c r="AL59" s="75" t="n">
        <f aca="false" ca="false" dt2D="false" dtr="false" t="normal">X59+$C$28</f>
        <v>-141.72532373150923</v>
      </c>
      <c r="AM59" s="0" t="n">
        <f aca="false" ca="false" dt2D="false" dtr="false" t="normal">POWER(10, 0.05*AL59)*1000</f>
        <v>0.00008198488907831827</v>
      </c>
      <c r="AN59" s="72" t="n"/>
      <c r="AQ59" s="246" t="n">
        <f aca="false" ca="false" dt2D="false" dtr="false" t="normal">V59</f>
        <v>56</v>
      </c>
      <c r="AR59" s="258" t="n">
        <f aca="false" ca="false" dt2D="false" dtr="false" t="normal">W59</f>
        <v>21.125</v>
      </c>
      <c r="AS59" s="260" t="n">
        <f aca="false" ca="false" dt2D="false" dtr="false" t="normal">AE59</f>
        <v>0</v>
      </c>
      <c r="AT59" s="260" t="n">
        <f aca="false" ca="false" dt2D="false" dtr="false" t="normal">AF59</f>
        <v>0</v>
      </c>
    </row>
    <row outlineLevel="0" r="60">
      <c r="V60" s="246" t="n">
        <f aca="false" ca="false" dt2D="false" dtr="false" t="normal">V59+1</f>
        <v>57</v>
      </c>
      <c r="W60" s="239" t="n">
        <f aca="false" ca="false" dt2D="false" dtr="false" t="normal">W59+$O$33</f>
        <v>21.5</v>
      </c>
      <c r="X60" s="257" t="n">
        <f aca="false" ca="false" dt2D="false" dtr="false" t="normal">30*LOG10(W60)+2*$G$10*(W60/1000)</f>
        <v>40.450453797468164</v>
      </c>
      <c r="Y60" s="257" t="n">
        <f aca="false" ca="false" dt2D="false" dtr="false" t="normal">$S$10-X60+$S$52</f>
        <v>116.76347002386643</v>
      </c>
      <c r="Z60" s="245" t="n">
        <f aca="false" ca="false" dt2D="false" dtr="false" t="normal">Y60+$C$28</f>
        <v>-65.17473023629469</v>
      </c>
      <c r="AA60" s="258" t="n">
        <f aca="false" ca="false" dt2D="false" dtr="false" t="normal">POWER(10, 0.05*Z60)*1000</f>
        <v>0.5511419750140069</v>
      </c>
      <c r="AB60" s="258" t="n">
        <f aca="false" ca="false" dt2D="false" dtr="false" t="normal">AA60*POWER(2, 0.5)</f>
        <v>0.779432455857902</v>
      </c>
      <c r="AC60" s="258" t="n">
        <f aca="false" ca="false" dt2D="false" dtr="false" t="normal">50/AB60</f>
        <v>64.14924041746022</v>
      </c>
      <c r="AD60" s="262" t="s"/>
      <c r="AE60" s="239" t="n"/>
      <c r="AF60" s="239" t="n"/>
      <c r="AG60" s="258" t="n">
        <f aca="false" ca="false" dt2D="false" dtr="false" t="normal">AC60/$AD$10</f>
        <v>130.91681717849025</v>
      </c>
      <c r="AH60" s="258" t="n">
        <f aca="false" ca="false" dt2D="false" dtr="false" t="normal">$AD$4*$AD$6*AE60*AF60*$AD$8-AC60</f>
        <v>-64.14924041746022</v>
      </c>
      <c r="AI60" s="64" t="n">
        <f aca="false" ca="false" dt2D="false" dtr="false" t="normal">POWER(AG60, 0.5)</f>
        <v>11.441888706786578</v>
      </c>
      <c r="AJ60" s="64" t="n">
        <f aca="false" ca="false" dt2D="false" dtr="false" t="normal">AI60</f>
        <v>11.441888706786578</v>
      </c>
      <c r="AK60" s="232" t="n"/>
      <c r="AL60" s="75" t="n">
        <f aca="false" ca="false" dt2D="false" dtr="false" t="normal">X60+$C$28</f>
        <v>-141.48774646269297</v>
      </c>
      <c r="AM60" s="0" t="n">
        <f aca="false" ca="false" dt2D="false" dtr="false" t="normal">POWER(10, 0.05*AL60)*1000</f>
        <v>0.00008425829696080205</v>
      </c>
      <c r="AN60" s="72" t="n"/>
      <c r="AQ60" s="246" t="n">
        <f aca="false" ca="false" dt2D="false" dtr="false" t="normal">V60</f>
        <v>57</v>
      </c>
      <c r="AR60" s="258" t="n">
        <f aca="false" ca="false" dt2D="false" dtr="false" t="normal">W60</f>
        <v>21.5</v>
      </c>
      <c r="AS60" s="260" t="n">
        <f aca="false" ca="false" dt2D="false" dtr="false" t="normal">AE60</f>
        <v>0</v>
      </c>
      <c r="AT60" s="260" t="n">
        <f aca="false" ca="false" dt2D="false" dtr="false" t="normal">AF60</f>
        <v>0</v>
      </c>
    </row>
    <row outlineLevel="0" r="61">
      <c r="V61" s="246" t="n">
        <f aca="false" ca="false" dt2D="false" dtr="false" t="normal">V60+1</f>
        <v>58</v>
      </c>
      <c r="W61" s="239" t="n">
        <f aca="false" ca="false" dt2D="false" dtr="false" t="normal">W60+$O$33</f>
        <v>21.875</v>
      </c>
      <c r="X61" s="257" t="n">
        <f aca="false" ca="false" dt2D="false" dtr="false" t="normal">30*LOG10(W61)+2*$G$10*(W61/1000)</f>
        <v>40.684066850830526</v>
      </c>
      <c r="Y61" s="257" t="n">
        <f aca="false" ca="false" dt2D="false" dtr="false" t="normal">$S$10-X61+$S$52</f>
        <v>116.52985697050406</v>
      </c>
      <c r="Z61" s="245" t="n">
        <f aca="false" ca="false" dt2D="false" dtr="false" t="normal">Y61+$C$28</f>
        <v>-65.40834328965707</v>
      </c>
      <c r="AA61" s="258" t="n">
        <f aca="false" ca="false" dt2D="false" dtr="false" t="normal">POWER(10, 0.05*Z61)*1000</f>
        <v>0.5365161945416844</v>
      </c>
      <c r="AB61" s="258" t="n">
        <f aca="false" ca="false" dt2D="false" dtr="false" t="normal">AA61*POWER(2, 0.5)</f>
        <v>0.758748478753652</v>
      </c>
      <c r="AC61" s="258" t="n">
        <f aca="false" ca="false" dt2D="false" dtr="false" t="normal">50/AB61</f>
        <v>65.89799044095855</v>
      </c>
      <c r="AD61" s="262" t="s"/>
      <c r="AE61" s="239" t="n"/>
      <c r="AF61" s="239" t="n"/>
      <c r="AG61" s="258" t="n">
        <f aca="false" ca="false" dt2D="false" dtr="false" t="normal">AC61/$AD$10</f>
        <v>134.48569477746645</v>
      </c>
      <c r="AH61" s="258" t="n">
        <f aca="false" ca="false" dt2D="false" dtr="false" t="normal">$AD$4*$AD$6*AE61*AF61*$AD$8-AC61</f>
        <v>-65.89799044095855</v>
      </c>
      <c r="AI61" s="64" t="n">
        <f aca="false" ca="false" dt2D="false" dtr="false" t="normal">POWER(AG61, 0.5)</f>
        <v>11.59679674640659</v>
      </c>
      <c r="AJ61" s="64" t="n">
        <f aca="false" ca="false" dt2D="false" dtr="false" t="normal">AI61</f>
        <v>11.59679674640659</v>
      </c>
      <c r="AK61" s="232" t="n"/>
      <c r="AL61" s="75" t="n">
        <f aca="false" ca="false" dt2D="false" dtr="false" t="normal">X61+$C$28</f>
        <v>-141.2541334093306</v>
      </c>
      <c r="AM61" s="0" t="n">
        <f aca="false" ca="false" dt2D="false" dtr="false" t="normal">POWER(10, 0.05*AL61)*1000</f>
        <v>0.00008655523294681298</v>
      </c>
      <c r="AN61" s="72" t="n"/>
      <c r="AQ61" s="246" t="n">
        <f aca="false" ca="false" dt2D="false" dtr="false" t="normal">V61</f>
        <v>58</v>
      </c>
      <c r="AR61" s="258" t="n">
        <f aca="false" ca="false" dt2D="false" dtr="false" t="normal">W61</f>
        <v>21.875</v>
      </c>
      <c r="AS61" s="260" t="n">
        <f aca="false" ca="false" dt2D="false" dtr="false" t="normal">AE61</f>
        <v>0</v>
      </c>
      <c r="AT61" s="260" t="n">
        <f aca="false" ca="false" dt2D="false" dtr="false" t="normal">AF61</f>
        <v>0</v>
      </c>
    </row>
    <row outlineLevel="0" r="62">
      <c r="V62" s="246" t="n">
        <f aca="false" ca="false" dt2D="false" dtr="false" t="normal">V61+1</f>
        <v>59</v>
      </c>
      <c r="W62" s="239" t="n">
        <f aca="false" ca="false" dt2D="false" dtr="false" t="normal">W61+$O$33</f>
        <v>22.25</v>
      </c>
      <c r="X62" s="257" t="n">
        <f aca="false" ca="false" dt2D="false" dtr="false" t="normal">30*LOG10(W62)+2*$G$10*(W62/1000)</f>
        <v>40.91385045950851</v>
      </c>
      <c r="Y62" s="257" t="n">
        <f aca="false" ca="false" dt2D="false" dtr="false" t="normal">$S$10-X62+$S$52</f>
        <v>116.3000733618261</v>
      </c>
      <c r="Z62" s="245" t="n">
        <f aca="false" ca="false" dt2D="false" dtr="false" t="normal">Y62+$C$28</f>
        <v>-65.63812689833503</v>
      </c>
      <c r="AA62" s="258" t="n">
        <f aca="false" ca="false" dt2D="false" dtr="false" t="normal">POWER(10, 0.05*Z62)*1000</f>
        <v>0.5225088552573902</v>
      </c>
      <c r="AB62" s="258" t="n">
        <f aca="false" ca="false" dt2D="false" dtr="false" t="normal">AA62*POWER(2, 0.5)</f>
        <v>0.7389391095650417</v>
      </c>
      <c r="AC62" s="258" t="n">
        <f aca="false" ca="false" dt2D="false" dtr="false" t="normal">50/AB62</f>
        <v>67.66457391791222</v>
      </c>
      <c r="AD62" s="262" t="s"/>
      <c r="AE62" s="239" t="n"/>
      <c r="AF62" s="239" t="n"/>
      <c r="AG62" s="258" t="n">
        <f aca="false" ca="false" dt2D="false" dtr="false" t="normal">AC62/$AD$10</f>
        <v>138.09096717941273</v>
      </c>
      <c r="AH62" s="258" t="n">
        <f aca="false" ca="false" dt2D="false" dtr="false" t="normal">$AD$4*$AD$6*AE62*AF62*$AD$8-AC62</f>
        <v>-67.66457391791222</v>
      </c>
      <c r="AI62" s="64" t="n">
        <f aca="false" ca="false" dt2D="false" dtr="false" t="normal">POWER(AG62, 0.5)</f>
        <v>11.751211306899929</v>
      </c>
      <c r="AJ62" s="64" t="n">
        <f aca="false" ca="false" dt2D="false" dtr="false" t="normal">AI62</f>
        <v>11.751211306899929</v>
      </c>
      <c r="AK62" s="232" t="n"/>
      <c r="AL62" s="75" t="n">
        <f aca="false" ca="false" dt2D="false" dtr="false" t="normal">X62+$C$28</f>
        <v>-141.0243498006526</v>
      </c>
      <c r="AM62" s="0" t="n">
        <f aca="false" ca="false" dt2D="false" dtr="false" t="normal">POWER(10, 0.05*AL62)*1000</f>
        <v>0.0000888755926929076</v>
      </c>
      <c r="AN62" s="72" t="n"/>
      <c r="AQ62" s="246" t="n">
        <f aca="false" ca="false" dt2D="false" dtr="false" t="normal">V62</f>
        <v>59</v>
      </c>
      <c r="AR62" s="258" t="n">
        <f aca="false" ca="false" dt2D="false" dtr="false" t="normal">W62</f>
        <v>22.25</v>
      </c>
      <c r="AS62" s="260" t="n">
        <f aca="false" ca="false" dt2D="false" dtr="false" t="normal">AE62</f>
        <v>0</v>
      </c>
      <c r="AT62" s="260" t="n">
        <f aca="false" ca="false" dt2D="false" dtr="false" t="normal">AF62</f>
        <v>0</v>
      </c>
    </row>
    <row outlineLevel="0" r="63">
      <c r="V63" s="246" t="n">
        <f aca="false" ca="false" dt2D="false" dtr="false" t="normal">V62+1</f>
        <v>60</v>
      </c>
      <c r="W63" s="239" t="n">
        <f aca="false" ca="false" dt2D="false" dtr="false" t="normal">W62+$O$33</f>
        <v>22.625</v>
      </c>
      <c r="X63" s="257" t="n">
        <f aca="false" ca="false" dt2D="false" dtr="false" t="normal">30*LOG10(W63)+2*$G$10*(W63/1000)</f>
        <v>41.139932636317226</v>
      </c>
      <c r="Y63" s="257" t="n">
        <f aca="false" ca="false" dt2D="false" dtr="false" t="normal">$S$10-X63+$S$52</f>
        <v>116.07399118501735</v>
      </c>
      <c r="Z63" s="245" t="n">
        <f aca="false" ca="false" dt2D="false" dtr="false" t="normal">Y63+$C$28</f>
        <v>-65.86420907514378</v>
      </c>
      <c r="AA63" s="258" t="n">
        <f aca="false" ca="false" dt2D="false" dtr="false" t="normal">POWER(10, 0.05*Z63)*1000</f>
        <v>0.5090841153821749</v>
      </c>
      <c r="AB63" s="258" t="n">
        <f aca="false" ca="false" dt2D="false" dtr="false" t="normal">AA63*POWER(2, 0.5)</f>
        <v>0.7199536603621813</v>
      </c>
      <c r="AC63" s="258" t="n">
        <f aca="false" ca="false" dt2D="false" dtr="false" t="normal">50/AB63</f>
        <v>69.44891421879416</v>
      </c>
      <c r="AD63" s="262" t="s"/>
      <c r="AE63" s="239" t="n"/>
      <c r="AF63" s="239" t="n"/>
      <c r="AG63" s="258" t="n">
        <f aca="false" ca="false" dt2D="false" dtr="false" t="normal">AC63/$AD$10</f>
        <v>141.73247799753912</v>
      </c>
      <c r="AH63" s="258" t="n">
        <f aca="false" ca="false" dt2D="false" dtr="false" t="normal">$AD$4*$AD$6*AE63*AF63*$AD$8-AC63</f>
        <v>-69.44891421879416</v>
      </c>
      <c r="AI63" s="64" t="n">
        <f aca="false" ca="false" dt2D="false" dtr="false" t="normal">POWER(AG63, 0.5)</f>
        <v>11.905145022112881</v>
      </c>
      <c r="AJ63" s="64" t="n">
        <f aca="false" ca="false" dt2D="false" dtr="false" t="normal">AI63</f>
        <v>11.905145022112881</v>
      </c>
      <c r="AK63" s="232" t="n"/>
      <c r="AL63" s="75" t="n">
        <f aca="false" ca="false" dt2D="false" dtr="false" t="normal">X63+$C$28</f>
        <v>-140.7982676238439</v>
      </c>
      <c r="AM63" s="0" t="n">
        <f aca="false" ca="false" dt2D="false" dtr="false" t="normal">POWER(10, 0.05*AL63)*1000</f>
        <v>0.00009121927554826814</v>
      </c>
      <c r="AN63" s="72" t="n"/>
      <c r="AQ63" s="246" t="n">
        <f aca="false" ca="false" dt2D="false" dtr="false" t="normal">V63</f>
        <v>60</v>
      </c>
      <c r="AR63" s="258" t="n">
        <f aca="false" ca="false" dt2D="false" dtr="false" t="normal">W63</f>
        <v>22.625</v>
      </c>
      <c r="AS63" s="260" t="n">
        <f aca="false" ca="false" dt2D="false" dtr="false" t="normal">AE63</f>
        <v>0</v>
      </c>
      <c r="AT63" s="260" t="n">
        <f aca="false" ca="false" dt2D="false" dtr="false" t="normal">AF63</f>
        <v>0</v>
      </c>
    </row>
    <row outlineLevel="0" r="64">
      <c r="V64" s="246" t="n">
        <f aca="false" ca="false" dt2D="false" dtr="false" t="normal">V63+1</f>
        <v>61</v>
      </c>
      <c r="W64" s="239" t="n">
        <f aca="false" ca="false" dt2D="false" dtr="false" t="normal">W63+$O$33</f>
        <v>23</v>
      </c>
      <c r="X64" s="257" t="n">
        <f aca="false" ca="false" dt2D="false" dtr="false" t="normal">30*LOG10(W64)+2*$G$10*(W64/1000)</f>
        <v>41.36243508052778</v>
      </c>
      <c r="Y64" s="257" t="n">
        <f aca="false" ca="false" dt2D="false" dtr="false" t="normal">$S$10-X64+$S$52</f>
        <v>115.85148874080681</v>
      </c>
      <c r="Z64" s="245" t="n">
        <f aca="false" ca="false" dt2D="false" dtr="false" t="normal">Y64+$C$28</f>
        <v>-66.08671151935431</v>
      </c>
      <c r="AA64" s="258" t="n">
        <f aca="false" ca="false" dt2D="false" dtr="false" t="normal">POWER(10, 0.05*Z64)*1000</f>
        <v>0.49620875663448655</v>
      </c>
      <c r="AB64" s="258" t="n">
        <f aca="false" ca="false" dt2D="false" dtr="false" t="normal">AA64*POWER(2, 0.5)</f>
        <v>0.7017451534007815</v>
      </c>
      <c r="AC64" s="258" t="n">
        <f aca="false" ca="false" dt2D="false" dtr="false" t="normal">50/AB64</f>
        <v>71.2509374061098</v>
      </c>
      <c r="AD64" s="262" t="s"/>
      <c r="AE64" s="239" t="n"/>
      <c r="AF64" s="239" t="n"/>
      <c r="AG64" s="258" t="n">
        <f aca="false" ca="false" dt2D="false" dtr="false" t="normal">AC64/$AD$10</f>
        <v>145.4100763389996</v>
      </c>
      <c r="AH64" s="258" t="n">
        <f aca="false" ca="false" dt2D="false" dtr="false" t="normal">$AD$4*$AD$6*AE64*AF64*$AD$8-AC64</f>
        <v>-71.2509374061098</v>
      </c>
      <c r="AI64" s="64" t="n">
        <f aca="false" ca="false" dt2D="false" dtr="false" t="normal">POWER(AG64, 0.5)</f>
        <v>12.058610050043065</v>
      </c>
      <c r="AJ64" s="64" t="n">
        <f aca="false" ca="false" dt2D="false" dtr="false" t="normal">AI64</f>
        <v>12.058610050043065</v>
      </c>
      <c r="AK64" s="232" t="n"/>
      <c r="AL64" s="75" t="n">
        <f aca="false" ca="false" dt2D="false" dtr="false" t="normal">X64+$C$28</f>
        <v>-140.57576517963335</v>
      </c>
      <c r="AM64" s="0" t="n">
        <f aca="false" ca="false" dt2D="false" dtr="false" t="normal">POWER(10, 0.05*AL64)*1000</f>
        <v>0.00009358618439799146</v>
      </c>
      <c r="AN64" s="72" t="n"/>
      <c r="AQ64" s="246" t="n">
        <f aca="false" ca="false" dt2D="false" dtr="false" t="normal">V64</f>
        <v>61</v>
      </c>
      <c r="AR64" s="258" t="n">
        <f aca="false" ca="false" dt2D="false" dtr="false" t="normal">W64</f>
        <v>23</v>
      </c>
      <c r="AS64" s="260" t="n">
        <f aca="false" ca="false" dt2D="false" dtr="false" t="normal">AE64</f>
        <v>0</v>
      </c>
      <c r="AT64" s="260" t="n">
        <f aca="false" ca="false" dt2D="false" dtr="false" t="normal">AF64</f>
        <v>0</v>
      </c>
    </row>
    <row outlineLevel="0" r="65">
      <c r="V65" s="246" t="n">
        <f aca="false" ca="false" dt2D="false" dtr="false" t="normal">V64+1</f>
        <v>62</v>
      </c>
      <c r="W65" s="239" t="n">
        <f aca="false" ca="false" dt2D="false" dtr="false" t="normal">W64+$O$33</f>
        <v>23.375</v>
      </c>
      <c r="X65" s="257" t="n">
        <f aca="false" ca="false" dt2D="false" dtr="false" t="normal">30*LOG10(W65)+2*$G$10*(W65/1000)</f>
        <v>41.58147358633667</v>
      </c>
      <c r="Y65" s="257" t="n">
        <f aca="false" ca="false" dt2D="false" dtr="false" t="normal">$S$10-X65+$S$52</f>
        <v>115.63245023499792</v>
      </c>
      <c r="Z65" s="245" t="n">
        <f aca="false" ca="false" dt2D="false" dtr="false" t="normal">Y65+$C$28</f>
        <v>-66.3057500251632</v>
      </c>
      <c r="AA65" s="258" t="n">
        <f aca="false" ca="false" dt2D="false" dtr="false" t="normal">POWER(10, 0.05*Z65)*1000</f>
        <v>0.48385195342774473</v>
      </c>
      <c r="AB65" s="258" t="n">
        <f aca="false" ca="false" dt2D="false" dtr="false" t="normal">AA65*POWER(2, 0.5)</f>
        <v>0.6842699947182318</v>
      </c>
      <c r="AC65" s="258" t="n">
        <f aca="false" ca="false" dt2D="false" dtr="false" t="normal">50/AB65</f>
        <v>73.07057212203053</v>
      </c>
      <c r="AD65" s="262" t="s"/>
      <c r="AE65" s="239" t="n"/>
      <c r="AF65" s="239" t="n"/>
      <c r="AG65" s="258" t="n">
        <f aca="false" ca="false" dt2D="false" dtr="false" t="normal">AC65/$AD$10</f>
        <v>149.12361657557253</v>
      </c>
      <c r="AH65" s="258" t="n">
        <f aca="false" ca="false" dt2D="false" dtr="false" t="normal">$AD$4*$AD$6*AE65*AF65*$AD$8-AC65</f>
        <v>-73.07057212203053</v>
      </c>
      <c r="AI65" s="64" t="n">
        <f aca="false" ca="false" dt2D="false" dtr="false" t="normal">POWER(AG65, 0.5)</f>
        <v>12.211618098170796</v>
      </c>
      <c r="AJ65" s="64" t="n">
        <f aca="false" ca="false" dt2D="false" dtr="false" t="normal">AI65</f>
        <v>12.211618098170796</v>
      </c>
      <c r="AK65" s="232" t="n"/>
      <c r="AL65" s="75" t="n">
        <f aca="false" ca="false" dt2D="false" dtr="false" t="normal">X65+$C$28</f>
        <v>-140.35672667382445</v>
      </c>
      <c r="AM65" s="0" t="n">
        <f aca="false" ca="false" dt2D="false" dtr="false" t="normal">POWER(10, 0.05*AL65)*1000</f>
        <v>0.00009597622551549317</v>
      </c>
      <c r="AN65" s="72" t="n"/>
      <c r="AQ65" s="246" t="n">
        <f aca="false" ca="false" dt2D="false" dtr="false" t="normal">V65</f>
        <v>62</v>
      </c>
      <c r="AR65" s="258" t="n">
        <f aca="false" ca="false" dt2D="false" dtr="false" t="normal">W65</f>
        <v>23.375</v>
      </c>
      <c r="AS65" s="260" t="n">
        <f aca="false" ca="false" dt2D="false" dtr="false" t="normal">AE65</f>
        <v>0</v>
      </c>
      <c r="AT65" s="260" t="n">
        <f aca="false" ca="false" dt2D="false" dtr="false" t="normal">AF65</f>
        <v>0</v>
      </c>
    </row>
    <row outlineLevel="0" r="66">
      <c r="V66" s="246" t="n">
        <f aca="false" ca="false" dt2D="false" dtr="false" t="normal">V65+1</f>
        <v>63</v>
      </c>
      <c r="W66" s="239" t="n">
        <f aca="false" ca="false" dt2D="false" dtr="false" t="normal">W65+$O$33</f>
        <v>23.75</v>
      </c>
      <c r="X66" s="257" t="n">
        <f aca="false" ca="false" dt2D="false" dtr="false" t="normal">30*LOG10(W66)+2*$G$10*(W66/1000)</f>
        <v>41.79715841882656</v>
      </c>
      <c r="Y66" s="257" t="n">
        <f aca="false" ca="false" dt2D="false" dtr="false" t="normal">$S$10-X66+$S$52</f>
        <v>115.41676540250802</v>
      </c>
      <c r="Z66" s="245" t="n">
        <f aca="false" ca="false" dt2D="false" dtr="false" t="normal">Y66+$C$28</f>
        <v>-66.5214348576531</v>
      </c>
      <c r="AA66" s="258" t="n">
        <f aca="false" ca="false" dt2D="false" dtr="false" t="normal">POWER(10, 0.05*Z66)*1000</f>
        <v>0.47198506567879056</v>
      </c>
      <c r="AB66" s="258" t="n">
        <f aca="false" ca="false" dt2D="false" dtr="false" t="normal">AA66*POWER(2, 0.5)</f>
        <v>0.6674876811205017</v>
      </c>
      <c r="AC66" s="258" t="n">
        <f aca="false" ca="false" dt2D="false" dtr="false" t="normal">50/AB66</f>
        <v>74.90774948245597</v>
      </c>
      <c r="AD66" s="262" t="s"/>
      <c r="AE66" s="239" t="n"/>
      <c r="AF66" s="239" t="n"/>
      <c r="AG66" s="258" t="n">
        <f aca="false" ca="false" dt2D="false" dtr="false" t="normal">AC66/$AD$10</f>
        <v>152.87295812746117</v>
      </c>
      <c r="AH66" s="258" t="n">
        <f aca="false" ca="false" dt2D="false" dtr="false" t="normal">$AD$4*$AD$6*AE66*AF66*$AD$8-AC66</f>
        <v>-74.90774948245597</v>
      </c>
      <c r="AI66" s="64" t="n">
        <f aca="false" ca="false" dt2D="false" dtr="false" t="normal">POWER(AG66, 0.5)</f>
        <v>12.364180447060015</v>
      </c>
      <c r="AJ66" s="64" t="n">
        <f aca="false" ca="false" dt2D="false" dtr="false" t="normal">AI66</f>
        <v>12.364180447060015</v>
      </c>
      <c r="AK66" s="232" t="n"/>
      <c r="AL66" s="75" t="n">
        <f aca="false" ca="false" dt2D="false" dtr="false" t="normal">X66+$C$28</f>
        <v>-140.14104184133456</v>
      </c>
      <c r="AM66" s="0" t="n">
        <f aca="false" ca="false" dt2D="false" dtr="false" t="normal">POWER(10, 0.05*AL66)*1000</f>
        <v>0.00009838930842336578</v>
      </c>
      <c r="AN66" s="72" t="n"/>
      <c r="AQ66" s="246" t="n">
        <f aca="false" ca="false" dt2D="false" dtr="false" t="normal">V66</f>
        <v>63</v>
      </c>
      <c r="AR66" s="258" t="n">
        <f aca="false" ca="false" dt2D="false" dtr="false" t="normal">W66</f>
        <v>23.75</v>
      </c>
      <c r="AS66" s="260" t="n">
        <f aca="false" ca="false" dt2D="false" dtr="false" t="normal">AE66</f>
        <v>0</v>
      </c>
      <c r="AT66" s="260" t="n">
        <f aca="false" ca="false" dt2D="false" dtr="false" t="normal">AF66</f>
        <v>0</v>
      </c>
    </row>
    <row outlineLevel="0" r="67">
      <c r="V67" s="246" t="n">
        <f aca="false" ca="false" dt2D="false" dtr="false" t="normal">V66+1</f>
        <v>64</v>
      </c>
      <c r="W67" s="239" t="n">
        <f aca="false" ca="false" dt2D="false" dtr="false" t="normal">W66+$O$33</f>
        <v>24.125</v>
      </c>
      <c r="X67" s="257" t="n">
        <f aca="false" ca="false" dt2D="false" dtr="false" t="normal">30*LOG10(W67)+2*$G$10*(W67/1000)</f>
        <v>42.0095946604749</v>
      </c>
      <c r="Y67" s="257" t="n">
        <f aca="false" ca="false" dt2D="false" dtr="false" t="normal">$S$10-X67+$S$52</f>
        <v>115.20432916085969</v>
      </c>
      <c r="Z67" s="245" t="n">
        <f aca="false" ca="false" dt2D="false" dtr="false" t="normal">Y67+$C$28</f>
        <v>-66.73387109930144</v>
      </c>
      <c r="AA67" s="258" t="n">
        <f aca="false" ca="false" dt2D="false" dtr="false" t="normal">POWER(10, 0.05*Z67)*1000</f>
        <v>0.46058145248393345</v>
      </c>
      <c r="AB67" s="258" t="n">
        <f aca="false" ca="false" dt2D="false" dtr="false" t="normal">AA67*POWER(2, 0.5)</f>
        <v>0.6513605366802779</v>
      </c>
      <c r="AC67" s="258" t="n">
        <f aca="false" ca="false" dt2D="false" dtr="false" t="normal">50/AB67</f>
        <v>76.76240297705145</v>
      </c>
      <c r="AD67" s="262" t="s"/>
      <c r="AE67" s="239" t="n"/>
      <c r="AF67" s="239" t="n"/>
      <c r="AG67" s="258" t="n">
        <f aca="false" ca="false" dt2D="false" dtr="false" t="normal">AC67/$AD$10</f>
        <v>156.6579652592887</v>
      </c>
      <c r="AH67" s="258" t="n">
        <f aca="false" ca="false" dt2D="false" dtr="false" t="normal">$AD$4*$AD$6*AE67*AF67*$AD$8-AC67</f>
        <v>-76.76240297705145</v>
      </c>
      <c r="AI67" s="64" t="n">
        <f aca="false" ca="false" dt2D="false" dtr="false" t="normal">POWER(AG67, 0.5)</f>
        <v>12.516307972373031</v>
      </c>
      <c r="AJ67" s="64" t="n">
        <f aca="false" ca="false" dt2D="false" dtr="false" t="normal">AI67</f>
        <v>12.516307972373031</v>
      </c>
      <c r="AK67" s="232" t="n"/>
      <c r="AL67" s="75" t="n">
        <f aca="false" ca="false" dt2D="false" dtr="false" t="normal">X67+$C$28</f>
        <v>-139.92860559968622</v>
      </c>
      <c r="AM67" s="0" t="n">
        <f aca="false" ca="false" dt2D="false" dtr="false" t="normal">POWER(10, 0.05*AL67)*1000</f>
        <v>0.00010082534576207895</v>
      </c>
      <c r="AN67" s="72" t="n"/>
      <c r="AQ67" s="246" t="n">
        <f aca="false" ca="false" dt2D="false" dtr="false" t="normal">V67</f>
        <v>64</v>
      </c>
      <c r="AR67" s="258" t="n">
        <f aca="false" ca="false" dt2D="false" dtr="false" t="normal">W67</f>
        <v>24.125</v>
      </c>
      <c r="AS67" s="260" t="n">
        <f aca="false" ca="false" dt2D="false" dtr="false" t="normal">AE67</f>
        <v>0</v>
      </c>
      <c r="AT67" s="260" t="n">
        <f aca="false" ca="false" dt2D="false" dtr="false" t="normal">AF67</f>
        <v>0</v>
      </c>
    </row>
    <row outlineLevel="0" r="68">
      <c r="V68" s="246" t="n">
        <f aca="false" ca="false" dt2D="false" dtr="false" t="normal">V67+1</f>
        <v>65</v>
      </c>
      <c r="W68" s="239" t="n">
        <f aca="false" ca="false" dt2D="false" dtr="false" t="normal">W67+$O$33</f>
        <v>24.5</v>
      </c>
      <c r="X68" s="257" t="n">
        <f aca="false" ca="false" dt2D="false" dtr="false" t="normal">30*LOG10(W68)+2*$G$10*(W68/1000)</f>
        <v>42.21888253093597</v>
      </c>
      <c r="Y68" s="257" t="n">
        <f aca="false" ca="false" dt2D="false" dtr="false" t="normal">$S$10-X68+$S$52</f>
        <v>114.9950412903986</v>
      </c>
      <c r="Z68" s="245" t="n">
        <f aca="false" ca="false" dt2D="false" dtr="false" t="normal">Y68+$C$28</f>
        <v>-66.94315896976252</v>
      </c>
      <c r="AA68" s="258" t="n">
        <f aca="false" ca="false" dt2D="false" dtr="false" t="normal">POWER(10, 0.05*Z68)*1000</f>
        <v>0.44961630427507726</v>
      </c>
      <c r="AB68" s="258" t="n">
        <f aca="false" ca="false" dt2D="false" dtr="false" t="normal">AA68*POWER(2, 0.5)</f>
        <v>0.6358534753698825</v>
      </c>
      <c r="AC68" s="258" t="n">
        <f aca="false" ca="false" dt2D="false" dtr="false" t="normal">50/AB68</f>
        <v>78.63446837483194</v>
      </c>
      <c r="AD68" s="262" t="s"/>
      <c r="AE68" s="239" t="n"/>
      <c r="AF68" s="239" t="n"/>
      <c r="AG68" s="258" t="n">
        <f aca="false" ca="false" dt2D="false" dtr="false" t="normal">AC68/$AD$10</f>
        <v>160.47850688741215</v>
      </c>
      <c r="AH68" s="258" t="n">
        <f aca="false" ca="false" dt2D="false" dtr="false" t="normal">$AD$4*$AD$6*AE68*AF68*$AD$8-AC68</f>
        <v>-78.63446837483194</v>
      </c>
      <c r="AI68" s="64" t="n">
        <f aca="false" ca="false" dt2D="false" dtr="false" t="normal">POWER(AG68, 0.5)</f>
        <v>12.668011165428146</v>
      </c>
      <c r="AJ68" s="64" t="n">
        <f aca="false" ca="false" dt2D="false" dtr="false" t="normal">AI68</f>
        <v>12.668011165428146</v>
      </c>
      <c r="AK68" s="232" t="n"/>
      <c r="AL68" s="75" t="n">
        <f aca="false" ca="false" dt2D="false" dtr="false" t="normal">X68+$C$28</f>
        <v>-139.71931772922517</v>
      </c>
      <c r="AM68" s="0" t="n">
        <f aca="false" ca="false" dt2D="false" dtr="false" t="normal">POWER(10, 0.05*AL68)*1000</f>
        <v>0.00010328425316596578</v>
      </c>
      <c r="AN68" s="72" t="n"/>
      <c r="AQ68" s="246" t="n">
        <f aca="false" ca="false" dt2D="false" dtr="false" t="normal">V68</f>
        <v>65</v>
      </c>
      <c r="AR68" s="258" t="n">
        <f aca="false" ca="false" dt2D="false" dtr="false" t="normal">W68</f>
        <v>24.5</v>
      </c>
      <c r="AS68" s="260" t="n">
        <f aca="false" ca="false" dt2D="false" dtr="false" t="normal">AE68</f>
        <v>0</v>
      </c>
      <c r="AT68" s="260" t="n">
        <f aca="false" ca="false" dt2D="false" dtr="false" t="normal">AF68</f>
        <v>0</v>
      </c>
    </row>
    <row outlineLevel="0" r="69">
      <c r="V69" s="246" t="n">
        <f aca="false" ca="false" dt2D="false" dtr="false" t="normal">V68+1</f>
        <v>66</v>
      </c>
      <c r="W69" s="239" t="n">
        <f aca="false" ca="false" dt2D="false" dtr="false" t="normal">W68+$O$33</f>
        <v>24.875</v>
      </c>
      <c r="X69" s="257" t="n">
        <f aca="false" ca="false" dt2D="false" dtr="false" t="normal">30*LOG10(W69)+2*$G$10*(W69/1000)</f>
        <v>42.42511768253289</v>
      </c>
      <c r="Y69" s="257" t="n">
        <f aca="false" ca="false" dt2D="false" dtr="false" t="normal">$S$10-X69+$S$52</f>
        <v>114.7888061388017</v>
      </c>
      <c r="Z69" s="245" t="n">
        <f aca="false" ca="false" dt2D="false" dtr="false" t="normal">Y69+$C$28</f>
        <v>-67.14939412135942</v>
      </c>
      <c r="AA69" s="258" t="n">
        <f aca="false" ca="false" dt2D="false" dtr="false" t="normal">POWER(10, 0.05*Z69)*1000</f>
        <v>0.4390664913732707</v>
      </c>
      <c r="AB69" s="258" t="n">
        <f aca="false" ca="false" dt2D="false" dtr="false" t="normal">AA69*POWER(2, 0.5)</f>
        <v>0.620933786883649</v>
      </c>
      <c r="AC69" s="258" t="n">
        <f aca="false" ca="false" dt2D="false" dtr="false" t="normal">50/AB69</f>
        <v>80.52388363490525</v>
      </c>
      <c r="AD69" s="262" t="s"/>
      <c r="AE69" s="239" t="n"/>
      <c r="AF69" s="239" t="n"/>
      <c r="AG69" s="258" t="n">
        <f aca="false" ca="false" dt2D="false" dtr="false" t="normal">AC69/$AD$10</f>
        <v>164.33445639776582</v>
      </c>
      <c r="AH69" s="258" t="n">
        <f aca="false" ca="false" dt2D="false" dtr="false" t="normal">$AD$4*$AD$6*AE69*AF69*$AD$8-AC69</f>
        <v>-80.52388363490525</v>
      </c>
      <c r="AI69" s="64" t="n">
        <f aca="false" ca="false" dt2D="false" dtr="false" t="normal">POWER(AG69, 0.5)</f>
        <v>12.819300152417284</v>
      </c>
      <c r="AJ69" s="64" t="n">
        <f aca="false" ca="false" dt2D="false" dtr="false" t="normal">AI69</f>
        <v>12.819300152417284</v>
      </c>
      <c r="AK69" s="232" t="n"/>
      <c r="AL69" s="75" t="n">
        <f aca="false" ca="false" dt2D="false" dtr="false" t="normal">X69+$C$28</f>
        <v>-139.51308257762824</v>
      </c>
      <c r="AM69" s="0" t="n">
        <f aca="false" ca="false" dt2D="false" dtr="false" t="normal">POWER(10, 0.05*AL69)*1000</f>
        <v>0.0001057659491459888</v>
      </c>
      <c r="AN69" s="72" t="n"/>
      <c r="AQ69" s="246" t="n">
        <f aca="false" ca="false" dt2D="false" dtr="false" t="normal">V69</f>
        <v>66</v>
      </c>
      <c r="AR69" s="258" t="n">
        <f aca="false" ca="false" dt2D="false" dtr="false" t="normal">W69</f>
        <v>24.875</v>
      </c>
      <c r="AS69" s="260" t="n">
        <f aca="false" ca="false" dt2D="false" dtr="false" t="normal">AE69</f>
        <v>0</v>
      </c>
      <c r="AT69" s="260" t="n">
        <f aca="false" ca="false" dt2D="false" dtr="false" t="normal">AF69</f>
        <v>0</v>
      </c>
    </row>
    <row outlineLevel="0" r="70">
      <c r="V70" s="246" t="n">
        <f aca="false" ca="false" dt2D="false" dtr="false" t="normal">V69+1</f>
        <v>67</v>
      </c>
      <c r="W70" s="239" t="n">
        <f aca="false" ca="false" dt2D="false" dtr="false" t="normal">W69+$O$33</f>
        <v>25.25</v>
      </c>
      <c r="X70" s="257" t="n">
        <f aca="false" ca="false" dt2D="false" dtr="false" t="normal">30*LOG10(W70)+2*$G$10*(W70/1000)</f>
        <v>42.628391473640406</v>
      </c>
      <c r="Y70" s="257" t="n">
        <f aca="false" ca="false" dt2D="false" dtr="false" t="normal">$S$10-X70+$S$52</f>
        <v>114.5855323476942</v>
      </c>
      <c r="Z70" s="245" t="n">
        <f aca="false" ca="false" dt2D="false" dtr="false" t="normal">Y70+$C$28</f>
        <v>-67.35266791246693</v>
      </c>
      <c r="AA70" s="258" t="n">
        <f aca="false" ca="false" dt2D="false" dtr="false" t="normal">POWER(10, 0.05*Z70)*1000</f>
        <v>0.42891042711902194</v>
      </c>
      <c r="AB70" s="258" t="n">
        <f aca="false" ca="false" dt2D="false" dtr="false" t="normal">AA70*POWER(2, 0.5)</f>
        <v>0.6065709430749578</v>
      </c>
      <c r="AC70" s="258" t="n">
        <f aca="false" ca="false" dt2D="false" dtr="false" t="normal">50/AB70</f>
        <v>82.43058882202536</v>
      </c>
      <c r="AD70" s="262" t="s"/>
      <c r="AE70" s="239" t="n"/>
      <c r="AF70" s="239" t="n"/>
      <c r="AG70" s="258" t="n">
        <f aca="false" ca="false" dt2D="false" dtr="false" t="normal">AC70/$AD$10</f>
        <v>168.22569147352115</v>
      </c>
      <c r="AH70" s="258" t="n">
        <f aca="false" ca="false" dt2D="false" dtr="false" t="normal">$AD$4*$AD$6*AE70*AF70*$AD$8-AC70</f>
        <v>-82.43058882202536</v>
      </c>
      <c r="AI70" s="64" t="n">
        <f aca="false" ca="false" dt2D="false" dtr="false" t="normal">POWER(AG70, 0.5)</f>
        <v>12.970184712390227</v>
      </c>
      <c r="AJ70" s="64" t="n">
        <f aca="false" ca="false" dt2D="false" dtr="false" t="normal">AI70</f>
        <v>12.970184712390227</v>
      </c>
      <c r="AK70" s="232" t="n"/>
      <c r="AL70" s="75" t="n">
        <f aca="false" ca="false" dt2D="false" dtr="false" t="normal">X70+$C$28</f>
        <v>-139.3098087865207</v>
      </c>
      <c r="AM70" s="0" t="n">
        <f aca="false" ca="false" dt2D="false" dtr="false" t="normal">POWER(10, 0.05*AL70)*1000</f>
        <v>0.00010827035497881863</v>
      </c>
      <c r="AN70" s="72" t="n"/>
      <c r="AQ70" s="246" t="n">
        <f aca="false" ca="false" dt2D="false" dtr="false" t="normal">V70</f>
        <v>67</v>
      </c>
      <c r="AR70" s="258" t="n">
        <f aca="false" ca="false" dt2D="false" dtr="false" t="normal">W70</f>
        <v>25.25</v>
      </c>
      <c r="AS70" s="260" t="n">
        <f aca="false" ca="false" dt2D="false" dtr="false" t="normal">AE70</f>
        <v>0</v>
      </c>
      <c r="AT70" s="260" t="n">
        <f aca="false" ca="false" dt2D="false" dtr="false" t="normal">AF70</f>
        <v>0</v>
      </c>
    </row>
    <row outlineLevel="0" r="71">
      <c r="V71" s="246" t="n">
        <f aca="false" ca="false" dt2D="false" dtr="false" t="normal">V70+1</f>
        <v>68</v>
      </c>
      <c r="W71" s="239" t="n">
        <f aca="false" ca="false" dt2D="false" dtr="false" t="normal">W70+$O$33</f>
        <v>25.625</v>
      </c>
      <c r="X71" s="257" t="n">
        <f aca="false" ca="false" dt2D="false" dtr="false" t="normal">30*LOG10(W71)+2*$G$10*(W71/1000)</f>
        <v>42.828791221914315</v>
      </c>
      <c r="Y71" s="257" t="n">
        <f aca="false" ca="false" dt2D="false" dtr="false" t="normal">$S$10-X71+$S$52</f>
        <v>114.38513259942027</v>
      </c>
      <c r="Z71" s="245" t="n">
        <f aca="false" ca="false" dt2D="false" dtr="false" t="normal">Y71+$C$28</f>
        <v>-67.55306766074085</v>
      </c>
      <c r="AA71" s="258" t="n">
        <f aca="false" ca="false" dt2D="false" dtr="false" t="normal">POWER(10, 0.05*Z71)*1000</f>
        <v>0.419127943984525</v>
      </c>
      <c r="AB71" s="258" t="n">
        <f aca="false" ca="false" dt2D="false" dtr="false" t="normal">AA71*POWER(2, 0.5)</f>
        <v>0.5927364227524662</v>
      </c>
      <c r="AC71" s="258" t="n">
        <f aca="false" ca="false" dt2D="false" dtr="false" t="normal">50/AB71</f>
        <v>84.35452602662245</v>
      </c>
      <c r="AD71" s="262" t="s"/>
      <c r="AE71" s="239" t="n"/>
      <c r="AF71" s="239" t="n"/>
      <c r="AG71" s="258" t="n">
        <f aca="false" ca="false" dt2D="false" dtr="false" t="normal">AC71/$AD$10</f>
        <v>172.15209393188258</v>
      </c>
      <c r="AH71" s="258" t="n">
        <f aca="false" ca="false" dt2D="false" dtr="false" t="normal">$AD$4*$AD$6*AE71*AF71*$AD$8-AC71</f>
        <v>-84.35452602662245</v>
      </c>
      <c r="AI71" s="64" t="n">
        <f aca="false" ca="false" dt2D="false" dtr="false" t="normal">POWER(AG71, 0.5)</f>
        <v>13.120674294100992</v>
      </c>
      <c r="AJ71" s="64" t="n">
        <f aca="false" ca="false" dt2D="false" dtr="false" t="normal">AI71</f>
        <v>13.120674294100992</v>
      </c>
      <c r="AK71" s="232" t="n"/>
      <c r="AL71" s="75" t="n">
        <f aca="false" ca="false" dt2D="false" dtr="false" t="normal">X71+$C$28</f>
        <v>-139.1094090382468</v>
      </c>
      <c r="AM71" s="0" t="n">
        <f aca="false" ca="false" dt2D="false" dtr="false" t="normal">POWER(10, 0.05*AL71)*1000</f>
        <v>0.00011079739460179672</v>
      </c>
      <c r="AN71" s="72" t="n"/>
      <c r="AQ71" s="246" t="n">
        <f aca="false" ca="false" dt2D="false" dtr="false" t="normal">V71</f>
        <v>68</v>
      </c>
      <c r="AR71" s="258" t="n">
        <f aca="false" ca="false" dt2D="false" dtr="false" t="normal">W71</f>
        <v>25.625</v>
      </c>
      <c r="AS71" s="260" t="n">
        <f aca="false" ca="false" dt2D="false" dtr="false" t="normal">AE71</f>
        <v>0</v>
      </c>
      <c r="AT71" s="260" t="n">
        <f aca="false" ca="false" dt2D="false" dtr="false" t="normal">AF71</f>
        <v>0</v>
      </c>
    </row>
    <row outlineLevel="0" r="72">
      <c r="V72" s="246" t="n">
        <f aca="false" ca="false" dt2D="false" dtr="false" t="normal">V71+1</f>
        <v>69</v>
      </c>
      <c r="W72" s="239" t="n">
        <f aca="false" ca="false" dt2D="false" dtr="false" t="normal">W71+$O$33</f>
        <v>26</v>
      </c>
      <c r="X72" s="257" t="n">
        <f aca="false" ca="false" dt2D="false" dtr="false" t="normal">30*LOG10(W72)+2*$G$10*(W72/1000)</f>
        <v>43.02640043912454</v>
      </c>
      <c r="Y72" s="257" t="n">
        <f aca="false" ca="false" dt2D="false" dtr="false" t="normal">$S$10-X72+$S$52</f>
        <v>114.18752338221006</v>
      </c>
      <c r="Z72" s="245" t="n">
        <f aca="false" ca="false" dt2D="false" dtr="false" t="normal">Y72+$C$28</f>
        <v>-67.75067687795107</v>
      </c>
      <c r="AA72" s="258" t="n">
        <f aca="false" ca="false" dt2D="false" dtr="false" t="normal">POWER(10, 0.05*Z72)*1000</f>
        <v>0.40970018126775865</v>
      </c>
      <c r="AB72" s="258" t="n">
        <f aca="false" ca="false" dt2D="false" dtr="false" t="normal">AA72*POWER(2, 0.5)</f>
        <v>0.5794035528555798</v>
      </c>
      <c r="AC72" s="258" t="n">
        <f aca="false" ca="false" dt2D="false" dtr="false" t="normal">50/AB72</f>
        <v>86.29563928901699</v>
      </c>
      <c r="AD72" s="262" t="s"/>
      <c r="AE72" s="239" t="n"/>
      <c r="AF72" s="239" t="n"/>
      <c r="AG72" s="258" t="n">
        <f aca="false" ca="false" dt2D="false" dtr="false" t="normal">AC72/$AD$10</f>
        <v>176.11354956942245</v>
      </c>
      <c r="AH72" s="258" t="n">
        <f aca="false" ca="false" dt2D="false" dtr="false" t="normal">$AD$4*$AD$6*AE72*AF72*$AD$8-AC72</f>
        <v>-86.29563928901699</v>
      </c>
      <c r="AI72" s="64" t="n">
        <f aca="false" ca="false" dt2D="false" dtr="false" t="normal">POWER(AG72, 0.5)</f>
        <v>13.270778031804406</v>
      </c>
      <c r="AJ72" s="64" t="n">
        <f aca="false" ca="false" dt2D="false" dtr="false" t="normal">AI72</f>
        <v>13.270778031804406</v>
      </c>
      <c r="AK72" s="232" t="n"/>
      <c r="AL72" s="75" t="n">
        <f aca="false" ca="false" dt2D="false" dtr="false" t="normal">X72+$C$28</f>
        <v>-138.9117998210366</v>
      </c>
      <c r="AM72" s="0" t="n">
        <f aca="false" ca="false" dt2D="false" dtr="false" t="normal">POWER(10, 0.05*AL72)*1000</f>
        <v>0.0001133469945133939</v>
      </c>
      <c r="AN72" s="72" t="n"/>
      <c r="AQ72" s="246" t="n">
        <f aca="false" ca="false" dt2D="false" dtr="false" t="normal">V72</f>
        <v>69</v>
      </c>
      <c r="AR72" s="258" t="n">
        <f aca="false" ca="false" dt2D="false" dtr="false" t="normal">W72</f>
        <v>26</v>
      </c>
      <c r="AS72" s="260" t="n">
        <f aca="false" ca="false" dt2D="false" dtr="false" t="normal">AE72</f>
        <v>0</v>
      </c>
      <c r="AT72" s="260" t="n">
        <f aca="false" ca="false" dt2D="false" dtr="false" t="normal">AF72</f>
        <v>0</v>
      </c>
    </row>
    <row outlineLevel="0" r="73">
      <c r="V73" s="246" t="n">
        <f aca="false" ca="false" dt2D="false" dtr="false" t="normal">V72+1</f>
        <v>70</v>
      </c>
      <c r="W73" s="239" t="n">
        <f aca="false" ca="false" dt2D="false" dtr="false" t="normal">W72+$O$33</f>
        <v>26.375</v>
      </c>
      <c r="X73" s="257" t="n">
        <f aca="false" ca="false" dt2D="false" dtr="false" t="normal">30*LOG10(W73)+2*$G$10*(W73/1000)</f>
        <v>43.22129904917247</v>
      </c>
      <c r="Y73" s="257" t="n">
        <f aca="false" ca="false" dt2D="false" dtr="false" t="normal">$S$10-X73+$S$52</f>
        <v>113.99262477216212</v>
      </c>
      <c r="Z73" s="245" t="n">
        <f aca="false" ca="false" dt2D="false" dtr="false" t="normal">Y73+$C$28</f>
        <v>-67.94557548799901</v>
      </c>
      <c r="AA73" s="258" t="n">
        <f aca="false" ca="false" dt2D="false" dtr="false" t="normal">POWER(10, 0.05*Z73)*1000</f>
        <v>0.40060948313713424</v>
      </c>
      <c r="AB73" s="258" t="n">
        <f aca="false" ca="false" dt2D="false" dtr="false" t="normal">AA73*POWER(2, 0.5)</f>
        <v>0.566547364267811</v>
      </c>
      <c r="AC73" s="258" t="n">
        <f aca="false" ca="false" dt2D="false" dtr="false" t="normal">50/AB73</f>
        <v>88.25387452754019</v>
      </c>
      <c r="AD73" s="262" t="s"/>
      <c r="AE73" s="239" t="n"/>
      <c r="AF73" s="239" t="n"/>
      <c r="AG73" s="258" t="n">
        <f aca="false" ca="false" dt2D="false" dtr="false" t="normal">AC73/$AD$10</f>
        <v>180.10994801538817</v>
      </c>
      <c r="AH73" s="258" t="n">
        <f aca="false" ca="false" dt2D="false" dtr="false" t="normal">$AD$4*$AD$6*AE73*AF73*$AD$8-AC73</f>
        <v>-88.25387452754019</v>
      </c>
      <c r="AI73" s="64" t="n">
        <f aca="false" ca="false" dt2D="false" dtr="false" t="normal">POWER(AG73, 0.5)</f>
        <v>13.420504760082169</v>
      </c>
      <c r="AJ73" s="64" t="n">
        <f aca="false" ca="false" dt2D="false" dtr="false" t="normal">AI73</f>
        <v>13.420504760082169</v>
      </c>
      <c r="AK73" s="232" t="n"/>
      <c r="AL73" s="75" t="n">
        <f aca="false" ca="false" dt2D="false" dtr="false" t="normal">X73+$C$28</f>
        <v>-138.71690121098865</v>
      </c>
      <c r="AM73" s="0" t="n">
        <f aca="false" ca="false" dt2D="false" dtr="false" t="normal">POWER(10, 0.05*AL73)*1000</f>
        <v>0.00011591908367879722</v>
      </c>
      <c r="AN73" s="72" t="n"/>
      <c r="AQ73" s="246" t="n">
        <f aca="false" ca="false" dt2D="false" dtr="false" t="normal">V73</f>
        <v>70</v>
      </c>
      <c r="AR73" s="258" t="n">
        <f aca="false" ca="false" dt2D="false" dtr="false" t="normal">W73</f>
        <v>26.375</v>
      </c>
      <c r="AS73" s="260" t="n">
        <f aca="false" ca="false" dt2D="false" dtr="false" t="normal">AE73</f>
        <v>0</v>
      </c>
      <c r="AT73" s="260" t="n">
        <f aca="false" ca="false" dt2D="false" dtr="false" t="normal">AF73</f>
        <v>0</v>
      </c>
    </row>
    <row outlineLevel="0" r="74">
      <c r="V74" s="246" t="n">
        <f aca="false" ca="false" dt2D="false" dtr="false" t="normal">V73+1</f>
        <v>71</v>
      </c>
      <c r="W74" s="239" t="n">
        <f aca="false" ca="false" dt2D="false" dtr="false" t="normal">W73+$O$33</f>
        <v>26.75</v>
      </c>
      <c r="X74" s="257" t="n">
        <f aca="false" ca="false" dt2D="false" dtr="false" t="normal">30*LOG10(W74)+2*$G$10*(W74/1000)</f>
        <v>43.413563590717416</v>
      </c>
      <c r="Y74" s="257" t="n">
        <f aca="false" ca="false" dt2D="false" dtr="false" t="normal">$S$10-X74+$S$52</f>
        <v>113.80036023061717</v>
      </c>
      <c r="Z74" s="245" t="n">
        <f aca="false" ca="false" dt2D="false" dtr="false" t="normal">Y74+$C$28</f>
        <v>-68.13784002954395</v>
      </c>
      <c r="AA74" s="258" t="n">
        <f aca="false" ca="false" dt2D="false" dtr="false" t="normal">POWER(10, 0.05*Z74)*1000</f>
        <v>0.39183930594162164</v>
      </c>
      <c r="AB74" s="258" t="n">
        <f aca="false" ca="false" dt2D="false" dtr="false" t="normal">AA74*POWER(2, 0.5)</f>
        <v>0.5541444607335019</v>
      </c>
      <c r="AC74" s="258" t="n">
        <f aca="false" ca="false" dt2D="false" dtr="false" t="normal">50/AB74</f>
        <v>90.22917947030767</v>
      </c>
      <c r="AD74" s="262" t="s"/>
      <c r="AE74" s="239" t="n"/>
      <c r="AF74" s="239" t="n"/>
      <c r="AG74" s="258" t="n">
        <f aca="false" ca="false" dt2D="false" dtr="false" t="normal">AC74/$AD$10</f>
        <v>184.14118259246465</v>
      </c>
      <c r="AH74" s="258" t="n">
        <f aca="false" ca="false" dt2D="false" dtr="false" t="normal">$AD$4*$AD$6*AE74*AF74*$AD$8-AC74</f>
        <v>-90.22917947030767</v>
      </c>
      <c r="AI74" s="64" t="n">
        <f aca="false" ca="false" dt2D="false" dtr="false" t="normal">POWER(AG74, 0.5)</f>
        <v>13.569863027770937</v>
      </c>
      <c r="AJ74" s="64" t="n">
        <f aca="false" ca="false" dt2D="false" dtr="false" t="normal">AI74</f>
        <v>13.569863027770937</v>
      </c>
      <c r="AK74" s="232" t="n"/>
      <c r="AL74" s="75" t="n">
        <f aca="false" ca="false" dt2D="false" dtr="false" t="normal">X74+$C$28</f>
        <v>-138.5246366694437</v>
      </c>
      <c r="AM74" s="0" t="n">
        <f aca="false" ca="false" dt2D="false" dtr="false" t="normal">POWER(10, 0.05*AL74)*1000</f>
        <v>0.00011851359344029592</v>
      </c>
      <c r="AN74" s="72" t="n"/>
      <c r="AQ74" s="246" t="n">
        <f aca="false" ca="false" dt2D="false" dtr="false" t="normal">V74</f>
        <v>71</v>
      </c>
      <c r="AR74" s="258" t="n">
        <f aca="false" ca="false" dt2D="false" dtr="false" t="normal">W74</f>
        <v>26.75</v>
      </c>
      <c r="AS74" s="260" t="n">
        <f aca="false" ca="false" dt2D="false" dtr="false" t="normal">AE74</f>
        <v>0</v>
      </c>
      <c r="AT74" s="260" t="n">
        <f aca="false" ca="false" dt2D="false" dtr="false" t="normal">AF74</f>
        <v>0</v>
      </c>
    </row>
    <row outlineLevel="0" r="75">
      <c r="V75" s="246" t="n">
        <f aca="false" ca="false" dt2D="false" dtr="false" t="normal">V74+1</f>
        <v>72</v>
      </c>
      <c r="W75" s="239" t="n">
        <f aca="false" ca="false" dt2D="false" dtr="false" t="normal">W74+$O$33</f>
        <v>27.125</v>
      </c>
      <c r="X75" s="257" t="n">
        <f aca="false" ca="false" dt2D="false" dtr="false" t="normal">30*LOG10(W75)+2*$G$10*(W75/1000)</f>
        <v>43.603267405697586</v>
      </c>
      <c r="Y75" s="257" t="n">
        <f aca="false" ca="false" dt2D="false" dtr="false" t="normal">$S$10-X75+$S$52</f>
        <v>113.61065641563701</v>
      </c>
      <c r="Z75" s="245" t="n">
        <f aca="false" ca="false" dt2D="false" dtr="false" t="normal">Y75+$C$28</f>
        <v>-68.32754384452412</v>
      </c>
      <c r="AA75" s="258" t="n">
        <f aca="false" ca="false" dt2D="false" dtr="false" t="normal">POWER(10, 0.05*Z75)*1000</f>
        <v>0.38337413382840124</v>
      </c>
      <c r="AB75" s="258" t="n">
        <f aca="false" ca="false" dt2D="false" dtr="false" t="normal">AA75*POWER(2, 0.5)</f>
        <v>0.542172899523163</v>
      </c>
      <c r="AC75" s="258" t="n">
        <f aca="false" ca="false" dt2D="false" dtr="false" t="normal">50/AB75</f>
        <v>92.22150359041298</v>
      </c>
      <c r="AD75" s="262" t="s"/>
      <c r="AE75" s="239" t="n"/>
      <c r="AF75" s="239" t="n"/>
      <c r="AG75" s="258" t="n">
        <f aca="false" ca="false" dt2D="false" dtr="false" t="normal">AC75/$AD$10</f>
        <v>188.2071501845163</v>
      </c>
      <c r="AH75" s="258" t="n">
        <f aca="false" ca="false" dt2D="false" dtr="false" t="normal">$AD$4*$AD$6*AE75*AF75*$AD$8-AC75</f>
        <v>-92.22150359041298</v>
      </c>
      <c r="AI75" s="64" t="n">
        <f aca="false" ca="false" dt2D="false" dtr="false" t="normal">POWER(AG75, 0.5)</f>
        <v>13.718861111058612</v>
      </c>
      <c r="AJ75" s="64" t="n">
        <f aca="false" ca="false" dt2D="false" dtr="false" t="normal">AI75</f>
        <v>13.718861111058612</v>
      </c>
      <c r="AK75" s="232" t="n"/>
      <c r="AL75" s="75" t="n">
        <f aca="false" ca="false" dt2D="false" dtr="false" t="normal">X75+$C$28</f>
        <v>-138.33493285446355</v>
      </c>
      <c r="AM75" s="0" t="n">
        <f aca="false" ca="false" dt2D="false" dtr="false" t="normal">POWER(10, 0.05*AL75)*1000</f>
        <v>0.00012113045743216197</v>
      </c>
      <c r="AN75" s="72" t="n"/>
      <c r="AQ75" s="246" t="n">
        <f aca="false" ca="false" dt2D="false" dtr="false" t="normal">V75</f>
        <v>72</v>
      </c>
      <c r="AR75" s="258" t="n">
        <f aca="false" ca="false" dt2D="false" dtr="false" t="normal">W75</f>
        <v>27.125</v>
      </c>
      <c r="AS75" s="260" t="n">
        <f aca="false" ca="false" dt2D="false" dtr="false" t="normal">AE75</f>
        <v>0</v>
      </c>
      <c r="AT75" s="260" t="n">
        <f aca="false" ca="false" dt2D="false" dtr="false" t="normal">AF75</f>
        <v>0</v>
      </c>
    </row>
    <row outlineLevel="0" r="76">
      <c r="V76" s="246" t="n">
        <f aca="false" ca="false" dt2D="false" dtr="false" t="normal">V75+1</f>
        <v>73</v>
      </c>
      <c r="W76" s="239" t="n">
        <f aca="false" ca="false" dt2D="false" dtr="false" t="normal">W75+$O$33</f>
        <v>27.5</v>
      </c>
      <c r="X76" s="257" t="n">
        <f aca="false" ca="false" dt2D="false" dtr="false" t="normal">30*LOG10(W76)+2*$G$10*(W76/1000)</f>
        <v>43.79048081490788</v>
      </c>
      <c r="Y76" s="257" t="n">
        <f aca="false" ca="false" dt2D="false" dtr="false" t="normal">$S$10-X76+$S$52</f>
        <v>113.42344300642671</v>
      </c>
      <c r="Z76" s="245" t="n">
        <f aca="false" ca="false" dt2D="false" dtr="false" t="normal">Y76+$C$28</f>
        <v>-68.51475725373442</v>
      </c>
      <c r="AA76" s="258" t="n">
        <f aca="false" ca="false" dt2D="false" dtr="false" t="normal">POWER(10, 0.05*Z76)*1000</f>
        <v>0.3751994018207969</v>
      </c>
      <c r="AB76" s="258" t="n">
        <f aca="false" ca="false" dt2D="false" dtr="false" t="normal">AA76*POWER(2, 0.5)</f>
        <v>0.5306120826492435</v>
      </c>
      <c r="AC76" s="258" t="n">
        <f aca="false" ca="false" dt2D="false" dtr="false" t="normal">50/AB76</f>
        <v>94.23079804432584</v>
      </c>
      <c r="AD76" s="262" t="s"/>
      <c r="AE76" s="239" t="n"/>
      <c r="AF76" s="239" t="n"/>
      <c r="AG76" s="258" t="n">
        <f aca="false" ca="false" dt2D="false" dtr="false" t="normal">AC76/$AD$10</f>
        <v>192.30775111086908</v>
      </c>
      <c r="AH76" s="258" t="n">
        <f aca="false" ca="false" dt2D="false" dtr="false" t="normal">$AD$4*$AD$6*AE76*AF76*$AD$8-AC76</f>
        <v>-94.23079804432584</v>
      </c>
      <c r="AI76" s="64" t="n">
        <f aca="false" ca="false" dt2D="false" dtr="false" t="normal">POWER(AG76, 0.5)</f>
        <v>13.867507025809257</v>
      </c>
      <c r="AJ76" s="64" t="n">
        <f aca="false" ca="false" dt2D="false" dtr="false" t="normal">AI76</f>
        <v>13.867507025809257</v>
      </c>
      <c r="AK76" s="232" t="n"/>
      <c r="AL76" s="75" t="n">
        <f aca="false" ca="false" dt2D="false" dtr="false" t="normal">X76+$C$28</f>
        <v>-138.14771944525324</v>
      </c>
      <c r="AM76" s="0" t="n">
        <f aca="false" ca="false" dt2D="false" dtr="false" t="normal">POWER(10, 0.05*AL76)*1000</f>
        <v>0.0001237696114997352</v>
      </c>
      <c r="AN76" s="72" t="n"/>
      <c r="AQ76" s="246" t="n">
        <f aca="false" ca="false" dt2D="false" dtr="false" t="normal">V76</f>
        <v>73</v>
      </c>
      <c r="AR76" s="258" t="n">
        <f aca="false" ca="false" dt2D="false" dtr="false" t="normal">W76</f>
        <v>27.5</v>
      </c>
      <c r="AS76" s="260" t="n">
        <f aca="false" ca="false" dt2D="false" dtr="false" t="normal">AE76</f>
        <v>0</v>
      </c>
      <c r="AT76" s="260" t="n">
        <f aca="false" ca="false" dt2D="false" dtr="false" t="normal">AF76</f>
        <v>0</v>
      </c>
    </row>
    <row outlineLevel="0" r="77">
      <c r="V77" s="246" t="n">
        <f aca="false" ca="false" dt2D="false" dtr="false" t="normal">V76+1</f>
        <v>74</v>
      </c>
      <c r="W77" s="239" t="n">
        <f aca="false" ca="false" dt2D="false" dtr="false" t="normal">W76+$O$33</f>
        <v>27.875</v>
      </c>
      <c r="X77" s="257" t="n">
        <f aca="false" ca="false" dt2D="false" dtr="false" t="normal">30*LOG10(W77)+2*$G$10*(W77/1000)</f>
        <v>43.97527128168652</v>
      </c>
      <c r="Y77" s="257" t="n">
        <f aca="false" ca="false" dt2D="false" dtr="false" t="normal">$S$10-X77+$S$52</f>
        <v>113.23865253964806</v>
      </c>
      <c r="Z77" s="245" t="n">
        <f aca="false" ca="false" dt2D="false" dtr="false" t="normal">Y77+$C$28</f>
        <v>-68.69954772051307</v>
      </c>
      <c r="AA77" s="258" t="n">
        <f aca="false" ca="false" dt2D="false" dtr="false" t="normal">POWER(10, 0.05*Z77)*1000</f>
        <v>0.3673014256058466</v>
      </c>
      <c r="AB77" s="258" t="n">
        <f aca="false" ca="false" dt2D="false" dtr="false" t="normal">AA77*POWER(2, 0.5)</f>
        <v>0.5194426575707607</v>
      </c>
      <c r="AC77" s="258" t="n">
        <f aca="false" ca="false" dt2D="false" dtr="false" t="normal">50/AB77</f>
        <v>96.2570156132947</v>
      </c>
      <c r="AD77" s="262" t="s"/>
      <c r="AE77" s="239" t="n"/>
      <c r="AF77" s="239" t="n"/>
      <c r="AG77" s="258" t="n">
        <f aca="false" ca="false" dt2D="false" dtr="false" t="normal">AC77/$AD$10</f>
        <v>196.4428890067239</v>
      </c>
      <c r="AH77" s="258" t="n">
        <f aca="false" ca="false" dt2D="false" dtr="false" t="normal">$AD$4*$AD$6*AE77*AF77*$AD$8-AC77</f>
        <v>-96.2570156132947</v>
      </c>
      <c r="AI77" s="64" t="n">
        <f aca="false" ca="false" dt2D="false" dtr="false" t="normal">POWER(AG77, 0.5)</f>
        <v>14.015808539171898</v>
      </c>
      <c r="AJ77" s="64" t="n">
        <f aca="false" ca="false" dt2D="false" dtr="false" t="normal">AI77</f>
        <v>14.015808539171898</v>
      </c>
      <c r="AK77" s="232" t="n"/>
      <c r="AL77" s="75" t="n">
        <f aca="false" ca="false" dt2D="false" dtr="false" t="normal">X77+$C$28</f>
        <v>-137.96292897847462</v>
      </c>
      <c r="AM77" s="0" t="n">
        <f aca="false" ca="false" dt2D="false" dtr="false" t="normal">POWER(10, 0.05*AL77)*1000</f>
        <v>0.00012643099362245913</v>
      </c>
      <c r="AN77" s="72" t="n"/>
      <c r="AQ77" s="246" t="n">
        <f aca="false" ca="false" dt2D="false" dtr="false" t="normal">V77</f>
        <v>74</v>
      </c>
      <c r="AR77" s="258" t="n">
        <f aca="false" ca="false" dt2D="false" dtr="false" t="normal">W77</f>
        <v>27.875</v>
      </c>
      <c r="AS77" s="260" t="n">
        <f aca="false" ca="false" dt2D="false" dtr="false" t="normal">AE77</f>
        <v>0</v>
      </c>
      <c r="AT77" s="260" t="n">
        <f aca="false" ca="false" dt2D="false" dtr="false" t="normal">AF77</f>
        <v>0</v>
      </c>
    </row>
    <row outlineLevel="0" r="78">
      <c r="V78" s="246" t="n">
        <f aca="false" ca="false" dt2D="false" dtr="false" t="normal">V77+1</f>
        <v>75</v>
      </c>
      <c r="W78" s="239" t="n">
        <f aca="false" ca="false" dt2D="false" dtr="false" t="normal">W77+$O$33</f>
        <v>28.25</v>
      </c>
      <c r="X78" s="257" t="n">
        <f aca="false" ca="false" dt2D="false" dtr="false" t="normal">30*LOG10(W78)+2*$G$10*(W78/1000)</f>
        <v>44.15770356466372</v>
      </c>
      <c r="Y78" s="257" t="n">
        <f aca="false" ca="false" dt2D="false" dtr="false" t="normal">$S$10-X78+$S$52</f>
        <v>113.05622025667088</v>
      </c>
      <c r="Z78" s="245" t="n">
        <f aca="false" ca="false" dt2D="false" dtr="false" t="normal">Y78+$C$28</f>
        <v>-68.88198000349024</v>
      </c>
      <c r="AA78" s="258" t="n">
        <f aca="false" ca="false" dt2D="false" dtr="false" t="normal">POWER(10, 0.05*Z78)*1000</f>
        <v>0.35966733736531886</v>
      </c>
      <c r="AB78" s="258" t="n">
        <f aca="false" ca="false" dt2D="false" dtr="false" t="normal">AA78*POWER(2, 0.5)</f>
        <v>0.5086464264446534</v>
      </c>
      <c r="AC78" s="258" t="n">
        <f aca="false" ca="false" dt2D="false" dtr="false" t="normal">50/AB78</f>
        <v>98.300110647569</v>
      </c>
      <c r="AD78" s="262" t="s"/>
      <c r="AE78" s="239" t="n"/>
      <c r="AF78" s="239" t="n"/>
      <c r="AG78" s="258" t="n">
        <f aca="false" ca="false" dt2D="false" dtr="false" t="normal">AC78/$AD$10</f>
        <v>200.61247070932453</v>
      </c>
      <c r="AH78" s="258" t="n">
        <f aca="false" ca="false" dt2D="false" dtr="false" t="normal">$AD$4*$AD$6*AE78*AF78*$AD$8-AC78</f>
        <v>-98.300110647569</v>
      </c>
      <c r="AI78" s="64" t="n">
        <f aca="false" ca="false" dt2D="false" dtr="false" t="normal">POWER(AG78, 0.5)</f>
        <v>14.163773180523773</v>
      </c>
      <c r="AJ78" s="64" t="n">
        <f aca="false" ca="false" dt2D="false" dtr="false" t="normal">AI78</f>
        <v>14.163773180523773</v>
      </c>
      <c r="AK78" s="232" t="n"/>
      <c r="AL78" s="75" t="n">
        <f aca="false" ca="false" dt2D="false" dtr="false" t="normal">X78+$C$28</f>
        <v>-137.7804966954974</v>
      </c>
      <c r="AM78" s="0" t="n">
        <f aca="false" ca="false" dt2D="false" dtr="false" t="normal">POWER(10, 0.05*AL78)*1000</f>
        <v>0.0001291145438406193</v>
      </c>
      <c r="AN78" s="72" t="n"/>
      <c r="AQ78" s="246" t="n">
        <f aca="false" ca="false" dt2D="false" dtr="false" t="normal">V78</f>
        <v>75</v>
      </c>
      <c r="AR78" s="258" t="n">
        <f aca="false" ca="false" dt2D="false" dtr="false" t="normal">W78</f>
        <v>28.25</v>
      </c>
      <c r="AS78" s="260" t="n">
        <f aca="false" ca="false" dt2D="false" dtr="false" t="normal">AE78</f>
        <v>0</v>
      </c>
      <c r="AT78" s="260" t="n">
        <f aca="false" ca="false" dt2D="false" dtr="false" t="normal">AF78</f>
        <v>0</v>
      </c>
    </row>
    <row outlineLevel="0" r="79">
      <c r="V79" s="246" t="n">
        <f aca="false" ca="false" dt2D="false" dtr="false" t="normal">V78+1</f>
        <v>76</v>
      </c>
      <c r="W79" s="239" t="n">
        <f aca="false" ca="false" dt2D="false" dtr="false" t="normal">W78+$O$33</f>
        <v>28.625</v>
      </c>
      <c r="X79" s="257" t="n">
        <f aca="false" ca="false" dt2D="false" dtr="false" t="normal">30*LOG10(W79)+2*$G$10*(W79/1000)</f>
        <v>44.33783986043833</v>
      </c>
      <c r="Y79" s="257" t="n">
        <f aca="false" ca="false" dt2D="false" dtr="false" t="normal">$S$10-X79+$S$52</f>
        <v>112.87608396089627</v>
      </c>
      <c r="Z79" s="245" t="n">
        <f aca="false" ca="false" dt2D="false" dtr="false" t="normal">Y79+$C$28</f>
        <v>-69.06211629926486</v>
      </c>
      <c r="AA79" s="258" t="n">
        <f aca="false" ca="false" dt2D="false" dtr="false" t="normal">POWER(10, 0.05*Z79)*1000</f>
        <v>0.3522850270579391</v>
      </c>
      <c r="AB79" s="258" t="n">
        <f aca="false" ca="false" dt2D="false" dtr="false" t="normal">AA79*POWER(2, 0.5)</f>
        <v>0.49820626308631033</v>
      </c>
      <c r="AC79" s="258" t="n">
        <f aca="false" ca="false" dt2D="false" dtr="false" t="normal">50/AB79</f>
        <v>100.3600390132749</v>
      </c>
      <c r="AD79" s="262" t="s"/>
      <c r="AE79" s="239" t="n"/>
      <c r="AF79" s="239" t="n"/>
      <c r="AG79" s="258" t="n">
        <f aca="false" ca="false" dt2D="false" dtr="false" t="normal">AC79/$AD$10</f>
        <v>204.81640614954063</v>
      </c>
      <c r="AH79" s="258" t="n">
        <f aca="false" ca="false" dt2D="false" dtr="false" t="normal">$AD$4*$AD$6*AE79*AF79*$AD$8-AC79</f>
        <v>-100.3600390132749</v>
      </c>
      <c r="AI79" s="64" t="n">
        <f aca="false" ca="false" dt2D="false" dtr="false" t="normal">POWER(AG79, 0.5)</f>
        <v>14.311408251794811</v>
      </c>
      <c r="AJ79" s="64" t="n">
        <f aca="false" ca="false" dt2D="false" dtr="false" t="normal">AI79</f>
        <v>14.311408251794811</v>
      </c>
      <c r="AK79" s="232" t="n"/>
      <c r="AL79" s="75" t="n">
        <f aca="false" ca="false" dt2D="false" dtr="false" t="normal">X79+$C$28</f>
        <v>-137.6003603997228</v>
      </c>
      <c r="AM79" s="0" t="n">
        <f aca="false" ca="false" dt2D="false" dtr="false" t="normal">POWER(10, 0.05*AL79)*1000</f>
        <v>0.00013182020418556016</v>
      </c>
      <c r="AN79" s="72" t="n"/>
      <c r="AQ79" s="246" t="n">
        <f aca="false" ca="false" dt2D="false" dtr="false" t="normal">V79</f>
        <v>76</v>
      </c>
      <c r="AR79" s="258" t="n">
        <f aca="false" ca="false" dt2D="false" dtr="false" t="normal">W79</f>
        <v>28.625</v>
      </c>
      <c r="AS79" s="260" t="n">
        <f aca="false" ca="false" dt2D="false" dtr="false" t="normal">AE79</f>
        <v>0</v>
      </c>
      <c r="AT79" s="260" t="n">
        <f aca="false" ca="false" dt2D="false" dtr="false" t="normal">AF79</f>
        <v>0</v>
      </c>
    </row>
    <row outlineLevel="0" r="80">
      <c r="V80" s="246" t="n">
        <f aca="false" ca="false" dt2D="false" dtr="false" t="normal">V79+1</f>
        <v>77</v>
      </c>
      <c r="W80" s="239" t="n">
        <f aca="false" ca="false" dt2D="false" dtr="false" t="normal">W79+$O$33</f>
        <v>29</v>
      </c>
      <c r="X80" s="257" t="n">
        <f aca="false" ca="false" dt2D="false" dtr="false" t="normal">30*LOG10(W80)+2*$G$10*(W80/1000)</f>
        <v>44.51573993696868</v>
      </c>
      <c r="Y80" s="257" t="n">
        <f aca="false" ca="false" dt2D="false" dtr="false" t="normal">$S$10-X80+$S$52</f>
        <v>112.6981838843659</v>
      </c>
      <c r="Z80" s="245" t="n">
        <f aca="false" ca="false" dt2D="false" dtr="false" t="normal">Y80+$C$28</f>
        <v>-69.24001637579522</v>
      </c>
      <c r="AA80" s="258" t="n">
        <f aca="false" ca="false" dt2D="false" dtr="false" t="normal">POWER(10, 0.05*Z80)*1000</f>
        <v>0.34514308862555426</v>
      </c>
      <c r="AB80" s="258" t="n">
        <f aca="false" ca="false" dt2D="false" dtr="false" t="normal">AA80*POWER(2, 0.5)</f>
        <v>0.488106036893598</v>
      </c>
      <c r="AC80" s="258" t="n">
        <f aca="false" ca="false" dt2D="false" dtr="false" t="normal">50/AB80</f>
        <v>102.43675804177664</v>
      </c>
      <c r="AD80" s="262" t="s"/>
      <c r="AE80" s="239" t="n"/>
      <c r="AF80" s="239" t="n"/>
      <c r="AG80" s="258" t="n">
        <f aca="false" ca="false" dt2D="false" dtr="false" t="normal">AC80/$AD$10</f>
        <v>209.05460824852378</v>
      </c>
      <c r="AH80" s="258" t="n">
        <f aca="false" ca="false" dt2D="false" dtr="false" t="normal">$AD$4*$AD$6*AE80*AF80*$AD$8-AC80</f>
        <v>-102.43675804177664</v>
      </c>
      <c r="AI80" s="64" t="n">
        <f aca="false" ca="false" dt2D="false" dtr="false" t="normal">POWER(AG80, 0.5)</f>
        <v>14.458720837215296</v>
      </c>
      <c r="AJ80" s="64" t="n">
        <f aca="false" ca="false" dt2D="false" dtr="false" t="normal">AI80</f>
        <v>14.458720837215296</v>
      </c>
      <c r="AK80" s="232" t="n"/>
      <c r="AL80" s="75" t="n">
        <f aca="false" ca="false" dt2D="false" dtr="false" t="normal">X80+$C$28</f>
        <v>-137.42246032319244</v>
      </c>
      <c r="AM80" s="0" t="n">
        <f aca="false" ca="false" dt2D="false" dtr="false" t="normal">POWER(10, 0.05*AL80)*1000</f>
        <v>0.00013454791861318153</v>
      </c>
      <c r="AN80" s="72" t="n"/>
      <c r="AQ80" s="246" t="n">
        <f aca="false" ca="false" dt2D="false" dtr="false" t="normal">V80</f>
        <v>77</v>
      </c>
      <c r="AR80" s="258" t="n">
        <f aca="false" ca="false" dt2D="false" dtr="false" t="normal">W80</f>
        <v>29</v>
      </c>
      <c r="AS80" s="260" t="n">
        <f aca="false" ca="false" dt2D="false" dtr="false" t="normal">AE80</f>
        <v>0</v>
      </c>
      <c r="AT80" s="260" t="n">
        <f aca="false" ca="false" dt2D="false" dtr="false" t="normal">AF80</f>
        <v>0</v>
      </c>
    </row>
    <row outlineLevel="0" r="81">
      <c r="V81" s="246" t="n">
        <f aca="false" ca="false" dt2D="false" dtr="false" t="normal">V80+1</f>
        <v>78</v>
      </c>
      <c r="W81" s="239" t="n">
        <f aca="false" ca="false" dt2D="false" dtr="false" t="normal">W80+$O$33</f>
        <v>29.375</v>
      </c>
      <c r="X81" s="257" t="n">
        <f aca="false" ca="false" dt2D="false" dtr="false" t="normal">30*LOG10(W81)+2*$G$10*(W81/1000)</f>
        <v>44.69146125839378</v>
      </c>
      <c r="Y81" s="257" t="n">
        <f aca="false" ca="false" dt2D="false" dtr="false" t="normal">$S$10-X81+$S$52</f>
        <v>112.5224625629408</v>
      </c>
      <c r="Z81" s="245" t="n">
        <f aca="false" ca="false" dt2D="false" dtr="false" t="normal">Y81+$C$28</f>
        <v>-69.41573769722032</v>
      </c>
      <c r="AA81" s="258" t="n">
        <f aca="false" ca="false" dt2D="false" dtr="false" t="normal">POWER(10, 0.05*Z81)*1000</f>
        <v>0.3382307706529563</v>
      </c>
      <c r="AB81" s="258" t="n">
        <f aca="false" ca="false" dt2D="false" dtr="false" t="normal">AA81*POWER(2, 0.5)</f>
        <v>0.47833054306931466</v>
      </c>
      <c r="AC81" s="258" t="n">
        <f aca="false" ca="false" dt2D="false" dtr="false" t="normal">50/AB81</f>
        <v>104.53022648138638</v>
      </c>
      <c r="AD81" s="262" t="s"/>
      <c r="AE81" s="239" t="n"/>
      <c r="AF81" s="239" t="n"/>
      <c r="AG81" s="258" t="n">
        <f aca="false" ca="false" dt2D="false" dtr="false" t="normal">AC81/$AD$10</f>
        <v>213.3269928191559</v>
      </c>
      <c r="AH81" s="258" t="n">
        <f aca="false" ca="false" dt2D="false" dtr="false" t="normal">$AD$4*$AD$6*AE81*AF81*$AD$8-AC81</f>
        <v>-104.53022648138638</v>
      </c>
      <c r="AI81" s="64" t="n">
        <f aca="false" ca="false" dt2D="false" dtr="false" t="normal">POWER(AG81, 0.5)</f>
        <v>14.605717812526569</v>
      </c>
      <c r="AJ81" s="64" t="n">
        <f aca="false" ca="false" dt2D="false" dtr="false" t="normal">AI81</f>
        <v>14.605717812526569</v>
      </c>
      <c r="AK81" s="232" t="n"/>
      <c r="AL81" s="75" t="n">
        <f aca="false" ca="false" dt2D="false" dtr="false" t="normal">X81+$C$28</f>
        <v>-137.24673900176734</v>
      </c>
      <c r="AM81" s="0" t="n">
        <f aca="false" ca="false" dt2D="false" dtr="false" t="normal">POWER(10, 0.05*AL81)*1000</f>
        <v>0.00013729763294050324</v>
      </c>
      <c r="AN81" s="72" t="n"/>
      <c r="AQ81" s="246" t="n">
        <f aca="false" ca="false" dt2D="false" dtr="false" t="normal">V81</f>
        <v>78</v>
      </c>
      <c r="AR81" s="258" t="n">
        <f aca="false" ca="false" dt2D="false" dtr="false" t="normal">W81</f>
        <v>29.375</v>
      </c>
      <c r="AS81" s="260" t="n">
        <f aca="false" ca="false" dt2D="false" dtr="false" t="normal">AE81</f>
        <v>0</v>
      </c>
      <c r="AT81" s="260" t="n">
        <f aca="false" ca="false" dt2D="false" dtr="false" t="normal">AF81</f>
        <v>0</v>
      </c>
    </row>
    <row outlineLevel="0" r="82">
      <c r="V82" s="246" t="n">
        <f aca="false" ca="false" dt2D="false" dtr="false" t="normal">V81+1</f>
        <v>79</v>
      </c>
      <c r="W82" s="239" t="n">
        <f aca="false" ca="false" dt2D="false" dtr="false" t="normal">W81+$O$33</f>
        <v>29.75</v>
      </c>
      <c r="X82" s="257" t="n">
        <f aca="false" ca="false" dt2D="false" dtr="false" t="normal">30*LOG10(W82)+2*$G$10*(W82/1000)</f>
        <v>44.86505910193705</v>
      </c>
      <c r="Y82" s="257" t="n">
        <f aca="false" ca="false" dt2D="false" dtr="false" t="normal">$S$10-X82+$S$52</f>
        <v>112.34886471939754</v>
      </c>
      <c r="Z82" s="245" t="n">
        <f aca="false" ca="false" dt2D="false" dtr="false" t="normal">Y82+$C$28</f>
        <v>-69.58933554076359</v>
      </c>
      <c r="AA82" s="258" t="n">
        <f aca="false" ca="false" dt2D="false" dtr="false" t="normal">POWER(10, 0.05*Z82)*1000</f>
        <v>0.33153793106138996</v>
      </c>
      <c r="AB82" s="258" t="n">
        <f aca="false" ca="false" dt2D="false" dtr="false" t="normal">AA82*POWER(2, 0.5)</f>
        <v>0.46886543854813395</v>
      </c>
      <c r="AC82" s="258" t="n">
        <f aca="false" ca="false" dt2D="false" dtr="false" t="normal">50/AB82</f>
        <v>106.64040445128049</v>
      </c>
      <c r="AD82" s="262" t="s"/>
      <c r="AE82" s="239" t="n"/>
      <c r="AF82" s="239" t="n"/>
      <c r="AG82" s="258" t="n">
        <f aca="false" ca="false" dt2D="false" dtr="false" t="normal">AC82/$AD$10</f>
        <v>217.63347847200103</v>
      </c>
      <c r="AH82" s="258" t="n">
        <f aca="false" ca="false" dt2D="false" dtr="false" t="normal">$AD$4*$AD$6*AE82*AF82*$AD$8-AC82</f>
        <v>-106.64040445128049</v>
      </c>
      <c r="AI82" s="64" t="n">
        <f aca="false" ca="false" dt2D="false" dtr="false" t="normal">POWER(AG82, 0.5)</f>
        <v>14.752405853690476</v>
      </c>
      <c r="AJ82" s="64" t="n">
        <f aca="false" ca="false" dt2D="false" dtr="false" t="normal">AI82</f>
        <v>14.752405853690476</v>
      </c>
      <c r="AK82" s="232" t="n"/>
      <c r="AL82" s="75" t="n">
        <f aca="false" ca="false" dt2D="false" dtr="false" t="normal">X82+$C$28</f>
        <v>-137.07314115822408</v>
      </c>
      <c r="AM82" s="0" t="n">
        <f aca="false" ca="false" dt2D="false" dtr="false" t="normal">POWER(10, 0.05*AL82)*1000</f>
        <v>0.0001400692947851396</v>
      </c>
      <c r="AN82" s="72" t="n"/>
      <c r="AQ82" s="246" t="n">
        <f aca="false" ca="false" dt2D="false" dtr="false" t="normal">V82</f>
        <v>79</v>
      </c>
      <c r="AR82" s="258" t="n">
        <f aca="false" ca="false" dt2D="false" dtr="false" t="normal">W82</f>
        <v>29.75</v>
      </c>
      <c r="AS82" s="260" t="n">
        <f aca="false" ca="false" dt2D="false" dtr="false" t="normal">AE82</f>
        <v>0</v>
      </c>
      <c r="AT82" s="260" t="n">
        <f aca="false" ca="false" dt2D="false" dtr="false" t="normal">AF82</f>
        <v>0</v>
      </c>
    </row>
    <row outlineLevel="0" r="83">
      <c r="V83" s="246" t="n">
        <f aca="false" ca="false" dt2D="false" dtr="false" t="normal">V82+1</f>
        <v>80</v>
      </c>
      <c r="W83" s="239" t="n">
        <f aca="false" ca="false" dt2D="false" dtr="false" t="normal">W82+$O$33</f>
        <v>30.125</v>
      </c>
      <c r="X83" s="257" t="n">
        <f aca="false" ca="false" dt2D="false" dtr="false" t="normal">30*LOG10(W83)+2*$G$10*(W83/1000)</f>
        <v>45.03658666748774</v>
      </c>
      <c r="Y83" s="257" t="n">
        <f aca="false" ca="false" dt2D="false" dtr="false" t="normal">$S$10-X83+$S$52</f>
        <v>112.17733715384685</v>
      </c>
      <c r="Z83" s="245" t="n">
        <f aca="false" ca="false" dt2D="false" dtr="false" t="normal">Y83+$C$28</f>
        <v>-69.76086310631428</v>
      </c>
      <c r="AA83" s="258" t="n">
        <f aca="false" ca="false" dt2D="false" dtr="false" t="normal">POWER(10, 0.05*Z83)*1000</f>
        <v>0.3250549954600673</v>
      </c>
      <c r="AB83" s="258" t="n">
        <f aca="false" ca="false" dt2D="false" dtr="false" t="normal">AA83*POWER(2, 0.5)</f>
        <v>0.459697183096752</v>
      </c>
      <c r="AC83" s="258" t="n">
        <f aca="false" ca="false" dt2D="false" dtr="false" t="normal">50/AB83</f>
        <v>108.767253397497</v>
      </c>
      <c r="AD83" s="262" t="s"/>
      <c r="AE83" s="239" t="n"/>
      <c r="AF83" s="239" t="n"/>
      <c r="AG83" s="258" t="n">
        <f aca="false" ca="false" dt2D="false" dtr="false" t="normal">AC83/$AD$10</f>
        <v>221.9739865255041</v>
      </c>
      <c r="AH83" s="258" t="n">
        <f aca="false" ca="false" dt2D="false" dtr="false" t="normal">$AD$4*$AD$6*AE83*AF83*$AD$8-AC83</f>
        <v>-108.767253397497</v>
      </c>
      <c r="AI83" s="64" t="n">
        <f aca="false" ca="false" dt2D="false" dtr="false" t="normal">POWER(AG83, 0.5)</f>
        <v>14.898791445130847</v>
      </c>
      <c r="AJ83" s="64" t="n">
        <f aca="false" ca="false" dt2D="false" dtr="false" t="normal">AI83</f>
        <v>14.898791445130847</v>
      </c>
      <c r="AK83" s="232" t="n"/>
      <c r="AL83" s="75" t="n">
        <f aca="false" ca="false" dt2D="false" dtr="false" t="normal">X83+$C$28</f>
        <v>-136.90161359267339</v>
      </c>
      <c r="AM83" s="0" t="n">
        <f aca="false" ca="false" dt2D="false" dtr="false" t="normal">POWER(10, 0.05*AL83)*1000</f>
        <v>0.00014286285350750144</v>
      </c>
      <c r="AN83" s="72" t="n"/>
      <c r="AQ83" s="246" t="n">
        <f aca="false" ca="false" dt2D="false" dtr="false" t="normal">V83</f>
        <v>80</v>
      </c>
      <c r="AR83" s="258" t="n">
        <f aca="false" ca="false" dt2D="false" dtr="false" t="normal">W83</f>
        <v>30.125</v>
      </c>
      <c r="AS83" s="260" t="n">
        <f aca="false" ca="false" dt2D="false" dtr="false" t="normal">AE83</f>
        <v>0</v>
      </c>
      <c r="AT83" s="260" t="n">
        <f aca="false" ca="false" dt2D="false" dtr="false" t="normal">AF83</f>
        <v>0</v>
      </c>
    </row>
    <row outlineLevel="0" r="84">
      <c r="V84" s="246" t="n">
        <f aca="false" ca="false" dt2D="false" dtr="false" t="normal">V83+1</f>
        <v>81</v>
      </c>
      <c r="W84" s="239" t="n">
        <f aca="false" ca="false" dt2D="false" dtr="false" t="normal">W83+$O$33</f>
        <v>30.5</v>
      </c>
      <c r="X84" s="257" t="n">
        <f aca="false" ca="false" dt2D="false" dtr="false" t="normal">30*LOG10(W84)+2*$G$10*(W84/1000)</f>
        <v>45.20609518040358</v>
      </c>
      <c r="Y84" s="257" t="n">
        <f aca="false" ca="false" dt2D="false" dtr="false" t="normal">$S$10-X84+$S$52</f>
        <v>112.007828640931</v>
      </c>
      <c r="Z84" s="245" t="n">
        <f aca="false" ca="false" dt2D="false" dtr="false" t="normal">Y84+$C$28</f>
        <v>-69.93037161923013</v>
      </c>
      <c r="AA84" s="258" t="n">
        <f aca="false" ca="false" dt2D="false" dtr="false" t="normal">POWER(10, 0.05*Z84)*1000</f>
        <v>0.3187729188191791</v>
      </c>
      <c r="AB84" s="258" t="n">
        <f aca="false" ca="false" dt2D="false" dtr="false" t="normal">AA84*POWER(2, 0.5)</f>
        <v>0.4508129851113407</v>
      </c>
      <c r="AC84" s="258" t="n">
        <f aca="false" ca="false" dt2D="false" dtr="false" t="normal">50/AB84</f>
        <v>110.91073605089507</v>
      </c>
      <c r="AD84" s="262" t="s"/>
      <c r="AE84" s="239" t="n"/>
      <c r="AF84" s="239" t="n"/>
      <c r="AG84" s="258" t="n">
        <f aca="false" ca="false" dt2D="false" dtr="false" t="normal">AC84/$AD$10</f>
        <v>226.34844092019404</v>
      </c>
      <c r="AH84" s="258" t="n">
        <f aca="false" ca="false" dt2D="false" dtr="false" t="normal">$AD$4*$AD$6*AE84*AF84*$AD$8-AC84</f>
        <v>-110.91073605089507</v>
      </c>
      <c r="AI84" s="64" t="n">
        <f aca="false" ca="false" dt2D="false" dtr="false" t="normal">POWER(AG84, 0.5)</f>
        <v>15.044880887537596</v>
      </c>
      <c r="AJ84" s="64" t="n">
        <f aca="false" ca="false" dt2D="false" dtr="false" t="normal">AI84</f>
        <v>15.044880887537596</v>
      </c>
      <c r="AK84" s="232" t="n"/>
      <c r="AL84" s="75" t="n">
        <f aca="false" ca="false" dt2D="false" dtr="false" t="normal">X84+$C$28</f>
        <v>-136.73210507975756</v>
      </c>
      <c r="AM84" s="0" t="n">
        <f aca="false" ca="false" dt2D="false" dtr="false" t="normal">POWER(10, 0.05*AL84)*1000</f>
        <v>0.00014567826015557693</v>
      </c>
      <c r="AN84" s="72" t="n"/>
      <c r="AQ84" s="246" t="n">
        <f aca="false" ca="false" dt2D="false" dtr="false" t="normal">V84</f>
        <v>81</v>
      </c>
      <c r="AR84" s="258" t="n">
        <f aca="false" ca="false" dt2D="false" dtr="false" t="normal">W84</f>
        <v>30.5</v>
      </c>
      <c r="AS84" s="260" t="n">
        <f aca="false" ca="false" dt2D="false" dtr="false" t="normal">AE84</f>
        <v>0</v>
      </c>
      <c r="AT84" s="260" t="n">
        <f aca="false" ca="false" dt2D="false" dtr="false" t="normal">AF84</f>
        <v>0</v>
      </c>
    </row>
    <row outlineLevel="0" r="85">
      <c r="V85" s="246" t="n">
        <f aca="false" ca="false" dt2D="false" dtr="false" t="normal">V84+1</f>
        <v>82</v>
      </c>
      <c r="W85" s="239" t="n">
        <f aca="false" ca="false" dt2D="false" dtr="false" t="normal">W84+$O$33</f>
        <v>30.875</v>
      </c>
      <c r="X85" s="257" t="n">
        <f aca="false" ca="false" dt2D="false" dtr="false" t="normal">30*LOG10(W85)+2*$G$10*(W85/1000)</f>
        <v>45.37363398803166</v>
      </c>
      <c r="Y85" s="257" t="n">
        <f aca="false" ca="false" dt2D="false" dtr="false" t="normal">$S$10-X85+$S$52</f>
        <v>111.84028983330293</v>
      </c>
      <c r="Z85" s="245" t="n">
        <f aca="false" ca="false" dt2D="false" dtr="false" t="normal">Y85+$C$28</f>
        <v>-70.09791042685819</v>
      </c>
      <c r="AA85" s="258" t="n">
        <f aca="false" ca="false" dt2D="false" dtr="false" t="normal">POWER(10, 0.05*Z85)*1000</f>
        <v>0.31268315016254794</v>
      </c>
      <c r="AB85" s="258" t="n">
        <f aca="false" ca="false" dt2D="false" dtr="false" t="normal">AA85*POWER(2, 0.5)</f>
        <v>0.4422007516854184</v>
      </c>
      <c r="AC85" s="258" t="n">
        <f aca="false" ca="false" dt2D="false" dtr="false" t="normal">50/AB85</f>
        <v>113.07081638696535</v>
      </c>
      <c r="AD85" s="262" t="s"/>
      <c r="AE85" s="239" t="n"/>
      <c r="AF85" s="239" t="n"/>
      <c r="AG85" s="258" t="n">
        <f aca="false" ca="false" dt2D="false" dtr="false" t="normal">AC85/$AD$10</f>
        <v>230.756768136664</v>
      </c>
      <c r="AH85" s="258" t="n">
        <f aca="false" ca="false" dt2D="false" dtr="false" t="normal">$AD$4*$AD$6*AE85*AF85*$AD$8-AC85</f>
        <v>-113.07081638696535</v>
      </c>
      <c r="AI85" s="64" t="n">
        <f aca="false" ca="false" dt2D="false" dtr="false" t="normal">POWER(AG85, 0.5)</f>
        <v>15.190680305261644</v>
      </c>
      <c r="AJ85" s="64" t="n">
        <f aca="false" ca="false" dt2D="false" dtr="false" t="normal">AI85</f>
        <v>15.190680305261644</v>
      </c>
      <c r="AK85" s="232" t="n"/>
      <c r="AL85" s="75" t="n">
        <f aca="false" ca="false" dt2D="false" dtr="false" t="normal">X85+$C$28</f>
        <v>-136.56456627212947</v>
      </c>
      <c r="AM85" s="0" t="n">
        <f aca="false" ca="false" dt2D="false" dtr="false" t="normal">POWER(10, 0.05*AL85)*1000</f>
        <v>0.00014851546741214645</v>
      </c>
      <c r="AN85" s="72" t="n"/>
      <c r="AQ85" s="246" t="n">
        <f aca="false" ca="false" dt2D="false" dtr="false" t="normal">V85</f>
        <v>82</v>
      </c>
      <c r="AR85" s="258" t="n">
        <f aca="false" ca="false" dt2D="false" dtr="false" t="normal">W85</f>
        <v>30.875</v>
      </c>
      <c r="AS85" s="260" t="n">
        <f aca="false" ca="false" dt2D="false" dtr="false" t="normal">AE85</f>
        <v>0</v>
      </c>
      <c r="AT85" s="260" t="n">
        <f aca="false" ca="false" dt2D="false" dtr="false" t="normal">AF85</f>
        <v>0</v>
      </c>
    </row>
    <row outlineLevel="0" r="86">
      <c r="V86" s="246" t="n">
        <f aca="false" ca="false" dt2D="false" dtr="false" t="normal">V85+1</f>
        <v>83</v>
      </c>
      <c r="W86" s="239" t="n">
        <f aca="false" ca="false" dt2D="false" dtr="false" t="normal">W85+$O$33</f>
        <v>31.25</v>
      </c>
      <c r="X86" s="257" t="n">
        <f aca="false" ca="false" dt2D="false" dtr="false" t="normal">30*LOG10(W86)+2*$G$10*(W86/1000)</f>
        <v>45.53925065040282</v>
      </c>
      <c r="Y86" s="257" t="n">
        <f aca="false" ca="false" dt2D="false" dtr="false" t="normal">$S$10-X86+$S$52</f>
        <v>111.67467317093178</v>
      </c>
      <c r="Z86" s="245" t="n">
        <f aca="false" ca="false" dt2D="false" dtr="false" t="normal">Y86+$C$28</f>
        <v>-70.26352708922934</v>
      </c>
      <c r="AA86" s="258" t="n">
        <f aca="false" ca="false" dt2D="false" dtr="false" t="normal">POWER(10, 0.05*Z86)*1000</f>
        <v>0.30677760000875787</v>
      </c>
      <c r="AB86" s="258" t="n">
        <f aca="false" ca="false" dt2D="false" dtr="false" t="normal">AA86*POWER(2, 0.5)</f>
        <v>0.43384904256465395</v>
      </c>
      <c r="AC86" s="258" t="n">
        <f aca="false" ca="false" dt2D="false" dtr="false" t="normal">50/AB86</f>
        <v>115.24745958739507</v>
      </c>
      <c r="AD86" s="262" t="s"/>
      <c r="AE86" s="239" t="n"/>
      <c r="AF86" s="239" t="n"/>
      <c r="AG86" s="258" t="n">
        <f aca="false" ca="false" dt2D="false" dtr="false" t="normal">AC86/$AD$10</f>
        <v>235.19889711713282</v>
      </c>
      <c r="AH86" s="258" t="n">
        <f aca="false" ca="false" dt2D="false" dtr="false" t="normal">$AD$4*$AD$6*AE86*AF86*$AD$8-AC86</f>
        <v>-115.24745958739507</v>
      </c>
      <c r="AI86" s="64" t="n">
        <f aca="false" ca="false" dt2D="false" dtr="false" t="normal">POWER(AG86, 0.5)</f>
        <v>15.336195653327223</v>
      </c>
      <c r="AJ86" s="64" t="n">
        <f aca="false" ca="false" dt2D="false" dtr="false" t="normal">AI86</f>
        <v>15.336195653327223</v>
      </c>
      <c r="AK86" s="232" t="n"/>
      <c r="AL86" s="75" t="n">
        <f aca="false" ca="false" dt2D="false" dtr="false" t="normal">X86+$C$28</f>
        <v>-136.3989496097583</v>
      </c>
      <c r="AM86" s="0" t="n">
        <f aca="false" ca="false" dt2D="false" dtr="false" t="normal">POWER(10, 0.05*AL86)*1000</f>
        <v>0.0001513744295442937</v>
      </c>
      <c r="AN86" s="72" t="n"/>
      <c r="AQ86" s="246" t="n">
        <f aca="false" ca="false" dt2D="false" dtr="false" t="normal">V86</f>
        <v>83</v>
      </c>
      <c r="AR86" s="258" t="n">
        <f aca="false" ca="false" dt2D="false" dtr="false" t="normal">W86</f>
        <v>31.25</v>
      </c>
      <c r="AS86" s="260" t="n">
        <f aca="false" ca="false" dt2D="false" dtr="false" t="normal">AE86</f>
        <v>0</v>
      </c>
      <c r="AT86" s="260" t="n">
        <f aca="false" ca="false" dt2D="false" dtr="false" t="normal">AF86</f>
        <v>0</v>
      </c>
    </row>
    <row outlineLevel="0" r="87">
      <c r="V87" s="246" t="n">
        <f aca="false" ca="false" dt2D="false" dtr="false" t="normal">V86+1</f>
        <v>84</v>
      </c>
      <c r="W87" s="239" t="n">
        <f aca="false" ca="false" dt2D="false" dtr="false" t="normal">W86+$O$33</f>
        <v>31.625</v>
      </c>
      <c r="X87" s="257" t="n">
        <f aca="false" ca="false" dt2D="false" dtr="false" t="normal">30*LOG10(W87)+2*$G$10*(W87/1000)</f>
        <v>45.70299102551623</v>
      </c>
      <c r="Y87" s="257" t="n">
        <f aca="false" ca="false" dt2D="false" dtr="false" t="normal">$S$10-X87+$S$52</f>
        <v>111.51093279581835</v>
      </c>
      <c r="Z87" s="245" t="n">
        <f aca="false" ca="false" dt2D="false" dtr="false" t="normal">Y87+$C$28</f>
        <v>-70.42726746434278</v>
      </c>
      <c r="AA87" s="258" t="n">
        <f aca="false" ca="false" dt2D="false" dtr="false" t="normal">POWER(10, 0.05*Z87)*1000</f>
        <v>0.3010486103169112</v>
      </c>
      <c r="AB87" s="258" t="n">
        <f aca="false" ca="false" dt2D="false" dtr="false" t="normal">AA87*POWER(2, 0.5)</f>
        <v>0.4257470276437487</v>
      </c>
      <c r="AC87" s="258" t="n">
        <f aca="false" ca="false" dt2D="false" dtr="false" t="normal">50/AB87</f>
        <v>117.44063200328054</v>
      </c>
      <c r="AD87" s="262" t="s"/>
      <c r="AE87" s="239" t="n"/>
      <c r="AF87" s="239" t="n"/>
      <c r="AG87" s="258" t="n">
        <f aca="false" ca="false" dt2D="false" dtr="false" t="normal">AC87/$AD$10</f>
        <v>239.6747591903685</v>
      </c>
      <c r="AH87" s="258" t="n">
        <f aca="false" ca="false" dt2D="false" dtr="false" t="normal">$AD$4*$AD$6*AE87*AF87*$AD$8-AC87</f>
        <v>-117.44063200328054</v>
      </c>
      <c r="AI87" s="64" t="n">
        <f aca="false" ca="false" dt2D="false" dtr="false" t="normal">POWER(AG87, 0.5)</f>
        <v>15.481432724084954</v>
      </c>
      <c r="AJ87" s="64" t="n">
        <f aca="false" ca="false" dt2D="false" dtr="false" t="normal">AI87</f>
        <v>15.481432724084954</v>
      </c>
      <c r="AK87" s="232" t="n"/>
      <c r="AL87" s="75" t="n">
        <f aca="false" ca="false" dt2D="false" dtr="false" t="normal">X87+$C$28</f>
        <v>-136.23520923464488</v>
      </c>
      <c r="AM87" s="0" t="n">
        <f aca="false" ca="false" dt2D="false" dtr="false" t="normal">POWER(10, 0.05*AL87)*1000</f>
        <v>0.00015425510235509115</v>
      </c>
      <c r="AN87" s="72" t="n"/>
      <c r="AQ87" s="246" t="n">
        <f aca="false" ca="false" dt2D="false" dtr="false" t="normal">V87</f>
        <v>84</v>
      </c>
      <c r="AR87" s="258" t="n">
        <f aca="false" ca="false" dt2D="false" dtr="false" t="normal">W87</f>
        <v>31.625</v>
      </c>
      <c r="AS87" s="260" t="n">
        <f aca="false" ca="false" dt2D="false" dtr="false" t="normal">AE87</f>
        <v>0</v>
      </c>
      <c r="AT87" s="260" t="n">
        <f aca="false" ca="false" dt2D="false" dtr="false" t="normal">AF87</f>
        <v>0</v>
      </c>
    </row>
    <row outlineLevel="0" r="88">
      <c r="V88" s="246" t="n">
        <f aca="false" ca="false" dt2D="false" dtr="false" t="normal">V87+1</f>
        <v>85</v>
      </c>
      <c r="W88" s="239" t="n">
        <f aca="false" ca="false" dt2D="false" dtr="false" t="normal">W87+$O$33</f>
        <v>32</v>
      </c>
      <c r="X88" s="257" t="n">
        <f aca="false" ca="false" dt2D="false" dtr="false" t="normal">30*LOG10(W88)+2*$G$10*(W88/1000)</f>
        <v>45.86489934959718</v>
      </c>
      <c r="Y88" s="257" t="n">
        <f aca="false" ca="false" dt2D="false" dtr="false" t="normal">$S$10-X88+$S$52</f>
        <v>111.34902447173741</v>
      </c>
      <c r="Z88" s="245" t="n">
        <f aca="false" ca="false" dt2D="false" dtr="false" t="normal">Y88+$C$28</f>
        <v>-70.58917578842372</v>
      </c>
      <c r="AA88" s="258" t="n">
        <f aca="false" ca="false" dt2D="false" dtr="false" t="normal">POWER(10, 0.05*Z88)*1000</f>
        <v>0.29548892671733573</v>
      </c>
      <c r="AB88" s="258" t="n">
        <f aca="false" ca="false" dt2D="false" dtr="false" t="normal">AA88*POWER(2, 0.5)</f>
        <v>0.4178844476947258</v>
      </c>
      <c r="AC88" s="258" t="n">
        <f aca="false" ca="false" dt2D="false" dtr="false" t="normal">50/AB88</f>
        <v>119.65030111990707</v>
      </c>
      <c r="AD88" s="256" t="s"/>
      <c r="AE88" s="239" t="n"/>
      <c r="AF88" s="239" t="n"/>
      <c r="AG88" s="258" t="n">
        <f aca="false" ca="false" dt2D="false" dtr="false" t="normal">AC88/$AD$10</f>
        <v>244.18428799981038</v>
      </c>
      <c r="AH88" s="258" t="n">
        <f aca="false" ca="false" dt2D="false" dtr="false" t="normal">$AD$4*$AD$6*AE88*AF88*$AD$8-AC88</f>
        <v>-119.65030111990707</v>
      </c>
      <c r="AI88" s="64" t="n">
        <f aca="false" ca="false" dt2D="false" dtr="false" t="normal">POWER(AG88, 0.5)</f>
        <v>15.626397153528716</v>
      </c>
      <c r="AJ88" s="64" t="n">
        <f aca="false" ca="false" dt2D="false" dtr="false" t="normal">AI88</f>
        <v>15.626397153528716</v>
      </c>
      <c r="AK88" s="232" t="n"/>
      <c r="AL88" s="75" t="n">
        <f aca="false" ca="false" dt2D="false" dtr="false" t="normal">X88+$C$28</f>
        <v>-136.07330091056394</v>
      </c>
      <c r="AM88" s="0" t="n">
        <f aca="false" ca="false" dt2D="false" dtr="false" t="normal">POWER(10, 0.05*AL88)*1000</f>
        <v>0.0001571574431373392</v>
      </c>
      <c r="AN88" s="72" t="n"/>
      <c r="AQ88" s="246" t="n">
        <f aca="false" ca="false" dt2D="false" dtr="false" t="normal">V88</f>
        <v>85</v>
      </c>
      <c r="AR88" s="258" t="n">
        <f aca="false" ca="false" dt2D="false" dtr="false" t="normal">W88</f>
        <v>32</v>
      </c>
      <c r="AS88" s="260" t="n">
        <f aca="false" ca="false" dt2D="false" dtr="false" t="normal">AE88</f>
        <v>0</v>
      </c>
      <c r="AT88" s="260" t="n">
        <f aca="false" ca="false" dt2D="false" dtr="false" t="normal">AF88</f>
        <v>0</v>
      </c>
    </row>
    <row outlineLevel="0" r="89">
      <c r="AD89" s="71" t="n"/>
      <c r="AI89" s="72" t="n"/>
      <c r="AJ89" s="80" t="n"/>
      <c r="AK89" s="232" t="n"/>
      <c r="AL89" s="72" t="n"/>
      <c r="AM89" s="72" t="n"/>
      <c r="AN89" s="72" t="n"/>
    </row>
    <row outlineLevel="0" r="90">
      <c r="AD90" s="71" t="n"/>
      <c r="AI90" s="72" t="n"/>
      <c r="AJ90" s="80" t="n"/>
      <c r="AK90" s="232" t="n"/>
      <c r="AL90" s="72" t="n"/>
      <c r="AM90" s="72" t="n"/>
      <c r="AN90" s="72" t="n"/>
    </row>
    <row outlineLevel="0" r="91">
      <c r="AD91" s="71" t="n"/>
      <c r="AI91" s="72" t="n"/>
      <c r="AJ91" s="80" t="n"/>
      <c r="AK91" s="232" t="n"/>
      <c r="AL91" s="72" t="n"/>
      <c r="AM91" s="72" t="n"/>
      <c r="AN91" s="72" t="n"/>
    </row>
    <row outlineLevel="0" r="92">
      <c r="W92" s="263" t="n"/>
      <c r="X92" s="264" t="n"/>
      <c r="Y92" s="264" t="n"/>
      <c r="AC92" s="265" t="n"/>
      <c r="AD92" s="71" t="n"/>
      <c r="AI92" s="72" t="n"/>
      <c r="AJ92" s="80" t="n"/>
      <c r="AK92" s="232" t="n"/>
      <c r="AL92" s="72" t="n"/>
      <c r="AM92" s="72" t="n"/>
      <c r="AN92" s="72" t="n"/>
    </row>
    <row outlineLevel="0" r="93">
      <c r="W93" s="263" t="n"/>
      <c r="X93" s="264" t="n"/>
      <c r="Y93" s="264" t="n"/>
      <c r="AC93" s="265" t="n"/>
      <c r="AD93" s="71" t="n"/>
      <c r="AI93" s="72" t="n"/>
      <c r="AJ93" s="80" t="n"/>
      <c r="AK93" s="232" t="n"/>
      <c r="AL93" s="72" t="n"/>
      <c r="AM93" s="72" t="n"/>
      <c r="AN93" s="72" t="n"/>
    </row>
    <row outlineLevel="0" r="94">
      <c r="W94" s="263" t="n"/>
      <c r="X94" s="264" t="n"/>
      <c r="Y94" s="264" t="n"/>
      <c r="AC94" s="265" t="n"/>
      <c r="AD94" s="71" t="n"/>
      <c r="AI94" s="72" t="n"/>
      <c r="AJ94" s="80" t="n"/>
      <c r="AK94" s="232" t="n"/>
      <c r="AL94" s="72" t="n"/>
      <c r="AM94" s="72" t="n"/>
      <c r="AN94" s="72" t="n"/>
    </row>
    <row outlineLevel="0" r="95">
      <c r="W95" s="263" t="n"/>
      <c r="X95" s="264" t="n"/>
      <c r="Y95" s="264" t="n"/>
      <c r="AC95" s="265" t="n"/>
      <c r="AD95" s="71" t="n"/>
      <c r="AI95" s="72" t="n"/>
      <c r="AJ95" s="80" t="n"/>
      <c r="AK95" s="232" t="n"/>
      <c r="AL95" s="72" t="n"/>
      <c r="AM95" s="72" t="n"/>
      <c r="AN95" s="72" t="n"/>
    </row>
    <row outlineLevel="0" r="96">
      <c r="W96" s="263" t="n"/>
      <c r="X96" s="264" t="n"/>
      <c r="Y96" s="264" t="n"/>
      <c r="AC96" s="265" t="n"/>
      <c r="AD96" s="71" t="n"/>
      <c r="AI96" s="72" t="n"/>
      <c r="AJ96" s="80" t="n"/>
      <c r="AK96" s="232" t="n"/>
      <c r="AL96" s="72" t="n"/>
      <c r="AM96" s="72" t="n"/>
      <c r="AN96" s="72" t="n"/>
    </row>
    <row outlineLevel="0" r="97">
      <c r="W97" s="263" t="n"/>
      <c r="X97" s="264" t="n"/>
      <c r="Y97" s="264" t="n"/>
      <c r="AC97" s="265" t="n"/>
      <c r="AD97" s="71" t="n"/>
      <c r="AI97" s="72" t="n"/>
      <c r="AJ97" s="80" t="n"/>
      <c r="AK97" s="232" t="n"/>
      <c r="AL97" s="72" t="n"/>
      <c r="AM97" s="72" t="n"/>
      <c r="AN97" s="72" t="n"/>
    </row>
    <row outlineLevel="0" r="98">
      <c r="W98" s="263" t="n"/>
      <c r="X98" s="264" t="n"/>
      <c r="Y98" s="264" t="n"/>
      <c r="AC98" s="265" t="n"/>
      <c r="AD98" s="71" t="n"/>
      <c r="AI98" s="72" t="n"/>
      <c r="AJ98" s="80" t="n"/>
      <c r="AK98" s="232" t="n"/>
      <c r="AL98" s="72" t="n"/>
      <c r="AM98" s="72" t="n"/>
      <c r="AN98" s="72" t="n"/>
    </row>
    <row outlineLevel="0" r="99">
      <c r="W99" s="263" t="n"/>
      <c r="X99" s="264" t="n"/>
      <c r="Y99" s="264" t="n"/>
      <c r="AC99" s="265" t="n"/>
      <c r="AD99" s="71" t="n"/>
      <c r="AI99" s="72" t="n"/>
      <c r="AJ99" s="80" t="n"/>
      <c r="AK99" s="232" t="n"/>
      <c r="AL99" s="72" t="n"/>
      <c r="AM99" s="72" t="n"/>
      <c r="AN99" s="72" t="n"/>
    </row>
    <row outlineLevel="0" r="100">
      <c r="W100" s="263" t="n"/>
      <c r="X100" s="264" t="n"/>
      <c r="Y100" s="264" t="n"/>
      <c r="AC100" s="265" t="n"/>
      <c r="AD100" s="71" t="n"/>
      <c r="AI100" s="72" t="n"/>
      <c r="AJ100" s="80" t="n"/>
      <c r="AK100" s="232" t="n"/>
      <c r="AL100" s="72" t="n"/>
      <c r="AM100" s="72" t="n"/>
      <c r="AN100" s="72" t="n"/>
    </row>
    <row outlineLevel="0" r="101">
      <c r="W101" s="263" t="n"/>
      <c r="X101" s="264" t="n"/>
      <c r="Y101" s="264" t="n"/>
      <c r="AC101" s="265" t="n"/>
      <c r="AD101" s="71" t="n"/>
      <c r="AI101" s="72" t="n"/>
      <c r="AJ101" s="80" t="n"/>
      <c r="AK101" s="232" t="n"/>
      <c r="AL101" s="72" t="n"/>
      <c r="AM101" s="72" t="n"/>
      <c r="AN101" s="72" t="n"/>
    </row>
    <row outlineLevel="0" r="102">
      <c r="W102" s="263" t="n"/>
      <c r="X102" s="264" t="n"/>
      <c r="Y102" s="264" t="n"/>
      <c r="AC102" s="265" t="n"/>
      <c r="AD102" s="71" t="n"/>
      <c r="AI102" s="72" t="n"/>
      <c r="AJ102" s="80" t="n"/>
      <c r="AK102" s="232" t="n"/>
      <c r="AL102" s="72" t="n"/>
      <c r="AM102" s="72" t="n"/>
      <c r="AN102" s="72" t="n"/>
    </row>
    <row outlineLevel="0" r="103">
      <c r="W103" s="263" t="n"/>
      <c r="X103" s="264" t="n"/>
      <c r="Y103" s="264" t="n"/>
      <c r="AC103" s="265" t="n"/>
      <c r="AD103" s="71" t="n"/>
      <c r="AI103" s="72" t="n"/>
      <c r="AJ103" s="80" t="n"/>
      <c r="AK103" s="232" t="n"/>
      <c r="AL103" s="72" t="n"/>
      <c r="AM103" s="72" t="n"/>
      <c r="AN103" s="72" t="n"/>
    </row>
    <row outlineLevel="0" r="104">
      <c r="W104" s="263" t="n"/>
      <c r="X104" s="264" t="n"/>
      <c r="Y104" s="264" t="n"/>
      <c r="AC104" s="265" t="n"/>
      <c r="AD104" s="71" t="n"/>
      <c r="AI104" s="72" t="n"/>
      <c r="AJ104" s="80" t="n"/>
      <c r="AK104" s="232" t="n"/>
      <c r="AL104" s="72" t="n"/>
      <c r="AM104" s="72" t="n"/>
      <c r="AN104" s="72" t="n"/>
    </row>
    <row outlineLevel="0" r="105">
      <c r="W105" s="263" t="n"/>
      <c r="X105" s="264" t="n"/>
      <c r="Y105" s="264" t="n"/>
      <c r="AC105" s="265" t="n"/>
      <c r="AD105" s="71" t="n"/>
      <c r="AI105" s="72" t="n"/>
      <c r="AJ105" s="80" t="n"/>
      <c r="AK105" s="232" t="n"/>
      <c r="AL105" s="72" t="n"/>
      <c r="AM105" s="72" t="n"/>
      <c r="AN105" s="72" t="n"/>
    </row>
    <row outlineLevel="0" r="106">
      <c r="W106" s="263" t="n"/>
      <c r="X106" s="264" t="n"/>
      <c r="Y106" s="264" t="n"/>
      <c r="AC106" s="265" t="n"/>
      <c r="AD106" s="71" t="n"/>
      <c r="AI106" s="72" t="n"/>
      <c r="AJ106" s="80" t="n"/>
      <c r="AK106" s="232" t="n"/>
      <c r="AL106" s="72" t="n"/>
      <c r="AM106" s="72" t="n"/>
      <c r="AN106" s="72" t="n"/>
    </row>
    <row outlineLevel="0" r="107">
      <c r="W107" s="263" t="n"/>
      <c r="X107" s="264" t="n"/>
      <c r="Y107" s="264" t="n"/>
      <c r="AC107" s="265" t="n"/>
      <c r="AD107" s="71" t="n"/>
      <c r="AI107" s="72" t="n"/>
      <c r="AJ107" s="80" t="n"/>
      <c r="AK107" s="232" t="n"/>
      <c r="AL107" s="72" t="n"/>
      <c r="AM107" s="72" t="n"/>
      <c r="AN107" s="72" t="n"/>
    </row>
    <row outlineLevel="0" r="108">
      <c r="W108" s="263" t="n"/>
      <c r="X108" s="264" t="n"/>
      <c r="Y108" s="264" t="n"/>
      <c r="AC108" s="265" t="n"/>
      <c r="AD108" s="71" t="n"/>
      <c r="AI108" s="72" t="n"/>
      <c r="AJ108" s="80" t="n"/>
      <c r="AK108" s="232" t="n"/>
      <c r="AL108" s="72" t="n"/>
      <c r="AM108" s="72" t="n"/>
      <c r="AN108" s="72" t="n"/>
    </row>
    <row outlineLevel="0" r="109">
      <c r="W109" s="263" t="n"/>
      <c r="X109" s="264" t="n"/>
      <c r="Y109" s="264" t="n"/>
      <c r="AC109" s="265" t="n"/>
      <c r="AD109" s="71" t="n"/>
      <c r="AI109" s="72" t="n"/>
      <c r="AJ109" s="80" t="n"/>
      <c r="AK109" s="232" t="n"/>
      <c r="AL109" s="72" t="n"/>
      <c r="AM109" s="72" t="n"/>
      <c r="AN109" s="72" t="n"/>
    </row>
    <row outlineLevel="0" r="110">
      <c r="W110" s="263" t="n"/>
      <c r="X110" s="264" t="n"/>
      <c r="Y110" s="264" t="n"/>
      <c r="AC110" s="265" t="n"/>
      <c r="AD110" s="71" t="n"/>
      <c r="AI110" s="72" t="n"/>
      <c r="AJ110" s="80" t="n"/>
      <c r="AK110" s="232" t="n"/>
      <c r="AL110" s="72" t="n"/>
      <c r="AM110" s="72" t="n"/>
      <c r="AN110" s="72" t="n"/>
    </row>
    <row outlineLevel="0" r="111">
      <c r="W111" s="263" t="n"/>
      <c r="X111" s="264" t="n"/>
      <c r="Y111" s="264" t="n"/>
      <c r="AC111" s="265" t="n"/>
      <c r="AD111" s="71" t="n"/>
      <c r="AI111" s="72" t="n"/>
      <c r="AJ111" s="80" t="n"/>
      <c r="AK111" s="232" t="n"/>
      <c r="AL111" s="72" t="n"/>
      <c r="AM111" s="72" t="n"/>
      <c r="AN111" s="72" t="n"/>
    </row>
    <row outlineLevel="0" r="112">
      <c r="W112" s="263" t="n"/>
      <c r="X112" s="264" t="n"/>
      <c r="Y112" s="264" t="n"/>
      <c r="AC112" s="265" t="n"/>
      <c r="AD112" s="71" t="n"/>
      <c r="AI112" s="72" t="n"/>
      <c r="AJ112" s="80" t="n"/>
      <c r="AK112" s="232" t="n"/>
      <c r="AL112" s="72" t="n"/>
      <c r="AM112" s="72" t="n"/>
      <c r="AN112" s="72" t="n"/>
    </row>
    <row outlineLevel="0" r="113">
      <c r="W113" s="263" t="n"/>
      <c r="X113" s="264" t="n"/>
      <c r="Y113" s="264" t="n"/>
      <c r="AC113" s="265" t="n"/>
      <c r="AD113" s="71" t="n"/>
      <c r="AI113" s="72" t="n"/>
      <c r="AJ113" s="80" t="n"/>
      <c r="AK113" s="232" t="n"/>
      <c r="AL113" s="72" t="n"/>
      <c r="AM113" s="72" t="n"/>
      <c r="AN113" s="72" t="n"/>
    </row>
    <row outlineLevel="0" r="114">
      <c r="W114" s="263" t="n"/>
      <c r="X114" s="264" t="n"/>
      <c r="Y114" s="264" t="n"/>
      <c r="AC114" s="265" t="n"/>
      <c r="AD114" s="71" t="n"/>
      <c r="AI114" s="72" t="n"/>
      <c r="AJ114" s="80" t="n"/>
      <c r="AK114" s="232" t="n"/>
      <c r="AL114" s="72" t="n"/>
      <c r="AM114" s="72" t="n"/>
      <c r="AN114" s="72" t="n"/>
    </row>
    <row outlineLevel="0" r="115">
      <c r="W115" s="263" t="n"/>
      <c r="X115" s="264" t="n"/>
      <c r="Y115" s="264" t="n"/>
      <c r="AC115" s="265" t="n"/>
      <c r="AD115" s="71" t="n"/>
      <c r="AI115" s="72" t="n"/>
      <c r="AJ115" s="80" t="n"/>
      <c r="AK115" s="232" t="n"/>
      <c r="AL115" s="72" t="n"/>
      <c r="AM115" s="72" t="n"/>
      <c r="AN115" s="72" t="n"/>
    </row>
    <row outlineLevel="0" r="116">
      <c r="W116" s="263" t="n"/>
      <c r="X116" s="264" t="n"/>
      <c r="Y116" s="264" t="n"/>
      <c r="AC116" s="265" t="n"/>
      <c r="AD116" s="71" t="n"/>
      <c r="AI116" s="72" t="n"/>
      <c r="AJ116" s="80" t="n"/>
      <c r="AK116" s="232" t="n"/>
      <c r="AL116" s="72" t="n"/>
      <c r="AM116" s="72" t="n"/>
      <c r="AN116" s="72" t="n"/>
    </row>
    <row outlineLevel="0" r="117">
      <c r="W117" s="263" t="n"/>
      <c r="X117" s="264" t="n"/>
      <c r="Y117" s="264" t="n"/>
      <c r="AC117" s="265" t="n"/>
      <c r="AD117" s="71" t="n"/>
      <c r="AI117" s="72" t="n"/>
      <c r="AJ117" s="80" t="n"/>
      <c r="AK117" s="232" t="n"/>
      <c r="AL117" s="72" t="n"/>
      <c r="AM117" s="72" t="n"/>
      <c r="AN117" s="72" t="n"/>
    </row>
    <row outlineLevel="0" r="118">
      <c r="W118" s="263" t="n"/>
      <c r="X118" s="264" t="n"/>
      <c r="Y118" s="264" t="n"/>
      <c r="AC118" s="265" t="n"/>
      <c r="AD118" s="71" t="n"/>
      <c r="AI118" s="72" t="n"/>
      <c r="AJ118" s="80" t="n"/>
      <c r="AK118" s="232" t="n"/>
      <c r="AL118" s="72" t="n"/>
      <c r="AM118" s="72" t="n"/>
      <c r="AN118" s="72" t="n"/>
    </row>
    <row outlineLevel="0" r="119">
      <c r="W119" s="263" t="n"/>
      <c r="X119" s="264" t="n"/>
      <c r="Y119" s="264" t="n"/>
      <c r="AC119" s="265" t="n"/>
      <c r="AD119" s="71" t="n"/>
      <c r="AI119" s="72" t="n"/>
      <c r="AJ119" s="80" t="n"/>
      <c r="AK119" s="232" t="n"/>
      <c r="AL119" s="72" t="n"/>
      <c r="AM119" s="72" t="n"/>
      <c r="AN119" s="72" t="n"/>
    </row>
    <row outlineLevel="0" r="120">
      <c r="W120" s="263" t="n"/>
      <c r="X120" s="264" t="n"/>
      <c r="Y120" s="264" t="n"/>
      <c r="AC120" s="265" t="n"/>
      <c r="AD120" s="71" t="n"/>
      <c r="AI120" s="72" t="n"/>
      <c r="AJ120" s="80" t="n"/>
      <c r="AK120" s="232" t="n"/>
      <c r="AL120" s="72" t="n"/>
      <c r="AM120" s="72" t="n"/>
      <c r="AN120" s="72" t="n"/>
    </row>
    <row outlineLevel="0" r="121">
      <c r="W121" s="263" t="n"/>
      <c r="X121" s="264" t="n"/>
      <c r="Y121" s="264" t="n"/>
      <c r="AC121" s="265" t="n"/>
      <c r="AD121" s="71" t="n"/>
      <c r="AI121" s="72" t="n"/>
      <c r="AJ121" s="80" t="n"/>
      <c r="AK121" s="232" t="n"/>
      <c r="AL121" s="72" t="n"/>
      <c r="AM121" s="72" t="n"/>
      <c r="AN121" s="72" t="n"/>
    </row>
    <row outlineLevel="0" r="122">
      <c r="W122" s="263" t="n"/>
      <c r="X122" s="264" t="n"/>
      <c r="Y122" s="264" t="n"/>
      <c r="AC122" s="265" t="n"/>
      <c r="AD122" s="71" t="n"/>
      <c r="AI122" s="72" t="n"/>
      <c r="AJ122" s="80" t="n"/>
      <c r="AK122" s="232" t="n"/>
      <c r="AL122" s="72" t="n"/>
      <c r="AM122" s="72" t="n"/>
      <c r="AN122" s="72" t="n"/>
    </row>
    <row outlineLevel="0" r="123">
      <c r="W123" s="263" t="n"/>
      <c r="X123" s="264" t="n"/>
      <c r="Y123" s="264" t="n"/>
      <c r="AC123" s="265" t="n"/>
      <c r="AD123" s="71" t="n"/>
      <c r="AI123" s="72" t="n"/>
      <c r="AJ123" s="80" t="n"/>
      <c r="AK123" s="232" t="n"/>
      <c r="AL123" s="72" t="n"/>
      <c r="AM123" s="72" t="n"/>
      <c r="AN123" s="72" t="n"/>
    </row>
    <row outlineLevel="0" r="124">
      <c r="W124" s="263" t="n"/>
      <c r="X124" s="264" t="n"/>
      <c r="Y124" s="264" t="n"/>
      <c r="AC124" s="265" t="n"/>
      <c r="AD124" s="71" t="n"/>
      <c r="AI124" s="72" t="n"/>
      <c r="AJ124" s="80" t="n"/>
      <c r="AK124" s="232" t="n"/>
      <c r="AL124" s="72" t="n"/>
      <c r="AM124" s="72" t="n"/>
      <c r="AN124" s="72" t="n"/>
    </row>
    <row outlineLevel="0" r="125">
      <c r="W125" s="263" t="n"/>
      <c r="X125" s="264" t="n"/>
      <c r="Y125" s="264" t="n"/>
      <c r="AC125" s="265" t="n"/>
      <c r="AD125" s="71" t="n"/>
      <c r="AI125" s="72" t="n"/>
      <c r="AJ125" s="80" t="n"/>
      <c r="AK125" s="232" t="n"/>
      <c r="AL125" s="72" t="n"/>
      <c r="AM125" s="72" t="n"/>
      <c r="AN125" s="72" t="n"/>
    </row>
    <row outlineLevel="0" r="126">
      <c r="W126" s="263" t="n"/>
      <c r="X126" s="264" t="n"/>
      <c r="Y126" s="264" t="n"/>
      <c r="AC126" s="265" t="n"/>
      <c r="AD126" s="71" t="n"/>
      <c r="AI126" s="72" t="n"/>
      <c r="AJ126" s="80" t="n"/>
      <c r="AK126" s="232" t="n"/>
      <c r="AL126" s="72" t="n"/>
      <c r="AM126" s="72" t="n"/>
      <c r="AN126" s="72" t="n"/>
    </row>
    <row outlineLevel="0" r="127">
      <c r="W127" s="263" t="n"/>
      <c r="X127" s="264" t="n"/>
      <c r="Y127" s="264" t="n"/>
      <c r="AC127" s="265" t="n"/>
      <c r="AD127" s="71" t="n"/>
      <c r="AI127" s="72" t="n"/>
      <c r="AJ127" s="80" t="n"/>
      <c r="AK127" s="232" t="n"/>
      <c r="AL127" s="72" t="n"/>
      <c r="AM127" s="72" t="n"/>
      <c r="AN127" s="72" t="n"/>
    </row>
    <row outlineLevel="0" r="128">
      <c r="W128" s="263" t="n"/>
      <c r="X128" s="264" t="n"/>
      <c r="Y128" s="264" t="n"/>
      <c r="AC128" s="265" t="n"/>
      <c r="AD128" s="71" t="n"/>
      <c r="AI128" s="72" t="n"/>
      <c r="AJ128" s="80" t="n"/>
      <c r="AK128" s="232" t="n"/>
      <c r="AL128" s="72" t="n"/>
      <c r="AM128" s="72" t="n"/>
      <c r="AN128" s="72" t="n"/>
    </row>
    <row outlineLevel="0" r="129">
      <c r="W129" s="263" t="n"/>
      <c r="X129" s="264" t="n"/>
      <c r="AC129" s="265" t="n"/>
      <c r="AD129" s="71" t="n"/>
      <c r="AI129" s="72" t="n"/>
      <c r="AJ129" s="80" t="n"/>
      <c r="AK129" s="232" t="n"/>
      <c r="AL129" s="72" t="n"/>
      <c r="AM129" s="72" t="n"/>
      <c r="AN129" s="72" t="n"/>
    </row>
    <row outlineLevel="0" r="130">
      <c r="W130" s="263" t="n"/>
      <c r="AC130" s="265" t="n"/>
      <c r="AD130" s="71" t="n"/>
      <c r="AI130" s="72" t="n"/>
      <c r="AJ130" s="80" t="n"/>
      <c r="AK130" s="232" t="n"/>
      <c r="AL130" s="72" t="n"/>
      <c r="AM130" s="72" t="n"/>
      <c r="AN130" s="72" t="n"/>
    </row>
    <row outlineLevel="0" r="131">
      <c r="W131" s="263" t="n"/>
      <c r="AC131" s="265" t="n"/>
      <c r="AD131" s="71" t="n"/>
      <c r="AI131" s="72" t="n"/>
      <c r="AJ131" s="80" t="n"/>
      <c r="AK131" s="232" t="n"/>
      <c r="AL131" s="72" t="n"/>
      <c r="AM131" s="72" t="n"/>
      <c r="AN131" s="72" t="n"/>
    </row>
    <row outlineLevel="0" r="132">
      <c r="W132" s="263" t="n"/>
      <c r="AC132" s="265" t="n"/>
      <c r="AD132" s="71" t="n"/>
      <c r="AI132" s="72" t="n"/>
      <c r="AJ132" s="80" t="n"/>
      <c r="AK132" s="232" t="n"/>
      <c r="AL132" s="72" t="n"/>
      <c r="AM132" s="72" t="n"/>
      <c r="AN132" s="72" t="n"/>
    </row>
    <row outlineLevel="0" r="133">
      <c r="W133" s="263" t="n"/>
      <c r="AC133" s="265" t="n"/>
      <c r="AD133" s="71" t="n"/>
      <c r="AI133" s="72" t="n"/>
      <c r="AJ133" s="80" t="n"/>
      <c r="AK133" s="232" t="n"/>
      <c r="AL133" s="72" t="n"/>
      <c r="AM133" s="72" t="n"/>
      <c r="AN133" s="72" t="n"/>
    </row>
    <row outlineLevel="0" r="134">
      <c r="W134" s="263" t="n"/>
      <c r="AC134" s="265" t="n"/>
      <c r="AD134" s="71" t="n"/>
      <c r="AI134" s="72" t="n"/>
      <c r="AJ134" s="80" t="n"/>
      <c r="AK134" s="232" t="n"/>
      <c r="AL134" s="72" t="n"/>
      <c r="AM134" s="72" t="n"/>
      <c r="AN134" s="72" t="n"/>
    </row>
    <row outlineLevel="0" r="135">
      <c r="W135" s="263" t="n"/>
      <c r="AC135" s="265" t="n"/>
      <c r="AD135" s="71" t="n"/>
      <c r="AI135" s="72" t="n"/>
      <c r="AJ135" s="80" t="n"/>
      <c r="AK135" s="232" t="n"/>
      <c r="AL135" s="72" t="n"/>
      <c r="AM135" s="72" t="n"/>
      <c r="AN135" s="72" t="n"/>
    </row>
    <row outlineLevel="0" r="136">
      <c r="W136" s="263" t="n"/>
      <c r="AC136" s="265" t="n"/>
      <c r="AD136" s="71" t="n"/>
      <c r="AI136" s="72" t="n"/>
      <c r="AJ136" s="80" t="n"/>
      <c r="AK136" s="232" t="n"/>
      <c r="AL136" s="72" t="n"/>
      <c r="AM136" s="72" t="n"/>
      <c r="AN136" s="72" t="n"/>
    </row>
    <row outlineLevel="0" r="137">
      <c r="W137" s="263" t="n"/>
      <c r="AC137" s="265" t="n"/>
      <c r="AD137" s="71" t="n"/>
      <c r="AI137" s="72" t="n"/>
      <c r="AJ137" s="80" t="n"/>
      <c r="AK137" s="232" t="n"/>
      <c r="AL137" s="72" t="n"/>
      <c r="AM137" s="72" t="n"/>
      <c r="AN137" s="72" t="n"/>
    </row>
    <row outlineLevel="0" r="138">
      <c r="W138" s="263" t="n"/>
      <c r="AC138" s="265" t="n"/>
      <c r="AD138" s="71" t="n"/>
      <c r="AI138" s="72" t="n"/>
      <c r="AJ138" s="80" t="n"/>
      <c r="AK138" s="232" t="n"/>
      <c r="AL138" s="72" t="n"/>
      <c r="AM138" s="72" t="n"/>
      <c r="AN138" s="72" t="n"/>
    </row>
    <row outlineLevel="0" r="139">
      <c r="W139" s="263" t="n"/>
      <c r="AC139" s="265" t="n"/>
      <c r="AD139" s="71" t="n"/>
      <c r="AI139" s="72" t="n"/>
      <c r="AJ139" s="80" t="n"/>
      <c r="AK139" s="232" t="n"/>
      <c r="AL139" s="72" t="n"/>
      <c r="AM139" s="72" t="n"/>
      <c r="AN139" s="72" t="n"/>
    </row>
    <row outlineLevel="0" r="140">
      <c r="W140" s="263" t="n"/>
      <c r="AC140" s="265" t="n"/>
      <c r="AD140" s="71" t="n"/>
      <c r="AI140" s="72" t="n"/>
      <c r="AJ140" s="80" t="n"/>
      <c r="AK140" s="232" t="n"/>
      <c r="AL140" s="72" t="n"/>
      <c r="AM140" s="72" t="n"/>
      <c r="AN140" s="72" t="n"/>
    </row>
    <row outlineLevel="0" r="141">
      <c r="W141" s="263" t="n"/>
      <c r="AC141" s="265" t="n"/>
      <c r="AD141" s="71" t="n"/>
      <c r="AI141" s="72" t="n"/>
      <c r="AJ141" s="80" t="n"/>
      <c r="AK141" s="232" t="n"/>
      <c r="AL141" s="72" t="n"/>
      <c r="AM141" s="72" t="n"/>
      <c r="AN141" s="72" t="n"/>
    </row>
    <row outlineLevel="0" r="142">
      <c r="W142" s="263" t="n"/>
      <c r="AC142" s="265" t="n"/>
      <c r="AD142" s="71" t="n"/>
      <c r="AI142" s="72" t="n"/>
      <c r="AJ142" s="80" t="n"/>
      <c r="AK142" s="232" t="n"/>
      <c r="AL142" s="72" t="n"/>
      <c r="AM142" s="72" t="n"/>
      <c r="AN142" s="72" t="n"/>
    </row>
    <row outlineLevel="0" r="143">
      <c r="W143" s="263" t="n"/>
      <c r="AC143" s="265" t="n"/>
      <c r="AD143" s="71" t="n"/>
      <c r="AI143" s="72" t="n"/>
      <c r="AJ143" s="80" t="n"/>
      <c r="AK143" s="232" t="n"/>
      <c r="AL143" s="72" t="n"/>
      <c r="AM143" s="72" t="n"/>
      <c r="AN143" s="72" t="n"/>
    </row>
    <row outlineLevel="0" r="144">
      <c r="W144" s="263" t="n"/>
      <c r="AC144" s="265" t="n"/>
      <c r="AD144" s="71" t="n"/>
      <c r="AI144" s="72" t="n"/>
      <c r="AJ144" s="80" t="n"/>
      <c r="AK144" s="232" t="n"/>
      <c r="AL144" s="72" t="n"/>
      <c r="AM144" s="72" t="n"/>
      <c r="AN144" s="72" t="n"/>
    </row>
    <row outlineLevel="0" r="145">
      <c r="W145" s="263" t="n"/>
      <c r="AC145" s="265" t="n"/>
      <c r="AD145" s="71" t="n"/>
      <c r="AI145" s="72" t="n"/>
      <c r="AJ145" s="80" t="n"/>
      <c r="AK145" s="232" t="n"/>
      <c r="AL145" s="72" t="n"/>
      <c r="AM145" s="72" t="n"/>
      <c r="AN145" s="72" t="n"/>
    </row>
    <row outlineLevel="0" r="146">
      <c r="W146" s="263" t="n"/>
      <c r="AC146" s="265" t="n"/>
      <c r="AD146" s="71" t="n"/>
      <c r="AI146" s="72" t="n"/>
      <c r="AJ146" s="80" t="n"/>
      <c r="AK146" s="232" t="n"/>
      <c r="AL146" s="72" t="n"/>
      <c r="AM146" s="72" t="n"/>
      <c r="AN146" s="72" t="n"/>
    </row>
    <row outlineLevel="0" r="147">
      <c r="W147" s="263" t="n"/>
      <c r="AC147" s="265" t="n"/>
      <c r="AD147" s="71" t="n"/>
      <c r="AI147" s="72" t="n"/>
      <c r="AJ147" s="80" t="n"/>
      <c r="AK147" s="232" t="n"/>
      <c r="AL147" s="72" t="n"/>
      <c r="AM147" s="72" t="n"/>
      <c r="AN147" s="72" t="n"/>
    </row>
    <row outlineLevel="0" r="148">
      <c r="W148" s="263" t="n"/>
      <c r="AC148" s="265" t="n"/>
      <c r="AD148" s="71" t="n"/>
      <c r="AI148" s="72" t="n"/>
      <c r="AJ148" s="80" t="n"/>
      <c r="AK148" s="232" t="n"/>
      <c r="AL148" s="72" t="n"/>
      <c r="AM148" s="72" t="n"/>
      <c r="AN148" s="72" t="n"/>
    </row>
    <row outlineLevel="0" r="149">
      <c r="W149" s="263" t="n"/>
      <c r="AC149" s="265" t="n"/>
      <c r="AD149" s="71" t="n"/>
      <c r="AI149" s="72" t="n"/>
      <c r="AJ149" s="80" t="n"/>
      <c r="AK149" s="232" t="n"/>
      <c r="AL149" s="72" t="n"/>
      <c r="AM149" s="72" t="n"/>
      <c r="AN149" s="72" t="n"/>
    </row>
    <row outlineLevel="0" r="150">
      <c r="W150" s="263" t="n"/>
      <c r="AC150" s="265" t="n"/>
      <c r="AD150" s="71" t="n"/>
      <c r="AI150" s="72" t="n"/>
      <c r="AJ150" s="80" t="n"/>
      <c r="AK150" s="232" t="n"/>
      <c r="AL150" s="72" t="n"/>
      <c r="AM150" s="72" t="n"/>
      <c r="AN150" s="72" t="n"/>
    </row>
    <row outlineLevel="0" r="151">
      <c r="W151" s="263" t="n"/>
      <c r="AC151" s="265" t="n"/>
      <c r="AD151" s="71" t="n"/>
      <c r="AI151" s="72" t="n"/>
      <c r="AJ151" s="72" t="n"/>
      <c r="AK151" s="72" t="n"/>
      <c r="AL151" s="72" t="n"/>
      <c r="AM151" s="72" t="n"/>
      <c r="AN151" s="72" t="n"/>
    </row>
    <row outlineLevel="0" r="152">
      <c r="W152" s="263" t="n"/>
      <c r="AC152" s="265" t="n"/>
      <c r="AD152" s="71" t="n"/>
      <c r="AI152" s="72" t="n"/>
      <c r="AJ152" s="72" t="n"/>
      <c r="AK152" s="72" t="n"/>
      <c r="AL152" s="72" t="n"/>
      <c r="AM152" s="72" t="n"/>
      <c r="AN152" s="72" t="n"/>
    </row>
    <row outlineLevel="0" r="153">
      <c r="W153" s="263" t="n"/>
      <c r="AC153" s="265" t="n"/>
      <c r="AD153" s="71" t="n"/>
      <c r="AI153" s="72" t="n"/>
      <c r="AJ153" s="72" t="n"/>
      <c r="AK153" s="72" t="n"/>
      <c r="AL153" s="72" t="n"/>
      <c r="AM153" s="72" t="n"/>
      <c r="AN153" s="72" t="n"/>
    </row>
    <row outlineLevel="0" r="154">
      <c r="W154" s="263" t="n"/>
      <c r="AC154" s="265" t="n"/>
      <c r="AD154" s="71" t="n"/>
      <c r="AI154" s="72" t="n"/>
      <c r="AJ154" s="72" t="n"/>
      <c r="AK154" s="72" t="n"/>
      <c r="AL154" s="72" t="n"/>
      <c r="AM154" s="72" t="n"/>
      <c r="AN154" s="72" t="n"/>
    </row>
    <row outlineLevel="0" r="155">
      <c r="W155" s="263" t="n"/>
      <c r="AC155" s="265" t="n"/>
      <c r="AD155" s="71" t="n"/>
      <c r="AI155" s="72" t="n"/>
      <c r="AJ155" s="72" t="n"/>
      <c r="AK155" s="72" t="n"/>
      <c r="AL155" s="72" t="n"/>
      <c r="AM155" s="72" t="n"/>
      <c r="AN155" s="72" t="n"/>
    </row>
    <row outlineLevel="0" r="156">
      <c r="W156" s="263" t="n"/>
      <c r="AC156" s="265" t="n"/>
      <c r="AD156" s="71" t="n"/>
      <c r="AI156" s="72" t="n"/>
      <c r="AJ156" s="72" t="n"/>
      <c r="AK156" s="72" t="n"/>
      <c r="AL156" s="72" t="n"/>
      <c r="AM156" s="72" t="n"/>
      <c r="AN156" s="72" t="n"/>
    </row>
    <row outlineLevel="0" r="157">
      <c r="W157" s="263" t="n"/>
      <c r="AC157" s="265" t="n"/>
      <c r="AD157" s="71" t="n"/>
      <c r="AI157" s="72" t="n"/>
      <c r="AJ157" s="72" t="n"/>
      <c r="AK157" s="72" t="n"/>
      <c r="AL157" s="72" t="n"/>
      <c r="AM157" s="72" t="n"/>
      <c r="AN157" s="72" t="n"/>
    </row>
    <row outlineLevel="0" r="158">
      <c r="W158" s="263" t="n"/>
      <c r="AC158" s="265" t="n"/>
      <c r="AD158" s="71" t="n"/>
      <c r="AI158" s="72" t="n"/>
      <c r="AJ158" s="72" t="n"/>
      <c r="AK158" s="72" t="n"/>
      <c r="AL158" s="72" t="n"/>
      <c r="AM158" s="72" t="n"/>
      <c r="AN158" s="72" t="n"/>
    </row>
    <row outlineLevel="0" r="159">
      <c r="W159" s="263" t="n"/>
      <c r="AC159" s="265" t="n"/>
      <c r="AD159" s="71" t="n"/>
      <c r="AI159" s="72" t="n"/>
      <c r="AJ159" s="72" t="n"/>
      <c r="AK159" s="72" t="n"/>
      <c r="AL159" s="72" t="n"/>
      <c r="AM159" s="72" t="n"/>
      <c r="AN159" s="72" t="n"/>
    </row>
    <row outlineLevel="0" r="160">
      <c r="W160" s="263" t="n"/>
      <c r="AC160" s="265" t="n"/>
      <c r="AD160" s="71" t="n"/>
      <c r="AI160" s="72" t="n"/>
      <c r="AJ160" s="72" t="n"/>
      <c r="AK160" s="72" t="n"/>
      <c r="AL160" s="72" t="n"/>
      <c r="AM160" s="72" t="n"/>
      <c r="AN160" s="72" t="n"/>
    </row>
    <row outlineLevel="0" r="161">
      <c r="W161" s="263" t="n"/>
      <c r="AC161" s="265" t="n"/>
      <c r="AD161" s="71" t="n"/>
      <c r="AI161" s="72" t="n"/>
      <c r="AJ161" s="72" t="n"/>
      <c r="AK161" s="72" t="n"/>
      <c r="AL161" s="72" t="n"/>
      <c r="AM161" s="72" t="n"/>
      <c r="AN161" s="72" t="n"/>
    </row>
    <row outlineLevel="0" r="162">
      <c r="W162" s="263" t="n"/>
      <c r="AC162" s="265" t="n"/>
      <c r="AD162" s="71" t="n"/>
      <c r="AI162" s="72" t="n"/>
      <c r="AJ162" s="72" t="n"/>
      <c r="AK162" s="72" t="n"/>
      <c r="AL162" s="72" t="n"/>
      <c r="AM162" s="72" t="n"/>
      <c r="AN162" s="72" t="n"/>
    </row>
    <row outlineLevel="0" r="163">
      <c r="W163" s="263" t="n"/>
      <c r="AC163" s="265" t="n"/>
      <c r="AD163" s="71" t="n"/>
      <c r="AI163" s="72" t="n"/>
      <c r="AJ163" s="72" t="n"/>
      <c r="AK163" s="72" t="n"/>
      <c r="AL163" s="72" t="n"/>
      <c r="AM163" s="72" t="n"/>
      <c r="AN163" s="72" t="n"/>
    </row>
    <row outlineLevel="0" r="164">
      <c r="W164" s="263" t="n"/>
      <c r="AC164" s="265" t="n"/>
      <c r="AD164" s="71" t="n"/>
      <c r="AI164" s="72" t="n"/>
      <c r="AJ164" s="72" t="n"/>
      <c r="AK164" s="72" t="n"/>
      <c r="AL164" s="72" t="n"/>
      <c r="AM164" s="72" t="n"/>
      <c r="AN164" s="72" t="n"/>
    </row>
    <row outlineLevel="0" r="165">
      <c r="W165" s="263" t="n"/>
      <c r="AC165" s="265" t="n"/>
      <c r="AD165" s="71" t="n"/>
      <c r="AI165" s="72" t="n"/>
      <c r="AJ165" s="72" t="n"/>
      <c r="AK165" s="72" t="n"/>
      <c r="AL165" s="72" t="n"/>
      <c r="AM165" s="72" t="n"/>
      <c r="AN165" s="72" t="n"/>
    </row>
    <row outlineLevel="0" r="166">
      <c r="W166" s="263" t="n"/>
      <c r="AC166" s="265" t="n"/>
      <c r="AD166" s="71" t="n"/>
      <c r="AI166" s="72" t="n"/>
      <c r="AJ166" s="72" t="n"/>
      <c r="AK166" s="72" t="n"/>
      <c r="AL166" s="72" t="n"/>
      <c r="AM166" s="72" t="n"/>
      <c r="AN166" s="72" t="n"/>
    </row>
    <row outlineLevel="0" r="167">
      <c r="W167" s="263" t="n"/>
      <c r="AC167" s="265" t="n"/>
      <c r="AD167" s="71" t="n"/>
      <c r="AI167" s="72" t="n"/>
      <c r="AJ167" s="72" t="n"/>
      <c r="AK167" s="72" t="n"/>
      <c r="AL167" s="72" t="n"/>
      <c r="AM167" s="72" t="n"/>
      <c r="AN167" s="72" t="n"/>
    </row>
    <row outlineLevel="0" r="168">
      <c r="W168" s="263" t="n"/>
      <c r="AC168" s="265" t="n"/>
      <c r="AD168" s="71" t="n"/>
      <c r="AI168" s="72" t="n"/>
      <c r="AJ168" s="72" t="n"/>
      <c r="AK168" s="72" t="n"/>
      <c r="AL168" s="72" t="n"/>
      <c r="AM168" s="72" t="n"/>
      <c r="AN168" s="72" t="n"/>
    </row>
    <row outlineLevel="0" r="169">
      <c r="W169" s="263" t="n"/>
      <c r="AC169" s="265" t="n"/>
      <c r="AD169" s="71" t="n"/>
      <c r="AI169" s="72" t="n"/>
      <c r="AJ169" s="72" t="n"/>
      <c r="AK169" s="72" t="n"/>
      <c r="AL169" s="72" t="n"/>
      <c r="AM169" s="72" t="n"/>
      <c r="AN169" s="72" t="n"/>
    </row>
    <row outlineLevel="0" r="170">
      <c r="W170" s="263" t="n"/>
      <c r="AC170" s="265" t="n"/>
      <c r="AD170" s="71" t="n"/>
      <c r="AI170" s="72" t="n"/>
      <c r="AJ170" s="72" t="n"/>
      <c r="AK170" s="72" t="n"/>
      <c r="AL170" s="72" t="n"/>
      <c r="AM170" s="72" t="n"/>
      <c r="AN170" s="72" t="n"/>
    </row>
    <row outlineLevel="0" r="171">
      <c r="W171" s="263" t="n"/>
      <c r="AC171" s="265" t="n"/>
      <c r="AD171" s="71" t="n"/>
      <c r="AI171" s="72" t="n"/>
      <c r="AJ171" s="72" t="n"/>
      <c r="AK171" s="72" t="n"/>
      <c r="AL171" s="72" t="n"/>
      <c r="AM171" s="72" t="n"/>
      <c r="AN171" s="72" t="n"/>
    </row>
    <row outlineLevel="0" r="172">
      <c r="W172" s="263" t="n"/>
      <c r="AC172" s="265" t="n"/>
      <c r="AD172" s="71" t="n"/>
      <c r="AI172" s="72" t="n"/>
      <c r="AJ172" s="72" t="n"/>
      <c r="AK172" s="72" t="n"/>
      <c r="AL172" s="72" t="n"/>
      <c r="AM172" s="72" t="n"/>
      <c r="AN172" s="72" t="n"/>
    </row>
    <row outlineLevel="0" r="173">
      <c r="W173" s="263" t="n"/>
      <c r="AC173" s="265" t="n"/>
      <c r="AD173" s="71" t="n"/>
      <c r="AI173" s="72" t="n"/>
      <c r="AJ173" s="72" t="n"/>
      <c r="AK173" s="72" t="n"/>
      <c r="AL173" s="72" t="n"/>
      <c r="AM173" s="72" t="n"/>
      <c r="AN173" s="72" t="n"/>
    </row>
    <row outlineLevel="0" r="174">
      <c r="W174" s="263" t="n"/>
      <c r="AC174" s="265" t="n"/>
      <c r="AD174" s="71" t="n"/>
      <c r="AI174" s="72" t="n"/>
      <c r="AJ174" s="72" t="n"/>
      <c r="AK174" s="72" t="n"/>
      <c r="AL174" s="72" t="n"/>
      <c r="AM174" s="72" t="n"/>
      <c r="AN174" s="72" t="n"/>
    </row>
    <row outlineLevel="0" r="175">
      <c r="W175" s="263" t="n"/>
      <c r="AC175" s="265" t="n"/>
      <c r="AD175" s="71" t="n"/>
      <c r="AI175" s="72" t="n"/>
      <c r="AJ175" s="72" t="n"/>
      <c r="AK175" s="72" t="n"/>
      <c r="AL175" s="72" t="n"/>
      <c r="AM175" s="72" t="n"/>
      <c r="AN175" s="72" t="n"/>
    </row>
    <row outlineLevel="0" r="176">
      <c r="W176" s="263" t="n"/>
      <c r="AC176" s="265" t="n"/>
      <c r="AD176" s="71" t="n"/>
      <c r="AI176" s="72" t="n"/>
      <c r="AJ176" s="72" t="n"/>
      <c r="AK176" s="72" t="n"/>
      <c r="AL176" s="72" t="n"/>
      <c r="AM176" s="72" t="n"/>
      <c r="AN176" s="72" t="n"/>
    </row>
    <row outlineLevel="0" r="177">
      <c r="W177" s="263" t="n"/>
      <c r="AC177" s="265" t="n"/>
      <c r="AD177" s="71" t="n"/>
      <c r="AI177" s="72" t="n"/>
      <c r="AJ177" s="72" t="n"/>
      <c r="AK177" s="72" t="n"/>
      <c r="AL177" s="72" t="n"/>
      <c r="AM177" s="72" t="n"/>
      <c r="AN177" s="72" t="n"/>
    </row>
    <row outlineLevel="0" r="178">
      <c r="AC178" s="265" t="n"/>
      <c r="AD178" s="71" t="n"/>
      <c r="AI178" s="72" t="n"/>
      <c r="AJ178" s="72" t="n"/>
      <c r="AK178" s="72" t="n"/>
      <c r="AL178" s="72" t="n"/>
      <c r="AM178" s="72" t="n"/>
      <c r="AN178" s="72" t="n"/>
    </row>
    <row outlineLevel="0" r="179">
      <c r="AC179" s="265" t="n"/>
      <c r="AD179" s="71" t="n"/>
      <c r="AI179" s="72" t="n"/>
      <c r="AJ179" s="72" t="n"/>
      <c r="AK179" s="72" t="n"/>
      <c r="AL179" s="72" t="n"/>
      <c r="AM179" s="72" t="n"/>
      <c r="AN179" s="72" t="n"/>
    </row>
    <row outlineLevel="0" r="180">
      <c r="AC180" s="265" t="n"/>
      <c r="AD180" s="71" t="n"/>
      <c r="AI180" s="72" t="n"/>
      <c r="AJ180" s="72" t="n"/>
      <c r="AK180" s="72" t="n"/>
      <c r="AL180" s="72" t="n"/>
      <c r="AM180" s="72" t="n"/>
      <c r="AN180" s="72" t="n"/>
    </row>
    <row outlineLevel="0" r="181">
      <c r="AC181" s="265" t="n"/>
      <c r="AD181" s="71" t="n"/>
      <c r="AI181" s="72" t="n"/>
      <c r="AJ181" s="72" t="n"/>
      <c r="AK181" s="72" t="n"/>
      <c r="AL181" s="72" t="n"/>
      <c r="AM181" s="72" t="n"/>
      <c r="AN181" s="72" t="n"/>
    </row>
    <row outlineLevel="0" r="182">
      <c r="AC182" s="265" t="n"/>
      <c r="AD182" s="71" t="n"/>
      <c r="AI182" s="72" t="n"/>
      <c r="AJ182" s="72" t="n"/>
      <c r="AK182" s="72" t="n"/>
      <c r="AL182" s="72" t="n"/>
      <c r="AM182" s="72" t="n"/>
      <c r="AN182" s="72" t="n"/>
    </row>
    <row outlineLevel="0" r="183">
      <c r="AC183" s="265" t="n"/>
      <c r="AD183" s="71" t="n"/>
      <c r="AI183" s="72" t="n"/>
      <c r="AJ183" s="72" t="n"/>
      <c r="AK183" s="72" t="n"/>
      <c r="AL183" s="72" t="n"/>
      <c r="AM183" s="72" t="n"/>
      <c r="AN183" s="72" t="n"/>
    </row>
    <row outlineLevel="0" r="184">
      <c r="AC184" s="265" t="n"/>
      <c r="AD184" s="71" t="n"/>
      <c r="AI184" s="72" t="n"/>
      <c r="AJ184" s="72" t="n"/>
      <c r="AK184" s="72" t="n"/>
      <c r="AL184" s="72" t="n"/>
      <c r="AM184" s="72" t="n"/>
      <c r="AN184" s="72" t="n"/>
    </row>
    <row outlineLevel="0" r="185">
      <c r="AC185" s="265" t="n"/>
      <c r="AD185" s="71" t="n"/>
      <c r="AI185" s="72" t="n"/>
      <c r="AJ185" s="72" t="n"/>
      <c r="AK185" s="72" t="n"/>
      <c r="AL185" s="72" t="n"/>
      <c r="AM185" s="72" t="n"/>
      <c r="AN185" s="72" t="n"/>
    </row>
    <row outlineLevel="0" r="186">
      <c r="AC186" s="265" t="n"/>
      <c r="AD186" s="71" t="n"/>
      <c r="AI186" s="72" t="n"/>
      <c r="AJ186" s="72" t="n"/>
      <c r="AK186" s="72" t="n"/>
      <c r="AL186" s="72" t="n"/>
      <c r="AM186" s="72" t="n"/>
      <c r="AN186" s="72" t="n"/>
    </row>
    <row outlineLevel="0" r="187">
      <c r="AC187" s="265" t="n"/>
      <c r="AD187" s="71" t="n"/>
      <c r="AI187" s="72" t="n"/>
      <c r="AJ187" s="72" t="n"/>
      <c r="AK187" s="72" t="n"/>
      <c r="AL187" s="72" t="n"/>
      <c r="AM187" s="72" t="n"/>
      <c r="AN187" s="72" t="n"/>
    </row>
    <row outlineLevel="0" r="188">
      <c r="AC188" s="265" t="n"/>
      <c r="AD188" s="71" t="n"/>
      <c r="AI188" s="72" t="n"/>
      <c r="AJ188" s="72" t="n"/>
      <c r="AK188" s="72" t="n"/>
      <c r="AL188" s="72" t="n"/>
      <c r="AM188" s="72" t="n"/>
      <c r="AN188" s="72" t="n"/>
    </row>
    <row outlineLevel="0" r="189">
      <c r="AC189" s="265" t="n"/>
      <c r="AD189" s="71" t="n"/>
      <c r="AI189" s="72" t="n"/>
      <c r="AJ189" s="72" t="n"/>
      <c r="AK189" s="72" t="n"/>
      <c r="AL189" s="72" t="n"/>
      <c r="AM189" s="72" t="n"/>
      <c r="AN189" s="72" t="n"/>
    </row>
    <row outlineLevel="0" r="190">
      <c r="AC190" s="265" t="n"/>
      <c r="AD190" s="71" t="n"/>
      <c r="AI190" s="72" t="n"/>
      <c r="AJ190" s="72" t="n"/>
      <c r="AK190" s="72" t="n"/>
      <c r="AL190" s="72" t="n"/>
      <c r="AM190" s="72" t="n"/>
      <c r="AN190" s="72" t="n"/>
    </row>
    <row outlineLevel="0" r="191">
      <c r="AC191" s="265" t="n"/>
      <c r="AD191" s="71" t="n"/>
      <c r="AI191" s="72" t="n"/>
      <c r="AJ191" s="72" t="n"/>
      <c r="AK191" s="72" t="n"/>
      <c r="AL191" s="72" t="n"/>
      <c r="AM191" s="72" t="n"/>
      <c r="AN191" s="72" t="n"/>
    </row>
    <row outlineLevel="0" r="192">
      <c r="AC192" s="265" t="n"/>
      <c r="AD192" s="71" t="n"/>
      <c r="AI192" s="72" t="n"/>
      <c r="AJ192" s="72" t="n"/>
      <c r="AK192" s="72" t="n"/>
      <c r="AL192" s="72" t="n"/>
      <c r="AM192" s="72" t="n"/>
      <c r="AN192" s="72" t="n"/>
    </row>
    <row outlineLevel="0" r="193">
      <c r="AC193" s="265" t="n"/>
      <c r="AD193" s="71" t="n"/>
      <c r="AI193" s="72" t="n"/>
      <c r="AJ193" s="72" t="n"/>
      <c r="AK193" s="72" t="n"/>
      <c r="AL193" s="72" t="n"/>
      <c r="AM193" s="72" t="n"/>
      <c r="AN193" s="72" t="n"/>
    </row>
  </sheetData>
  <mergeCells count="72">
    <mergeCell ref="B3:T3"/>
    <mergeCell ref="V2:V3"/>
    <mergeCell ref="W2:W3"/>
    <mergeCell ref="X2:X3"/>
    <mergeCell ref="B6:D6"/>
    <mergeCell ref="B8:D8"/>
    <mergeCell ref="B10:D10"/>
    <mergeCell ref="B12:D12"/>
    <mergeCell ref="B15:D15"/>
    <mergeCell ref="B16:D16"/>
    <mergeCell ref="A17:A20"/>
    <mergeCell ref="B22:D22"/>
    <mergeCell ref="B26:D26"/>
    <mergeCell ref="J13:L13"/>
    <mergeCell ref="J14:L14"/>
    <mergeCell ref="N13:P13"/>
    <mergeCell ref="N14:P14"/>
    <mergeCell ref="R15:T15"/>
    <mergeCell ref="N7:P7"/>
    <mergeCell ref="J7:L7"/>
    <mergeCell ref="N6:P6"/>
    <mergeCell ref="R6:T6"/>
    <mergeCell ref="J6:L6"/>
    <mergeCell ref="J34:L34"/>
    <mergeCell ref="J31:L31"/>
    <mergeCell ref="J28:L28"/>
    <mergeCell ref="J24:L24"/>
    <mergeCell ref="N25:P25"/>
    <mergeCell ref="N28:P28"/>
    <mergeCell ref="N31:P31"/>
    <mergeCell ref="N21:P21"/>
    <mergeCell ref="R21:T21"/>
    <mergeCell ref="R23:T23"/>
    <mergeCell ref="R25:T25"/>
    <mergeCell ref="R27:T27"/>
    <mergeCell ref="R29:T29"/>
    <mergeCell ref="R31:T31"/>
    <mergeCell ref="AD11:AD88"/>
    <mergeCell ref="R18:T18"/>
    <mergeCell ref="R36:T36"/>
    <mergeCell ref="R34:T34"/>
    <mergeCell ref="R38:T38"/>
    <mergeCell ref="R41:T41"/>
    <mergeCell ref="R46:T46"/>
    <mergeCell ref="R9:S9"/>
    <mergeCell ref="R8:T8"/>
    <mergeCell ref="F32:H32"/>
    <mergeCell ref="F31:H31"/>
    <mergeCell ref="F26:H26"/>
    <mergeCell ref="F25:H25"/>
    <mergeCell ref="H9:H10"/>
    <mergeCell ref="F8:H8"/>
    <mergeCell ref="F6:H6"/>
    <mergeCell ref="F9:F10"/>
    <mergeCell ref="F19:H19"/>
    <mergeCell ref="F18:H18"/>
    <mergeCell ref="F15:H15"/>
    <mergeCell ref="F11:H13"/>
    <mergeCell ref="AT2:AT3"/>
    <mergeCell ref="AS2:AS3"/>
    <mergeCell ref="AR2:AR3"/>
    <mergeCell ref="AQ2:AQ3"/>
    <mergeCell ref="AG2:AG3"/>
    <mergeCell ref="AF2:AF3"/>
    <mergeCell ref="AE2:AE3"/>
    <mergeCell ref="AD2:AD3"/>
    <mergeCell ref="AC2:AC3"/>
    <mergeCell ref="AB2:AB3"/>
    <mergeCell ref="AA2:AA3"/>
    <mergeCell ref="Z2:Z3"/>
    <mergeCell ref="Y2:Y3"/>
    <mergeCell ref="AH2:AH3"/>
  </mergeCells>
  <pageMargins bottom="0.748031497001648" footer="0.31496062874794" header="0.31496062874794" left="0.708661377429962" right="0.708661377429962" top="0.748031497001648"/>
  <pageSetup fitToHeight="0" fitToWidth="0" orientation="portrait" paperHeight="297mm" paperSize="9" paperWidth="210mm" scale="100"/>
  <drawing r:id="rId1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91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3.2187496352354"/>
    <col customWidth="true" max="2" min="2" outlineLevel="0" style="1" width="5.1093749022008"/>
    <col customWidth="true" max="3" min="3" outlineLevel="0" style="1" width="6.66406218413502"/>
    <col customWidth="true" max="4" min="4" outlineLevel="0" style="1" width="7.44140650176686"/>
    <col customWidth="true" max="5" min="5" outlineLevel="0" width="4.44140633260067"/>
    <col customWidth="true" max="6" min="6" outlineLevel="0" style="1" width="5.33203109206751"/>
    <col customWidth="true" max="7" min="7" outlineLevel="0" style="72" width="7.21874997356778"/>
    <col customWidth="true" max="8" min="8" outlineLevel="0" style="72" width="6.88671871233409"/>
    <col customWidth="true" max="9" min="9" outlineLevel="0" width="4.21875014273397"/>
    <col bestFit="true" customWidth="true" max="10" min="10" outlineLevel="0" style="1" width="8.88671905066646"/>
    <col customWidth="true" hidden="false" max="13" min="13" outlineLevel="0" width="15.2719493543519"/>
    <col customWidth="true" hidden="false" max="14" min="14" outlineLevel="0" width="24.0798234311063"/>
  </cols>
  <sheetData>
    <row outlineLevel="0" r="2">
      <c r="B2" s="1" t="n">
        <v>1</v>
      </c>
      <c r="C2" s="1" t="s"/>
      <c r="D2" s="1" t="s"/>
      <c r="F2" s="1" t="n">
        <v>2</v>
      </c>
      <c r="G2" s="1" t="s"/>
      <c r="H2" s="1" t="s"/>
    </row>
    <row outlineLevel="0" r="3">
      <c r="B3" s="266" t="s">
        <v>259</v>
      </c>
      <c r="C3" s="266" t="n">
        <v>16</v>
      </c>
      <c r="D3" s="267" t="n">
        <v>10</v>
      </c>
      <c r="F3" s="266" t="str">
        <f aca="false" ca="false" dt2D="false" dtr="false" t="normal">B3</f>
        <v>Шаг</v>
      </c>
      <c r="G3" s="33" t="n">
        <v>16</v>
      </c>
      <c r="H3" s="268" t="n">
        <v>10</v>
      </c>
      <c r="J3" s="1" t="s">
        <v>33</v>
      </c>
    </row>
    <row outlineLevel="0" r="4">
      <c r="B4" s="269" t="n">
        <v>1</v>
      </c>
      <c r="C4" s="269" t="s">
        <v>260</v>
      </c>
      <c r="D4" s="1" t="n">
        <f aca="false" ca="false" dt2D="false" dtr="false" t="normal">HEX2DEC(C4)</f>
        <v>255</v>
      </c>
      <c r="F4" s="269" t="n">
        <f aca="false" ca="false" dt2D="false" dtr="false" t="normal">B4</f>
        <v>1</v>
      </c>
      <c r="G4" s="270" t="s">
        <v>260</v>
      </c>
      <c r="H4" s="72" t="n">
        <f aca="false" ca="false" dt2D="false" dtr="false" t="normal">HEX2DEC(G4)</f>
        <v>255</v>
      </c>
      <c r="J4" s="1" t="n">
        <f aca="false" ca="false" dt2D="false" dtr="false" t="normal">(256-D4)*(256-H4)</f>
        <v>1</v>
      </c>
      <c r="L4" s="0" t="n">
        <v>1</v>
      </c>
      <c r="M4" s="0" t="n">
        <f aca="false" ca="false" dt2D="false" dtr="false" t="normal">L4*3.6*0.5*1.2</f>
        <v>2.16</v>
      </c>
      <c r="N4" s="0" t="n">
        <f aca="false" ca="false" dt2D="false" dtr="false" t="normal">'КУ для 240 кГц '!E10</f>
        <v>0.3012140600102177</v>
      </c>
    </row>
    <row outlineLevel="0" r="5">
      <c r="B5" s="269" t="n">
        <f aca="false" ca="false" dt2D="false" dtr="false" t="normal">B4+1</f>
        <v>2</v>
      </c>
      <c r="C5" s="269" t="s">
        <v>260</v>
      </c>
      <c r="D5" s="1" t="n">
        <f aca="false" ca="false" dt2D="false" dtr="false" t="normal">HEX2DEC(C5)</f>
        <v>255</v>
      </c>
      <c r="F5" s="269" t="n">
        <f aca="false" ca="false" dt2D="false" dtr="false" t="normal">B5</f>
        <v>2</v>
      </c>
      <c r="G5" s="270" t="s">
        <v>260</v>
      </c>
      <c r="H5" s="72" t="n">
        <f aca="false" ca="false" dt2D="false" dtr="false" t="normal">HEX2DEC(G5)</f>
        <v>255</v>
      </c>
      <c r="J5" s="1" t="n">
        <f aca="false" ca="false" dt2D="false" dtr="false" t="normal">(256-D5)*(256-H5)</f>
        <v>1</v>
      </c>
      <c r="L5" s="0" t="n">
        <v>1</v>
      </c>
      <c r="M5" s="0" t="n">
        <f aca="false" ca="false" dt2D="false" dtr="false" t="normal">L5*3.6*0.5*1.2</f>
        <v>2.16</v>
      </c>
      <c r="N5" s="0" t="n">
        <f aca="false" ca="false" dt2D="false" dtr="false" t="normal">'КУ для 240 кГц '!E11</f>
        <v>0.6811617295192511</v>
      </c>
    </row>
    <row outlineLevel="0" r="6">
      <c r="B6" s="269" t="n">
        <f aca="false" ca="false" dt2D="false" dtr="false" t="normal">B5+1</f>
        <v>3</v>
      </c>
      <c r="C6" s="269" t="s">
        <v>260</v>
      </c>
      <c r="D6" s="1" t="n">
        <f aca="false" ca="false" dt2D="false" dtr="false" t="normal">HEX2DEC(C6)</f>
        <v>255</v>
      </c>
      <c r="F6" s="269" t="n">
        <f aca="false" ca="false" dt2D="false" dtr="false" t="normal">B6</f>
        <v>3</v>
      </c>
      <c r="G6" s="270" t="s">
        <v>260</v>
      </c>
      <c r="H6" s="72" t="n">
        <f aca="false" ca="false" dt2D="false" dtr="false" t="normal">HEX2DEC(G6)</f>
        <v>255</v>
      </c>
      <c r="J6" s="1" t="n">
        <f aca="false" ca="false" dt2D="false" dtr="false" t="normal">(256-D6)*(256-H6)</f>
        <v>1</v>
      </c>
      <c r="L6" s="0" t="n">
        <v>1</v>
      </c>
      <c r="M6" s="0" t="n">
        <f aca="false" ca="false" dt2D="false" dtr="false" t="normal">L6*3.6*0.5*1.2</f>
        <v>2.16</v>
      </c>
      <c r="N6" s="0" t="n">
        <f aca="false" ca="false" dt2D="false" dtr="false" t="normal">'КУ для 240 кГц '!E12</f>
        <v>1.06494761987134</v>
      </c>
    </row>
    <row outlineLevel="0" r="7">
      <c r="B7" s="269" t="n">
        <f aca="false" ca="false" dt2D="false" dtr="false" t="normal">B6+1</f>
        <v>4</v>
      </c>
      <c r="C7" s="269" t="s">
        <v>260</v>
      </c>
      <c r="D7" s="1" t="n">
        <f aca="false" ca="false" dt2D="false" dtr="false" t="normal">HEX2DEC(C7)</f>
        <v>255</v>
      </c>
      <c r="F7" s="269" t="n">
        <f aca="false" ca="false" dt2D="false" dtr="false" t="normal">B7</f>
        <v>4</v>
      </c>
      <c r="G7" s="270" t="s">
        <v>260</v>
      </c>
      <c r="H7" s="72" t="n">
        <f aca="false" ca="false" dt2D="false" dtr="false" t="normal">HEX2DEC(G7)</f>
        <v>255</v>
      </c>
      <c r="J7" s="1" t="n">
        <f aca="false" ca="false" dt2D="false" dtr="false" t="normal">(256-D7)*(256-H7)</f>
        <v>1</v>
      </c>
      <c r="L7" s="0" t="n">
        <v>1</v>
      </c>
      <c r="M7" s="0" t="n">
        <f aca="false" ca="false" dt2D="false" dtr="false" t="normal">L7*3.6*0.5*1.2</f>
        <v>2.16</v>
      </c>
      <c r="N7" s="0" t="n">
        <f aca="false" ca="false" dt2D="false" dtr="false" t="normal">'КУ для 240 кГц '!E13</f>
        <v>1.4526008501994547</v>
      </c>
    </row>
    <row outlineLevel="0" r="8">
      <c r="B8" s="269" t="n">
        <f aca="false" ca="false" dt2D="false" dtr="false" t="normal">B7+1</f>
        <v>5</v>
      </c>
      <c r="C8" s="269" t="s">
        <v>260</v>
      </c>
      <c r="D8" s="1" t="n">
        <f aca="false" ca="false" dt2D="false" dtr="false" t="normal">HEX2DEC(C8)</f>
        <v>255</v>
      </c>
      <c r="F8" s="269" t="n">
        <f aca="false" ca="false" dt2D="false" dtr="false" t="normal">B8</f>
        <v>5</v>
      </c>
      <c r="G8" s="270" t="s">
        <v>260</v>
      </c>
      <c r="H8" s="72" t="n">
        <f aca="false" ca="false" dt2D="false" dtr="false" t="normal">HEX2DEC(G8)</f>
        <v>255</v>
      </c>
      <c r="J8" s="1" t="n">
        <f aca="false" ca="false" dt2D="false" dtr="false" t="normal">(256-D8)*(256-H8)</f>
        <v>1</v>
      </c>
      <c r="L8" s="0" t="n">
        <v>1</v>
      </c>
      <c r="M8" s="0" t="n">
        <f aca="false" ca="false" dt2D="false" dtr="false" t="normal">L8*3.6*0.5*1.2</f>
        <v>2.16</v>
      </c>
      <c r="N8" s="0" t="n">
        <f aca="false" ca="false" dt2D="false" dtr="false" t="normal">'КУ для 240 кГц '!E14</f>
        <v>1.8441507360720208</v>
      </c>
    </row>
    <row outlineLevel="0" r="9">
      <c r="B9" s="269" t="n">
        <f aca="false" ca="false" dt2D="false" dtr="false" t="normal">B8+1</f>
        <v>6</v>
      </c>
      <c r="C9" s="269" t="s">
        <v>261</v>
      </c>
      <c r="D9" s="1" t="n">
        <f aca="false" ca="false" dt2D="false" dtr="false" t="normal">HEX2DEC(C9)</f>
        <v>253</v>
      </c>
      <c r="F9" s="269" t="n">
        <f aca="false" ca="false" dt2D="false" dtr="false" t="normal">B9</f>
        <v>6</v>
      </c>
      <c r="G9" s="270" t="s">
        <v>261</v>
      </c>
      <c r="H9" s="72" t="n">
        <f aca="false" ca="false" dt2D="false" dtr="false" t="normal">HEX2DEC(G9)</f>
        <v>253</v>
      </c>
      <c r="J9" s="1" t="n">
        <f aca="false" ca="false" dt2D="false" dtr="false" t="normal">(256-D9)*(256-H9)</f>
        <v>9</v>
      </c>
      <c r="L9" s="0" t="n">
        <f aca="false" ca="false" dt2D="false" dtr="false" t="normal">Z74*Z74</f>
        <v>1.0404</v>
      </c>
      <c r="M9" s="0" t="n">
        <f aca="false" ca="false" dt2D="false" dtr="false" t="normal">L9*3.6*0.5*1.2</f>
        <v>2.247264</v>
      </c>
      <c r="N9" s="0" t="n">
        <f aca="false" ca="false" dt2D="false" dtr="false" t="normal">'КУ для 240 кГц '!E15</f>
        <v>2.2396267907354024</v>
      </c>
    </row>
    <row outlineLevel="0" r="10">
      <c r="B10" s="269" t="n">
        <f aca="false" ca="false" dt2D="false" dtr="false" t="normal">B9+1</f>
        <v>7</v>
      </c>
      <c r="C10" s="269" t="s">
        <v>262</v>
      </c>
      <c r="D10" s="1" t="n">
        <f aca="false" ca="false" dt2D="false" dtr="false" t="normal">HEX2DEC(C10)</f>
        <v>233</v>
      </c>
      <c r="F10" s="269" t="n">
        <f aca="false" ca="false" dt2D="false" dtr="false" t="normal">B10</f>
        <v>7</v>
      </c>
      <c r="G10" s="270" t="s">
        <v>263</v>
      </c>
      <c r="H10" s="72" t="n">
        <f aca="false" ca="false" dt2D="false" dtr="false" t="normal">HEX2DEC(G10)</f>
        <v>235</v>
      </c>
      <c r="J10" s="1" t="n">
        <f aca="false" ca="false" dt2D="false" dtr="false" t="normal">(256-D10)*(256-H10)</f>
        <v>483</v>
      </c>
      <c r="L10" s="0" t="n">
        <f aca="false" ca="false" dt2D="false" dtr="false" t="normal">Z54*Z56</f>
        <v>1.2210000000000003</v>
      </c>
      <c r="M10" s="0" t="n">
        <f aca="false" ca="false" dt2D="false" dtr="false" t="normal">L10*3.6*0.5*1.2</f>
        <v>2.6373600000000006</v>
      </c>
      <c r="N10" s="0" t="n">
        <f aca="false" ca="false" dt2D="false" dtr="false" t="normal">'КУ для 240 кГц '!E16</f>
        <v>2.639058726363932</v>
      </c>
    </row>
    <row outlineLevel="0" r="11">
      <c r="B11" s="269" t="n">
        <f aca="false" ca="false" dt2D="false" dtr="false" t="normal">B10+1</f>
        <v>8</v>
      </c>
      <c r="C11" s="269" t="s">
        <v>264</v>
      </c>
      <c r="D11" s="1" t="n">
        <f aca="false" ca="false" dt2D="false" dtr="false" t="normal">HEX2DEC(C11)</f>
        <v>218</v>
      </c>
      <c r="F11" s="269" t="n">
        <f aca="false" ca="false" dt2D="false" dtr="false" t="normal">B11</f>
        <v>8</v>
      </c>
      <c r="G11" s="270" t="s">
        <v>265</v>
      </c>
      <c r="H11" s="72" t="n">
        <f aca="false" ca="false" dt2D="false" dtr="false" t="normal">HEX2DEC(G11)</f>
        <v>219</v>
      </c>
      <c r="J11" s="1" t="n">
        <f aca="false" ca="false" dt2D="false" dtr="false" t="normal">(256-D11)*(256-H11)</f>
        <v>1406</v>
      </c>
      <c r="L11" s="0" t="n">
        <f aca="false" ca="false" dt2D="false" dtr="false" t="normal">Z39*Z40</f>
        <v>1.4042</v>
      </c>
      <c r="M11" s="0" t="n">
        <f aca="false" ca="false" dt2D="false" dtr="false" t="normal">L11*3.6*0.5*1.2</f>
        <v>3.0330719999999998</v>
      </c>
      <c r="N11" s="0" t="n">
        <f aca="false" ca="false" dt2D="false" dtr="false" t="normal">'КУ для 240 кГц '!E17</f>
        <v>3.042476455317529</v>
      </c>
    </row>
    <row outlineLevel="0" r="12">
      <c r="B12" s="269" t="n">
        <f aca="false" ca="false" dt2D="false" dtr="false" t="normal">B11+1</f>
        <v>9</v>
      </c>
      <c r="C12" s="269" t="s">
        <v>266</v>
      </c>
      <c r="D12" s="1" t="n">
        <f aca="false" ca="false" dt2D="false" dtr="false" t="normal">HEX2DEC(C12)</f>
        <v>206</v>
      </c>
      <c r="F12" s="269" t="n">
        <f aca="false" ca="false" dt2D="false" dtr="false" t="normal">B12</f>
        <v>9</v>
      </c>
      <c r="G12" s="270" t="s">
        <v>267</v>
      </c>
      <c r="H12" s="72" t="n">
        <f aca="false" ca="false" dt2D="false" dtr="false" t="normal">HEX2DEC(G12)</f>
        <v>204</v>
      </c>
      <c r="J12" s="1" t="n">
        <f aca="false" ca="false" dt2D="false" dtr="false" t="normal">(256-D12)*(256-H12)</f>
        <v>2600</v>
      </c>
      <c r="L12" s="0" t="n">
        <f aca="false" ca="false" dt2D="false" dtr="false" t="normal">X81*X79</f>
        <v>1.6002</v>
      </c>
      <c r="M12" s="0" t="n">
        <f aca="false" ca="false" dt2D="false" dtr="false" t="normal">L12*3.6*0.5*1.2</f>
        <v>3.456432</v>
      </c>
      <c r="N12" s="0" t="n">
        <f aca="false" ca="false" dt2D="false" dtr="false" t="normal">'КУ для 240 кГц '!E18</f>
        <v>3.449910091406951</v>
      </c>
    </row>
    <row outlineLevel="0" r="13">
      <c r="B13" s="269" t="n">
        <f aca="false" ca="false" dt2D="false" dtr="false" t="normal">B12+1</f>
        <v>10</v>
      </c>
      <c r="C13" s="269" t="s">
        <v>268</v>
      </c>
      <c r="D13" s="1" t="n">
        <f aca="false" ca="false" dt2D="false" dtr="false" t="normal">HEX2DEC(C13)</f>
        <v>194</v>
      </c>
      <c r="F13" s="269" t="n">
        <f aca="false" ca="false" dt2D="false" dtr="false" t="normal">B13</f>
        <v>10</v>
      </c>
      <c r="G13" s="270" t="s">
        <v>269</v>
      </c>
      <c r="H13" s="72" t="n">
        <f aca="false" ca="false" dt2D="false" dtr="false" t="normal">HEX2DEC(G13)</f>
        <v>195</v>
      </c>
      <c r="J13" s="1" t="n">
        <f aca="false" ca="false" dt2D="false" dtr="false" t="normal">(256-D13)*(256-H13)</f>
        <v>3782</v>
      </c>
      <c r="L13" s="0" t="n">
        <f aca="false" ca="false" dt2D="false" dtr="false" t="normal">X69*X70</f>
        <v>1.7822000000000002</v>
      </c>
      <c r="M13" s="0" t="n">
        <f aca="false" ca="false" dt2D="false" dtr="false" t="normal">L13*3.6*0.5*1.2</f>
        <v>3.849552</v>
      </c>
      <c r="N13" s="0" t="n">
        <f aca="false" ca="false" dt2D="false" dtr="false" t="normal">'КУ для 240 кГц '!E19</f>
        <v>3.861389951166729</v>
      </c>
    </row>
    <row outlineLevel="0" r="14">
      <c r="B14" s="269" t="n">
        <f aca="false" ca="false" dt2D="false" dtr="false" t="normal">B13+1</f>
        <v>11</v>
      </c>
      <c r="C14" s="269" t="s">
        <v>270</v>
      </c>
      <c r="D14" s="1" t="n">
        <f aca="false" ca="false" dt2D="false" dtr="false" t="normal">HEX2DEC(C14)</f>
        <v>184</v>
      </c>
      <c r="F14" s="269" t="n">
        <f aca="false" ca="false" dt2D="false" dtr="false" t="normal">B14</f>
        <v>11</v>
      </c>
      <c r="G14" s="270" t="s">
        <v>271</v>
      </c>
      <c r="H14" s="72" t="n">
        <f aca="false" ca="false" dt2D="false" dtr="false" t="normal">HEX2DEC(G14)</f>
        <v>186</v>
      </c>
      <c r="J14" s="1" t="n">
        <f aca="false" ca="false" dt2D="false" dtr="false" t="normal">(256-D14)*(256-H14)</f>
        <v>5040</v>
      </c>
      <c r="L14" s="0" t="n">
        <f aca="false" ca="false" dt2D="false" dtr="false" t="normal">X59*X61</f>
        <v>1.9739999999999998</v>
      </c>
      <c r="M14" s="0" t="n">
        <f aca="false" ca="false" dt2D="false" dtr="false" t="normal">L14*3.6*0.5*1.2</f>
        <v>4.263839999999999</v>
      </c>
      <c r="N14" s="0" t="n">
        <f aca="false" ca="false" dt2D="false" dtr="false" t="normal">'КУ для 240 кГц '!E20</f>
        <v>4.276946555135826</v>
      </c>
    </row>
    <row outlineLevel="0" r="15">
      <c r="B15" s="269" t="n">
        <f aca="false" ca="false" dt2D="false" dtr="false" t="normal">B14+1</f>
        <v>12</v>
      </c>
      <c r="C15" s="269" t="s">
        <v>272</v>
      </c>
      <c r="D15" s="1" t="n">
        <f aca="false" ca="false" dt2D="false" dtr="false" t="normal">HEX2DEC(C15)</f>
        <v>176</v>
      </c>
      <c r="F15" s="269" t="n">
        <f aca="false" ca="false" dt2D="false" dtr="false" t="normal">B15</f>
        <v>12</v>
      </c>
      <c r="G15" s="270" t="s">
        <v>273</v>
      </c>
      <c r="H15" s="72" t="n">
        <f aca="false" ca="false" dt2D="false" dtr="false" t="normal">HEX2DEC(G15)</f>
        <v>177</v>
      </c>
      <c r="J15" s="1" t="n">
        <f aca="false" ca="false" dt2D="false" dtr="false" t="normal">(256-D15)*(256-H15)</f>
        <v>6320</v>
      </c>
      <c r="L15" s="0" t="n">
        <f aca="false" ca="false" dt2D="false" dtr="false" t="normal">X51*X52</f>
        <v>2.1904</v>
      </c>
      <c r="M15" s="0" t="n">
        <f aca="false" ca="false" dt2D="false" dtr="false" t="normal">L15*3.6*0.5*1.2</f>
        <v>4.7312639999999995</v>
      </c>
      <c r="N15" s="0" t="n">
        <f aca="false" ca="false" dt2D="false" dtr="false" t="normal">'КУ для 240 кГц '!E21</f>
        <v>4.696610629146057</v>
      </c>
    </row>
    <row outlineLevel="0" r="16">
      <c r="B16" s="269" t="n">
        <f aca="false" ca="false" dt2D="false" dtr="false" t="normal">B15+1</f>
        <v>13</v>
      </c>
      <c r="C16" s="269" t="s">
        <v>274</v>
      </c>
      <c r="D16" s="1" t="n">
        <f aca="false" ca="false" dt2D="false" dtr="false" t="normal">HEX2DEC(C16)</f>
        <v>168</v>
      </c>
      <c r="F16" s="269" t="n">
        <f aca="false" ca="false" dt2D="false" dtr="false" t="normal">B16</f>
        <v>13</v>
      </c>
      <c r="G16" s="270" t="s">
        <v>275</v>
      </c>
      <c r="H16" s="72" t="n">
        <f aca="false" ca="false" dt2D="false" dtr="false" t="normal">HEX2DEC(G16)</f>
        <v>169</v>
      </c>
      <c r="J16" s="1" t="n">
        <f aca="false" ca="false" dt2D="false" dtr="false" t="normal">(256-D16)*(256-H16)</f>
        <v>7656</v>
      </c>
      <c r="L16" s="0" t="n">
        <f aca="false" ca="false" dt2D="false" dtr="false" t="normal">X43*X44</f>
        <v>2.3562000000000003</v>
      </c>
      <c r="M16" s="0" t="n">
        <f aca="false" ca="false" dt2D="false" dtr="false" t="normal">L16*3.6*0.5*1.2</f>
        <v>5.089392000000001</v>
      </c>
      <c r="N16" s="0" t="n">
        <f aca="false" ca="false" dt2D="false" dtr="false" t="normal">'КУ для 240 кГц '!E22</f>
        <v>5.120413105618344</v>
      </c>
    </row>
    <row outlineLevel="0" r="17">
      <c r="B17" s="269" t="n">
        <f aca="false" ca="false" dt2D="false" dtr="false" t="normal">B16+1</f>
        <v>14</v>
      </c>
      <c r="C17" s="269" t="s">
        <v>276</v>
      </c>
      <c r="D17" s="1" t="n">
        <f aca="false" ca="false" dt2D="false" dtr="false" t="normal">HEX2DEC(C17)</f>
        <v>161</v>
      </c>
      <c r="F17" s="269" t="n">
        <f aca="false" ca="false" dt2D="false" dtr="false" t="normal">B17</f>
        <v>14</v>
      </c>
      <c r="G17" s="270" t="s">
        <v>276</v>
      </c>
      <c r="H17" s="72" t="n">
        <f aca="false" ca="false" dt2D="false" dtr="false" t="normal">HEX2DEC(G17)</f>
        <v>161</v>
      </c>
      <c r="J17" s="1" t="n">
        <f aca="false" ca="false" dt2D="false" dtr="false" t="normal">(256-D17)*(256-H17)</f>
        <v>9025</v>
      </c>
      <c r="L17" s="0" t="n">
        <f aca="false" ca="false" dt2D="false" dtr="false" t="normal">V90*V90</f>
        <v>2.5600000000000005</v>
      </c>
      <c r="M17" s="0" t="n">
        <f aca="false" ca="false" dt2D="false" dtr="false" t="normal">L17*3.6*0.5*1.2</f>
        <v>5.529600000000001</v>
      </c>
      <c r="N17" s="0" t="n">
        <f aca="false" ca="false" dt2D="false" dtr="false" t="normal">'КУ для 240 кГц '!E23</f>
        <v>5.548385124866813</v>
      </c>
    </row>
    <row outlineLevel="0" r="18">
      <c r="B18" s="269" t="n">
        <f aca="false" ca="false" dt2D="false" dtr="false" t="normal">B17+1</f>
        <v>15</v>
      </c>
      <c r="C18" s="269" t="s">
        <v>277</v>
      </c>
      <c r="D18" s="1" t="n">
        <f aca="false" ca="false" dt2D="false" dtr="false" t="normal">HEX2DEC(C18)</f>
        <v>156</v>
      </c>
      <c r="F18" s="269" t="n">
        <f aca="false" ca="false" dt2D="false" dtr="false" t="normal">B18</f>
        <v>15</v>
      </c>
      <c r="G18" s="270" t="s">
        <v>277</v>
      </c>
      <c r="H18" s="72" t="n">
        <f aca="false" ca="false" dt2D="false" dtr="false" t="normal">HEX2DEC(G18)</f>
        <v>156</v>
      </c>
      <c r="J18" s="1" t="n">
        <f aca="false" ca="false" dt2D="false" dtr="false" t="normal">(256-D18)*(256-H18)</f>
        <v>10000</v>
      </c>
      <c r="L18" s="0" t="n">
        <f aca="false" ca="false" dt2D="false" dtr="false" t="normal">V85*V85</f>
        <v>2.7556</v>
      </c>
      <c r="M18" s="0" t="n">
        <f aca="false" ca="false" dt2D="false" dtr="false" t="normal">L18*3.6*0.5*1.2</f>
        <v>5.952095999999999</v>
      </c>
      <c r="N18" s="0" t="n">
        <f aca="false" ca="false" dt2D="false" dtr="false" t="normal">'КУ для 240 кГц '!E24</f>
        <v>5.980558036410811</v>
      </c>
    </row>
    <row outlineLevel="0" r="19">
      <c r="B19" s="269" t="n">
        <f aca="false" ca="false" dt2D="false" dtr="false" t="normal">B18+1</f>
        <v>16</v>
      </c>
      <c r="C19" s="269" t="n">
        <v>96</v>
      </c>
      <c r="D19" s="1" t="n">
        <f aca="false" ca="false" dt2D="false" dtr="false" t="normal">HEX2DEC(C19)</f>
        <v>150</v>
      </c>
      <c r="F19" s="269" t="n">
        <f aca="false" ca="false" dt2D="false" dtr="false" t="normal">B19</f>
        <v>16</v>
      </c>
      <c r="G19" s="270" t="n">
        <v>96</v>
      </c>
      <c r="H19" s="72" t="n">
        <f aca="false" ca="false" dt2D="false" dtr="false" t="normal">HEX2DEC(G19)</f>
        <v>150</v>
      </c>
      <c r="J19" s="1" t="n">
        <f aca="false" ca="false" dt2D="false" dtr="false" t="normal">(256-D19)*(256-H19)</f>
        <v>11236</v>
      </c>
      <c r="L19" s="0" t="n">
        <f aca="false" ca="false" dt2D="false" dtr="false" t="normal">V79*V79</f>
        <v>2.9929</v>
      </c>
      <c r="M19" s="0" t="n">
        <f aca="false" ca="false" dt2D="false" dtr="false" t="normal">L19*3.6*0.5*1.2</f>
        <v>6.464664</v>
      </c>
      <c r="N19" s="0" t="n">
        <f aca="false" ca="false" dt2D="false" dtr="false" t="normal">'КУ для 240 кГц '!E25</f>
        <v>6.416963400294881</v>
      </c>
    </row>
    <row outlineLevel="0" r="20">
      <c r="B20" s="269" t="n">
        <f aca="false" ca="false" dt2D="false" dtr="false" t="normal">B19+1</f>
        <v>17</v>
      </c>
      <c r="C20" s="269" t="n">
        <v>92</v>
      </c>
      <c r="D20" s="1" t="n">
        <f aca="false" ca="false" dt2D="false" dtr="false" t="normal">HEX2DEC(C20)</f>
        <v>146</v>
      </c>
      <c r="F20" s="269" t="n">
        <f aca="false" ca="false" dt2D="false" dtr="false" t="normal">B20</f>
        <v>17</v>
      </c>
      <c r="G20" s="270" t="n">
        <v>91</v>
      </c>
      <c r="H20" s="72" t="n">
        <f aca="false" ca="false" dt2D="false" dtr="false" t="normal">HEX2DEC(G20)</f>
        <v>145</v>
      </c>
      <c r="J20" s="1" t="n">
        <f aca="false" ca="false" dt2D="false" dtr="false" t="normal">(256-D20)*(256-H20)</f>
        <v>12210</v>
      </c>
      <c r="L20" s="0" t="n">
        <f aca="false" ca="false" dt2D="false" dtr="false" t="normal">V75*V74</f>
        <v>3.1862</v>
      </c>
      <c r="M20" s="0" t="n">
        <f aca="false" ca="false" dt2D="false" dtr="false" t="normal">L20*3.6*0.5*1.2</f>
        <v>6.882191999999999</v>
      </c>
      <c r="N20" s="0" t="n">
        <f aca="false" ca="false" dt2D="false" dtr="false" t="normal">'КУ для 240 кГц '!E26</f>
        <v>6.857632988416734</v>
      </c>
    </row>
    <row outlineLevel="0" r="21">
      <c r="B21" s="269" t="n">
        <f aca="false" ca="false" dt2D="false" dtr="false" t="normal">B20+1</f>
        <v>18</v>
      </c>
      <c r="C21" s="269" t="s">
        <v>278</v>
      </c>
      <c r="D21" s="1" t="n">
        <f aca="false" ca="false" dt2D="false" dtr="false" t="normal">HEX2DEC(C21)</f>
        <v>141</v>
      </c>
      <c r="F21" s="269" t="n">
        <f aca="false" ca="false" dt2D="false" dtr="false" t="normal">B21</f>
        <v>18</v>
      </c>
      <c r="G21" s="270" t="s">
        <v>279</v>
      </c>
      <c r="H21" s="72" t="n">
        <f aca="false" ca="false" dt2D="false" dtr="false" t="normal">HEX2DEC(G21)</f>
        <v>140</v>
      </c>
      <c r="J21" s="1" t="n">
        <f aca="false" ca="false" dt2D="false" dtr="false" t="normal">(256-D21)*(256-H21)</f>
        <v>13340</v>
      </c>
      <c r="L21" s="0" t="n">
        <f aca="false" ca="false" dt2D="false" dtr="false" t="normal">V70*V69</f>
        <v>3.3855000000000004</v>
      </c>
      <c r="M21" s="0" t="n">
        <f aca="false" ca="false" dt2D="false" dtr="false" t="normal">L21*3.6*0.5*1.2</f>
        <v>7.31268</v>
      </c>
      <c r="N21" s="0" t="n">
        <f aca="false" ca="false" dt2D="false" dtr="false" t="normal">'КУ для 240 кГц '!E27</f>
        <v>7.302598785863266</v>
      </c>
    </row>
    <row outlineLevel="0" r="22">
      <c r="B22" s="269" t="n">
        <f aca="false" ca="false" dt2D="false" dtr="false" t="normal">B21+1</f>
        <v>19</v>
      </c>
      <c r="C22" s="269" t="n">
        <v>89</v>
      </c>
      <c r="D22" s="1" t="n">
        <f aca="false" ca="false" dt2D="false" dtr="false" t="normal">HEX2DEC(C22)</f>
        <v>137</v>
      </c>
      <c r="F22" s="269" t="n">
        <f aca="false" ca="false" dt2D="false" dtr="false" t="normal">B22</f>
        <v>19</v>
      </c>
      <c r="G22" s="270" t="n">
        <v>89</v>
      </c>
      <c r="H22" s="72" t="n">
        <f aca="false" ca="false" dt2D="false" dtr="false" t="normal">HEX2DEC(G22)</f>
        <v>137</v>
      </c>
      <c r="J22" s="1" t="n">
        <f aca="false" ca="false" dt2D="false" dtr="false" t="normal">(256-D22)*(256-H22)</f>
        <v>14161</v>
      </c>
      <c r="L22" s="0" t="n">
        <f aca="false" ca="false" dt2D="false" dtr="false" t="normal">V66*V66</f>
        <v>3.5721</v>
      </c>
      <c r="M22" s="0" t="n">
        <f aca="false" ca="false" dt2D="false" dtr="false" t="normal">L22*3.6*0.5*1.2</f>
        <v>7.715736</v>
      </c>
      <c r="N22" s="0" t="n">
        <f aca="false" ca="false" dt2D="false" dtr="false" t="normal">'КУ для 240 кГц '!E28</f>
        <v>7.751892992254673</v>
      </c>
    </row>
    <row outlineLevel="0" r="23">
      <c r="B23" s="269" t="n">
        <f aca="false" ca="false" dt2D="false" dtr="false" t="normal">B22+1</f>
        <v>20</v>
      </c>
      <c r="C23" s="269" t="n">
        <v>85</v>
      </c>
      <c r="D23" s="1" t="n">
        <f aca="false" ca="false" dt2D="false" dtr="false" t="normal">HEX2DEC(C23)</f>
        <v>133</v>
      </c>
      <c r="F23" s="269" t="n">
        <f aca="false" ca="false" dt2D="false" dtr="false" t="normal">B23</f>
        <v>20</v>
      </c>
      <c r="G23" s="270" t="n">
        <v>85</v>
      </c>
      <c r="H23" s="72" t="n">
        <f aca="false" ca="false" dt2D="false" dtr="false" t="normal">HEX2DEC(G23)</f>
        <v>133</v>
      </c>
      <c r="J23" s="1" t="n">
        <f aca="false" ca="false" dt2D="false" dtr="false" t="normal">(256-D23)*(256-H23)</f>
        <v>15129</v>
      </c>
      <c r="L23" s="0" t="n">
        <f aca="false" ca="false" dt2D="false" dtr="false" t="normal">V62*V62</f>
        <v>3.8024999999999998</v>
      </c>
      <c r="M23" s="0" t="n">
        <f aca="false" ca="false" dt2D="false" dtr="false" t="normal">L23*3.6*0.5*1.2</f>
        <v>8.2134</v>
      </c>
      <c r="N23" s="0" t="n">
        <f aca="false" ca="false" dt2D="false" dtr="false" t="normal">'КУ для 240 кГц '!E29</f>
        <v>8.205548023096732</v>
      </c>
    </row>
    <row outlineLevel="0" r="24">
      <c r="B24" s="269" t="n">
        <f aca="false" ca="false" dt2D="false" dtr="false" t="normal">B23+1</f>
        <v>21</v>
      </c>
      <c r="C24" s="269" t="n">
        <v>82</v>
      </c>
      <c r="D24" s="1" t="n">
        <f aca="false" ca="false" dt2D="false" dtr="false" t="normal">HEX2DEC(C24)</f>
        <v>130</v>
      </c>
      <c r="F24" s="269" t="n">
        <f aca="false" ca="false" dt2D="false" dtr="false" t="normal">B24</f>
        <v>21</v>
      </c>
      <c r="G24" s="270" t="n">
        <v>82</v>
      </c>
      <c r="H24" s="72" t="n">
        <f aca="false" ca="false" dt2D="false" dtr="false" t="normal">HEX2DEC(G24)</f>
        <v>130</v>
      </c>
      <c r="J24" s="1" t="n">
        <f aca="false" ca="false" dt2D="false" dtr="false" t="normal">(256-D24)*(256-H24)</f>
        <v>15876</v>
      </c>
      <c r="L24" s="0" t="n">
        <f aca="false" ca="false" dt2D="false" dtr="false" t="normal">V59*V59</f>
        <v>4</v>
      </c>
      <c r="M24" s="0" t="n">
        <f aca="false" ca="false" dt2D="false" dtr="false" t="normal">L24*3.6*0.5*1.2</f>
        <v>8.64</v>
      </c>
      <c r="N24" s="0" t="n">
        <f aca="false" ca="false" dt2D="false" dtr="false" t="normal">'КУ для 240 кГц '!E30</f>
        <v>8.663596511141249</v>
      </c>
    </row>
    <row outlineLevel="0" r="25">
      <c r="B25" s="269" t="n">
        <f aca="false" ca="false" dt2D="false" dtr="false" t="normal">B24+1</f>
        <v>22</v>
      </c>
      <c r="C25" s="269" t="s">
        <v>280</v>
      </c>
      <c r="D25" s="1" t="n">
        <f aca="false" ca="false" dt2D="false" dtr="false" t="normal">HEX2DEC(C25)</f>
        <v>126</v>
      </c>
      <c r="F25" s="269" t="n">
        <f aca="false" ca="false" dt2D="false" dtr="false" t="normal">B25</f>
        <v>22</v>
      </c>
      <c r="G25" s="270" t="s">
        <v>280</v>
      </c>
      <c r="H25" s="72" t="n">
        <f aca="false" ca="false" dt2D="false" dtr="false" t="normal">HEX2DEC(G25)</f>
        <v>126</v>
      </c>
      <c r="J25" s="1" t="n">
        <f aca="false" ca="false" dt2D="false" dtr="false" t="normal">(256-D25)*(256-H25)</f>
        <v>16900</v>
      </c>
      <c r="L25" s="0" t="n">
        <f aca="false" ca="false" dt2D="false" dtr="false" t="normal">V55*V55</f>
        <v>4.2436</v>
      </c>
      <c r="M25" s="0" t="n">
        <f aca="false" ca="false" dt2D="false" dtr="false" t="normal">L25*3.6*0.5*1.2</f>
        <v>9.166175999999998</v>
      </c>
      <c r="N25" s="0" t="n">
        <f aca="false" ca="false" dt2D="false" dtr="false" t="normal">'КУ для 240 кГц '!E31</f>
        <v>9.126071307754737</v>
      </c>
    </row>
    <row outlineLevel="0" r="26">
      <c r="B26" s="269" t="n">
        <f aca="false" ca="false" dt2D="false" dtr="false" t="normal">B25+1</f>
        <v>23</v>
      </c>
      <c r="C26" s="269" t="s">
        <v>281</v>
      </c>
      <c r="D26" s="1" t="n">
        <f aca="false" ca="false" dt2D="false" dtr="false" t="normal">HEX2DEC(C26)</f>
        <v>123</v>
      </c>
      <c r="F26" s="269" t="n">
        <f aca="false" ca="false" dt2D="false" dtr="false" t="normal">B26</f>
        <v>23</v>
      </c>
      <c r="G26" s="270" t="s">
        <v>282</v>
      </c>
      <c r="H26" s="72" t="n">
        <f aca="false" ca="false" dt2D="false" dtr="false" t="normal">HEX2DEC(G26)</f>
        <v>124</v>
      </c>
      <c r="J26" s="1" t="n">
        <f aca="false" ca="false" dt2D="false" dtr="false" t="normal">(256-D26)*(256-H26)</f>
        <v>17556</v>
      </c>
      <c r="L26" s="0" t="n">
        <f aca="false" ca="false" dt2D="false" dtr="false" t="normal">V52*V53</f>
        <v>4.452000000000001</v>
      </c>
      <c r="M26" s="0" t="n">
        <f aca="false" ca="false" dt2D="false" dtr="false" t="normal">L26*3.6*0.5*1.2</f>
        <v>9.616320000000002</v>
      </c>
      <c r="N26" s="0" t="n">
        <f aca="false" ca="false" dt2D="false" dtr="false" t="normal">'КУ для 240 кГц '!E32</f>
        <v>9.593005484295439</v>
      </c>
    </row>
    <row outlineLevel="0" r="27">
      <c r="B27" s="269" t="n">
        <f aca="false" ca="false" dt2D="false" dtr="false" t="normal">B26+1</f>
        <v>24</v>
      </c>
      <c r="C27" s="269" t="n">
        <v>78</v>
      </c>
      <c r="D27" s="1" t="n">
        <f aca="false" ca="false" dt2D="false" dtr="false" t="normal">HEX2DEC(C27)</f>
        <v>120</v>
      </c>
      <c r="F27" s="269" t="n">
        <f aca="false" ca="false" dt2D="false" dtr="false" t="normal">B27</f>
        <v>24</v>
      </c>
      <c r="G27" s="270" t="n">
        <v>79</v>
      </c>
      <c r="H27" s="72" t="n">
        <f aca="false" ca="false" dt2D="false" dtr="false" t="normal">HEX2DEC(G27)</f>
        <v>121</v>
      </c>
      <c r="J27" s="1" t="n">
        <f aca="false" ca="false" dt2D="false" dtr="false" t="normal">(256-D27)*(256-H27)</f>
        <v>18360</v>
      </c>
      <c r="L27" s="0" t="n">
        <f aca="false" ca="false" dt2D="false" dtr="false" t="normal">V49*V50</f>
        <v>4.644</v>
      </c>
      <c r="M27" s="0" t="n">
        <f aca="false" ca="false" dt2D="false" dtr="false" t="normal">L27*3.6*0.5*1.2</f>
        <v>10.03104</v>
      </c>
      <c r="N27" s="0" t="n">
        <f aca="false" ca="false" dt2D="false" dtr="false" t="normal">'КУ для 240 кГц '!E33</f>
        <v>10.064432333498624</v>
      </c>
    </row>
    <row outlineLevel="0" r="28">
      <c r="B28" s="269" t="n">
        <f aca="false" ca="false" dt2D="false" dtr="false" t="normal">B27+1</f>
        <v>25</v>
      </c>
      <c r="C28" s="269" t="n">
        <v>75</v>
      </c>
      <c r="D28" s="1" t="n">
        <f aca="false" ca="false" dt2D="false" dtr="false" t="normal">HEX2DEC(C28)</f>
        <v>117</v>
      </c>
      <c r="F28" s="269" t="n">
        <f aca="false" ca="false" dt2D="false" dtr="false" t="normal">B28</f>
        <v>25</v>
      </c>
      <c r="G28" s="270" t="n">
        <v>76</v>
      </c>
      <c r="H28" s="72" t="n">
        <f aca="false" ca="false" dt2D="false" dtr="false" t="normal">HEX2DEC(G28)</f>
        <v>118</v>
      </c>
      <c r="J28" s="1" t="n">
        <f aca="false" ca="false" dt2D="false" dtr="false" t="normal">(256-D28)*(256-H28)</f>
        <v>19182</v>
      </c>
      <c r="L28" s="0" t="n">
        <f aca="false" ca="false" dt2D="false" dtr="false" t="normal">V46*V47</f>
        <v>4.906000000000001</v>
      </c>
      <c r="M28" s="0" t="n">
        <f aca="false" ca="false" dt2D="false" dtr="false" t="normal">L28*3.6*0.5*1.2</f>
        <v>10.596960000000001</v>
      </c>
      <c r="N28" s="0" t="n">
        <f aca="false" ca="false" dt2D="false" dtr="false" t="normal">'КУ для 240 кГц '!E34</f>
        <v>10.540385370870318</v>
      </c>
    </row>
    <row outlineLevel="0" r="29">
      <c r="B29" s="269" t="n">
        <f aca="false" ca="false" dt2D="false" dtr="false" t="normal">B28+1</f>
        <v>26</v>
      </c>
      <c r="C29" s="269" t="n">
        <v>73</v>
      </c>
      <c r="D29" s="1" t="n">
        <f aca="false" ca="false" dt2D="false" dtr="false" t="normal">HEX2DEC(C29)</f>
        <v>115</v>
      </c>
      <c r="F29" s="269" t="n">
        <f aca="false" ca="false" dt2D="false" dtr="false" t="normal">B29</f>
        <v>26</v>
      </c>
      <c r="G29" s="270" t="n">
        <v>73</v>
      </c>
      <c r="H29" s="72" t="n">
        <f aca="false" ca="false" dt2D="false" dtr="false" t="normal">HEX2DEC(G29)</f>
        <v>115</v>
      </c>
      <c r="J29" s="1" t="n">
        <f aca="false" ca="false" dt2D="false" dtr="false" t="normal">(256-D29)*(256-H29)</f>
        <v>19881</v>
      </c>
      <c r="L29" s="0" t="n">
        <f aca="false" ca="false" dt2D="false" dtr="false" t="normal">V44*V44</f>
        <v>5.107599999999999</v>
      </c>
      <c r="M29" s="0" t="n">
        <f aca="false" ca="false" dt2D="false" dtr="false" t="normal">L29*3.6*0.5*1.2</f>
        <v>11.032415999999998</v>
      </c>
      <c r="N29" s="0" t="n">
        <f aca="false" ca="false" dt2D="false" dtr="false" t="normal">'КУ для 240 кГц '!E35</f>
        <v>11.020898336089438</v>
      </c>
    </row>
    <row outlineLevel="0" r="30">
      <c r="B30" s="269" t="n">
        <f aca="false" ca="false" dt2D="false" dtr="false" t="normal">B29+1</f>
        <v>27</v>
      </c>
      <c r="C30" s="269" t="n">
        <v>71</v>
      </c>
      <c r="D30" s="1" t="n">
        <f aca="false" ca="false" dt2D="false" dtr="false" t="normal">HEX2DEC(C30)</f>
        <v>113</v>
      </c>
      <c r="F30" s="269" t="n">
        <f aca="false" ca="false" dt2D="false" dtr="false" t="normal">B30</f>
        <v>27</v>
      </c>
      <c r="G30" s="270" t="n">
        <v>70</v>
      </c>
      <c r="H30" s="72" t="n">
        <f aca="false" ca="false" dt2D="false" dtr="false" t="normal">HEX2DEC(G30)</f>
        <v>112</v>
      </c>
      <c r="J30" s="1" t="n">
        <f aca="false" ca="false" dt2D="false" dtr="false" t="normal">(256-D30)*(256-H30)</f>
        <v>20592</v>
      </c>
      <c r="L30" s="0" t="n">
        <f aca="false" ca="false" dt2D="false" dtr="false" t="normal">V42*V41</f>
        <v>5.335999999999999</v>
      </c>
      <c r="M30" s="0" t="n">
        <f aca="false" ca="false" dt2D="false" dtr="false" t="normal">L30*3.6*0.5*1.2</f>
        <v>11.525759999999998</v>
      </c>
      <c r="N30" s="0" t="n">
        <f aca="false" ca="false" dt2D="false" dtr="false" t="normal">'КУ для 240 кГц '!E36</f>
        <v>11.50600519441844</v>
      </c>
    </row>
    <row outlineLevel="0" r="31">
      <c r="B31" s="269" t="n">
        <f aca="false" ca="false" dt2D="false" dtr="false" t="normal">B30+1</f>
        <v>28</v>
      </c>
      <c r="C31" s="269" t="s">
        <v>283</v>
      </c>
      <c r="D31" s="1" t="n">
        <f aca="false" ca="false" dt2D="false" dtr="false" t="normal">HEX2DEC(C31)</f>
        <v>110</v>
      </c>
      <c r="F31" s="269" t="n">
        <f aca="false" ca="false" dt2D="false" dtr="false" t="normal">B31</f>
        <v>28</v>
      </c>
      <c r="G31" s="270" t="s">
        <v>283</v>
      </c>
      <c r="H31" s="72" t="n">
        <f aca="false" ca="false" dt2D="false" dtr="false" t="normal">HEX2DEC(G31)</f>
        <v>110</v>
      </c>
      <c r="J31" s="1" t="n">
        <f aca="false" ca="false" dt2D="false" dtr="false" t="normal">(256-D31)*(256-H31)</f>
        <v>21316</v>
      </c>
      <c r="L31" s="0" t="n">
        <f aca="false" ca="false" dt2D="false" dtr="false" t="normal">V39*V39</f>
        <v>5.6644</v>
      </c>
      <c r="M31" s="0" t="n">
        <f aca="false" ca="false" dt2D="false" dtr="false" t="normal">L31*3.6*0.5*1.2</f>
        <v>12.235103999999998</v>
      </c>
      <c r="N31" s="0" t="n">
        <f aca="false" ca="false" dt2D="false" dtr="false" t="normal">'КУ для 240 кГц '!E37</f>
        <v>11.9957401381225</v>
      </c>
    </row>
    <row outlineLevel="0" r="32">
      <c r="B32" s="269" t="n">
        <f aca="false" ca="false" dt2D="false" dtr="false" t="normal">B31+1</f>
        <v>29</v>
      </c>
      <c r="C32" s="269" t="s">
        <v>284</v>
      </c>
      <c r="D32" s="1" t="n">
        <f aca="false" ca="false" dt2D="false" dtr="false" t="normal">HEX2DEC(C32)</f>
        <v>108</v>
      </c>
      <c r="F32" s="269" t="n">
        <f aca="false" ca="false" dt2D="false" dtr="false" t="normal">B32</f>
        <v>29</v>
      </c>
      <c r="G32" s="270" t="s">
        <v>285</v>
      </c>
      <c r="H32" s="72" t="n">
        <f aca="false" ca="false" dt2D="false" dtr="false" t="normal">HEX2DEC(G32)</f>
        <v>107</v>
      </c>
      <c r="J32" s="1" t="n">
        <f aca="false" ca="false" dt2D="false" dtr="false" t="normal">(256-D32)*(256-H32)</f>
        <v>22052</v>
      </c>
      <c r="L32" s="0" t="n">
        <f aca="false" ca="false" dt2D="false" dtr="false" t="normal">T91*T90</f>
        <v>5.9048</v>
      </c>
      <c r="M32" s="0" t="n">
        <f aca="false" ca="false" dt2D="false" dtr="false" t="normal">L32*3.6*0.5*1.2</f>
        <v>12.754368000000001</v>
      </c>
      <c r="N32" s="0" t="n">
        <f aca="false" ca="false" dt2D="false" dtr="false" t="normal">'КУ для 240 кГц '!E38</f>
        <v>12.49013758789725</v>
      </c>
    </row>
    <row outlineLevel="0" r="33">
      <c r="B33" s="269" t="n">
        <f aca="false" ca="false" dt2D="false" dtr="false" t="normal">B32+1</f>
        <v>30</v>
      </c>
      <c r="C33" s="269" t="s">
        <v>286</v>
      </c>
      <c r="D33" s="1" t="n">
        <f aca="false" ca="false" dt2D="false" dtr="false" t="normal">HEX2DEC(C33)</f>
        <v>106</v>
      </c>
      <c r="F33" s="269" t="n">
        <f aca="false" ca="false" dt2D="false" dtr="false" t="normal">B33</f>
        <v>30</v>
      </c>
      <c r="G33" s="270" t="n">
        <v>69</v>
      </c>
      <c r="H33" s="72" t="n">
        <f aca="false" ca="false" dt2D="false" dtr="false" t="normal">HEX2DEC(G33)</f>
        <v>105</v>
      </c>
      <c r="J33" s="1" t="n">
        <f aca="false" ca="false" dt2D="false" dtr="false" t="normal">(256-D33)*(256-H33)</f>
        <v>22650</v>
      </c>
      <c r="L33" s="0" t="n">
        <f aca="false" ca="false" dt2D="false" dtr="false" t="normal">T89*T88</f>
        <v>6.175000000000001</v>
      </c>
      <c r="M33" s="0" t="n">
        <f aca="false" ca="false" dt2D="false" dtr="false" t="normal">L33*3.6*0.5*1.2</f>
        <v>13.338000000000003</v>
      </c>
      <c r="N33" s="0" t="n">
        <f aca="false" ca="false" dt2D="false" dtr="false" t="normal">'КУ для 240 кГц '!E39</f>
        <v>12.989232194305186</v>
      </c>
    </row>
    <row outlineLevel="0" r="34">
      <c r="B34" s="269" t="n">
        <f aca="false" ca="false" dt2D="false" dtr="false" t="normal">B33+1</f>
        <v>31</v>
      </c>
      <c r="C34" s="269" t="n">
        <v>68</v>
      </c>
      <c r="D34" s="1" t="n">
        <f aca="false" ca="false" dt2D="false" dtr="false" t="normal">HEX2DEC(C34)</f>
        <v>104</v>
      </c>
      <c r="F34" s="269" t="n">
        <f aca="false" ca="false" dt2D="false" dtr="false" t="normal">B34</f>
        <v>31</v>
      </c>
      <c r="G34" s="270" t="n">
        <v>66</v>
      </c>
      <c r="H34" s="72" t="n">
        <f aca="false" ca="false" dt2D="false" dtr="false" t="normal">HEX2DEC(G34)</f>
        <v>102</v>
      </c>
      <c r="J34" s="1" t="n">
        <f aca="false" ca="false" dt2D="false" dtr="false" t="normal">(256-D34)*(256-H34)</f>
        <v>23408</v>
      </c>
      <c r="L34" s="0" t="n">
        <f aca="false" ca="false" dt2D="false" dtr="false" t="normal">T87*T85</f>
        <v>6.577999999999999</v>
      </c>
      <c r="M34" s="0" t="n">
        <f aca="false" ca="false" dt2D="false" dtr="false" t="normal">L34*3.6*0.5*1.2</f>
        <v>14.208479999999998</v>
      </c>
      <c r="N34" s="0" t="n">
        <f aca="false" ca="false" dt2D="false" dtr="false" t="normal">'КУ для 240 кГц '!E40</f>
        <v>13.493058839220783</v>
      </c>
    </row>
    <row outlineLevel="0" r="35">
      <c r="B35" s="269" t="n">
        <f aca="false" ca="false" dt2D="false" dtr="false" t="normal">B34+1</f>
        <v>32</v>
      </c>
      <c r="C35" s="269" t="n">
        <v>66</v>
      </c>
      <c r="D35" s="1" t="n">
        <f aca="false" ca="false" dt2D="false" dtr="false" t="normal">HEX2DEC(C35)</f>
        <v>102</v>
      </c>
      <c r="F35" s="269" t="n">
        <f aca="false" ca="false" dt2D="false" dtr="false" t="normal">B35</f>
        <v>32</v>
      </c>
      <c r="G35" s="270" t="n">
        <v>64</v>
      </c>
      <c r="H35" s="72" t="n">
        <f aca="false" ca="false" dt2D="false" dtr="false" t="normal">HEX2DEC(G35)</f>
        <v>100</v>
      </c>
      <c r="J35" s="1" t="n">
        <f aca="false" ca="false" dt2D="false" dtr="false" t="normal">(256-D35)*(256-H35)</f>
        <v>24024</v>
      </c>
      <c r="L35" s="0" t="n">
        <f aca="false" ca="false" dt2D="false" dtr="false" t="normal">T85*T83</f>
        <v>6.968000000000001</v>
      </c>
      <c r="M35" s="0" t="n">
        <f aca="false" ca="false" dt2D="false" dtr="false" t="normal">L35*3.6*0.5*1.2</f>
        <v>15.050880000000003</v>
      </c>
      <c r="N35" s="0" t="n">
        <f aca="false" ca="false" dt2D="false" dtr="false" t="normal">'КУ для 240 кГц '!E41</f>
        <v>14.00165263728424</v>
      </c>
    </row>
    <row outlineLevel="0" r="36">
      <c r="B36" s="269" t="n">
        <f aca="false" ca="false" dt2D="false" dtr="false" t="normal">B35+1</f>
        <v>33</v>
      </c>
      <c r="C36" s="269" t="n">
        <v>64</v>
      </c>
      <c r="D36" s="1" t="n">
        <f aca="false" ca="false" dt2D="false" dtr="false" t="normal">HEX2DEC(C36)</f>
        <v>100</v>
      </c>
      <c r="F36" s="269" t="n">
        <f aca="false" ca="false" dt2D="false" dtr="false" t="normal">B36</f>
        <v>33</v>
      </c>
      <c r="G36" s="270" t="n">
        <v>63</v>
      </c>
      <c r="H36" s="72" t="n">
        <f aca="false" ca="false" dt2D="false" dtr="false" t="normal">HEX2DEC(G36)</f>
        <v>99</v>
      </c>
      <c r="J36" s="1" t="n">
        <f aca="false" ca="false" dt2D="false" dtr="false" t="normal">(256-D36)*(256-H36)</f>
        <v>24492</v>
      </c>
      <c r="L36" s="0" t="n">
        <f aca="false" ca="false" dt2D="false" dtr="false" t="normal">T83*T82</f>
        <v>7.2092</v>
      </c>
      <c r="M36" s="0" t="n">
        <f aca="false" ca="false" dt2D="false" dtr="false" t="normal">L36*3.6*0.5*1.2</f>
        <v>15.571872</v>
      </c>
      <c r="N36" s="0" t="n">
        <f aca="false" ca="false" dt2D="false" dtr="false" t="normal">'КУ для 240 кГц '!E42</f>
        <v>14.515048937364218</v>
      </c>
    </row>
    <row outlineLevel="0" r="37">
      <c r="B37" s="269" t="n">
        <f aca="false" ca="false" dt2D="false" dtr="false" t="normal">B36+1</f>
        <v>34</v>
      </c>
      <c r="C37" s="269" t="n">
        <v>62</v>
      </c>
      <c r="D37" s="1" t="n">
        <f aca="false" ca="false" dt2D="false" dtr="false" t="normal">HEX2DEC(C37)</f>
        <v>98</v>
      </c>
      <c r="F37" s="269" t="n">
        <f aca="false" ca="false" dt2D="false" dtr="false" t="normal">B37</f>
        <v>34</v>
      </c>
      <c r="G37" s="270" t="n">
        <v>61</v>
      </c>
      <c r="H37" s="72" t="n">
        <f aca="false" ca="false" dt2D="false" dtr="false" t="normal">HEX2DEC(G37)</f>
        <v>97</v>
      </c>
      <c r="J37" s="1" t="n">
        <f aca="false" ca="false" dt2D="false" dtr="false" t="normal">(256-D37)*(256-H37)</f>
        <v>25122</v>
      </c>
      <c r="L37" s="0" t="n">
        <f aca="false" ca="false" dt2D="false" dtr="false" t="normal">T81*T80</f>
        <v>7.317</v>
      </c>
      <c r="M37" s="0" t="n">
        <f aca="false" ca="false" dt2D="false" dtr="false" t="normal">L37*3.6*0.5*1.2</f>
        <v>15.80472</v>
      </c>
      <c r="N37" s="0" t="n">
        <f aca="false" ca="false" dt2D="false" dtr="false" t="normal">'КУ для 240 кГц '!E43</f>
        <v>15.03328332402919</v>
      </c>
    </row>
    <row outlineLevel="0" r="38">
      <c r="B38" s="269" t="n">
        <f aca="false" ca="false" dt2D="false" dtr="false" t="normal">B37+1</f>
        <v>35</v>
      </c>
      <c r="C38" s="269" t="n">
        <v>60</v>
      </c>
      <c r="D38" s="1" t="n">
        <f aca="false" ca="false" dt2D="false" dtr="false" t="normal">HEX2DEC(C38)</f>
        <v>96</v>
      </c>
      <c r="F38" s="269" t="n">
        <f aca="false" ca="false" dt2D="false" dtr="false" t="normal">B38</f>
        <v>35</v>
      </c>
      <c r="G38" s="270" t="s">
        <v>287</v>
      </c>
      <c r="H38" s="72" t="n">
        <f aca="false" ca="false" dt2D="false" dtr="false" t="normal">HEX2DEC(G38)</f>
        <v>95</v>
      </c>
      <c r="J38" s="1" t="n">
        <f aca="false" ca="false" dt2D="false" dtr="false" t="normal">(256-D38)*(256-H38)</f>
        <v>25760</v>
      </c>
      <c r="L38" s="0" t="n">
        <f aca="false" ca="false" dt2D="false" dtr="false" t="normal">T79*T78</f>
        <v>7.452800000000001</v>
      </c>
      <c r="M38" s="0" t="n">
        <f aca="false" ca="false" dt2D="false" dtr="false" t="normal">L38*3.6*0.5*1.2</f>
        <v>16.098048000000002</v>
      </c>
      <c r="N38" s="0" t="n">
        <f aca="false" ca="false" dt2D="false" dtr="false" t="normal">'КУ для 240 кГц '!E44</f>
        <v>15.556391619027837</v>
      </c>
      <c r="Q38" s="32" t="n">
        <v>1</v>
      </c>
      <c r="R38" s="0" t="n">
        <v>205</v>
      </c>
      <c r="S38" s="32" t="n">
        <v>55</v>
      </c>
      <c r="T38" s="0" t="n">
        <v>4.9</v>
      </c>
      <c r="U38" s="32" t="n">
        <v>109</v>
      </c>
      <c r="V38" s="0" t="n">
        <v>2.4</v>
      </c>
      <c r="W38" s="32" t="n">
        <v>163</v>
      </c>
      <c r="X38" s="0" t="n">
        <v>1.58</v>
      </c>
      <c r="Y38" s="32" t="n">
        <v>217</v>
      </c>
      <c r="Z38" s="0" t="n">
        <v>1.19</v>
      </c>
    </row>
    <row outlineLevel="0" r="39">
      <c r="B39" s="269" t="n">
        <f aca="false" ca="false" dt2D="false" dtr="false" t="normal">B38+1</f>
        <v>36</v>
      </c>
      <c r="C39" s="269" t="s">
        <v>288</v>
      </c>
      <c r="D39" s="1" t="n">
        <f aca="false" ca="false" dt2D="false" dtr="false" t="normal">HEX2DEC(C39)</f>
        <v>94</v>
      </c>
      <c r="F39" s="269" t="n">
        <f aca="false" ca="false" dt2D="false" dtr="false" t="normal">B39</f>
        <v>36</v>
      </c>
      <c r="G39" s="270" t="s">
        <v>288</v>
      </c>
      <c r="H39" s="72" t="n">
        <f aca="false" ca="false" dt2D="false" dtr="false" t="normal">HEX2DEC(G39)</f>
        <v>94</v>
      </c>
      <c r="J39" s="1" t="n">
        <f aca="false" ca="false" dt2D="false" dtr="false" t="normal">(256-D39)*(256-H39)</f>
        <v>26244</v>
      </c>
      <c r="L39" s="0" t="n">
        <f aca="false" ca="false" dt2D="false" dtr="false" t="normal">T77*T77</f>
        <v>7.617599999999999</v>
      </c>
      <c r="M39" s="0" t="n">
        <f aca="false" ca="false" dt2D="false" dtr="false" t="normal">L39*3.6*0.5*1.2</f>
        <v>16.454015999999996</v>
      </c>
      <c r="N39" s="0" t="n">
        <f aca="false" ca="false" dt2D="false" dtr="false" t="normal">'КУ для 240 кГц '!E45</f>
        <v>16.08440988277836</v>
      </c>
      <c r="Q39" s="32" t="n">
        <f aca="false" ca="false" dt2D="false" dtr="false" t="normal">Q38+1</f>
        <v>2</v>
      </c>
      <c r="R39" s="0" t="n">
        <v>125</v>
      </c>
      <c r="S39" s="32" t="n">
        <f aca="false" ca="false" dt2D="false" dtr="false" t="normal">S38+1</f>
        <v>56</v>
      </c>
      <c r="T39" s="0" t="n">
        <v>4.8</v>
      </c>
      <c r="U39" s="32" t="n">
        <f aca="false" ca="false" dt2D="false" dtr="false" t="normal">U38+1</f>
        <v>110</v>
      </c>
      <c r="V39" s="0" t="n">
        <v>2.38</v>
      </c>
      <c r="W39" s="32" t="n">
        <f aca="false" ca="false" dt2D="false" dtr="false" t="normal">W38+1</f>
        <v>164</v>
      </c>
      <c r="X39" s="0" t="n">
        <v>1.57</v>
      </c>
      <c r="Y39" s="32" t="n">
        <f aca="false" ca="false" dt2D="false" dtr="false" t="normal">Y38+1</f>
        <v>218</v>
      </c>
      <c r="Z39" s="0" t="n">
        <v>1.19</v>
      </c>
    </row>
    <row outlineLevel="0" r="40">
      <c r="B40" s="269" t="n">
        <f aca="false" ca="false" dt2D="false" dtr="false" t="normal">B39+1</f>
        <v>37</v>
      </c>
      <c r="C40" s="269" t="s">
        <v>289</v>
      </c>
      <c r="D40" s="1" t="n">
        <f aca="false" ca="false" dt2D="false" dtr="false" t="normal">HEX2DEC(C40)</f>
        <v>92</v>
      </c>
      <c r="F40" s="269" t="n">
        <f aca="false" ca="false" dt2D="false" dtr="false" t="normal">B40</f>
        <v>37</v>
      </c>
      <c r="G40" s="270" t="s">
        <v>290</v>
      </c>
      <c r="H40" s="72" t="n">
        <f aca="false" ca="false" dt2D="false" dtr="false" t="normal">HEX2DEC(G40)</f>
        <v>93</v>
      </c>
      <c r="J40" s="1" t="n">
        <f aca="false" ca="false" dt2D="false" dtr="false" t="normal">(256-D40)*(256-H40)</f>
        <v>26732</v>
      </c>
      <c r="L40" s="0" t="n">
        <f aca="false" ca="false" dt2D="false" dtr="false" t="normal">T75*T76</f>
        <v>7.7562</v>
      </c>
      <c r="M40" s="0" t="n">
        <f aca="false" ca="false" dt2D="false" dtr="false" t="normal">L40*3.6*0.5*1.2</f>
        <v>16.753391999999998</v>
      </c>
      <c r="N40" s="0" t="n">
        <f aca="false" ca="false" dt2D="false" dtr="false" t="normal">'КУ для 240 кГц '!E46</f>
        <v>16.61737441586678</v>
      </c>
      <c r="Q40" s="32" t="n">
        <f aca="false" ca="false" dt2D="false" dtr="false" t="normal">Q39+1</f>
        <v>3</v>
      </c>
      <c r="R40" s="0" t="n">
        <v>79</v>
      </c>
      <c r="S40" s="32" t="n">
        <f aca="false" ca="false" dt2D="false" dtr="false" t="normal">S39+1</f>
        <v>57</v>
      </c>
      <c r="T40" s="0" t="n">
        <v>4.7</v>
      </c>
      <c r="U40" s="32" t="n">
        <f aca="false" ca="false" dt2D="false" dtr="false" t="normal">U39+1</f>
        <v>111</v>
      </c>
      <c r="V40" s="0" t="n">
        <v>2.35</v>
      </c>
      <c r="W40" s="32" t="n">
        <f aca="false" ca="false" dt2D="false" dtr="false" t="normal">W39+1</f>
        <v>165</v>
      </c>
      <c r="X40" s="0" t="n">
        <v>1.56</v>
      </c>
      <c r="Y40" s="32" t="n">
        <f aca="false" ca="false" dt2D="false" dtr="false" t="normal">Y39+1</f>
        <v>219</v>
      </c>
      <c r="Z40" s="0" t="n">
        <v>1.18</v>
      </c>
    </row>
    <row outlineLevel="0" r="41">
      <c r="B41" s="269" t="n">
        <f aca="false" ca="false" dt2D="false" dtr="false" t="normal">B40+1</f>
        <v>38</v>
      </c>
      <c r="C41" s="269" t="s">
        <v>291</v>
      </c>
      <c r="D41" s="1" t="n">
        <f aca="false" ca="false" dt2D="false" dtr="false" t="normal">HEX2DEC(C41)</f>
        <v>90</v>
      </c>
      <c r="F41" s="269" t="n">
        <f aca="false" ca="false" dt2D="false" dtr="false" t="normal">B41</f>
        <v>38</v>
      </c>
      <c r="G41" s="270" t="s">
        <v>289</v>
      </c>
      <c r="H41" s="72" t="n">
        <f aca="false" ca="false" dt2D="false" dtr="false" t="normal">HEX2DEC(G41)</f>
        <v>92</v>
      </c>
      <c r="J41" s="1" t="n">
        <f aca="false" ca="false" dt2D="false" dtr="false" t="normal">(256-D41)*(256-H41)</f>
        <v>27224</v>
      </c>
      <c r="L41" s="0" t="n">
        <f aca="false" ca="false" dt2D="false" dtr="false" t="normal">T73*T75</f>
        <v>7.8678</v>
      </c>
      <c r="M41" s="0" t="n">
        <f aca="false" ca="false" dt2D="false" dtr="false" t="normal">L41*3.6*0.5*1.2</f>
        <v>16.994448</v>
      </c>
      <c r="N41" s="0" t="n">
        <f aca="false" ca="false" dt2D="false" dtr="false" t="normal">'КУ для 240 кГц '!E47</f>
        <v>17.15532176055423</v>
      </c>
      <c r="Q41" s="32" t="n">
        <f aca="false" ca="false" dt2D="false" dtr="false" t="normal">Q40+1</f>
        <v>4</v>
      </c>
      <c r="R41" s="0" t="n">
        <v>69</v>
      </c>
      <c r="S41" s="32" t="n">
        <f aca="false" ca="false" dt2D="false" dtr="false" t="normal">S40+1</f>
        <v>58</v>
      </c>
      <c r="T41" s="0" t="n">
        <v>4.6</v>
      </c>
      <c r="U41" s="32" t="n">
        <f aca="false" ca="false" dt2D="false" dtr="false" t="normal">U40+1</f>
        <v>112</v>
      </c>
      <c r="V41" s="0" t="n">
        <v>2.32</v>
      </c>
      <c r="W41" s="32" t="n">
        <f aca="false" ca="false" dt2D="false" dtr="false" t="normal">W40+1</f>
        <v>166</v>
      </c>
      <c r="X41" s="0" t="n">
        <v>1.55</v>
      </c>
      <c r="Y41" s="32" t="n">
        <f aca="false" ca="false" dt2D="false" dtr="false" t="normal">Y40+1</f>
        <v>220</v>
      </c>
      <c r="Z41" s="0" t="n">
        <v>1.17</v>
      </c>
    </row>
    <row outlineLevel="0" r="42">
      <c r="B42" s="269" t="n">
        <f aca="false" ca="false" dt2D="false" dtr="false" t="normal">B41+1</f>
        <v>39</v>
      </c>
      <c r="C42" s="269" t="n">
        <v>58</v>
      </c>
      <c r="D42" s="1" t="n">
        <f aca="false" ca="false" dt2D="false" dtr="false" t="normal">HEX2DEC(C42)</f>
        <v>88</v>
      </c>
      <c r="F42" s="269" t="n">
        <f aca="false" ca="false" dt2D="false" dtr="false" t="normal">B42</f>
        <v>39</v>
      </c>
      <c r="G42" s="270" t="s">
        <v>291</v>
      </c>
      <c r="H42" s="72" t="n">
        <f aca="false" ca="false" dt2D="false" dtr="false" t="normal">HEX2DEC(G42)</f>
        <v>90</v>
      </c>
      <c r="J42" s="1" t="n">
        <f aca="false" ca="false" dt2D="false" dtr="false" t="normal">(256-D42)*(256-H42)</f>
        <v>27888</v>
      </c>
      <c r="L42" s="0" t="n">
        <f aca="false" ca="false" dt2D="false" dtr="false" t="normal">T71*T73</f>
        <v>8.121599999999999</v>
      </c>
      <c r="M42" s="0" t="n">
        <f aca="false" ca="false" dt2D="false" dtr="false" t="normal">L42*3.6*0.5*1.2</f>
        <v>17.542655999999997</v>
      </c>
      <c r="N42" s="0" t="n">
        <f aca="false" ca="false" dt2D="false" dtr="false" t="normal">'КУ для 240 кГц '!E48</f>
        <v>17.69828870229351</v>
      </c>
      <c r="Q42" s="32" t="n">
        <f aca="false" ca="false" dt2D="false" dtr="false" t="normal">Q41+1</f>
        <v>5</v>
      </c>
      <c r="R42" s="0" t="n">
        <v>56</v>
      </c>
      <c r="S42" s="32" t="n">
        <f aca="false" ca="false" dt2D="false" dtr="false" t="normal">S41+1</f>
        <v>59</v>
      </c>
      <c r="T42" s="0" t="n">
        <v>4.5</v>
      </c>
      <c r="U42" s="32" t="n">
        <f aca="false" ca="false" dt2D="false" dtr="false" t="normal">U41+1</f>
        <v>113</v>
      </c>
      <c r="V42" s="0" t="n">
        <v>2.3</v>
      </c>
      <c r="W42" s="32" t="n">
        <f aca="false" ca="false" dt2D="false" dtr="false" t="normal">W41+1</f>
        <v>167</v>
      </c>
      <c r="X42" s="0" t="n">
        <v>1.55</v>
      </c>
      <c r="Y42" s="32" t="n">
        <f aca="false" ca="false" dt2D="false" dtr="false" t="normal">Y41+1</f>
        <v>221</v>
      </c>
      <c r="Z42" s="0" t="n">
        <v>1.17</v>
      </c>
    </row>
    <row outlineLevel="0" r="43">
      <c r="B43" s="269" t="n">
        <f aca="false" ca="false" dt2D="false" dtr="false" t="normal">B42+1</f>
        <v>40</v>
      </c>
      <c r="C43" s="269" t="n">
        <v>57</v>
      </c>
      <c r="D43" s="1" t="n">
        <f aca="false" ca="false" dt2D="false" dtr="false" t="normal">HEX2DEC(C43)</f>
        <v>87</v>
      </c>
      <c r="F43" s="269" t="n">
        <f aca="false" ca="false" dt2D="false" dtr="false" t="normal">B43</f>
        <v>40</v>
      </c>
      <c r="G43" s="270" t="n">
        <v>59</v>
      </c>
      <c r="H43" s="72" t="n">
        <f aca="false" ca="false" dt2D="false" dtr="false" t="normal">HEX2DEC(G43)</f>
        <v>89</v>
      </c>
      <c r="J43" s="1" t="n">
        <f aca="false" ca="false" dt2D="false" dtr="false" t="normal">(256-D43)*(256-H43)</f>
        <v>28223</v>
      </c>
      <c r="L43" s="0" t="n">
        <f aca="false" ca="false" dt2D="false" dtr="false" t="normal">T70*T72</f>
        <v>8.265</v>
      </c>
      <c r="M43" s="0" t="n">
        <f aca="false" ca="false" dt2D="false" dtr="false" t="normal">L43*3.6*0.5*1.2</f>
        <v>17.8524</v>
      </c>
      <c r="N43" s="0" t="n">
        <f aca="false" ca="false" dt2D="false" dtr="false" t="normal">'КУ для 240 кГц '!E49</f>
        <v>18.246312271254663</v>
      </c>
      <c r="Q43" s="32" t="n">
        <f aca="false" ca="false" dt2D="false" dtr="false" t="normal">Q42+1</f>
        <v>6</v>
      </c>
      <c r="R43" s="0" t="n">
        <v>47</v>
      </c>
      <c r="S43" s="32" t="n">
        <f aca="false" ca="false" dt2D="false" dtr="false" t="normal">S42+1</f>
        <v>60</v>
      </c>
      <c r="T43" s="0" t="n">
        <v>4.4</v>
      </c>
      <c r="U43" s="32" t="n">
        <f aca="false" ca="false" dt2D="false" dtr="false" t="normal">U42+1</f>
        <v>114</v>
      </c>
      <c r="V43" s="0" t="n">
        <v>2.28</v>
      </c>
      <c r="W43" s="32" t="n">
        <f aca="false" ca="false" dt2D="false" dtr="false" t="normal">W42+1</f>
        <v>168</v>
      </c>
      <c r="X43" s="0" t="n">
        <v>1.54</v>
      </c>
      <c r="Y43" s="32" t="n">
        <f aca="false" ca="false" dt2D="false" dtr="false" t="normal">Y42+1</f>
        <v>222</v>
      </c>
      <c r="Z43" s="0" t="n">
        <v>1.16</v>
      </c>
    </row>
    <row outlineLevel="0" r="44">
      <c r="B44" s="269" t="n">
        <f aca="false" ca="false" dt2D="false" dtr="false" t="normal">B43+1</f>
        <v>41</v>
      </c>
      <c r="C44" s="269" t="n">
        <v>56</v>
      </c>
      <c r="D44" s="1" t="n">
        <f aca="false" ca="false" dt2D="false" dtr="false" t="normal">HEX2DEC(C44)</f>
        <v>86</v>
      </c>
      <c r="F44" s="269" t="n">
        <f aca="false" ca="false" dt2D="false" dtr="false" t="normal">B44</f>
        <v>41</v>
      </c>
      <c r="G44" s="270" t="n">
        <v>57</v>
      </c>
      <c r="H44" s="72" t="n">
        <f aca="false" ca="false" dt2D="false" dtr="false" t="normal">HEX2DEC(G44)</f>
        <v>87</v>
      </c>
      <c r="J44" s="1" t="n">
        <f aca="false" ca="false" dt2D="false" dtr="false" t="normal">(256-D44)*(256-H44)</f>
        <v>28730</v>
      </c>
      <c r="L44" s="0" t="n">
        <f aca="false" ca="false" dt2D="false" dtr="false" t="normal">T69*T70</f>
        <v>8.555</v>
      </c>
      <c r="M44" s="0" t="n">
        <f aca="false" ca="false" dt2D="false" dtr="false" t="normal">L44*3.6*0.5*1.2</f>
        <v>18.4788</v>
      </c>
      <c r="N44" s="0" t="n">
        <f aca="false" ca="false" dt2D="false" dtr="false" t="normal">'КУ для 240 кГц '!E50</f>
        <v>18.799429743859765</v>
      </c>
      <c r="Q44" s="32" t="n">
        <f aca="false" ca="false" dt2D="false" dtr="false" t="normal">Q43+1</f>
        <v>7</v>
      </c>
      <c r="R44" s="0" t="n">
        <v>38</v>
      </c>
      <c r="S44" s="32" t="n">
        <f aca="false" ca="false" dt2D="false" dtr="false" t="normal">S43+1</f>
        <v>61</v>
      </c>
      <c r="T44" s="0" t="n">
        <v>4.3</v>
      </c>
      <c r="U44" s="32" t="n">
        <f aca="false" ca="false" dt2D="false" dtr="false" t="normal">U43+1</f>
        <v>115</v>
      </c>
      <c r="V44" s="0" t="n">
        <v>2.26</v>
      </c>
      <c r="W44" s="32" t="n">
        <f aca="false" ca="false" dt2D="false" dtr="false" t="normal">W43+1</f>
        <v>169</v>
      </c>
      <c r="X44" s="0" t="n">
        <v>1.53</v>
      </c>
      <c r="Y44" s="32" t="n">
        <f aca="false" ca="false" dt2D="false" dtr="false" t="normal">Y43+1</f>
        <v>223</v>
      </c>
      <c r="Z44" s="0" t="n">
        <v>1.16</v>
      </c>
    </row>
    <row outlineLevel="0" r="45">
      <c r="B45" s="269" t="n">
        <f aca="false" ca="false" dt2D="false" dtr="false" t="normal">B44+1</f>
        <v>42</v>
      </c>
      <c r="C45" s="269" t="n">
        <v>55</v>
      </c>
      <c r="D45" s="1" t="n">
        <f aca="false" ca="false" dt2D="false" dtr="false" t="normal">HEX2DEC(C45)</f>
        <v>85</v>
      </c>
      <c r="F45" s="269" t="n">
        <f aca="false" ca="false" dt2D="false" dtr="false" t="normal">B45</f>
        <v>42</v>
      </c>
      <c r="G45" s="270" t="n">
        <v>56</v>
      </c>
      <c r="H45" s="72" t="n">
        <f aca="false" ca="false" dt2D="false" dtr="false" t="normal">HEX2DEC(G45)</f>
        <v>86</v>
      </c>
      <c r="J45" s="1" t="n">
        <f aca="false" ca="false" dt2D="false" dtr="false" t="normal">(256-D45)*(256-H45)</f>
        <v>29070</v>
      </c>
      <c r="L45" s="0" t="n">
        <f aca="false" ca="false" dt2D="false" dtr="false" t="normal">T68*T69</f>
        <v>8.850000000000001</v>
      </c>
      <c r="M45" s="0" t="n">
        <f aca="false" ca="false" dt2D="false" dtr="false" t="normal">L45*3.6*0.5*1.2</f>
        <v>19.116000000000003</v>
      </c>
      <c r="N45" s="0" t="n">
        <f aca="false" ca="false" dt2D="false" dtr="false" t="normal">'КУ для 240 кГц '!E51</f>
        <v>19.357678644327112</v>
      </c>
      <c r="Q45" s="32" t="n">
        <f aca="false" ca="false" dt2D="false" dtr="false" t="normal">Q44+1</f>
        <v>8</v>
      </c>
      <c r="R45" s="0" t="n">
        <v>32</v>
      </c>
      <c r="S45" s="32" t="n">
        <f aca="false" ca="false" dt2D="false" dtr="false" t="normal">S44+1</f>
        <v>62</v>
      </c>
      <c r="T45" s="0" t="n">
        <v>4.2</v>
      </c>
      <c r="U45" s="32" t="n">
        <f aca="false" ca="false" dt2D="false" dtr="false" t="normal">U44+1</f>
        <v>116</v>
      </c>
      <c r="V45" s="0" t="n">
        <v>2.24</v>
      </c>
      <c r="W45" s="32" t="n">
        <f aca="false" ca="false" dt2D="false" dtr="false" t="normal">W44+1</f>
        <v>170</v>
      </c>
      <c r="X45" s="0" t="n">
        <v>1.52</v>
      </c>
      <c r="Y45" s="32" t="n">
        <f aca="false" ca="false" dt2D="false" dtr="false" t="normal">Y44+1</f>
        <v>224</v>
      </c>
      <c r="Z45" s="0" t="n">
        <v>1.15</v>
      </c>
    </row>
    <row outlineLevel="0" r="46">
      <c r="B46" s="269" t="n">
        <f aca="false" ca="false" dt2D="false" dtr="false" t="normal">B45+1</f>
        <v>43</v>
      </c>
      <c r="C46" s="269" t="n">
        <v>54</v>
      </c>
      <c r="D46" s="1" t="n">
        <f aca="false" ca="false" dt2D="false" dtr="false" t="normal">HEX2DEC(C46)</f>
        <v>84</v>
      </c>
      <c r="F46" s="269" t="n">
        <f aca="false" ca="false" dt2D="false" dtr="false" t="normal">B46</f>
        <v>43</v>
      </c>
      <c r="G46" s="270" t="n">
        <v>55</v>
      </c>
      <c r="H46" s="72" t="n">
        <f aca="false" ca="false" dt2D="false" dtr="false" t="normal">HEX2DEC(G46)</f>
        <v>85</v>
      </c>
      <c r="J46" s="1" t="n">
        <f aca="false" ca="false" dt2D="false" dtr="false" t="normal">(256-D46)*(256-H46)</f>
        <v>29412</v>
      </c>
      <c r="L46" s="0" t="n">
        <f aca="false" ca="false" dt2D="false" dtr="false" t="normal">T67*T68</f>
        <v>9.149999999999999</v>
      </c>
      <c r="M46" s="0" t="n">
        <f aca="false" ca="false" dt2D="false" dtr="false" t="normal">L46*3.6*0.5*1.2</f>
        <v>19.764</v>
      </c>
      <c r="N46" s="0" t="n">
        <f aca="false" ca="false" dt2D="false" dtr="false" t="normal">'КУ для 240 кГц '!E52</f>
        <v>19.921096746224535</v>
      </c>
      <c r="Q46" s="32" t="n">
        <f aca="false" ca="false" dt2D="false" dtr="false" t="normal">Q45+1</f>
        <v>9</v>
      </c>
      <c r="R46" s="0" t="n">
        <v>28</v>
      </c>
      <c r="S46" s="32" t="n">
        <f aca="false" ca="false" dt2D="false" dtr="false" t="normal">S45+1</f>
        <v>63</v>
      </c>
      <c r="T46" s="0" t="n">
        <v>4.1</v>
      </c>
      <c r="U46" s="32" t="n">
        <f aca="false" ca="false" dt2D="false" dtr="false" t="normal">U45+1</f>
        <v>117</v>
      </c>
      <c r="V46" s="0" t="n">
        <v>2.23</v>
      </c>
      <c r="W46" s="32" t="n">
        <f aca="false" ca="false" dt2D="false" dtr="false" t="normal">W45+1</f>
        <v>171</v>
      </c>
      <c r="X46" s="0" t="n">
        <v>1.51</v>
      </c>
      <c r="Y46" s="32" t="n">
        <f aca="false" ca="false" dt2D="false" dtr="false" t="normal">Y45+1</f>
        <v>225</v>
      </c>
      <c r="Z46" s="0" t="n">
        <v>1.15</v>
      </c>
    </row>
    <row outlineLevel="0" r="47">
      <c r="B47" s="269" t="n">
        <f aca="false" ca="false" dt2D="false" dtr="false" t="normal">B46+1</f>
        <v>44</v>
      </c>
      <c r="C47" s="269" t="n">
        <v>53</v>
      </c>
      <c r="D47" s="1" t="n">
        <f aca="false" ca="false" dt2D="false" dtr="false" t="normal">HEX2DEC(C47)</f>
        <v>83</v>
      </c>
      <c r="F47" s="269" t="n">
        <f aca="false" ca="false" dt2D="false" dtr="false" t="normal">B47</f>
        <v>44</v>
      </c>
      <c r="G47" s="270" t="n">
        <v>54</v>
      </c>
      <c r="H47" s="72" t="n">
        <f aca="false" ca="false" dt2D="false" dtr="false" t="normal">HEX2DEC(G47)</f>
        <v>84</v>
      </c>
      <c r="J47" s="1" t="n">
        <f aca="false" ca="false" dt2D="false" dtr="false" t="normal">(256-D47)*(256-H47)</f>
        <v>29756</v>
      </c>
      <c r="L47" s="0" t="n">
        <f aca="false" ca="false" dt2D="false" dtr="false" t="normal">T66*T67</f>
        <v>9.455</v>
      </c>
      <c r="M47" s="0" t="n">
        <f aca="false" ca="false" dt2D="false" dtr="false" t="normal">L47*3.6*0.5*1.2</f>
        <v>20.422800000000002</v>
      </c>
      <c r="N47" s="0" t="n">
        <f aca="false" ca="false" dt2D="false" dtr="false" t="normal">'КУ для 240 кГц '!E53</f>
        <v>20.489722074032304</v>
      </c>
      <c r="Q47" s="32" t="n">
        <f aca="false" ca="false" dt2D="false" dtr="false" t="normal">Q46+1</f>
        <v>10</v>
      </c>
      <c r="R47" s="0" t="n">
        <v>26</v>
      </c>
      <c r="S47" s="32" t="n">
        <f aca="false" ca="false" dt2D="false" dtr="false" t="normal">S46+1</f>
        <v>64</v>
      </c>
      <c r="T47" s="0" t="n">
        <v>4</v>
      </c>
      <c r="U47" s="32" t="n">
        <f aca="false" ca="false" dt2D="false" dtr="false" t="normal">U46+1</f>
        <v>118</v>
      </c>
      <c r="V47" s="0" t="n">
        <v>2.2</v>
      </c>
      <c r="W47" s="32" t="n">
        <f aca="false" ca="false" dt2D="false" dtr="false" t="normal">W46+1</f>
        <v>172</v>
      </c>
      <c r="X47" s="0" t="n">
        <v>1.5</v>
      </c>
      <c r="Y47" s="32" t="n">
        <f aca="false" ca="false" dt2D="false" dtr="false" t="normal">Y46+1</f>
        <v>226</v>
      </c>
      <c r="Z47" s="0" t="n">
        <v>1.14</v>
      </c>
    </row>
    <row outlineLevel="0" r="48">
      <c r="B48" s="269" t="n">
        <f aca="false" ca="false" dt2D="false" dtr="false" t="normal">B47+1</f>
        <v>45</v>
      </c>
      <c r="C48" s="269" t="n">
        <v>52</v>
      </c>
      <c r="D48" s="1" t="n">
        <f aca="false" ca="false" dt2D="false" dtr="false" t="normal">HEX2DEC(C48)</f>
        <v>82</v>
      </c>
      <c r="F48" s="269" t="n">
        <f aca="false" ca="false" dt2D="false" dtr="false" t="normal">B48</f>
        <v>45</v>
      </c>
      <c r="G48" s="270" t="n">
        <v>53</v>
      </c>
      <c r="H48" s="72" t="n">
        <f aca="false" ca="false" dt2D="false" dtr="false" t="normal">HEX2DEC(G48)</f>
        <v>83</v>
      </c>
      <c r="J48" s="1" t="n">
        <f aca="false" ca="false" dt2D="false" dtr="false" t="normal">(256-D48)*(256-H48)</f>
        <v>30102</v>
      </c>
      <c r="L48" s="0" t="n">
        <f aca="false" ca="false" dt2D="false" dtr="false" t="normal">T65*T66</f>
        <v>9.765</v>
      </c>
      <c r="M48" s="0" t="n">
        <f aca="false" ca="false" dt2D="false" dtr="false" t="normal">L48*3.6*0.5*1.2</f>
        <v>21.0924</v>
      </c>
      <c r="N48" s="0" t="n">
        <f aca="false" ca="false" dt2D="false" dtr="false" t="normal">'КУ для 240 кГц '!E54</f>
        <v>21.063592904715282</v>
      </c>
      <c r="Q48" s="32" t="n">
        <f aca="false" ca="false" dt2D="false" dtr="false" t="normal">Q47+1</f>
        <v>11</v>
      </c>
      <c r="R48" s="0" t="n">
        <v>25</v>
      </c>
      <c r="S48" s="32" t="n">
        <f aca="false" ca="false" dt2D="false" dtr="false" t="normal">S47+1</f>
        <v>65</v>
      </c>
      <c r="T48" s="0" t="n">
        <v>3.97</v>
      </c>
      <c r="U48" s="32" t="n">
        <f aca="false" ca="false" dt2D="false" dtr="false" t="normal">U47+1</f>
        <v>119</v>
      </c>
      <c r="V48" s="0" t="n">
        <v>2.18</v>
      </c>
      <c r="W48" s="32" t="n">
        <f aca="false" ca="false" dt2D="false" dtr="false" t="normal">W47+1</f>
        <v>173</v>
      </c>
      <c r="X48" s="0" t="n">
        <v>1.49</v>
      </c>
      <c r="Y48" s="32" t="n">
        <f aca="false" ca="false" dt2D="false" dtr="false" t="normal">Y47+1</f>
        <v>227</v>
      </c>
      <c r="Z48" s="0" t="n">
        <v>1.14</v>
      </c>
    </row>
    <row outlineLevel="0" r="49">
      <c r="B49" s="269" t="n">
        <f aca="false" ca="false" dt2D="false" dtr="false" t="normal">B48+1</f>
        <v>46</v>
      </c>
      <c r="C49" s="269" t="n">
        <v>51</v>
      </c>
      <c r="D49" s="1" t="n">
        <f aca="false" ca="false" dt2D="false" dtr="false" t="normal">HEX2DEC(C49)</f>
        <v>81</v>
      </c>
      <c r="F49" s="269" t="n">
        <f aca="false" ca="false" dt2D="false" dtr="false" t="normal">B49</f>
        <v>46</v>
      </c>
      <c r="G49" s="270" t="n">
        <v>52</v>
      </c>
      <c r="H49" s="72" t="n">
        <f aca="false" ca="false" dt2D="false" dtr="false" t="normal">HEX2DEC(G49)</f>
        <v>82</v>
      </c>
      <c r="J49" s="1" t="n">
        <f aca="false" ca="false" dt2D="false" dtr="false" t="normal">(256-D49)*(256-H49)</f>
        <v>30450</v>
      </c>
      <c r="L49" s="0" t="n">
        <f aca="false" ca="false" dt2D="false" dtr="false" t="normal">T64*T65</f>
        <v>10.08</v>
      </c>
      <c r="M49" s="0" t="n">
        <f aca="false" ca="false" dt2D="false" dtr="false" t="normal">L49*3.6*0.5*1.2</f>
        <v>21.7728</v>
      </c>
      <c r="N49" s="0" t="n">
        <f aca="false" ca="false" dt2D="false" dtr="false" t="normal">'КУ для 240 кГц '!E55</f>
        <v>21.64274776930467</v>
      </c>
      <c r="Q49" s="32" t="n">
        <f aca="false" ca="false" dt2D="false" dtr="false" t="normal">Q48+1</f>
        <v>12</v>
      </c>
      <c r="R49" s="0" t="n">
        <v>24</v>
      </c>
      <c r="S49" s="32" t="n">
        <f aca="false" ca="false" dt2D="false" dtr="false" t="normal">S48+1</f>
        <v>66</v>
      </c>
      <c r="T49" s="0" t="n">
        <v>3.95</v>
      </c>
      <c r="U49" s="32" t="n">
        <f aca="false" ca="false" dt2D="false" dtr="false" t="normal">U48+1</f>
        <v>120</v>
      </c>
      <c r="V49" s="0" t="n">
        <v>2.16</v>
      </c>
      <c r="W49" s="32" t="n">
        <f aca="false" ca="false" dt2D="false" dtr="false" t="normal">W48+1</f>
        <v>174</v>
      </c>
      <c r="X49" s="0" t="n">
        <v>1.49</v>
      </c>
      <c r="Y49" s="32" t="n">
        <f aca="false" ca="false" dt2D="false" dtr="false" t="normal">Y48+1</f>
        <v>228</v>
      </c>
      <c r="Z49" s="0" t="n">
        <v>1.13</v>
      </c>
    </row>
    <row outlineLevel="0" r="50">
      <c r="B50" s="269" t="n">
        <f aca="false" ca="false" dt2D="false" dtr="false" t="normal">B49+1</f>
        <v>47</v>
      </c>
      <c r="C50" s="269" t="n">
        <v>50</v>
      </c>
      <c r="D50" s="1" t="n">
        <f aca="false" ca="false" dt2D="false" dtr="false" t="normal">HEX2DEC(C50)</f>
        <v>80</v>
      </c>
      <c r="F50" s="269" t="n">
        <f aca="false" ca="false" dt2D="false" dtr="false" t="normal">B50</f>
        <v>47</v>
      </c>
      <c r="G50" s="270" t="n">
        <v>51</v>
      </c>
      <c r="H50" s="72" t="n">
        <f aca="false" ca="false" dt2D="false" dtr="false" t="normal">HEX2DEC(G50)</f>
        <v>81</v>
      </c>
      <c r="J50" s="1" t="n">
        <f aca="false" ca="false" dt2D="false" dtr="false" t="normal">(256-D50)*(256-H50)</f>
        <v>30800</v>
      </c>
      <c r="L50" s="0" t="n">
        <f aca="false" ca="false" dt2D="false" dtr="false" t="normal">T63*T64</f>
        <v>10.4</v>
      </c>
      <c r="M50" s="0" t="n">
        <f aca="false" ca="false" dt2D="false" dtr="false" t="normal">L50*3.6*0.5*1.2</f>
        <v>22.464000000000002</v>
      </c>
      <c r="N50" s="0" t="n">
        <f aca="false" ca="false" dt2D="false" dtr="false" t="normal">'КУ для 240 кГц '!E56</f>
        <v>22.227225454489297</v>
      </c>
      <c r="Q50" s="32" t="n">
        <f aca="false" ca="false" dt2D="false" dtr="false" t="normal">Q49+1</f>
        <v>13</v>
      </c>
      <c r="R50" s="0" t="n">
        <v>22</v>
      </c>
      <c r="S50" s="32" t="n">
        <f aca="false" ca="false" dt2D="false" dtr="false" t="normal">S49+1</f>
        <v>67</v>
      </c>
      <c r="T50" s="0" t="n">
        <v>3.9</v>
      </c>
      <c r="U50" s="32" t="n">
        <f aca="false" ca="false" dt2D="false" dtr="false" t="normal">U49+1</f>
        <v>121</v>
      </c>
      <c r="V50" s="0" t="n">
        <v>2.15</v>
      </c>
      <c r="W50" s="32" t="n">
        <f aca="false" ca="false" dt2D="false" dtr="false" t="normal">W49+1</f>
        <v>175</v>
      </c>
      <c r="X50" s="0" t="n">
        <v>1.48</v>
      </c>
      <c r="Y50" s="32" t="n">
        <f aca="false" ca="false" dt2D="false" dtr="false" t="normal">Y49+1</f>
        <v>229</v>
      </c>
      <c r="Z50" s="0" t="n">
        <v>1.13</v>
      </c>
    </row>
    <row outlineLevel="0" r="51">
      <c r="B51" s="269" t="n">
        <f aca="false" ca="false" dt2D="false" dtr="false" t="normal">B50+1</f>
        <v>48</v>
      </c>
      <c r="C51" s="269" t="n">
        <v>50</v>
      </c>
      <c r="D51" s="1" t="n">
        <f aca="false" ca="false" dt2D="false" dtr="false" t="normal">HEX2DEC(C51)</f>
        <v>80</v>
      </c>
      <c r="F51" s="269" t="n">
        <f aca="false" ca="false" dt2D="false" dtr="false" t="normal">B51</f>
        <v>48</v>
      </c>
      <c r="G51" s="270" t="n">
        <v>50</v>
      </c>
      <c r="H51" s="72" t="n">
        <f aca="false" ca="false" dt2D="false" dtr="false" t="normal">HEX2DEC(G51)</f>
        <v>80</v>
      </c>
      <c r="J51" s="1" t="n">
        <f aca="false" ca="false" dt2D="false" dtr="false" t="normal">(256-D51)*(256-H51)</f>
        <v>30976</v>
      </c>
      <c r="L51" s="0" t="n">
        <f aca="false" ca="false" dt2D="false" dtr="false" t="normal">T63*T63</f>
        <v>10.5625</v>
      </c>
      <c r="M51" s="0" t="n">
        <f aca="false" ca="false" dt2D="false" dtr="false" t="normal">L51*3.6*0.5*1.2</f>
        <v>22.814999999999998</v>
      </c>
      <c r="N51" s="0" t="n">
        <f aca="false" ca="false" dt2D="false" dtr="false" t="normal">'КУ для 240 кГц '!E57</f>
        <v>22.817065004216424</v>
      </c>
      <c r="Q51" s="32" t="n">
        <f aca="false" ca="false" dt2D="false" dtr="false" t="normal">Q50+1</f>
        <v>14</v>
      </c>
      <c r="R51" s="0" t="n">
        <v>20</v>
      </c>
      <c r="S51" s="32" t="n">
        <f aca="false" ca="false" dt2D="false" dtr="false" t="normal">S50+1</f>
        <v>68</v>
      </c>
      <c r="T51" s="0" t="n">
        <v>3.85</v>
      </c>
      <c r="U51" s="32" t="n">
        <f aca="false" ca="false" dt2D="false" dtr="false" t="normal">U50+1</f>
        <v>122</v>
      </c>
      <c r="V51" s="0" t="n">
        <v>2.13</v>
      </c>
      <c r="W51" s="32" t="n">
        <f aca="false" ca="false" dt2D="false" dtr="false" t="normal">W50+1</f>
        <v>176</v>
      </c>
      <c r="X51" s="0" t="n">
        <v>1.48</v>
      </c>
      <c r="Y51" s="32" t="n">
        <f aca="false" ca="false" dt2D="false" dtr="false" t="normal">Y50+1</f>
        <v>230</v>
      </c>
      <c r="Z51" s="0" t="n">
        <v>1.12</v>
      </c>
    </row>
    <row outlineLevel="0" r="52">
      <c r="B52" s="269" t="n">
        <f aca="false" ca="false" dt2D="false" dtr="false" t="normal">B51+1</f>
        <v>49</v>
      </c>
      <c r="C52" s="269" t="s">
        <v>292</v>
      </c>
      <c r="D52" s="1" t="n">
        <f aca="false" ca="false" dt2D="false" dtr="false" t="normal">HEX2DEC(C52)</f>
        <v>79</v>
      </c>
      <c r="F52" s="269" t="n">
        <f aca="false" ca="false" dt2D="false" dtr="false" t="normal">B52</f>
        <v>49</v>
      </c>
      <c r="G52" s="270" t="s">
        <v>292</v>
      </c>
      <c r="H52" s="72" t="n">
        <f aca="false" ca="false" dt2D="false" dtr="false" t="normal">HEX2DEC(G52)</f>
        <v>79</v>
      </c>
      <c r="J52" s="1" t="n">
        <f aca="false" ca="false" dt2D="false" dtr="false" t="normal">(256-D52)*(256-H52)</f>
        <v>31329</v>
      </c>
      <c r="L52" s="0" t="n">
        <f aca="false" ca="false" dt2D="false" dtr="false" t="normal">T62*T62</f>
        <v>10.889999999999999</v>
      </c>
      <c r="M52" s="0" t="n">
        <f aca="false" ca="false" dt2D="false" dtr="false" t="normal">L52*3.6*0.5*1.2</f>
        <v>23.522399999999994</v>
      </c>
      <c r="N52" s="0" t="n">
        <f aca="false" ca="false" dt2D="false" dtr="false" t="normal">'КУ для 240 кГц '!E58</f>
        <v>23.41230572130232</v>
      </c>
      <c r="Q52" s="32" t="n">
        <f aca="false" ca="false" dt2D="false" dtr="false" t="normal">Q51+1</f>
        <v>15</v>
      </c>
      <c r="R52" s="0" t="n">
        <v>19</v>
      </c>
      <c r="S52" s="32" t="n">
        <f aca="false" ca="false" dt2D="false" dtr="false" t="normal">S51+1</f>
        <v>69</v>
      </c>
      <c r="T52" s="0" t="n">
        <v>3.8</v>
      </c>
      <c r="U52" s="32" t="n">
        <f aca="false" ca="false" dt2D="false" dtr="false" t="normal">U51+1</f>
        <v>123</v>
      </c>
      <c r="V52" s="0" t="n">
        <v>2.12</v>
      </c>
      <c r="W52" s="32" t="n">
        <f aca="false" ca="false" dt2D="false" dtr="false" t="normal">W51+1</f>
        <v>177</v>
      </c>
      <c r="X52" s="0" t="n">
        <v>1.48</v>
      </c>
      <c r="Y52" s="32" t="n">
        <f aca="false" ca="false" dt2D="false" dtr="false" t="normal">Y51+1</f>
        <v>231</v>
      </c>
      <c r="Z52" s="0" t="n">
        <v>1.12</v>
      </c>
    </row>
    <row outlineLevel="0" r="53">
      <c r="B53" s="269" t="n">
        <f aca="false" ca="false" dt2D="false" dtr="false" t="normal">B52+1</f>
        <v>50</v>
      </c>
      <c r="C53" s="269" t="s">
        <v>293</v>
      </c>
      <c r="D53" s="1" t="n">
        <f aca="false" ca="false" dt2D="false" dtr="false" t="normal">HEX2DEC(C53)</f>
        <v>78</v>
      </c>
      <c r="F53" s="269" t="n">
        <f aca="false" ca="false" dt2D="false" dtr="false" t="normal">B53</f>
        <v>50</v>
      </c>
      <c r="G53" s="270" t="s">
        <v>293</v>
      </c>
      <c r="H53" s="72" t="n">
        <f aca="false" ca="false" dt2D="false" dtr="false" t="normal">HEX2DEC(G53)</f>
        <v>78</v>
      </c>
      <c r="J53" s="1" t="n">
        <f aca="false" ca="false" dt2D="false" dtr="false" t="normal">(256-D53)*(256-H53)</f>
        <v>31684</v>
      </c>
      <c r="L53" s="0" t="n">
        <f aca="false" ca="false" dt2D="false" dtr="false" t="normal">T61*T61</f>
        <v>11.2225</v>
      </c>
      <c r="M53" s="0" t="n">
        <f aca="false" ca="false" dt2D="false" dtr="false" t="normal">L53*3.6*0.5*1.2</f>
        <v>24.2406</v>
      </c>
      <c r="N53" s="0" t="n">
        <f aca="false" ca="false" dt2D="false" dtr="false" t="normal">'КУ для 240 кГц '!E59</f>
        <v>24.012987169052376</v>
      </c>
      <c r="Q53" s="32" t="n">
        <f aca="false" ca="false" dt2D="false" dtr="false" t="normal">Q52+1</f>
        <v>16</v>
      </c>
      <c r="R53" s="0" t="n">
        <v>16.5</v>
      </c>
      <c r="S53" s="32" t="n">
        <f aca="false" ca="false" dt2D="false" dtr="false" t="normal">S52+1</f>
        <v>70</v>
      </c>
      <c r="T53" s="0" t="n">
        <v>3.75</v>
      </c>
      <c r="U53" s="32" t="n">
        <f aca="false" ca="false" dt2D="false" dtr="false" t="normal">U52+1</f>
        <v>124</v>
      </c>
      <c r="V53" s="0" t="n">
        <v>2.1</v>
      </c>
      <c r="W53" s="32" t="n">
        <f aca="false" ca="false" dt2D="false" dtr="false" t="normal">W52+1</f>
        <v>178</v>
      </c>
      <c r="X53" s="0" t="n">
        <v>1.47</v>
      </c>
      <c r="Y53" s="32" t="n">
        <f aca="false" ca="false" dt2D="false" dtr="false" t="normal">Y52+1</f>
        <v>232</v>
      </c>
      <c r="Z53" s="0" t="n">
        <v>1.11</v>
      </c>
    </row>
    <row outlineLevel="0" r="54">
      <c r="B54" s="269" t="n">
        <f aca="false" ca="false" dt2D="false" dtr="false" t="normal">B53+1</f>
        <v>51</v>
      </c>
      <c r="C54" s="269" t="s">
        <v>294</v>
      </c>
      <c r="D54" s="1" t="n">
        <f aca="false" ca="false" dt2D="false" dtr="false" t="normal">HEX2DEC(C54)</f>
        <v>77</v>
      </c>
      <c r="F54" s="269" t="n">
        <f aca="false" ca="false" dt2D="false" dtr="false" t="normal">B54</f>
        <v>51</v>
      </c>
      <c r="G54" s="270" t="s">
        <v>293</v>
      </c>
      <c r="H54" s="72" t="n">
        <f aca="false" ca="false" dt2D="false" dtr="false" t="normal">HEX2DEC(G54)</f>
        <v>78</v>
      </c>
      <c r="J54" s="1" t="n">
        <f aca="false" ca="false" dt2D="false" dtr="false" t="normal">(256-D54)*(256-H54)</f>
        <v>31862</v>
      </c>
      <c r="L54" s="0" t="n">
        <f aca="false" ca="false" dt2D="false" dtr="false" t="normal">T60*T61</f>
        <v>11.39</v>
      </c>
      <c r="M54" s="0" t="n">
        <f aca="false" ca="false" dt2D="false" dtr="false" t="normal">L54*3.6*0.5*1.2</f>
        <v>24.602400000000003</v>
      </c>
      <c r="N54" s="0" t="n">
        <f aca="false" ca="false" dt2D="false" dtr="false" t="normal">'КУ для 240 кГц '!E60</f>
        <v>24.61914917289127</v>
      </c>
      <c r="Q54" s="32" t="n">
        <f aca="false" ca="false" dt2D="false" dtr="false" t="normal">Q53+1</f>
        <v>17</v>
      </c>
      <c r="R54" s="0" t="n">
        <v>15.6</v>
      </c>
      <c r="S54" s="32" t="n">
        <f aca="false" ca="false" dt2D="false" dtr="false" t="normal">S53+1</f>
        <v>71</v>
      </c>
      <c r="T54" s="0" t="n">
        <v>3.7</v>
      </c>
      <c r="U54" s="32" t="n">
        <f aca="false" ca="false" dt2D="false" dtr="false" t="normal">U53+1</f>
        <v>125</v>
      </c>
      <c r="V54" s="0" t="n">
        <v>2.08</v>
      </c>
      <c r="W54" s="32" t="n">
        <f aca="false" ca="false" dt2D="false" dtr="false" t="normal">W53+1</f>
        <v>179</v>
      </c>
      <c r="X54" s="0" t="n">
        <v>1.46</v>
      </c>
      <c r="Y54" s="32" t="n">
        <f aca="false" ca="false" dt2D="false" dtr="false" t="normal">Y53+1</f>
        <v>233</v>
      </c>
      <c r="Z54" s="0" t="n">
        <v>1.11</v>
      </c>
    </row>
    <row outlineLevel="0" r="55">
      <c r="B55" s="269" t="n">
        <f aca="false" ca="false" dt2D="false" dtr="false" t="normal">B54+1</f>
        <v>52</v>
      </c>
      <c r="C55" s="269" t="s">
        <v>295</v>
      </c>
      <c r="D55" s="1" t="n">
        <f aca="false" ca="false" dt2D="false" dtr="false" t="normal">HEX2DEC(C55)</f>
        <v>76</v>
      </c>
      <c r="F55" s="269" t="n">
        <f aca="false" ca="false" dt2D="false" dtr="false" t="normal">B55</f>
        <v>52</v>
      </c>
      <c r="G55" s="270" t="s">
        <v>294</v>
      </c>
      <c r="H55" s="72" t="n">
        <f aca="false" ca="false" dt2D="false" dtr="false" t="normal">HEX2DEC(G55)</f>
        <v>77</v>
      </c>
      <c r="J55" s="1" t="n">
        <f aca="false" ca="false" dt2D="false" dtr="false" t="normal">(256-D55)*(256-H55)</f>
        <v>32220</v>
      </c>
      <c r="L55" s="0" t="n">
        <f aca="false" ca="false" dt2D="false" dtr="false" t="normal">T59*T60</f>
        <v>11.73</v>
      </c>
      <c r="M55" s="0" t="n">
        <f aca="false" ca="false" dt2D="false" dtr="false" t="normal">L55*3.6*0.5*1.2</f>
        <v>25.3368</v>
      </c>
      <c r="N55" s="0" t="n">
        <f aca="false" ca="false" dt2D="false" dtr="false" t="normal">'КУ для 240 кГц '!E61</f>
        <v>25.230831822002695</v>
      </c>
      <c r="Q55" s="32" t="n">
        <f aca="false" ca="false" dt2D="false" dtr="false" t="normal">Q54+1</f>
        <v>18</v>
      </c>
      <c r="R55" s="0" t="n">
        <v>15</v>
      </c>
      <c r="S55" s="32" t="n">
        <f aca="false" ca="false" dt2D="false" dtr="false" t="normal">S54+1</f>
        <v>72</v>
      </c>
      <c r="T55" s="0" t="n">
        <v>3.65</v>
      </c>
      <c r="U55" s="32" t="n">
        <f aca="false" ca="false" dt2D="false" dtr="false" t="normal">U54+1</f>
        <v>126</v>
      </c>
      <c r="V55" s="0" t="n">
        <v>2.06</v>
      </c>
      <c r="W55" s="32" t="n">
        <f aca="false" ca="false" dt2D="false" dtr="false" t="normal">W54+1</f>
        <v>180</v>
      </c>
      <c r="X55" s="0" t="n">
        <v>1.45</v>
      </c>
      <c r="Y55" s="32" t="n">
        <f aca="false" ca="false" dt2D="false" dtr="false" t="normal">Y54+1</f>
        <v>234</v>
      </c>
      <c r="Z55" s="0" t="n">
        <v>1.1</v>
      </c>
    </row>
    <row outlineLevel="0" r="56">
      <c r="B56" s="269" t="n">
        <f aca="false" ca="false" dt2D="false" dtr="false" t="normal">B55+1</f>
        <v>53</v>
      </c>
      <c r="C56" s="269" t="s">
        <v>296</v>
      </c>
      <c r="D56" s="1" t="n">
        <f aca="false" ca="false" dt2D="false" dtr="false" t="normal">HEX2DEC(C56)</f>
        <v>75</v>
      </c>
      <c r="F56" s="269" t="n">
        <f aca="false" ca="false" dt2D="false" dtr="false" t="normal">B56</f>
        <v>53</v>
      </c>
      <c r="G56" s="270" t="s">
        <v>295</v>
      </c>
      <c r="H56" s="72" t="n">
        <f aca="false" ca="false" dt2D="false" dtr="false" t="normal">HEX2DEC(G56)</f>
        <v>76</v>
      </c>
      <c r="J56" s="1" t="n">
        <f aca="false" ca="false" dt2D="false" dtr="false" t="normal">(256-D56)*(256-H56)</f>
        <v>32580</v>
      </c>
      <c r="L56" s="0" t="n">
        <f aca="false" ca="false" dt2D="false" dtr="false" t="normal">T58*T59</f>
        <v>12.075000000000001</v>
      </c>
      <c r="M56" s="0" t="n">
        <f aca="false" ca="false" dt2D="false" dtr="false" t="normal">L56*3.6*0.5*1.2</f>
        <v>26.082000000000004</v>
      </c>
      <c r="N56" s="0" t="n">
        <f aca="false" ca="false" dt2D="false" dtr="false" t="normal">'КУ для 240 кГц '!E62</f>
        <v>25.848075470979044</v>
      </c>
      <c r="Q56" s="32" t="n">
        <f aca="false" ca="false" dt2D="false" dtr="false" t="normal">Q55+1</f>
        <v>19</v>
      </c>
      <c r="R56" s="0" t="n">
        <v>14</v>
      </c>
      <c r="S56" s="32" t="n">
        <f aca="false" ca="false" dt2D="false" dtr="false" t="normal">S55+1</f>
        <v>73</v>
      </c>
      <c r="T56" s="0" t="n">
        <v>3.6</v>
      </c>
      <c r="U56" s="32" t="n">
        <f aca="false" ca="false" dt2D="false" dtr="false" t="normal">U55+1</f>
        <v>127</v>
      </c>
      <c r="V56" s="0" t="n">
        <v>2.04</v>
      </c>
      <c r="W56" s="32" t="n">
        <f aca="false" ca="false" dt2D="false" dtr="false" t="normal">W55+1</f>
        <v>181</v>
      </c>
      <c r="X56" s="0" t="n">
        <v>1.44</v>
      </c>
      <c r="Y56" s="32" t="n">
        <f aca="false" ca="false" dt2D="false" dtr="false" t="normal">Y55+1</f>
        <v>235</v>
      </c>
      <c r="Z56" s="0" t="n">
        <v>1.1</v>
      </c>
    </row>
    <row outlineLevel="0" r="57">
      <c r="B57" s="269" t="n">
        <f aca="false" ca="false" dt2D="false" dtr="false" t="normal">B56+1</f>
        <v>54</v>
      </c>
      <c r="C57" s="269" t="s">
        <v>296</v>
      </c>
      <c r="D57" s="1" t="n">
        <f aca="false" ca="false" dt2D="false" dtr="false" t="normal">HEX2DEC(C57)</f>
        <v>75</v>
      </c>
      <c r="F57" s="269" t="n">
        <f aca="false" ca="false" dt2D="false" dtr="false" t="normal">B57</f>
        <v>54</v>
      </c>
      <c r="G57" s="270" t="s">
        <v>296</v>
      </c>
      <c r="H57" s="72" t="n">
        <f aca="false" ca="false" dt2D="false" dtr="false" t="normal">HEX2DEC(G57)</f>
        <v>75</v>
      </c>
      <c r="J57" s="1" t="n">
        <f aca="false" ca="false" dt2D="false" dtr="false" t="normal">(256-D57)*(256-H57)</f>
        <v>32761</v>
      </c>
      <c r="L57" s="0" t="n">
        <f aca="false" ca="false" dt2D="false" dtr="false" t="normal">T58*T58</f>
        <v>12.25</v>
      </c>
      <c r="M57" s="0" t="n">
        <f aca="false" ca="false" dt2D="false" dtr="false" t="normal">L57*3.6*0.5*1.2</f>
        <v>26.46</v>
      </c>
      <c r="N57" s="0" t="n">
        <f aca="false" ca="false" dt2D="false" dtr="false" t="normal">'КУ для 240 кГц '!E63</f>
        <v>26.470920741481077</v>
      </c>
      <c r="Q57" s="32" t="n">
        <f aca="false" ca="false" dt2D="false" dtr="false" t="normal">Q56+1</f>
        <v>20</v>
      </c>
      <c r="R57" s="0" t="n">
        <v>13.5</v>
      </c>
      <c r="S57" s="32" t="n">
        <f aca="false" ca="false" dt2D="false" dtr="false" t="normal">S56+1</f>
        <v>74</v>
      </c>
      <c r="T57" s="0" t="n">
        <v>3.55</v>
      </c>
      <c r="U57" s="32" t="n">
        <f aca="false" ca="false" dt2D="false" dtr="false" t="normal">U56+1</f>
        <v>128</v>
      </c>
      <c r="V57" s="0" t="n">
        <v>2.02</v>
      </c>
      <c r="W57" s="32" t="n">
        <f aca="false" ca="false" dt2D="false" dtr="false" t="normal">W56+1</f>
        <v>182</v>
      </c>
      <c r="X57" s="0" t="n">
        <v>1.43</v>
      </c>
      <c r="Y57" s="32" t="n">
        <f aca="false" ca="false" dt2D="false" dtr="false" t="normal">Y56+1</f>
        <v>236</v>
      </c>
      <c r="Z57" s="0" t="n">
        <v>1.09</v>
      </c>
    </row>
    <row outlineLevel="0" r="58">
      <c r="B58" s="269" t="n">
        <f aca="false" ca="false" dt2D="false" dtr="false" t="normal">B57+1</f>
        <v>55</v>
      </c>
      <c r="C58" s="269" t="s">
        <v>297</v>
      </c>
      <c r="D58" s="1" t="n">
        <f aca="false" ca="false" dt2D="false" dtr="false" t="normal">HEX2DEC(C58)</f>
        <v>74</v>
      </c>
      <c r="F58" s="269" t="n">
        <f aca="false" ca="false" dt2D="false" dtr="false" t="normal">B58</f>
        <v>55</v>
      </c>
      <c r="G58" s="270" t="s">
        <v>297</v>
      </c>
      <c r="H58" s="72" t="n">
        <f aca="false" ca="false" dt2D="false" dtr="false" t="normal">HEX2DEC(G58)</f>
        <v>74</v>
      </c>
      <c r="J58" s="1" t="n">
        <f aca="false" ca="false" dt2D="false" dtr="false" t="normal">(256-D58)*(256-H58)</f>
        <v>33124</v>
      </c>
      <c r="L58" s="0" t="n">
        <f aca="false" ca="false" dt2D="false" dtr="false" t="normal">T57*T57</f>
        <v>12.6025</v>
      </c>
      <c r="M58" s="0" t="n">
        <f aca="false" ca="false" dt2D="false" dtr="false" t="normal">L58*3.6*0.5*1.2</f>
        <v>27.2214</v>
      </c>
      <c r="N58" s="0" t="n">
        <f aca="false" ca="false" dt2D="false" dtr="false" t="normal">'КУ для 240 кГц '!E64</f>
        <v>27.099408523907684</v>
      </c>
      <c r="Q58" s="32" t="n">
        <f aca="false" ca="false" dt2D="false" dtr="false" t="normal">Q57+1</f>
        <v>21</v>
      </c>
      <c r="R58" s="0" t="n">
        <v>13</v>
      </c>
      <c r="S58" s="32" t="n">
        <f aca="false" ca="false" dt2D="false" dtr="false" t="normal">S57+1</f>
        <v>75</v>
      </c>
      <c r="T58" s="0" t="n">
        <v>3.5</v>
      </c>
      <c r="U58" s="32" t="n">
        <f aca="false" ca="false" dt2D="false" dtr="false" t="normal">U57+1</f>
        <v>129</v>
      </c>
      <c r="V58" s="0" t="n">
        <v>2.01</v>
      </c>
      <c r="W58" s="32" t="n">
        <f aca="false" ca="false" dt2D="false" dtr="false" t="normal">W57+1</f>
        <v>183</v>
      </c>
      <c r="X58" s="0" t="n">
        <v>1.42</v>
      </c>
      <c r="Y58" s="32" t="n">
        <f aca="false" ca="false" dt2D="false" dtr="false" t="normal">Y57+1</f>
        <v>237</v>
      </c>
      <c r="Z58" s="0" t="n">
        <v>1.09</v>
      </c>
    </row>
    <row outlineLevel="0" r="59">
      <c r="B59" s="269" t="n">
        <f aca="false" ca="false" dt2D="false" dtr="false" t="normal">B58+1</f>
        <v>56</v>
      </c>
      <c r="C59" s="269" t="n">
        <v>49</v>
      </c>
      <c r="D59" s="1" t="n">
        <f aca="false" ca="false" dt2D="false" dtr="false" t="normal">HEX2DEC(C59)</f>
        <v>73</v>
      </c>
      <c r="F59" s="269" t="n">
        <f aca="false" ca="false" dt2D="false" dtr="false" t="normal">B59</f>
        <v>56</v>
      </c>
      <c r="G59" s="270" t="n">
        <v>49</v>
      </c>
      <c r="H59" s="72" t="n">
        <f aca="false" ca="false" dt2D="false" dtr="false" t="normal">HEX2DEC(G59)</f>
        <v>73</v>
      </c>
      <c r="J59" s="1" t="n">
        <f aca="false" ca="false" dt2D="false" dtr="false" t="normal">(256-D59)*(256-H59)</f>
        <v>33489</v>
      </c>
      <c r="L59" s="0" t="n">
        <f aca="false" ca="false" dt2D="false" dtr="false" t="normal">T56*T56</f>
        <v>12.96</v>
      </c>
      <c r="M59" s="0" t="n">
        <f aca="false" ca="false" dt2D="false" dtr="false" t="normal">L59*3.6*0.5*1.2</f>
        <v>27.993600000000004</v>
      </c>
      <c r="N59" s="0" t="n">
        <f aca="false" ca="false" dt2D="false" dtr="false" t="normal">'КУ для 240 кГц '!E65</f>
        <v>27.7335799790754</v>
      </c>
      <c r="Q59" s="32" t="n">
        <f aca="false" ca="false" dt2D="false" dtr="false" t="normal">Q58+1</f>
        <v>22</v>
      </c>
      <c r="R59" s="0" t="n">
        <v>12.3</v>
      </c>
      <c r="S59" s="32" t="n">
        <f aca="false" ca="false" dt2D="false" dtr="false" t="normal">S58+1</f>
        <v>76</v>
      </c>
      <c r="T59" s="0" t="n">
        <v>3.45</v>
      </c>
      <c r="U59" s="32" t="n">
        <f aca="false" ca="false" dt2D="false" dtr="false" t="normal">U58+1</f>
        <v>130</v>
      </c>
      <c r="V59" s="0" t="n">
        <v>2</v>
      </c>
      <c r="W59" s="32" t="n">
        <f aca="false" ca="false" dt2D="false" dtr="false" t="normal">W58+1</f>
        <v>184</v>
      </c>
      <c r="X59" s="0" t="n">
        <v>1.41</v>
      </c>
      <c r="Y59" s="32" t="n">
        <f aca="false" ca="false" dt2D="false" dtr="false" t="normal">Y58+1</f>
        <v>238</v>
      </c>
      <c r="Z59" s="0" t="n">
        <v>1.08</v>
      </c>
    </row>
    <row outlineLevel="0" r="60">
      <c r="B60" s="269" t="n">
        <f aca="false" ca="false" dt2D="false" dtr="false" t="normal">B59+1</f>
        <v>57</v>
      </c>
      <c r="C60" s="269" t="n">
        <v>48</v>
      </c>
      <c r="D60" s="1" t="n">
        <f aca="false" ca="false" dt2D="false" dtr="false" t="normal">HEX2DEC(C60)</f>
        <v>72</v>
      </c>
      <c r="F60" s="269" t="n">
        <f aca="false" ca="false" dt2D="false" dtr="false" t="normal">B60</f>
        <v>57</v>
      </c>
      <c r="G60" s="270" t="n">
        <v>49</v>
      </c>
      <c r="H60" s="72" t="n">
        <f aca="false" ca="false" dt2D="false" dtr="false" t="normal">HEX2DEC(G60)</f>
        <v>73</v>
      </c>
      <c r="J60" s="1" t="n">
        <f aca="false" ca="false" dt2D="false" dtr="false" t="normal">(256-D60)*(256-H60)</f>
        <v>33672</v>
      </c>
      <c r="L60" s="0" t="n">
        <f aca="false" ca="false" dt2D="false" dtr="false" t="normal">T55*T56</f>
        <v>13.14</v>
      </c>
      <c r="M60" s="0" t="n">
        <f aca="false" ca="false" dt2D="false" dtr="false" t="normal">L60*3.6*0.5*1.2</f>
        <v>28.3824</v>
      </c>
      <c r="N60" s="0" t="n">
        <f aca="false" ca="false" dt2D="false" dtr="false" t="normal">'КУ для 240 кГц '!E66</f>
        <v>28.373476539908417</v>
      </c>
      <c r="Q60" s="32" t="n">
        <f aca="false" ca="false" dt2D="false" dtr="false" t="normal">Q59+1</f>
        <v>23</v>
      </c>
      <c r="R60" s="0" t="n">
        <v>12</v>
      </c>
      <c r="S60" s="32" t="n">
        <f aca="false" ca="false" dt2D="false" dtr="false" t="normal">S59+1</f>
        <v>77</v>
      </c>
      <c r="T60" s="0" t="n">
        <v>3.4</v>
      </c>
      <c r="U60" s="32" t="n">
        <f aca="false" ca="false" dt2D="false" dtr="false" t="normal">U59+1</f>
        <v>131</v>
      </c>
      <c r="V60" s="0" t="n">
        <v>1.99</v>
      </c>
      <c r="W60" s="32" t="n">
        <f aca="false" ca="false" dt2D="false" dtr="false" t="normal">W59+1</f>
        <v>185</v>
      </c>
      <c r="X60" s="0" t="n">
        <v>1.4</v>
      </c>
      <c r="Y60" s="32" t="n">
        <f aca="false" ca="false" dt2D="false" dtr="false" t="normal">Y59+1</f>
        <v>239</v>
      </c>
      <c r="Z60" s="0" t="n">
        <v>1.08</v>
      </c>
    </row>
    <row outlineLevel="0" r="61">
      <c r="B61" s="269" t="n">
        <f aca="false" ca="false" dt2D="false" dtr="false" t="normal">B60+1</f>
        <v>58</v>
      </c>
      <c r="C61" s="269" t="n">
        <v>47</v>
      </c>
      <c r="D61" s="1" t="n">
        <f aca="false" ca="false" dt2D="false" dtr="false" t="normal">HEX2DEC(C61)</f>
        <v>71</v>
      </c>
      <c r="F61" s="269" t="n">
        <f aca="false" ca="false" dt2D="false" dtr="false" t="normal">B61</f>
        <v>58</v>
      </c>
      <c r="G61" s="270" t="n">
        <v>48</v>
      </c>
      <c r="H61" s="72" t="n">
        <f aca="false" ca="false" dt2D="false" dtr="false" t="normal">HEX2DEC(G61)</f>
        <v>72</v>
      </c>
      <c r="J61" s="1" t="n">
        <f aca="false" ca="false" dt2D="false" dtr="false" t="normal">(256-D61)*(256-H61)</f>
        <v>34040</v>
      </c>
      <c r="L61" s="0" t="n">
        <f aca="false" ca="false" dt2D="false" dtr="false" t="normal">T54*T55</f>
        <v>13.505</v>
      </c>
      <c r="M61" s="0" t="n">
        <f aca="false" ca="false" dt2D="false" dtr="false" t="normal">L61*3.6*0.5*1.2</f>
        <v>29.1708</v>
      </c>
      <c r="N61" s="0" t="n">
        <f aca="false" ca="false" dt2D="false" dtr="false" t="normal">'КУ для 240 кГц '!E67</f>
        <v>29.019139913138474</v>
      </c>
      <c r="Q61" s="32" t="n">
        <f aca="false" ca="false" dt2D="false" dtr="false" t="normal">Q60+1</f>
        <v>24</v>
      </c>
      <c r="R61" s="0" t="n">
        <v>11.2</v>
      </c>
      <c r="S61" s="32" t="n">
        <f aca="false" ca="false" dt2D="false" dtr="false" t="normal">S60+1</f>
        <v>78</v>
      </c>
      <c r="T61" s="0" t="n">
        <v>3.35</v>
      </c>
      <c r="U61" s="32" t="n">
        <f aca="false" ca="false" dt2D="false" dtr="false" t="normal">U60+1</f>
        <v>132</v>
      </c>
      <c r="V61" s="0" t="n">
        <v>1.97</v>
      </c>
      <c r="W61" s="32" t="n">
        <f aca="false" ca="false" dt2D="false" dtr="false" t="normal">W60+1</f>
        <v>186</v>
      </c>
      <c r="X61" s="0" t="n">
        <v>1.4</v>
      </c>
      <c r="Y61" s="32" t="n">
        <f aca="false" ca="false" dt2D="false" dtr="false" t="normal">Y60+1</f>
        <v>240</v>
      </c>
      <c r="Z61" s="0" t="n">
        <v>1.07</v>
      </c>
    </row>
    <row outlineLevel="0" r="62">
      <c r="B62" s="269" t="n">
        <f aca="false" ca="false" dt2D="false" dtr="false" t="normal">B61+1</f>
        <v>59</v>
      </c>
      <c r="C62" s="269" t="n">
        <v>46</v>
      </c>
      <c r="D62" s="1" t="n">
        <f aca="false" ca="false" dt2D="false" dtr="false" t="normal">HEX2DEC(C62)</f>
        <v>70</v>
      </c>
      <c r="F62" s="269" t="n">
        <f aca="false" ca="false" dt2D="false" dtr="false" t="normal">B62</f>
        <v>59</v>
      </c>
      <c r="G62" s="270" t="n">
        <v>48</v>
      </c>
      <c r="H62" s="72" t="n">
        <f aca="false" ca="false" dt2D="false" dtr="false" t="normal">HEX2DEC(G62)</f>
        <v>72</v>
      </c>
      <c r="J62" s="1" t="n">
        <f aca="false" ca="false" dt2D="false" dtr="false" t="normal">(256-D62)*(256-H62)</f>
        <v>34224</v>
      </c>
      <c r="L62" s="0" t="n">
        <f aca="false" ca="false" dt2D="false" dtr="false" t="normal">T53*T55</f>
        <v>13.6875</v>
      </c>
      <c r="M62" s="0" t="n">
        <f aca="false" ca="false" dt2D="false" dtr="false" t="normal">L62*3.6*0.5*1.2</f>
        <v>29.564999999999998</v>
      </c>
      <c r="N62" s="0" t="n">
        <f aca="false" ca="false" dt2D="false" dtr="false" t="normal">'КУ для 240 кГц '!E68</f>
        <v>29.670612081015165</v>
      </c>
      <c r="Q62" s="32" t="n">
        <f aca="false" ca="false" dt2D="false" dtr="false" t="normal">Q61+1</f>
        <v>25</v>
      </c>
      <c r="R62" s="0" t="n">
        <v>11</v>
      </c>
      <c r="S62" s="32" t="n">
        <f aca="false" ca="false" dt2D="false" dtr="false" t="normal">S61+1</f>
        <v>79</v>
      </c>
      <c r="T62" s="0" t="n">
        <v>3.3</v>
      </c>
      <c r="U62" s="32" t="n">
        <f aca="false" ca="false" dt2D="false" dtr="false" t="normal">U61+1</f>
        <v>133</v>
      </c>
      <c r="V62" s="0" t="n">
        <v>1.95</v>
      </c>
      <c r="W62" s="32" t="n">
        <f aca="false" ca="false" dt2D="false" dtr="false" t="normal">W61+1</f>
        <v>187</v>
      </c>
      <c r="X62" s="0" t="n">
        <v>1.39</v>
      </c>
      <c r="Y62" s="32" t="n">
        <f aca="false" ca="false" dt2D="false" dtr="false" t="normal">Y61+1</f>
        <v>241</v>
      </c>
      <c r="Z62" s="0" t="n">
        <v>1.07</v>
      </c>
    </row>
    <row outlineLevel="0" r="63">
      <c r="B63" s="269" t="n">
        <f aca="false" ca="false" dt2D="false" dtr="false" t="normal">B62+1</f>
        <v>60</v>
      </c>
      <c r="C63" s="269" t="n">
        <v>46</v>
      </c>
      <c r="D63" s="1" t="n">
        <f aca="false" ca="false" dt2D="false" dtr="false" t="normal">HEX2DEC(C63)</f>
        <v>70</v>
      </c>
      <c r="F63" s="269" t="n">
        <f aca="false" ca="false" dt2D="false" dtr="false" t="normal">B63</f>
        <v>60</v>
      </c>
      <c r="G63" s="270" t="n">
        <v>46</v>
      </c>
      <c r="H63" s="72" t="n">
        <f aca="false" ca="false" dt2D="false" dtr="false" t="normal">HEX2DEC(G63)</f>
        <v>70</v>
      </c>
      <c r="J63" s="1" t="n">
        <f aca="false" ca="false" dt2D="false" dtr="false" t="normal">(256-D63)*(256-H63)</f>
        <v>34596</v>
      </c>
      <c r="L63" s="0" t="n">
        <f aca="false" ca="false" dt2D="false" dtr="false" t="normal">T53*T53</f>
        <v>14.0625</v>
      </c>
      <c r="M63" s="0" t="n">
        <f aca="false" ca="false" dt2D="false" dtr="false" t="normal">L63*3.6*0.5*1.2</f>
        <v>30.375</v>
      </c>
      <c r="N63" s="0" t="n">
        <f aca="false" ca="false" dt2D="false" dtr="false" t="normal">'КУ для 240 кГц '!E69</f>
        <v>30.32793530302642</v>
      </c>
      <c r="Q63" s="32" t="n">
        <f aca="false" ca="false" dt2D="false" dtr="false" t="normal">Q62+1</f>
        <v>26</v>
      </c>
      <c r="R63" s="0" t="n">
        <v>10.3</v>
      </c>
      <c r="S63" s="32" t="n">
        <f aca="false" ca="false" dt2D="false" dtr="false" t="normal">S62+1</f>
        <v>80</v>
      </c>
      <c r="T63" s="0" t="n">
        <v>3.25</v>
      </c>
      <c r="U63" s="32" t="n">
        <f aca="false" ca="false" dt2D="false" dtr="false" t="normal">U62+1</f>
        <v>134</v>
      </c>
      <c r="V63" s="0" t="n">
        <v>1.93</v>
      </c>
      <c r="W63" s="32" t="n">
        <f aca="false" ca="false" dt2D="false" dtr="false" t="normal">W62+1</f>
        <v>188</v>
      </c>
      <c r="X63" s="0" t="n">
        <v>1.38</v>
      </c>
      <c r="Y63" s="32" t="n">
        <f aca="false" ca="false" dt2D="false" dtr="false" t="normal">Y62+1</f>
        <v>242</v>
      </c>
      <c r="Z63" s="0" t="n">
        <v>1.06</v>
      </c>
    </row>
    <row outlineLevel="0" r="64">
      <c r="B64" s="269" t="n">
        <f aca="false" ca="false" dt2D="false" dtr="false" t="normal">B63+1</f>
        <v>61</v>
      </c>
      <c r="C64" s="269" t="n">
        <v>45</v>
      </c>
      <c r="D64" s="1" t="n">
        <f aca="false" ca="false" dt2D="false" dtr="false" t="normal">HEX2DEC(C64)</f>
        <v>69</v>
      </c>
      <c r="F64" s="269" t="n">
        <f aca="false" ca="false" dt2D="false" dtr="false" t="normal">B64</f>
        <v>61</v>
      </c>
      <c r="G64" s="270" t="n">
        <v>46</v>
      </c>
      <c r="H64" s="72" t="n">
        <f aca="false" ca="false" dt2D="false" dtr="false" t="normal">HEX2DEC(G64)</f>
        <v>70</v>
      </c>
      <c r="J64" s="1" t="n">
        <f aca="false" ca="false" dt2D="false" dtr="false" t="normal">(256-D64)*(256-H64)</f>
        <v>34782</v>
      </c>
      <c r="L64" s="0" t="n">
        <f aca="false" ca="false" dt2D="false" dtr="false" t="normal">T52*T53</f>
        <v>14.25</v>
      </c>
      <c r="M64" s="0" t="n">
        <f aca="false" ca="false" dt2D="false" dtr="false" t="normal">L64*3.6*0.5*1.2</f>
        <v>30.78</v>
      </c>
      <c r="N64" s="0" t="n">
        <f aca="false" ca="false" dt2D="false" dtr="false" t="normal">'КУ для 240 кГц '!E70</f>
        <v>30.991152117629596</v>
      </c>
      <c r="Q64" s="32" t="n">
        <f aca="false" ca="false" dt2D="false" dtr="false" t="normal">Q63+1</f>
        <v>27</v>
      </c>
      <c r="R64" s="0" t="n">
        <v>10</v>
      </c>
      <c r="S64" s="32" t="n">
        <f aca="false" ca="false" dt2D="false" dtr="false" t="normal">S63+1</f>
        <v>81</v>
      </c>
      <c r="T64" s="0" t="n">
        <v>3.2</v>
      </c>
      <c r="U64" s="32" t="n">
        <f aca="false" ca="false" dt2D="false" dtr="false" t="normal">U63+1</f>
        <v>135</v>
      </c>
      <c r="V64" s="0" t="n">
        <v>1.92</v>
      </c>
      <c r="W64" s="32" t="n">
        <f aca="false" ca="false" dt2D="false" dtr="false" t="normal">W63+1</f>
        <v>189</v>
      </c>
      <c r="X64" s="0" t="n">
        <v>1.37</v>
      </c>
      <c r="Y64" s="32" t="n">
        <f aca="false" ca="false" dt2D="false" dtr="false" t="normal">Y63+1</f>
        <v>243</v>
      </c>
      <c r="Z64" s="0" t="n">
        <v>1.06</v>
      </c>
    </row>
    <row outlineLevel="0" r="65">
      <c r="B65" s="269" t="n">
        <f aca="false" ca="false" dt2D="false" dtr="false" t="normal">B64+1</f>
        <v>62</v>
      </c>
      <c r="C65" s="269" t="n">
        <v>44</v>
      </c>
      <c r="D65" s="1" t="n">
        <f aca="false" ca="false" dt2D="false" dtr="false" t="normal">HEX2DEC(C65)</f>
        <v>68</v>
      </c>
      <c r="F65" s="269" t="n">
        <f aca="false" ca="false" dt2D="false" dtr="false" t="normal">B65</f>
        <v>62</v>
      </c>
      <c r="G65" s="270" t="n">
        <v>45</v>
      </c>
      <c r="H65" s="72" t="n">
        <f aca="false" ca="false" dt2D="false" dtr="false" t="normal">HEX2DEC(G65)</f>
        <v>69</v>
      </c>
      <c r="J65" s="1" t="n">
        <f aca="false" ca="false" dt2D="false" dtr="false" t="normal">(256-D65)*(256-H65)</f>
        <v>35156</v>
      </c>
      <c r="L65" s="0" t="n">
        <f aca="false" ca="false" dt2D="false" dtr="false" t="normal">T51*T52</f>
        <v>14.629999999999999</v>
      </c>
      <c r="M65" s="0" t="n">
        <f aca="false" ca="false" dt2D="false" dtr="false" t="normal">L65*3.6*0.5*1.2</f>
        <v>31.6008</v>
      </c>
      <c r="N65" s="0" t="n">
        <f aca="false" ca="false" dt2D="false" dtr="false" t="normal">'КУ для 240 кГц '!E71</f>
        <v>31.660305343992462</v>
      </c>
      <c r="Q65" s="32" t="n">
        <f aca="false" ca="false" dt2D="false" dtr="false" t="normal">Q64+1</f>
        <v>28</v>
      </c>
      <c r="R65" s="0" t="n">
        <v>9.5</v>
      </c>
      <c r="S65" s="32" t="n">
        <f aca="false" ca="false" dt2D="false" dtr="false" t="normal">S64+1</f>
        <v>82</v>
      </c>
      <c r="T65" s="0" t="n">
        <v>3.15</v>
      </c>
      <c r="U65" s="32" t="n">
        <f aca="false" ca="false" dt2D="false" dtr="false" t="normal">U64+1</f>
        <v>136</v>
      </c>
      <c r="V65" s="0" t="n">
        <v>1.9</v>
      </c>
      <c r="W65" s="32" t="n">
        <f aca="false" ca="false" dt2D="false" dtr="false" t="normal">W64+1</f>
        <v>190</v>
      </c>
      <c r="X65" s="0" t="n">
        <v>1.36</v>
      </c>
      <c r="Y65" s="32" t="n">
        <f aca="false" ca="false" dt2D="false" dtr="false" t="normal">Y64+1</f>
        <v>244</v>
      </c>
      <c r="Z65" s="0" t="n">
        <v>1.06</v>
      </c>
    </row>
    <row outlineLevel="0" r="66">
      <c r="B66" s="269" t="n">
        <f aca="false" ca="false" dt2D="false" dtr="false" t="normal">B65+1</f>
        <v>63</v>
      </c>
      <c r="C66" s="269" t="n">
        <v>43</v>
      </c>
      <c r="D66" s="1" t="n">
        <f aca="false" ca="false" dt2D="false" dtr="false" t="normal">HEX2DEC(C66)</f>
        <v>67</v>
      </c>
      <c r="F66" s="269" t="n">
        <f aca="false" ca="false" dt2D="false" dtr="false" t="normal">B66</f>
        <v>63</v>
      </c>
      <c r="G66" s="270" t="n">
        <v>44</v>
      </c>
      <c r="H66" s="72" t="n">
        <f aca="false" ca="false" dt2D="false" dtr="false" t="normal">HEX2DEC(G66)</f>
        <v>68</v>
      </c>
      <c r="J66" s="1" t="n">
        <f aca="false" ca="false" dt2D="false" dtr="false" t="normal">(256-D66)*(256-H66)</f>
        <v>35532</v>
      </c>
      <c r="L66" s="0" t="n">
        <f aca="false" ca="false" dt2D="false" dtr="false" t="normal">T50*T51</f>
        <v>15.015</v>
      </c>
      <c r="M66" s="0" t="n">
        <f aca="false" ca="false" dt2D="false" dtr="false" t="normal">L66*3.6*0.5*1.2</f>
        <v>32.4324</v>
      </c>
      <c r="N66" s="0" t="n">
        <f aca="false" ca="false" dt2D="false" dtr="false" t="normal">'КУ для 240 кГц '!E72</f>
        <v>32.33543808374534</v>
      </c>
      <c r="Q66" s="32" t="n">
        <f aca="false" ca="false" dt2D="false" dtr="false" t="normal">Q65+1</f>
        <v>29</v>
      </c>
      <c r="R66" s="0" t="n">
        <v>9.3</v>
      </c>
      <c r="S66" s="32" t="n">
        <f aca="false" ca="false" dt2D="false" dtr="false" t="normal">S65+1</f>
        <v>83</v>
      </c>
      <c r="T66" s="0" t="n">
        <v>3.1</v>
      </c>
      <c r="U66" s="32" t="n">
        <f aca="false" ca="false" dt2D="false" dtr="false" t="normal">U65+1</f>
        <v>137</v>
      </c>
      <c r="V66" s="0" t="n">
        <v>1.89</v>
      </c>
      <c r="W66" s="32" t="n">
        <f aca="false" ca="false" dt2D="false" dtr="false" t="normal">W65+1</f>
        <v>191</v>
      </c>
      <c r="X66" s="0" t="n">
        <v>1.36</v>
      </c>
      <c r="Y66" s="32" t="n">
        <f aca="false" ca="false" dt2D="false" dtr="false" t="normal">Y65+1</f>
        <v>245</v>
      </c>
      <c r="Z66" s="0" t="n">
        <v>1.05</v>
      </c>
    </row>
    <row outlineLevel="0" r="67">
      <c r="B67" s="269" t="n">
        <f aca="false" ca="false" dt2D="false" dtr="false" t="normal">B66+1</f>
        <v>64</v>
      </c>
      <c r="C67" s="269" t="n">
        <v>42</v>
      </c>
      <c r="D67" s="1" t="n">
        <f aca="false" ca="false" dt2D="false" dtr="false" t="normal">HEX2DEC(C67)</f>
        <v>66</v>
      </c>
      <c r="F67" s="269" t="n">
        <f aca="false" ca="false" dt2D="false" dtr="false" t="normal">B67</f>
        <v>64</v>
      </c>
      <c r="G67" s="270" t="n">
        <v>43</v>
      </c>
      <c r="H67" s="72" t="n">
        <f aca="false" ca="false" dt2D="false" dtr="false" t="normal">HEX2DEC(G67)</f>
        <v>67</v>
      </c>
      <c r="J67" s="1" t="n">
        <f aca="false" ca="false" dt2D="false" dtr="false" t="normal">(256-D67)*(256-H67)</f>
        <v>35910</v>
      </c>
      <c r="L67" s="0" t="n">
        <f aca="false" ca="false" dt2D="false" dtr="false" t="normal">T49*T50</f>
        <v>15.405000000000001</v>
      </c>
      <c r="M67" s="0" t="n">
        <f aca="false" ca="false" dt2D="false" dtr="false" t="normal">L67*3.6*0.5*1.2</f>
        <v>33.2748</v>
      </c>
      <c r="N67" s="0" t="n">
        <f aca="false" ca="false" dt2D="false" dtr="false" t="normal">'КУ для 240 кГц '!E73</f>
        <v>33.01659372274325</v>
      </c>
      <c r="Q67" s="32" t="n">
        <f aca="false" ca="false" dt2D="false" dtr="false" t="normal">Q66+1</f>
        <v>30</v>
      </c>
      <c r="R67" s="0" t="n">
        <v>9</v>
      </c>
      <c r="S67" s="32" t="n">
        <f aca="false" ca="false" dt2D="false" dtr="false" t="normal">S66+1</f>
        <v>84</v>
      </c>
      <c r="T67" s="0" t="n">
        <v>3.05</v>
      </c>
      <c r="U67" s="32" t="n">
        <f aca="false" ca="false" dt2D="false" dtr="false" t="normal">U66+1</f>
        <v>138</v>
      </c>
      <c r="V67" s="0" t="n">
        <v>1.88</v>
      </c>
      <c r="W67" s="32" t="n">
        <f aca="false" ca="false" dt2D="false" dtr="false" t="normal">W66+1</f>
        <v>192</v>
      </c>
      <c r="X67" s="0" t="n">
        <v>1.35</v>
      </c>
      <c r="Y67" s="32" t="n">
        <f aca="false" ca="false" dt2D="false" dtr="false" t="normal">Y66+1</f>
        <v>246</v>
      </c>
      <c r="Z67" s="0" t="n">
        <v>1.05</v>
      </c>
    </row>
    <row outlineLevel="0" r="68">
      <c r="B68" s="269" t="n">
        <f aca="false" ca="false" dt2D="false" dtr="false" t="normal">B67+1</f>
        <v>65</v>
      </c>
      <c r="C68" s="269" t="n">
        <v>42</v>
      </c>
      <c r="D68" s="1" t="n">
        <f aca="false" ca="false" dt2D="false" dtr="false" t="normal">HEX2DEC(C68)</f>
        <v>66</v>
      </c>
      <c r="F68" s="269" t="n">
        <f aca="false" ca="false" dt2D="false" dtr="false" t="normal">B68</f>
        <v>65</v>
      </c>
      <c r="G68" s="270" t="n">
        <v>42</v>
      </c>
      <c r="H68" s="72" t="n">
        <f aca="false" ca="false" dt2D="false" dtr="false" t="normal">HEX2DEC(G68)</f>
        <v>66</v>
      </c>
      <c r="J68" s="1" t="n">
        <f aca="false" ca="false" dt2D="false" dtr="false" t="normal">(256-D68)*(256-H68)</f>
        <v>36100</v>
      </c>
      <c r="L68" s="0" t="n">
        <f aca="false" ca="false" dt2D="false" dtr="false" t="normal">T49*T49</f>
        <v>15.602500000000001</v>
      </c>
      <c r="M68" s="0" t="n">
        <f aca="false" ca="false" dt2D="false" dtr="false" t="normal">L68*3.6*0.5*1.2</f>
        <v>33.7014</v>
      </c>
      <c r="N68" s="0" t="n">
        <f aca="false" ca="false" dt2D="false" dtr="false" t="normal">'КУ для 240 кГц '!E74</f>
        <v>33.70381593283894</v>
      </c>
      <c r="Q68" s="32" t="n">
        <f aca="false" ca="false" dt2D="false" dtr="false" t="normal">Q67+1</f>
        <v>31</v>
      </c>
      <c r="R68" s="0" t="n">
        <v>8.5</v>
      </c>
      <c r="S68" s="32" t="n">
        <f aca="false" ca="false" dt2D="false" dtr="false" t="normal">S67+1</f>
        <v>85</v>
      </c>
      <c r="T68" s="0" t="n">
        <v>3</v>
      </c>
      <c r="U68" s="32" t="n">
        <f aca="false" ca="false" dt2D="false" dtr="false" t="normal">U67+1</f>
        <v>139</v>
      </c>
      <c r="V68" s="0" t="n">
        <v>1.87</v>
      </c>
      <c r="W68" s="32" t="n">
        <f aca="false" ca="false" dt2D="false" dtr="false" t="normal">W67+1</f>
        <v>193</v>
      </c>
      <c r="X68" s="0" t="n">
        <v>1.34</v>
      </c>
      <c r="Y68" s="32" t="n">
        <f aca="false" ca="false" dt2D="false" dtr="false" t="normal">Y67+1</f>
        <v>247</v>
      </c>
      <c r="Z68" s="0" t="n">
        <v>1.04</v>
      </c>
    </row>
    <row outlineLevel="0" r="69">
      <c r="B69" s="269" t="n">
        <f aca="false" ca="false" dt2D="false" dtr="false" t="normal">B68+1</f>
        <v>66</v>
      </c>
      <c r="C69" s="269" t="n">
        <v>41</v>
      </c>
      <c r="D69" s="1" t="n">
        <f aca="false" ca="false" dt2D="false" dtr="false" t="normal">HEX2DEC(C69)</f>
        <v>65</v>
      </c>
      <c r="F69" s="269" t="n">
        <f aca="false" ca="false" dt2D="false" dtr="false" t="normal">B69</f>
        <v>66</v>
      </c>
      <c r="G69" s="270" t="n">
        <v>41</v>
      </c>
      <c r="H69" s="72" t="n">
        <f aca="false" ca="false" dt2D="false" dtr="false" t="normal">HEX2DEC(G69)</f>
        <v>65</v>
      </c>
      <c r="J69" s="1" t="n">
        <f aca="false" ca="false" dt2D="false" dtr="false" t="normal">(256-D69)*(256-H69)</f>
        <v>36481</v>
      </c>
      <c r="L69" s="0" t="n">
        <f aca="false" ca="false" dt2D="false" dtr="false" t="normal">T48*T48</f>
        <v>15.760900000000001</v>
      </c>
      <c r="M69" s="0" t="n">
        <f aca="false" ca="false" dt2D="false" dtr="false" t="normal">L69*3.6*0.5*1.2</f>
        <v>34.043544</v>
      </c>
      <c r="N69" s="0" t="n">
        <f aca="false" ca="false" dt2D="false" dtr="false" t="normal">'КУ для 240 кГц '!E75</f>
        <v>34.39714867366645</v>
      </c>
      <c r="Q69" s="32" t="n">
        <f aca="false" ca="false" dt2D="false" dtr="false" t="normal">Q68+1</f>
        <v>32</v>
      </c>
      <c r="R69" s="0" t="n">
        <v>8.1</v>
      </c>
      <c r="S69" s="32" t="n">
        <f aca="false" ca="false" dt2D="false" dtr="false" t="normal">S68+1</f>
        <v>86</v>
      </c>
      <c r="T69" s="0" t="n">
        <v>2.95</v>
      </c>
      <c r="U69" s="32" t="n">
        <f aca="false" ca="false" dt2D="false" dtr="false" t="normal">U68+1</f>
        <v>140</v>
      </c>
      <c r="V69" s="0" t="n">
        <v>1.85</v>
      </c>
      <c r="W69" s="32" t="n">
        <f aca="false" ca="false" dt2D="false" dtr="false" t="normal">W68+1</f>
        <v>194</v>
      </c>
      <c r="X69" s="0" t="n">
        <v>1.34</v>
      </c>
      <c r="Y69" s="32" t="n">
        <f aca="false" ca="false" dt2D="false" dtr="false" t="normal">Y68+1</f>
        <v>248</v>
      </c>
      <c r="Z69" s="0" t="n">
        <v>1.04</v>
      </c>
    </row>
    <row outlineLevel="0" r="70">
      <c r="B70" s="269" t="n">
        <f aca="false" ca="false" dt2D="false" dtr="false" t="normal">B69+1</f>
        <v>67</v>
      </c>
      <c r="C70" s="269" t="n">
        <v>41</v>
      </c>
      <c r="D70" s="1" t="n">
        <f aca="false" ca="false" dt2D="false" dtr="false" t="normal">HEX2DEC(C70)</f>
        <v>65</v>
      </c>
      <c r="F70" s="269" t="n">
        <f aca="false" ca="false" dt2D="false" dtr="false" t="normal">B70</f>
        <v>67</v>
      </c>
      <c r="G70" s="270" t="n">
        <v>40</v>
      </c>
      <c r="H70" s="72" t="n">
        <f aca="false" ca="false" dt2D="false" dtr="false" t="normal">HEX2DEC(G70)</f>
        <v>64</v>
      </c>
      <c r="J70" s="1" t="n">
        <f aca="false" ca="false" dt2D="false" dtr="false" t="normal">(256-D70)*(256-H70)</f>
        <v>36672</v>
      </c>
      <c r="L70" s="0" t="n">
        <f aca="false" ca="false" dt2D="false" dtr="false" t="normal">T48*T47</f>
        <v>15.88</v>
      </c>
      <c r="M70" s="0" t="n">
        <f aca="false" ca="false" dt2D="false" dtr="false" t="normal">L70*3.6*0.5*1.2</f>
        <v>34.3008</v>
      </c>
      <c r="N70" s="0" t="n">
        <f aca="false" ca="false" dt2D="false" dtr="false" t="normal">'КУ для 240 кГц '!E76</f>
        <v>35.09663619443552</v>
      </c>
      <c r="Q70" s="32" t="n">
        <f aca="false" ca="false" dt2D="false" dtr="false" t="normal">Q69+1</f>
        <v>33</v>
      </c>
      <c r="R70" s="0" t="n">
        <v>7.8</v>
      </c>
      <c r="S70" s="32" t="n">
        <f aca="false" ca="false" dt2D="false" dtr="false" t="normal">S69+1</f>
        <v>87</v>
      </c>
      <c r="T70" s="0" t="n">
        <v>2.9</v>
      </c>
      <c r="U70" s="32" t="n">
        <f aca="false" ca="false" dt2D="false" dtr="false" t="normal">U69+1</f>
        <v>141</v>
      </c>
      <c r="V70" s="0" t="n">
        <v>1.83</v>
      </c>
      <c r="W70" s="32" t="n">
        <f aca="false" ca="false" dt2D="false" dtr="false" t="normal">W69+1</f>
        <v>195</v>
      </c>
      <c r="X70" s="0" t="n">
        <v>1.33</v>
      </c>
      <c r="Y70" s="32" t="n">
        <f aca="false" ca="false" dt2D="false" dtr="false" t="normal">Y69+1</f>
        <v>249</v>
      </c>
      <c r="Z70" s="0" t="n">
        <v>1.03</v>
      </c>
    </row>
    <row outlineLevel="0" r="71">
      <c r="B71" s="269" t="n">
        <f aca="false" ca="false" dt2D="false" dtr="false" t="normal">B70+1</f>
        <v>68</v>
      </c>
      <c r="C71" s="269" t="n">
        <v>40</v>
      </c>
      <c r="D71" s="1" t="n">
        <f aca="false" ca="false" dt2D="false" dtr="false" t="normal">HEX2DEC(C71)</f>
        <v>64</v>
      </c>
      <c r="F71" s="269" t="n">
        <f aca="false" ca="false" dt2D="false" dtr="false" t="normal">B71</f>
        <v>68</v>
      </c>
      <c r="G71" s="270" t="s">
        <v>298</v>
      </c>
      <c r="H71" s="72" t="n">
        <f aca="false" ca="false" dt2D="false" dtr="false" t="normal">HEX2DEC(G71)</f>
        <v>63</v>
      </c>
      <c r="J71" s="1" t="n">
        <f aca="false" ca="false" dt2D="false" dtr="false" t="normal">(256-D71)*(256-H71)</f>
        <v>37056</v>
      </c>
      <c r="L71" s="0" t="n">
        <f aca="false" ca="false" dt2D="false" dtr="false" t="normal">T47*T46</f>
        <v>16.4</v>
      </c>
      <c r="M71" s="0" t="n">
        <f aca="false" ca="false" dt2D="false" dtr="false" t="normal">L71*3.6*0.5*1.2</f>
        <v>35.424</v>
      </c>
      <c r="N71" s="0" t="n">
        <f aca="false" ca="false" dt2D="false" dtr="false" t="normal">'КУ для 240 кГц '!E77</f>
        <v>35.80232303573664</v>
      </c>
      <c r="Q71" s="32" t="n">
        <f aca="false" ca="false" dt2D="false" dtr="false" t="normal">Q70+1</f>
        <v>34</v>
      </c>
      <c r="R71" s="0" t="n">
        <v>7.6</v>
      </c>
      <c r="S71" s="32" t="n">
        <f aca="false" ca="false" dt2D="false" dtr="false" t="normal">S70+1</f>
        <v>88</v>
      </c>
      <c r="T71" s="0" t="n">
        <v>2.88</v>
      </c>
      <c r="U71" s="32" t="n">
        <f aca="false" ca="false" dt2D="false" dtr="false" t="normal">U70+1</f>
        <v>142</v>
      </c>
      <c r="V71" s="0" t="n">
        <v>1.82</v>
      </c>
      <c r="W71" s="32" t="n">
        <f aca="false" ca="false" dt2D="false" dtr="false" t="normal">W70+1</f>
        <v>196</v>
      </c>
      <c r="X71" s="0" t="n">
        <v>1.32</v>
      </c>
      <c r="Y71" s="32" t="n">
        <f aca="false" ca="false" dt2D="false" dtr="false" t="normal">Y70+1</f>
        <v>250</v>
      </c>
      <c r="Z71" s="0" t="n">
        <v>1.03</v>
      </c>
    </row>
    <row outlineLevel="0" r="72">
      <c r="B72" s="269" t="n">
        <f aca="false" ca="false" dt2D="false" dtr="false" t="normal">B71+1</f>
        <v>69</v>
      </c>
      <c r="C72" s="269" t="s">
        <v>298</v>
      </c>
      <c r="D72" s="1" t="n">
        <f aca="false" ca="false" dt2D="false" dtr="false" t="normal">HEX2DEC(C72)</f>
        <v>63</v>
      </c>
      <c r="F72" s="269" t="n">
        <f aca="false" ca="false" dt2D="false" dtr="false" t="normal">B72</f>
        <v>69</v>
      </c>
      <c r="G72" s="270" t="s">
        <v>298</v>
      </c>
      <c r="H72" s="72" t="n">
        <f aca="false" ca="false" dt2D="false" dtr="false" t="normal">HEX2DEC(G72)</f>
        <v>63</v>
      </c>
      <c r="J72" s="1" t="n">
        <f aca="false" ca="false" dt2D="false" dtr="false" t="normal">(256-D72)*(256-H72)</f>
        <v>37249</v>
      </c>
      <c r="L72" s="0" t="n">
        <f aca="false" ca="false" dt2D="false" dtr="false" t="normal">T46*T46</f>
        <v>16.81</v>
      </c>
      <c r="M72" s="0" t="n">
        <f aca="false" ca="false" dt2D="false" dtr="false" t="normal">L72*3.6*0.5*1.2</f>
        <v>36.309599999999996</v>
      </c>
      <c r="N72" s="0" t="n">
        <f aca="false" ca="false" dt2D="false" dtr="false" t="normal">'КУ для 240 кГц '!E78</f>
        <v>36.514254031357076</v>
      </c>
      <c r="Q72" s="32" t="n">
        <f aca="false" ca="false" dt2D="false" dtr="false" t="normal">Q71+1</f>
        <v>35</v>
      </c>
      <c r="R72" s="0" t="n">
        <v>7.5</v>
      </c>
      <c r="S72" s="32" t="n">
        <f aca="false" ca="false" dt2D="false" dtr="false" t="normal">S71+1</f>
        <v>89</v>
      </c>
      <c r="T72" s="0" t="n">
        <v>2.85</v>
      </c>
      <c r="U72" s="32" t="n">
        <f aca="false" ca="false" dt2D="false" dtr="false" t="normal">U71+1</f>
        <v>143</v>
      </c>
      <c r="V72" s="0" t="n">
        <v>1.81</v>
      </c>
      <c r="W72" s="32" t="n">
        <f aca="false" ca="false" dt2D="false" dtr="false" t="normal">W71+1</f>
        <v>197</v>
      </c>
      <c r="X72" s="0" t="n">
        <v>1.31</v>
      </c>
      <c r="Y72" s="32" t="n">
        <f aca="false" ca="false" dt2D="false" dtr="false" t="normal">Y71+1</f>
        <v>251</v>
      </c>
      <c r="Z72" s="0" t="n">
        <v>1.02</v>
      </c>
    </row>
    <row outlineLevel="0" r="73">
      <c r="B73" s="269" t="n">
        <f aca="false" ca="false" dt2D="false" dtr="false" t="normal">B72+1</f>
        <v>70</v>
      </c>
      <c r="C73" s="269" t="s">
        <v>299</v>
      </c>
      <c r="D73" s="1" t="n">
        <f aca="false" ca="false" dt2D="false" dtr="false" t="normal">HEX2DEC(C73)</f>
        <v>62</v>
      </c>
      <c r="F73" s="269" t="n">
        <f aca="false" ca="false" dt2D="false" dtr="false" t="normal">B73</f>
        <v>70</v>
      </c>
      <c r="G73" s="270" t="s">
        <v>299</v>
      </c>
      <c r="H73" s="72" t="n">
        <f aca="false" ca="false" dt2D="false" dtr="false" t="normal">HEX2DEC(G73)</f>
        <v>62</v>
      </c>
      <c r="J73" s="1" t="n">
        <f aca="false" ca="false" dt2D="false" dtr="false" t="normal">(256-D73)*(256-H73)</f>
        <v>37636</v>
      </c>
      <c r="L73" s="0" t="n">
        <f aca="false" ca="false" dt2D="false" dtr="false" t="normal">T45*T45</f>
        <v>17.64</v>
      </c>
      <c r="M73" s="0" t="n">
        <f aca="false" ca="false" dt2D="false" dtr="false" t="normal">L73*3.6*0.5*1.2</f>
        <v>38.1024</v>
      </c>
      <c r="N73" s="0" t="n">
        <f aca="false" ca="false" dt2D="false" dtr="false" t="normal">'КУ для 240 кГц '!E79</f>
        <v>37.23247431010788</v>
      </c>
      <c r="Q73" s="32" t="n">
        <f aca="false" ca="false" dt2D="false" dtr="false" t="normal">Q72+1</f>
        <v>36</v>
      </c>
      <c r="R73" s="0" t="n">
        <v>7.4</v>
      </c>
      <c r="S73" s="32" t="n">
        <f aca="false" ca="false" dt2D="false" dtr="false" t="normal">S72+1</f>
        <v>90</v>
      </c>
      <c r="T73" s="0" t="n">
        <v>2.82</v>
      </c>
      <c r="U73" s="32" t="n">
        <f aca="false" ca="false" dt2D="false" dtr="false" t="normal">U72+1</f>
        <v>144</v>
      </c>
      <c r="V73" s="0" t="n">
        <v>1.8</v>
      </c>
      <c r="W73" s="32" t="n">
        <f aca="false" ca="false" dt2D="false" dtr="false" t="normal">W72+1</f>
        <v>198</v>
      </c>
      <c r="X73" s="0" t="n">
        <v>1.31</v>
      </c>
      <c r="Y73" s="32" t="n">
        <f aca="false" ca="false" dt2D="false" dtr="false" t="normal">Y72+1</f>
        <v>252</v>
      </c>
      <c r="Z73" s="0" t="n">
        <v>1.02</v>
      </c>
    </row>
    <row outlineLevel="0" r="74">
      <c r="B74" s="269" t="n">
        <f aca="false" ca="false" dt2D="false" dtr="false" t="normal">B73+1</f>
        <v>71</v>
      </c>
      <c r="C74" s="269" t="s">
        <v>299</v>
      </c>
      <c r="D74" s="1" t="n">
        <f aca="false" ca="false" dt2D="false" dtr="false" t="normal">HEX2DEC(C74)</f>
        <v>62</v>
      </c>
      <c r="F74" s="269" t="n">
        <f aca="false" ca="false" dt2D="false" dtr="false" t="normal">B74</f>
        <v>71</v>
      </c>
      <c r="G74" s="270" t="s">
        <v>300</v>
      </c>
      <c r="H74" s="72" t="n">
        <f aca="false" ca="false" dt2D="false" dtr="false" t="normal">HEX2DEC(G74)</f>
        <v>61</v>
      </c>
      <c r="J74" s="1" t="n">
        <f aca="false" ca="false" dt2D="false" dtr="false" t="normal">(256-D74)*(256-H74)</f>
        <v>37830</v>
      </c>
      <c r="L74" s="0" t="n">
        <f aca="false" ca="false" dt2D="false" dtr="false" t="normal">T45*T44</f>
        <v>18.06</v>
      </c>
      <c r="M74" s="0" t="n">
        <f aca="false" ca="false" dt2D="false" dtr="false" t="normal">L74*3.6*0.5*1.2</f>
        <v>39.00959999999999</v>
      </c>
      <c r="N74" s="0" t="n">
        <f aca="false" ca="false" dt2D="false" dtr="false" t="normal">'КУ для 240 кГц '!E80</f>
        <v>37.95702929766155</v>
      </c>
      <c r="Q74" s="32" t="n">
        <f aca="false" ca="false" dt2D="false" dtr="false" t="normal">Q73+1</f>
        <v>37</v>
      </c>
      <c r="R74" s="0" t="n">
        <v>7.2</v>
      </c>
      <c r="S74" s="32" t="n">
        <f aca="false" ca="false" dt2D="false" dtr="false" t="normal">S73+1</f>
        <v>91</v>
      </c>
      <c r="T74" s="0" t="n">
        <v>2.8</v>
      </c>
      <c r="U74" s="32" t="n">
        <f aca="false" ca="false" dt2D="false" dtr="false" t="normal">U73+1</f>
        <v>145</v>
      </c>
      <c r="V74" s="0" t="n">
        <v>1.79</v>
      </c>
      <c r="W74" s="32" t="n">
        <f aca="false" ca="false" dt2D="false" dtr="false" t="normal">W73+1</f>
        <v>199</v>
      </c>
      <c r="X74" s="0" t="n">
        <v>1.3</v>
      </c>
      <c r="Y74" s="32" t="n">
        <f aca="false" ca="false" dt2D="false" dtr="false" t="normal">Y73+1</f>
        <v>253</v>
      </c>
      <c r="Z74" s="0" t="n">
        <v>1.02</v>
      </c>
    </row>
    <row outlineLevel="0" r="75">
      <c r="B75" s="269" t="n">
        <f aca="false" ca="false" dt2D="false" dtr="false" t="normal">B74+1</f>
        <v>72</v>
      </c>
      <c r="C75" s="269" t="s">
        <v>300</v>
      </c>
      <c r="D75" s="1" t="n">
        <f aca="false" ca="false" dt2D="false" dtr="false" t="normal">HEX2DEC(C75)</f>
        <v>61</v>
      </c>
      <c r="F75" s="269" t="n">
        <f aca="false" ca="false" dt2D="false" dtr="false" t="normal">B75</f>
        <v>72</v>
      </c>
      <c r="G75" s="270" t="s">
        <v>300</v>
      </c>
      <c r="H75" s="72" t="n">
        <f aca="false" ca="false" dt2D="false" dtr="false" t="normal">HEX2DEC(G75)</f>
        <v>61</v>
      </c>
      <c r="J75" s="1" t="n">
        <f aca="false" ca="false" dt2D="false" dtr="false" t="normal">(256-D75)*(256-H75)</f>
        <v>38025</v>
      </c>
      <c r="L75" s="0" t="n">
        <f aca="false" ca="false" dt2D="false" dtr="false" t="normal">T44*T44</f>
        <v>18.49</v>
      </c>
      <c r="M75" s="0" t="n">
        <f aca="false" ca="false" dt2D="false" dtr="false" t="normal">L75*3.6*0.5*1.2</f>
        <v>39.938399999999994</v>
      </c>
      <c r="N75" s="0" t="n">
        <f aca="false" ca="false" dt2D="false" dtr="false" t="normal">'КУ для 240 кГц '!E81</f>
        <v>38.68796471840118</v>
      </c>
      <c r="Q75" s="32" t="n">
        <f aca="false" ca="false" dt2D="false" dtr="false" t="normal">Q74+1</f>
        <v>38</v>
      </c>
      <c r="R75" s="0" t="n">
        <v>7</v>
      </c>
      <c r="S75" s="32" t="n">
        <f aca="false" ca="false" dt2D="false" dtr="false" t="normal">S74+1</f>
        <v>92</v>
      </c>
      <c r="T75" s="0" t="n">
        <v>2.79</v>
      </c>
      <c r="U75" s="32" t="n">
        <f aca="false" ca="false" dt2D="false" dtr="false" t="normal">U74+1</f>
        <v>146</v>
      </c>
      <c r="V75" s="0" t="n">
        <v>1.78</v>
      </c>
      <c r="W75" s="32" t="n">
        <f aca="false" ca="false" dt2D="false" dtr="false" t="normal">W74+1</f>
        <v>200</v>
      </c>
      <c r="X75" s="0" t="n">
        <v>1.29</v>
      </c>
      <c r="Y75" s="32" t="n">
        <f aca="false" ca="false" dt2D="false" dtr="false" t="normal">Y74+1</f>
        <v>254</v>
      </c>
      <c r="Z75" s="0" t="n">
        <v>1.01</v>
      </c>
    </row>
    <row outlineLevel="0" r="76">
      <c r="B76" s="269" t="n">
        <f aca="false" ca="false" dt2D="false" dtr="false" t="normal">B75+1</f>
        <v>73</v>
      </c>
      <c r="C76" s="269" t="s">
        <v>300</v>
      </c>
      <c r="D76" s="1" t="n">
        <f aca="false" ca="false" dt2D="false" dtr="false" t="normal">HEX2DEC(C76)</f>
        <v>61</v>
      </c>
      <c r="F76" s="269" t="n">
        <f aca="false" ca="false" dt2D="false" dtr="false" t="normal">B76</f>
        <v>73</v>
      </c>
      <c r="G76" s="270" t="s">
        <v>301</v>
      </c>
      <c r="H76" s="72" t="n">
        <f aca="false" ca="false" dt2D="false" dtr="false" t="normal">HEX2DEC(G76)</f>
        <v>60</v>
      </c>
      <c r="J76" s="1" t="n">
        <f aca="false" ca="false" dt2D="false" dtr="false" t="normal">(256-D76)*(256-H76)</f>
        <v>38220</v>
      </c>
      <c r="L76" s="0" t="n">
        <f aca="false" ca="false" dt2D="false" dtr="false" t="normal">T44*T43</f>
        <v>18.92</v>
      </c>
      <c r="M76" s="0" t="n">
        <f aca="false" ca="false" dt2D="false" dtr="false" t="normal">L76*3.6*0.5*1.2</f>
        <v>40.867200000000004</v>
      </c>
      <c r="N76" s="0" t="n">
        <f aca="false" ca="false" dt2D="false" dtr="false" t="normal">'КУ для 240 кГц '!E82</f>
        <v>39.42532659728044</v>
      </c>
      <c r="Q76" s="32" t="n">
        <f aca="false" ca="false" dt2D="false" dtr="false" t="normal">Q75+1</f>
        <v>39</v>
      </c>
      <c r="R76" s="0" t="n">
        <v>6.9</v>
      </c>
      <c r="S76" s="32" t="n">
        <f aca="false" ca="false" dt2D="false" dtr="false" t="normal">S75+1</f>
        <v>93</v>
      </c>
      <c r="T76" s="0" t="n">
        <v>2.78</v>
      </c>
      <c r="U76" s="32" t="n">
        <f aca="false" ca="false" dt2D="false" dtr="false" t="normal">U75+1</f>
        <v>147</v>
      </c>
      <c r="V76" s="0" t="n">
        <v>1.77</v>
      </c>
      <c r="W76" s="32" t="n">
        <f aca="false" ca="false" dt2D="false" dtr="false" t="normal">W75+1</f>
        <v>201</v>
      </c>
      <c r="X76" s="0" t="n">
        <v>1.29</v>
      </c>
      <c r="Y76" s="32" t="n">
        <f aca="false" ca="false" dt2D="false" dtr="false" t="normal">Y75+1</f>
        <v>255</v>
      </c>
      <c r="Z76" s="0" t="n">
        <v>1.01</v>
      </c>
    </row>
    <row outlineLevel="0" r="77">
      <c r="B77" s="269" t="n">
        <f aca="false" ca="false" dt2D="false" dtr="false" t="normal">B76+1</f>
        <v>74</v>
      </c>
      <c r="C77" s="269" t="s">
        <v>301</v>
      </c>
      <c r="D77" s="1" t="n">
        <f aca="false" ca="false" dt2D="false" dtr="false" t="normal">HEX2DEC(C77)</f>
        <v>60</v>
      </c>
      <c r="F77" s="269" t="n">
        <f aca="false" ca="false" dt2D="false" dtr="false" t="normal">B77</f>
        <v>74</v>
      </c>
      <c r="G77" s="270" t="s">
        <v>301</v>
      </c>
      <c r="H77" s="72" t="n">
        <f aca="false" ca="false" dt2D="false" dtr="false" t="normal">HEX2DEC(G77)</f>
        <v>60</v>
      </c>
      <c r="J77" s="1" t="n">
        <f aca="false" ca="false" dt2D="false" dtr="false" t="normal">(256-D77)*(256-H77)</f>
        <v>38416</v>
      </c>
      <c r="L77" s="0" t="n">
        <f aca="false" ca="false" dt2D="false" dtr="false" t="normal">T43*T43</f>
        <v>19.360000000000003</v>
      </c>
      <c r="M77" s="0" t="n">
        <f aca="false" ca="false" dt2D="false" dtr="false" t="normal">L77*3.6*0.5*1.2</f>
        <v>41.817600000000006</v>
      </c>
      <c r="N77" s="0" t="n">
        <f aca="false" ca="false" dt2D="false" dtr="false" t="normal">'КУ для 240 кГц '!E83</f>
        <v>40.169161261694654</v>
      </c>
      <c r="Q77" s="32" t="n">
        <f aca="false" ca="false" dt2D="false" dtr="false" t="normal">Q76+1</f>
        <v>40</v>
      </c>
      <c r="R77" s="0" t="n">
        <v>6.7</v>
      </c>
      <c r="S77" s="32" t="n">
        <f aca="false" ca="false" dt2D="false" dtr="false" t="normal">S76+1</f>
        <v>94</v>
      </c>
      <c r="T77" s="0" t="n">
        <v>2.76</v>
      </c>
      <c r="U77" s="32" t="n">
        <f aca="false" ca="false" dt2D="false" dtr="false" t="normal">U76+1</f>
        <v>148</v>
      </c>
      <c r="V77" s="0" t="n">
        <v>1.75</v>
      </c>
      <c r="W77" s="32" t="n">
        <f aca="false" ca="false" dt2D="false" dtr="false" t="normal">W76+1</f>
        <v>202</v>
      </c>
      <c r="X77" s="0" t="n">
        <v>1.28</v>
      </c>
      <c r="Y77" s="32" t="n">
        <f aca="false" ca="false" dt2D="false" dtr="false" t="normal">Y76+1</f>
        <v>256</v>
      </c>
      <c r="Z77" s="0" t="n">
        <v>1</v>
      </c>
    </row>
    <row outlineLevel="0" r="78">
      <c r="B78" s="269" t="n">
        <f aca="false" ca="false" dt2D="false" dtr="false" t="normal">B77+1</f>
        <v>75</v>
      </c>
      <c r="C78" s="269" t="s">
        <v>301</v>
      </c>
      <c r="D78" s="1" t="n">
        <f aca="false" ca="false" dt2D="false" dtr="false" t="normal">HEX2DEC(C78)</f>
        <v>60</v>
      </c>
      <c r="F78" s="269" t="n">
        <f aca="false" ca="false" dt2D="false" dtr="false" t="normal">B78</f>
        <v>75</v>
      </c>
      <c r="G78" s="270" t="s">
        <v>301</v>
      </c>
      <c r="H78" s="72" t="n">
        <f aca="false" ca="false" dt2D="false" dtr="false" t="normal">HEX2DEC(G78)</f>
        <v>60</v>
      </c>
      <c r="J78" s="1" t="n">
        <f aca="false" ca="false" dt2D="false" dtr="false" t="normal">(256-D78)*(256-H78)</f>
        <v>38416</v>
      </c>
      <c r="L78" s="0" t="n">
        <f aca="false" ca="false" dt2D="false" dtr="false" t="normal">T43*T43</f>
        <v>19.360000000000003</v>
      </c>
      <c r="M78" s="0" t="n">
        <f aca="false" ca="false" dt2D="false" dtr="false" t="normal">L78*3.6*0.5*1.2</f>
        <v>41.817600000000006</v>
      </c>
      <c r="N78" s="0" t="n">
        <f aca="false" ca="false" dt2D="false" dtr="false" t="normal">'КУ для 240 кГц '!E84</f>
        <v>40.919515343363585</v>
      </c>
      <c r="Q78" s="32" t="n">
        <f aca="false" ca="false" dt2D="false" dtr="false" t="normal">Q77+1</f>
        <v>41</v>
      </c>
      <c r="R78" s="0" t="n">
        <v>6.5</v>
      </c>
      <c r="S78" s="32" t="n">
        <f aca="false" ca="false" dt2D="false" dtr="false" t="normal">S77+1</f>
        <v>95</v>
      </c>
      <c r="T78" s="0" t="n">
        <v>2.74</v>
      </c>
      <c r="U78" s="32" t="n">
        <f aca="false" ca="false" dt2D="false" dtr="false" t="normal">U77+1</f>
        <v>149</v>
      </c>
      <c r="V78" s="0" t="n">
        <v>1.74</v>
      </c>
      <c r="W78" s="32" t="n">
        <f aca="false" ca="false" dt2D="false" dtr="false" t="normal">W77+1</f>
        <v>203</v>
      </c>
      <c r="X78" s="0" t="n">
        <v>1.27</v>
      </c>
      <c r="Y78" s="32" t="s">
        <v>18</v>
      </c>
    </row>
    <row outlineLevel="0" r="79">
      <c r="B79" s="269" t="n">
        <f aca="false" ca="false" dt2D="false" dtr="false" t="normal">B78+1</f>
        <v>76</v>
      </c>
      <c r="C79" s="269" t="s">
        <v>302</v>
      </c>
      <c r="D79" s="1" t="n">
        <f aca="false" ca="false" dt2D="false" dtr="false" t="normal">HEX2DEC(C79)</f>
        <v>59</v>
      </c>
      <c r="F79" s="269" t="n">
        <f aca="false" ca="false" dt2D="false" dtr="false" t="normal">B79</f>
        <v>76</v>
      </c>
      <c r="G79" s="270" t="s">
        <v>301</v>
      </c>
      <c r="H79" s="72" t="n">
        <f aca="false" ca="false" dt2D="false" dtr="false" t="normal">HEX2DEC(G79)</f>
        <v>60</v>
      </c>
      <c r="J79" s="1" t="n">
        <f aca="false" ca="false" dt2D="false" dtr="false" t="normal">(256-D79)*(256-H79)</f>
        <v>38612</v>
      </c>
      <c r="L79" s="0" t="n">
        <f aca="false" ca="false" dt2D="false" dtr="false" t="normal">T42*T43</f>
        <v>19.8</v>
      </c>
      <c r="M79" s="0" t="n">
        <f aca="false" ca="false" dt2D="false" dtr="false" t="normal">L79*3.6*0.5*1.2</f>
        <v>42.768</v>
      </c>
      <c r="N79" s="0" t="n">
        <f aca="false" ca="false" dt2D="false" dtr="false" t="normal">'КУ для 240 кГц '!E85</f>
        <v>41.67643578022488</v>
      </c>
      <c r="Q79" s="32" t="n">
        <f aca="false" ca="false" dt2D="false" dtr="false" t="normal">Q78+1</f>
        <v>42</v>
      </c>
      <c r="R79" s="0" t="n">
        <v>6.4</v>
      </c>
      <c r="S79" s="32" t="n">
        <f aca="false" ca="false" dt2D="false" dtr="false" t="normal">S78+1</f>
        <v>96</v>
      </c>
      <c r="T79" s="0" t="n">
        <v>2.72</v>
      </c>
      <c r="U79" s="32" t="n">
        <f aca="false" ca="false" dt2D="false" dtr="false" t="normal">U78+1</f>
        <v>150</v>
      </c>
      <c r="V79" s="0" t="n">
        <v>1.73</v>
      </c>
      <c r="W79" s="32" t="n">
        <f aca="false" ca="false" dt2D="false" dtr="false" t="normal">W78+1</f>
        <v>204</v>
      </c>
      <c r="X79" s="0" t="n">
        <v>1.27</v>
      </c>
    </row>
    <row outlineLevel="0" r="80">
      <c r="B80" s="269" t="n">
        <f aca="false" ca="false" dt2D="false" dtr="false" t="normal">B79+1</f>
        <v>77</v>
      </c>
      <c r="C80" s="269" t="s">
        <v>302</v>
      </c>
      <c r="D80" s="1" t="n">
        <f aca="false" ca="false" dt2D="false" dtr="false" t="normal">HEX2DEC(C80)</f>
        <v>59</v>
      </c>
      <c r="F80" s="269" t="n">
        <f aca="false" ca="false" dt2D="false" dtr="false" t="normal">B80</f>
        <v>77</v>
      </c>
      <c r="G80" s="270" t="s">
        <v>302</v>
      </c>
      <c r="H80" s="72" t="n">
        <f aca="false" ca="false" dt2D="false" dtr="false" t="normal">HEX2DEC(G80)</f>
        <v>59</v>
      </c>
      <c r="J80" s="1" t="n">
        <f aca="false" ca="false" dt2D="false" dtr="false" t="normal">(256-D80)*(256-H80)</f>
        <v>38809</v>
      </c>
      <c r="L80" s="0" t="n">
        <f aca="false" ca="false" dt2D="false" dtr="false" t="normal">T42*T42</f>
        <v>20.25</v>
      </c>
      <c r="M80" s="0" t="n">
        <f aca="false" ca="false" dt2D="false" dtr="false" t="normal">L80*3.6*0.5*1.2</f>
        <v>43.74</v>
      </c>
      <c r="N80" s="0" t="n">
        <f aca="false" ca="false" dt2D="false" dtr="false" t="normal">'КУ для 240 кГц '!E86</f>
        <v>42.43996981833936</v>
      </c>
      <c r="Q80" s="32" t="n">
        <f aca="false" ca="false" dt2D="false" dtr="false" t="normal">Q79+1</f>
        <v>43</v>
      </c>
      <c r="R80" s="0" t="n">
        <v>6.3</v>
      </c>
      <c r="S80" s="32" t="n">
        <f aca="false" ca="false" dt2D="false" dtr="false" t="normal">S79+1</f>
        <v>97</v>
      </c>
      <c r="T80" s="0" t="n">
        <v>2.71</v>
      </c>
      <c r="U80" s="32" t="n">
        <f aca="false" ca="false" dt2D="false" dtr="false" t="normal">U79+1</f>
        <v>151</v>
      </c>
      <c r="V80" s="0" t="n">
        <v>1.71</v>
      </c>
      <c r="W80" s="32" t="n">
        <f aca="false" ca="false" dt2D="false" dtr="false" t="normal">W79+1</f>
        <v>205</v>
      </c>
      <c r="X80" s="0" t="n">
        <v>1.26</v>
      </c>
    </row>
    <row outlineLevel="0" r="81">
      <c r="B81" s="269" t="n">
        <f aca="false" ca="false" dt2D="false" dtr="false" t="normal">B80+1</f>
        <v>78</v>
      </c>
      <c r="C81" s="269" t="s">
        <v>302</v>
      </c>
      <c r="D81" s="1" t="n">
        <f aca="false" ca="false" dt2D="false" dtr="false" t="normal">HEX2DEC(C81)</f>
        <v>59</v>
      </c>
      <c r="F81" s="269" t="n">
        <f aca="false" ca="false" dt2D="false" dtr="false" t="normal">B81</f>
        <v>78</v>
      </c>
      <c r="G81" s="270" t="s">
        <v>303</v>
      </c>
      <c r="H81" s="72" t="n">
        <f aca="false" ca="false" dt2D="false" dtr="false" t="normal">HEX2DEC(G81)</f>
        <v>58</v>
      </c>
      <c r="J81" s="1" t="n">
        <f aca="false" ca="false" dt2D="false" dtr="false" t="normal">(256-D81)*(256-H81)</f>
        <v>39006</v>
      </c>
      <c r="L81" s="0" t="n">
        <f aca="false" ca="false" dt2D="false" dtr="false" t="normal">T42*T41</f>
        <v>20.7</v>
      </c>
      <c r="M81" s="0" t="n">
        <f aca="false" ca="false" dt2D="false" dtr="false" t="normal">L81*3.6*0.5*1.2</f>
        <v>44.711999999999996</v>
      </c>
      <c r="N81" s="0" t="n">
        <f aca="false" ca="false" dt2D="false" dtr="false" t="normal">'КУ для 240 кГц '!E87</f>
        <v>43.21016501380765</v>
      </c>
      <c r="Q81" s="32" t="n">
        <f aca="false" ca="false" dt2D="false" dtr="false" t="normal">Q80+1</f>
        <v>44</v>
      </c>
      <c r="R81" s="0" t="n">
        <v>6.1</v>
      </c>
      <c r="S81" s="32" t="n">
        <f aca="false" ca="false" dt2D="false" dtr="false" t="normal">S80+1</f>
        <v>98</v>
      </c>
      <c r="T81" s="0" t="n">
        <v>2.7</v>
      </c>
      <c r="U81" s="32" t="n">
        <f aca="false" ca="false" dt2D="false" dtr="false" t="normal">U80+1</f>
        <v>152</v>
      </c>
      <c r="V81" s="0" t="n">
        <v>1.7</v>
      </c>
      <c r="W81" s="32" t="n">
        <f aca="false" ca="false" dt2D="false" dtr="false" t="normal">W80+1</f>
        <v>206</v>
      </c>
      <c r="X81" s="0" t="n">
        <v>1.26</v>
      </c>
    </row>
    <row outlineLevel="0" r="82">
      <c r="B82" s="269" t="n">
        <f aca="false" ca="false" dt2D="false" dtr="false" t="normal">B81+1</f>
        <v>79</v>
      </c>
      <c r="C82" s="269" t="s">
        <v>303</v>
      </c>
      <c r="D82" s="1" t="n">
        <f aca="false" ca="false" dt2D="false" dtr="false" t="normal">HEX2DEC(C82)</f>
        <v>58</v>
      </c>
      <c r="F82" s="269" t="n">
        <f aca="false" ca="false" dt2D="false" dtr="false" t="normal">B82</f>
        <v>79</v>
      </c>
      <c r="G82" s="270" t="s">
        <v>303</v>
      </c>
      <c r="H82" s="72" t="n">
        <f aca="false" ca="false" dt2D="false" dtr="false" t="normal">HEX2DEC(G82)</f>
        <v>58</v>
      </c>
      <c r="J82" s="1" t="n">
        <f aca="false" ca="false" dt2D="false" dtr="false" t="normal">(256-D82)*(256-H82)</f>
        <v>39204</v>
      </c>
      <c r="L82" s="0" t="n">
        <f aca="false" ca="false" dt2D="false" dtr="false" t="normal">T41*T41</f>
        <v>21.159999999999997</v>
      </c>
      <c r="M82" s="0" t="n">
        <f aca="false" ca="false" dt2D="false" dtr="false" t="normal">L82*3.6*0.5*1.2</f>
        <v>45.70559999999999</v>
      </c>
      <c r="N82" s="0" t="n">
        <f aca="false" ca="false" dt2D="false" dtr="false" t="normal">'КУ для 240 кГц '!E88</f>
        <v>43.98706923469821</v>
      </c>
      <c r="Q82" s="32" t="n">
        <f aca="false" ca="false" dt2D="false" dtr="false" t="normal">Q81+1</f>
        <v>45</v>
      </c>
      <c r="R82" s="0" t="n">
        <v>6</v>
      </c>
      <c r="S82" s="32" t="n">
        <f aca="false" ca="false" dt2D="false" dtr="false" t="normal">S81+1</f>
        <v>99</v>
      </c>
      <c r="T82" s="0" t="n">
        <v>2.69</v>
      </c>
      <c r="U82" s="32" t="n">
        <f aca="false" ca="false" dt2D="false" dtr="false" t="normal">U81+1</f>
        <v>153</v>
      </c>
      <c r="V82" s="0" t="n">
        <v>1.69</v>
      </c>
      <c r="W82" s="32" t="n">
        <f aca="false" ca="false" dt2D="false" dtr="false" t="normal">W81+1</f>
        <v>207</v>
      </c>
      <c r="X82" s="0" t="n">
        <v>1.25</v>
      </c>
    </row>
    <row outlineLevel="0" r="83">
      <c r="B83" s="269" t="n">
        <f aca="false" ca="false" dt2D="false" dtr="false" t="normal">B82+1</f>
        <v>80</v>
      </c>
      <c r="C83" s="269" t="s">
        <v>303</v>
      </c>
      <c r="D83" s="1" t="n">
        <f aca="false" ca="false" dt2D="false" dtr="false" t="normal">HEX2DEC(C83)</f>
        <v>58</v>
      </c>
      <c r="F83" s="269" t="n">
        <f aca="false" ca="false" dt2D="false" dtr="false" t="normal">B83</f>
        <v>80</v>
      </c>
      <c r="G83" s="270" t="s">
        <v>303</v>
      </c>
      <c r="H83" s="72" t="n">
        <f aca="false" ca="false" dt2D="false" dtr="false" t="normal">HEX2DEC(G83)</f>
        <v>58</v>
      </c>
      <c r="J83" s="1" t="n">
        <f aca="false" ca="false" dt2D="false" dtr="false" t="normal">(256-D83)*(256-H83)</f>
        <v>39204</v>
      </c>
      <c r="L83" s="0" t="n">
        <f aca="false" ca="false" dt2D="false" dtr="false" t="normal">T41*T41</f>
        <v>21.159999999999997</v>
      </c>
      <c r="M83" s="0" t="n">
        <f aca="false" ca="false" dt2D="false" dtr="false" t="normal">L83*3.6*0.5*1.2</f>
        <v>45.70559999999999</v>
      </c>
      <c r="N83" s="0" t="n">
        <f aca="false" ca="false" dt2D="false" dtr="false" t="normal">'КУ для 240 кГц '!E89</f>
        <v>44.770730662987056</v>
      </c>
      <c r="Q83" s="32" t="n">
        <f aca="false" ca="false" dt2D="false" dtr="false" t="normal">Q82+1</f>
        <v>46</v>
      </c>
      <c r="R83" s="0" t="n">
        <v>5.8</v>
      </c>
      <c r="S83" s="32" t="n">
        <f aca="false" ca="false" dt2D="false" dtr="false" t="normal">S82+1</f>
        <v>100</v>
      </c>
      <c r="T83" s="0" t="n">
        <v>2.68</v>
      </c>
      <c r="U83" s="32" t="n">
        <f aca="false" ca="false" dt2D="false" dtr="false" t="normal">U82+1</f>
        <v>154</v>
      </c>
      <c r="V83" s="0" t="n">
        <v>1.68</v>
      </c>
      <c r="W83" s="32" t="n">
        <f aca="false" ca="false" dt2D="false" dtr="false" t="normal">W82+1</f>
        <v>208</v>
      </c>
      <c r="X83" s="0" t="n">
        <v>1.24</v>
      </c>
    </row>
    <row outlineLevel="0" r="84">
      <c r="B84" s="269" t="n">
        <f aca="false" ca="false" dt2D="false" dtr="false" t="normal">B83+1</f>
        <v>81</v>
      </c>
      <c r="C84" s="269" t="n">
        <v>39</v>
      </c>
      <c r="D84" s="1" t="n">
        <f aca="false" ca="false" dt2D="false" dtr="false" t="normal">HEX2DEC(C84)</f>
        <v>57</v>
      </c>
      <c r="F84" s="269" t="n">
        <f aca="false" ca="false" dt2D="false" dtr="false" t="normal">B84</f>
        <v>81</v>
      </c>
      <c r="G84" s="270" t="s">
        <v>303</v>
      </c>
      <c r="H84" s="72" t="n">
        <f aca="false" ca="false" dt2D="false" dtr="false" t="normal">HEX2DEC(G84)</f>
        <v>58</v>
      </c>
      <c r="J84" s="1" t="n">
        <f aca="false" ca="false" dt2D="false" dtr="false" t="normal">(256-D84)*(256-H84)</f>
        <v>39402</v>
      </c>
      <c r="L84" s="0" t="n">
        <f aca="false" ca="false" dt2D="false" dtr="false" t="normal">T40*T41</f>
        <v>21.619999999999997</v>
      </c>
      <c r="M84" s="0" t="n">
        <f aca="false" ca="false" dt2D="false" dtr="false" t="normal">L84*3.6*0.5*1.2</f>
        <v>46.6992</v>
      </c>
      <c r="N84" s="0" t="n">
        <f aca="false" ca="false" dt2D="false" dtr="false" t="normal">'КУ для 240 кГц '!E90</f>
        <v>45.56119779650885</v>
      </c>
      <c r="Q84" s="32" t="n">
        <f aca="false" ca="false" dt2D="false" dtr="false" t="normal">Q83+1</f>
        <v>47</v>
      </c>
      <c r="R84" s="0" t="n">
        <v>5.7</v>
      </c>
      <c r="S84" s="32" t="n">
        <f aca="false" ca="false" dt2D="false" dtr="false" t="normal">S83+1</f>
        <v>101</v>
      </c>
      <c r="T84" s="0" t="n">
        <v>2.64</v>
      </c>
      <c r="U84" s="32" t="n">
        <f aca="false" ca="false" dt2D="false" dtr="false" t="normal">U83+1</f>
        <v>155</v>
      </c>
      <c r="V84" s="0" t="n">
        <v>1.67</v>
      </c>
      <c r="W84" s="32" t="n">
        <f aca="false" ca="false" dt2D="false" dtr="false" t="normal">W83+1</f>
        <v>209</v>
      </c>
      <c r="X84" s="0" t="n">
        <v>1.24</v>
      </c>
    </row>
    <row outlineLevel="0" r="85">
      <c r="B85" s="269" t="n">
        <f aca="false" ca="false" dt2D="false" dtr="false" t="normal">B84+1</f>
        <v>82</v>
      </c>
      <c r="C85" s="269" t="n">
        <v>39</v>
      </c>
      <c r="D85" s="1" t="n">
        <f aca="false" ca="false" dt2D="false" dtr="false" t="normal">HEX2DEC(C85)</f>
        <v>57</v>
      </c>
      <c r="F85" s="269" t="n">
        <f aca="false" ca="false" dt2D="false" dtr="false" t="normal">B85</f>
        <v>82</v>
      </c>
      <c r="G85" s="270" t="n">
        <v>39</v>
      </c>
      <c r="H85" s="72" t="n">
        <f aca="false" ca="false" dt2D="false" dtr="false" t="normal">HEX2DEC(G85)</f>
        <v>57</v>
      </c>
      <c r="J85" s="1" t="n">
        <f aca="false" ca="false" dt2D="false" dtr="false" t="normal">(256-D85)*(256-H85)</f>
        <v>39601</v>
      </c>
      <c r="L85" s="0" t="n">
        <f aca="false" ca="false" dt2D="false" dtr="false" t="normal">T40*T40</f>
        <v>22.090000000000003</v>
      </c>
      <c r="M85" s="0" t="n">
        <f aca="false" ca="false" dt2D="false" dtr="false" t="normal">L85*3.6*0.5*1.2</f>
        <v>47.714400000000005</v>
      </c>
      <c r="N85" s="0" t="n">
        <f aca="false" ca="false" dt2D="false" dtr="false" t="normal">'КУ для 240 кГц '!E91</f>
        <v>46.358519450920426</v>
      </c>
      <c r="Q85" s="32" t="n">
        <f aca="false" ca="false" dt2D="false" dtr="false" t="normal">Q84+1</f>
        <v>48</v>
      </c>
      <c r="R85" s="0" t="n">
        <v>5.6</v>
      </c>
      <c r="S85" s="32" t="n">
        <f aca="false" ca="false" dt2D="false" dtr="false" t="normal">S84+1</f>
        <v>102</v>
      </c>
      <c r="T85" s="0" t="n">
        <v>2.6</v>
      </c>
      <c r="U85" s="32" t="n">
        <f aca="false" ca="false" dt2D="false" dtr="false" t="normal">U84+1</f>
        <v>156</v>
      </c>
      <c r="V85" s="0" t="n">
        <v>1.66</v>
      </c>
      <c r="W85" s="32" t="n">
        <f aca="false" ca="false" dt2D="false" dtr="false" t="normal">W84+1</f>
        <v>210</v>
      </c>
      <c r="X85" s="0" t="n">
        <v>1.23</v>
      </c>
    </row>
    <row outlineLevel="0" r="86">
      <c r="B86" s="269" t="n">
        <f aca="false" ca="false" dt2D="false" dtr="false" t="normal">B85+1</f>
        <v>83</v>
      </c>
      <c r="C86" s="269" t="n">
        <v>39</v>
      </c>
      <c r="D86" s="1" t="n">
        <f aca="false" ca="false" dt2D="false" dtr="false" t="normal">HEX2DEC(C86)</f>
        <v>57</v>
      </c>
      <c r="F86" s="269" t="n">
        <f aca="false" ca="false" dt2D="false" dtr="false" t="normal">B86</f>
        <v>83</v>
      </c>
      <c r="G86" s="270" t="n">
        <v>38</v>
      </c>
      <c r="H86" s="72" t="n">
        <f aca="false" ca="false" dt2D="false" dtr="false" t="normal">HEX2DEC(G86)</f>
        <v>56</v>
      </c>
      <c r="J86" s="1" t="n">
        <f aca="false" ca="false" dt2D="false" dtr="false" t="normal">(256-D86)*(256-H86)</f>
        <v>39800</v>
      </c>
      <c r="L86" s="0" t="n">
        <f aca="false" ca="false" dt2D="false" dtr="false" t="normal">T40*T39</f>
        <v>22.56</v>
      </c>
      <c r="M86" s="0" t="n">
        <f aca="false" ca="false" dt2D="false" dtr="false" t="normal">L86*3.6*0.5*1.2</f>
        <v>48.7296</v>
      </c>
      <c r="N86" s="0" t="n">
        <f aca="false" ca="false" dt2D="false" dtr="false" t="normal">'КУ для 240 кГц '!E92</f>
        <v>47.16274476167495</v>
      </c>
      <c r="Q86" s="32" t="n">
        <f aca="false" ca="false" dt2D="false" dtr="false" t="normal">Q85+1</f>
        <v>49</v>
      </c>
      <c r="R86" s="0" t="n">
        <v>5.5</v>
      </c>
      <c r="S86" s="32" t="n">
        <f aca="false" ca="false" dt2D="false" dtr="false" t="normal">S85+1</f>
        <v>103</v>
      </c>
      <c r="T86" s="0" t="n">
        <v>2.57</v>
      </c>
      <c r="U86" s="32" t="n">
        <f aca="false" ca="false" dt2D="false" dtr="false" t="normal">U85+1</f>
        <v>157</v>
      </c>
      <c r="V86" s="0" t="n">
        <v>1.65</v>
      </c>
      <c r="W86" s="32" t="n">
        <f aca="false" ca="false" dt2D="false" dtr="false" t="normal">W85+1</f>
        <v>211</v>
      </c>
      <c r="X86" s="0" t="n">
        <v>1.23</v>
      </c>
    </row>
    <row outlineLevel="0" r="87">
      <c r="B87" s="269" t="n">
        <f aca="false" ca="false" dt2D="false" dtr="false" t="normal">B86+1</f>
        <v>84</v>
      </c>
      <c r="C87" s="269" t="n">
        <v>38</v>
      </c>
      <c r="D87" s="1" t="n">
        <f aca="false" ca="false" dt2D="false" dtr="false" t="normal">HEX2DEC(C87)</f>
        <v>56</v>
      </c>
      <c r="F87" s="269" t="n">
        <f aca="false" ca="false" dt2D="false" dtr="false" t="normal">B87</f>
        <v>84</v>
      </c>
      <c r="G87" s="270" t="n">
        <v>39</v>
      </c>
      <c r="H87" s="72" t="n">
        <f aca="false" ca="false" dt2D="false" dtr="false" t="normal">HEX2DEC(G87)</f>
        <v>57</v>
      </c>
      <c r="J87" s="1" t="n">
        <f aca="false" ca="false" dt2D="false" dtr="false" t="normal">(256-D87)*(256-H87)</f>
        <v>39800</v>
      </c>
      <c r="L87" s="0" t="n">
        <f aca="false" ca="false" dt2D="false" dtr="false" t="normal">T39*T40</f>
        <v>22.56</v>
      </c>
      <c r="M87" s="0" t="n">
        <f aca="false" ca="false" dt2D="false" dtr="false" t="normal">L87*3.6*0.5*1.2</f>
        <v>48.7296</v>
      </c>
      <c r="N87" s="0" t="n">
        <f aca="false" ca="false" dt2D="false" dtr="false" t="normal">'КУ для 240 кГц '!E93</f>
        <v>47.973923186009095</v>
      </c>
      <c r="Q87" s="32" t="n">
        <f aca="false" ca="false" dt2D="false" dtr="false" t="normal">Q86+1</f>
        <v>50</v>
      </c>
      <c r="R87" s="0" t="n">
        <v>5.4</v>
      </c>
      <c r="S87" s="32" t="n">
        <f aca="false" ca="false" dt2D="false" dtr="false" t="normal">S86+1</f>
        <v>104</v>
      </c>
      <c r="T87" s="0" t="n">
        <v>2.53</v>
      </c>
      <c r="U87" s="32" t="n">
        <f aca="false" ca="false" dt2D="false" dtr="false" t="normal">U86+1</f>
        <v>158</v>
      </c>
      <c r="V87" s="0" t="n">
        <v>1.63</v>
      </c>
      <c r="W87" s="32" t="n">
        <f aca="false" ca="false" dt2D="false" dtr="false" t="normal">W86+1</f>
        <v>212</v>
      </c>
      <c r="X87" s="0" t="n">
        <v>1.22</v>
      </c>
    </row>
    <row outlineLevel="0" r="88">
      <c r="B88" s="269" t="n">
        <f aca="false" ca="false" dt2D="false" dtr="false" t="normal">B87+1</f>
        <v>85</v>
      </c>
      <c r="C88" s="269" t="n">
        <v>38</v>
      </c>
      <c r="D88" s="1" t="n">
        <f aca="false" ca="false" dt2D="false" dtr="false" t="normal">HEX2DEC(C88)</f>
        <v>56</v>
      </c>
      <c r="F88" s="269" t="n">
        <f aca="false" ca="false" dt2D="false" dtr="false" t="normal">B88</f>
        <v>85</v>
      </c>
      <c r="G88" s="270" t="n">
        <v>38</v>
      </c>
      <c r="H88" s="72" t="n">
        <f aca="false" ca="false" dt2D="false" dtr="false" t="normal">HEX2DEC(G88)</f>
        <v>56</v>
      </c>
      <c r="J88" s="1" t="n">
        <f aca="false" ca="false" dt2D="false" dtr="false" t="normal">(256-D88)*(256-H88)</f>
        <v>40000</v>
      </c>
      <c r="L88" s="0" t="n">
        <f aca="false" ca="false" dt2D="false" dtr="false" t="normal">T39*T39</f>
        <v>23.04</v>
      </c>
      <c r="M88" s="0" t="n">
        <f aca="false" ca="false" dt2D="false" dtr="false" t="normal">L88*3.6*0.5*1.2</f>
        <v>49.7664</v>
      </c>
      <c r="N88" s="0" t="n">
        <f aca="false" ca="false" dt2D="false" dtr="false" t="normal">'КУ для 240 кГц '!E94</f>
        <v>48.79210450494141</v>
      </c>
      <c r="Q88" s="32" t="n">
        <f aca="false" ca="false" dt2D="false" dtr="false" t="normal">Q87+1</f>
        <v>51</v>
      </c>
      <c r="R88" s="0" t="n">
        <v>5.3</v>
      </c>
      <c r="S88" s="32" t="n">
        <f aca="false" ca="false" dt2D="false" dtr="false" t="normal">S87+1</f>
        <v>105</v>
      </c>
      <c r="T88" s="0" t="n">
        <v>2.5</v>
      </c>
      <c r="U88" s="32" t="n">
        <f aca="false" ca="false" dt2D="false" dtr="false" t="normal">U87+1</f>
        <v>159</v>
      </c>
      <c r="V88" s="0" t="n">
        <v>1.62</v>
      </c>
      <c r="W88" s="32" t="n">
        <f aca="false" ca="false" dt2D="false" dtr="false" t="normal">W87+1</f>
        <v>213</v>
      </c>
      <c r="X88" s="0" t="n">
        <v>1.21</v>
      </c>
    </row>
    <row outlineLevel="0" r="89">
      <c r="Q89" s="32" t="n">
        <f aca="false" ca="false" dt2D="false" dtr="false" t="normal">Q88+1</f>
        <v>52</v>
      </c>
      <c r="R89" s="0" t="n">
        <v>5.2</v>
      </c>
      <c r="S89" s="32" t="n">
        <f aca="false" ca="false" dt2D="false" dtr="false" t="normal">S88+1</f>
        <v>106</v>
      </c>
      <c r="T89" s="0" t="n">
        <v>2.47</v>
      </c>
      <c r="U89" s="32" t="n">
        <f aca="false" ca="false" dt2D="false" dtr="false" t="normal">U88+1</f>
        <v>160</v>
      </c>
      <c r="V89" s="0" t="n">
        <v>1.61</v>
      </c>
      <c r="W89" s="32" t="n">
        <f aca="false" ca="false" dt2D="false" dtr="false" t="normal">W88+1</f>
        <v>214</v>
      </c>
      <c r="X89" s="0" t="n">
        <v>1.21</v>
      </c>
    </row>
    <row outlineLevel="0" r="90">
      <c r="Q90" s="32" t="n">
        <f aca="false" ca="false" dt2D="false" dtr="false" t="normal">Q89+1</f>
        <v>53</v>
      </c>
      <c r="R90" s="0" t="n">
        <v>5.1</v>
      </c>
      <c r="S90" s="32" t="n">
        <f aca="false" ca="false" dt2D="false" dtr="false" t="normal">S89+1</f>
        <v>107</v>
      </c>
      <c r="T90" s="0" t="n">
        <v>2.44</v>
      </c>
      <c r="U90" s="32" t="n">
        <f aca="false" ca="false" dt2D="false" dtr="false" t="normal">U89+1</f>
        <v>161</v>
      </c>
      <c r="V90" s="0" t="n">
        <v>1.6</v>
      </c>
      <c r="W90" s="32" t="n">
        <f aca="false" ca="false" dt2D="false" dtr="false" t="normal">W89+1</f>
        <v>215</v>
      </c>
      <c r="X90" s="0" t="n">
        <v>1.2</v>
      </c>
    </row>
    <row outlineLevel="0" r="91">
      <c r="Q91" s="32" t="n">
        <f aca="false" ca="false" dt2D="false" dtr="false" t="normal">Q90+1</f>
        <v>54</v>
      </c>
      <c r="R91" s="0" t="n">
        <v>5</v>
      </c>
      <c r="S91" s="32" t="n">
        <f aca="false" ca="false" dt2D="false" dtr="false" t="normal">S90+1</f>
        <v>108</v>
      </c>
      <c r="T91" s="0" t="n">
        <v>2.42</v>
      </c>
      <c r="U91" s="32" t="n">
        <f aca="false" ca="false" dt2D="false" dtr="false" t="normal">U90+1</f>
        <v>162</v>
      </c>
      <c r="V91" s="0" t="n">
        <v>1.59</v>
      </c>
      <c r="W91" s="32" t="n">
        <f aca="false" ca="false" dt2D="false" dtr="false" t="normal">W90+1</f>
        <v>216</v>
      </c>
      <c r="X91" s="0" t="n">
        <v>1.2</v>
      </c>
    </row>
  </sheetData>
  <mergeCells count="2">
    <mergeCell ref="B2:D2"/>
    <mergeCell ref="F2:H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2022-09-09T18:36:37Z</dcterms:modified>
</cp:coreProperties>
</file>