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Studies\Mods for Fall 2020\APAN 5800 Storytelling\Week 4 Integrating Text and Data\Chipotle Datasets\"/>
    </mc:Choice>
  </mc:AlternateContent>
  <xr:revisionPtr revIDLastSave="0" documentId="13_ncr:1_{DC98305F-37DD-4F14-8A19-821A2DDABB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(Population, 18+, GDP) SCPRC-ES" sheetId="1" r:id="rId1"/>
  </sheets>
  <calcPr calcId="191029"/>
</workbook>
</file>

<file path=xl/calcChain.xml><?xml version="1.0" encoding="utf-8"?>
<calcChain xmlns="http://schemas.openxmlformats.org/spreadsheetml/2006/main">
  <c r="AR41" i="1" l="1"/>
  <c r="AO41" i="1"/>
  <c r="AP41" i="1"/>
  <c r="AQ41" i="1"/>
  <c r="AE41" i="1"/>
  <c r="AF41" i="1"/>
  <c r="AG41" i="1"/>
  <c r="AH41" i="1"/>
  <c r="AI41" i="1"/>
  <c r="AJ41" i="1"/>
  <c r="W41" i="1"/>
  <c r="V41" i="1"/>
  <c r="L40" i="1"/>
  <c r="L41" i="1"/>
  <c r="J41" i="1"/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2" i="1"/>
  <c r="W43" i="1"/>
  <c r="W44" i="1"/>
  <c r="W45" i="1"/>
  <c r="W46" i="1"/>
  <c r="W47" i="1"/>
  <c r="W48" i="1"/>
  <c r="W49" i="1"/>
  <c r="W50" i="1"/>
  <c r="W2" i="1"/>
  <c r="V12" i="1" l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2" i="1"/>
  <c r="V43" i="1"/>
  <c r="V44" i="1"/>
  <c r="V45" i="1"/>
  <c r="V46" i="1"/>
  <c r="V47" i="1"/>
  <c r="V48" i="1"/>
  <c r="V49" i="1"/>
  <c r="V50" i="1"/>
  <c r="V3" i="1"/>
  <c r="V4" i="1"/>
  <c r="V5" i="1"/>
  <c r="V6" i="1"/>
  <c r="V7" i="1"/>
  <c r="V8" i="1"/>
  <c r="V9" i="1"/>
  <c r="V10" i="1"/>
  <c r="V11" i="1"/>
  <c r="V2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2" i="1"/>
  <c r="J43" i="1"/>
  <c r="J44" i="1"/>
  <c r="J45" i="1"/>
  <c r="J46" i="1"/>
  <c r="J47" i="1"/>
  <c r="J48" i="1"/>
  <c r="J49" i="1"/>
  <c r="J50" i="1"/>
  <c r="L31" i="1" l="1"/>
  <c r="L44" i="1"/>
  <c r="L34" i="1"/>
  <c r="L18" i="1"/>
  <c r="L42" i="1"/>
  <c r="L25" i="1"/>
  <c r="L9" i="1"/>
  <c r="L32" i="1"/>
  <c r="L6" i="1"/>
  <c r="L43" i="1"/>
  <c r="L50" i="1"/>
  <c r="L49" i="1"/>
  <c r="L16" i="1"/>
  <c r="L48" i="1"/>
  <c r="L7" i="1"/>
  <c r="L38" i="1"/>
  <c r="L46" i="1"/>
  <c r="L21" i="1"/>
  <c r="L5" i="1"/>
  <c r="L26" i="1"/>
  <c r="L10" i="1"/>
  <c r="L33" i="1"/>
  <c r="L17" i="1"/>
  <c r="L24" i="1"/>
  <c r="L8" i="1"/>
  <c r="L39" i="1"/>
  <c r="L23" i="1"/>
  <c r="L15" i="1"/>
  <c r="L47" i="1"/>
  <c r="L30" i="1"/>
  <c r="L22" i="1"/>
  <c r="L14" i="1"/>
  <c r="L37" i="1"/>
  <c r="L29" i="1"/>
  <c r="L13" i="1"/>
  <c r="L45" i="1"/>
  <c r="L36" i="1"/>
  <c r="L28" i="1"/>
  <c r="L20" i="1"/>
  <c r="L12" i="1"/>
  <c r="L4" i="1"/>
  <c r="L35" i="1"/>
  <c r="L27" i="1"/>
  <c r="L19" i="1"/>
  <c r="L11" i="1"/>
  <c r="L3" i="1"/>
  <c r="L2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2" i="1"/>
  <c r="AQ43" i="1"/>
  <c r="AQ44" i="1"/>
  <c r="AQ45" i="1"/>
  <c r="AQ46" i="1"/>
  <c r="AQ47" i="1"/>
  <c r="AQ48" i="1"/>
  <c r="AQ49" i="1"/>
  <c r="AQ50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2" i="1"/>
  <c r="AP43" i="1"/>
  <c r="AP44" i="1"/>
  <c r="AP45" i="1"/>
  <c r="AP46" i="1"/>
  <c r="AP47" i="1"/>
  <c r="AP48" i="1"/>
  <c r="AP49" i="1"/>
  <c r="AP50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2" i="1"/>
  <c r="AO43" i="1"/>
  <c r="AO44" i="1"/>
  <c r="AO45" i="1"/>
  <c r="AO46" i="1"/>
  <c r="AO47" i="1"/>
  <c r="AO48" i="1"/>
  <c r="AO49" i="1"/>
  <c r="AO50" i="1"/>
  <c r="AN2" i="1"/>
  <c r="AR2" i="1" s="1"/>
  <c r="AN3" i="1"/>
  <c r="AR3" i="1" s="1"/>
  <c r="AN4" i="1"/>
  <c r="AR4" i="1" s="1"/>
  <c r="AN5" i="1"/>
  <c r="AR5" i="1" s="1"/>
  <c r="AN6" i="1"/>
  <c r="AR6" i="1" s="1"/>
  <c r="AN7" i="1"/>
  <c r="AR7" i="1" s="1"/>
  <c r="AN8" i="1"/>
  <c r="AR8" i="1" s="1"/>
  <c r="AN9" i="1"/>
  <c r="AR9" i="1" s="1"/>
  <c r="AN10" i="1"/>
  <c r="AR10" i="1" s="1"/>
  <c r="AN11" i="1"/>
  <c r="AR11" i="1" s="1"/>
  <c r="AN12" i="1"/>
  <c r="AR12" i="1" s="1"/>
  <c r="AN13" i="1"/>
  <c r="AR13" i="1" s="1"/>
  <c r="AN14" i="1"/>
  <c r="AR14" i="1" s="1"/>
  <c r="AN15" i="1"/>
  <c r="AR15" i="1" s="1"/>
  <c r="AN16" i="1"/>
  <c r="AR16" i="1" s="1"/>
  <c r="AN17" i="1"/>
  <c r="AR17" i="1" s="1"/>
  <c r="AN18" i="1"/>
  <c r="AR18" i="1" s="1"/>
  <c r="AN19" i="1"/>
  <c r="AR19" i="1" s="1"/>
  <c r="AN20" i="1"/>
  <c r="AR20" i="1" s="1"/>
  <c r="AN21" i="1"/>
  <c r="AR21" i="1" s="1"/>
  <c r="AN22" i="1"/>
  <c r="AR22" i="1" s="1"/>
  <c r="AN23" i="1"/>
  <c r="AR23" i="1" s="1"/>
  <c r="AN24" i="1"/>
  <c r="AR24" i="1" s="1"/>
  <c r="AN25" i="1"/>
  <c r="AR25" i="1" s="1"/>
  <c r="AN26" i="1"/>
  <c r="AR26" i="1" s="1"/>
  <c r="AN27" i="1"/>
  <c r="AR27" i="1" s="1"/>
  <c r="AN28" i="1"/>
  <c r="AR28" i="1" s="1"/>
  <c r="AN29" i="1"/>
  <c r="AR29" i="1" s="1"/>
  <c r="AN30" i="1"/>
  <c r="AR30" i="1" s="1"/>
  <c r="AN31" i="1"/>
  <c r="AR31" i="1" s="1"/>
  <c r="AN32" i="1"/>
  <c r="AR32" i="1" s="1"/>
  <c r="AN33" i="1"/>
  <c r="AR33" i="1" s="1"/>
  <c r="AN34" i="1"/>
  <c r="AR34" i="1" s="1"/>
  <c r="AN35" i="1"/>
  <c r="AR35" i="1" s="1"/>
  <c r="AN36" i="1"/>
  <c r="AR36" i="1" s="1"/>
  <c r="AN37" i="1"/>
  <c r="AR37" i="1" s="1"/>
  <c r="AN38" i="1"/>
  <c r="AR38" i="1" s="1"/>
  <c r="AN39" i="1"/>
  <c r="AR39" i="1" s="1"/>
  <c r="AN40" i="1"/>
  <c r="AR40" i="1" s="1"/>
  <c r="AN42" i="1"/>
  <c r="AR42" i="1" s="1"/>
  <c r="AN43" i="1"/>
  <c r="AR43" i="1" s="1"/>
  <c r="AN44" i="1"/>
  <c r="AR44" i="1" s="1"/>
  <c r="AN45" i="1"/>
  <c r="AR45" i="1" s="1"/>
  <c r="AN46" i="1"/>
  <c r="AR46" i="1" s="1"/>
  <c r="AN47" i="1"/>
  <c r="AR47" i="1" s="1"/>
  <c r="AN48" i="1"/>
  <c r="AR48" i="1" s="1"/>
  <c r="AN49" i="1"/>
  <c r="AR49" i="1" s="1"/>
  <c r="AN50" i="1"/>
  <c r="AR50" i="1" s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2" i="1"/>
  <c r="AJ43" i="1"/>
  <c r="AJ44" i="1"/>
  <c r="AJ45" i="1"/>
  <c r="AJ46" i="1"/>
  <c r="AJ47" i="1"/>
  <c r="AJ48" i="1"/>
  <c r="AJ49" i="1"/>
  <c r="AJ50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2" i="1"/>
  <c r="AI43" i="1"/>
  <c r="AI44" i="1"/>
  <c r="AI45" i="1"/>
  <c r="AI46" i="1"/>
  <c r="AI47" i="1"/>
  <c r="AI48" i="1"/>
  <c r="AI49" i="1"/>
  <c r="AI50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2" i="1"/>
  <c r="AH43" i="1"/>
  <c r="AH44" i="1"/>
  <c r="AH45" i="1"/>
  <c r="AH46" i="1"/>
  <c r="AH47" i="1"/>
  <c r="AH48" i="1"/>
  <c r="AH49" i="1"/>
  <c r="AH5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2" i="1"/>
  <c r="AG43" i="1"/>
  <c r="AG44" i="1"/>
  <c r="AG45" i="1"/>
  <c r="AG46" i="1"/>
  <c r="AG47" i="1"/>
  <c r="AG48" i="1"/>
  <c r="AG49" i="1"/>
  <c r="AG50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2" i="1"/>
  <c r="AF43" i="1"/>
  <c r="AF44" i="1"/>
  <c r="AF45" i="1"/>
  <c r="AF46" i="1"/>
  <c r="AF47" i="1"/>
  <c r="AF48" i="1"/>
  <c r="AF49" i="1"/>
  <c r="AF50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2" i="1"/>
  <c r="AE43" i="1"/>
  <c r="AE44" i="1"/>
  <c r="AE45" i="1"/>
  <c r="AE46" i="1"/>
  <c r="AE47" i="1"/>
  <c r="AE48" i="1"/>
  <c r="AE49" i="1"/>
  <c r="AE50" i="1"/>
  <c r="M41" i="1" l="1"/>
  <c r="M2" i="1"/>
  <c r="M20" i="1"/>
  <c r="N20" i="1" s="1"/>
  <c r="M22" i="1"/>
  <c r="N22" i="1" s="1"/>
  <c r="M40" i="1"/>
  <c r="M38" i="1"/>
  <c r="N38" i="1" s="1"/>
  <c r="M32" i="1"/>
  <c r="N32" i="1" s="1"/>
  <c r="M3" i="1"/>
  <c r="M28" i="1"/>
  <c r="N28" i="1" s="1"/>
  <c r="M30" i="1"/>
  <c r="M17" i="1"/>
  <c r="N17" i="1" s="1"/>
  <c r="M7" i="1"/>
  <c r="N7" i="1" s="1"/>
  <c r="M9" i="1"/>
  <c r="N9" i="1" s="1"/>
  <c r="M11" i="1"/>
  <c r="N11" i="1" s="1"/>
  <c r="M36" i="1"/>
  <c r="N36" i="1" s="1"/>
  <c r="M47" i="1"/>
  <c r="M33" i="1"/>
  <c r="M48" i="1"/>
  <c r="M25" i="1"/>
  <c r="N25" i="1" s="1"/>
  <c r="M19" i="1"/>
  <c r="N19" i="1" s="1"/>
  <c r="M45" i="1"/>
  <c r="N45" i="1" s="1"/>
  <c r="M15" i="1"/>
  <c r="N15" i="1" s="1"/>
  <c r="M10" i="1"/>
  <c r="N10" i="1" s="1"/>
  <c r="M16" i="1"/>
  <c r="N16" i="1" s="1"/>
  <c r="M42" i="1"/>
  <c r="M27" i="1"/>
  <c r="N27" i="1" s="1"/>
  <c r="M13" i="1"/>
  <c r="N13" i="1" s="1"/>
  <c r="M23" i="1"/>
  <c r="M26" i="1"/>
  <c r="N26" i="1" s="1"/>
  <c r="M49" i="1"/>
  <c r="N49" i="1" s="1"/>
  <c r="M18" i="1"/>
  <c r="N18" i="1" s="1"/>
  <c r="M35" i="1"/>
  <c r="M29" i="1"/>
  <c r="N29" i="1" s="1"/>
  <c r="M39" i="1"/>
  <c r="N39" i="1" s="1"/>
  <c r="M5" i="1"/>
  <c r="N5" i="1" s="1"/>
  <c r="M50" i="1"/>
  <c r="N50" i="1" s="1"/>
  <c r="M34" i="1"/>
  <c r="N34" i="1" s="1"/>
  <c r="M4" i="1"/>
  <c r="N4" i="1" s="1"/>
  <c r="M37" i="1"/>
  <c r="N37" i="1" s="1"/>
  <c r="M8" i="1"/>
  <c r="N8" i="1" s="1"/>
  <c r="M21" i="1"/>
  <c r="N21" i="1" s="1"/>
  <c r="M43" i="1"/>
  <c r="N43" i="1" s="1"/>
  <c r="M44" i="1"/>
  <c r="M12" i="1"/>
  <c r="N12" i="1" s="1"/>
  <c r="M14" i="1"/>
  <c r="N14" i="1" s="1"/>
  <c r="M24" i="1"/>
  <c r="N24" i="1" s="1"/>
  <c r="M46" i="1"/>
  <c r="N46" i="1" s="1"/>
  <c r="M6" i="1"/>
  <c r="N6" i="1" s="1"/>
  <c r="M31" i="1"/>
  <c r="N31" i="1" s="1"/>
  <c r="N30" i="1"/>
  <c r="N48" i="1"/>
  <c r="N33" i="1"/>
  <c r="N47" i="1"/>
  <c r="N35" i="1"/>
  <c r="N42" i="1"/>
  <c r="N2" i="1"/>
  <c r="N23" i="1"/>
  <c r="N40" i="1"/>
  <c r="N3" i="1" l="1"/>
  <c r="N44" i="1"/>
</calcChain>
</file>

<file path=xl/sharedStrings.xml><?xml version="1.0" encoding="utf-8"?>
<sst xmlns="http://schemas.openxmlformats.org/spreadsheetml/2006/main" count="240" uniqueCount="143">
  <si>
    <t>SUMLEV</t>
  </si>
  <si>
    <t>REGION</t>
  </si>
  <si>
    <t>DIVISION</t>
  </si>
  <si>
    <t>STATE</t>
  </si>
  <si>
    <t>STATE_NAME</t>
  </si>
  <si>
    <t>POPESTIMATE_2019</t>
  </si>
  <si>
    <t>POPEST_OVER18_2019</t>
  </si>
  <si>
    <t>PCNT_POPEST_OVER18_2019</t>
  </si>
  <si>
    <t>GDP_2019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</si>
  <si>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</si>
  <si>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</si>
  <si>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</si>
  <si>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</si>
  <si>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</si>
  <si>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</si>
  <si>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</si>
  <si>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</si>
  <si>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</si>
  <si>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</si>
  <si>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</si>
  <si>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</si>
  <si>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</si>
  <si>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</si>
  <si>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</si>
  <si>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</si>
  <si>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</si>
  <si>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</si>
  <si>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</si>
  <si>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</si>
  <si>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</si>
  <si>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</si>
  <si>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</si>
  <si>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</si>
  <si>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</si>
  <si>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</si>
  <si>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</si>
  <si>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</si>
  <si>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</si>
  <si>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</si>
  <si>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</si>
  <si>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</si>
  <si>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</si>
  <si>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</si>
  <si>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</si>
  <si>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</si>
  <si>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</si>
  <si>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</si>
  <si>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</si>
  <si>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</si>
  <si>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</si>
  <si>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</si>
  <si>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</si>
  <si>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</si>
  <si>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</si>
  <si>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</si>
  <si>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</si>
  <si>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</si>
  <si>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</t>
  </si>
  <si>
    <t>% Children 0-18</t>
  </si>
  <si>
    <t>% Adults 55-64</t>
  </si>
  <si>
    <t>Num of Children 0-18</t>
  </si>
  <si>
    <t>Num of Adults 55-64</t>
  </si>
  <si>
    <t>% Teenagers 19-25</t>
  </si>
  <si>
    <t>Num of  Teenagers 19-25</t>
  </si>
  <si>
    <t>% Young Adults 26-34</t>
  </si>
  <si>
    <t>Num of Young Adults 26-34</t>
  </si>
  <si>
    <t>% Middle-aged Adults 35-54</t>
  </si>
  <si>
    <t>Num of Middle-aged Adults 35-54</t>
  </si>
  <si>
    <t>% Seniors 65+</t>
  </si>
  <si>
    <t>Num of Seniors 65+</t>
  </si>
  <si>
    <t>White</t>
  </si>
  <si>
    <t>Black</t>
  </si>
  <si>
    <t>Hispanic</t>
  </si>
  <si>
    <t>Proportion White</t>
  </si>
  <si>
    <t>Proportion Black</t>
  </si>
  <si>
    <t>Proportion Hispanic</t>
  </si>
  <si>
    <t>Proportion Others (American Indian/Alaska Native, Asian, etc)</t>
  </si>
  <si>
    <t>Others (American Indian/Alaska Native, Asian, etc)</t>
  </si>
  <si>
    <t>Num of Stores</t>
  </si>
  <si>
    <t>GDP_2019 per capita</t>
  </si>
  <si>
    <t>Num of Stores per million of people</t>
  </si>
  <si>
    <t>Percentile for GDP_2019 per capita</t>
  </si>
  <si>
    <t>Upper</t>
  </si>
  <si>
    <t>Lower</t>
  </si>
  <si>
    <t>Median</t>
  </si>
  <si>
    <t>province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</si>
  <si>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</si>
  <si>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</si>
  <si>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</si>
  <si>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</si>
  <si>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</si>
  <si>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</si>
  <si>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</si>
  <si>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</si>
  <si>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</si>
  <si>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</si>
  <si>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</si>
  <si>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</si>
  <si>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</si>
  <si>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</si>
  <si>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</si>
  <si>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</si>
  <si>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AZ</t>
  </si>
  <si>
    <t>CT</t>
  </si>
  <si>
    <t>GA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</si>
  <si>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</si>
  <si>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</si>
  <si>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</si>
  <si>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</si>
  <si>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</si>
  <si>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</si>
  <si>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</si>
  <si>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</si>
  <si>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</si>
  <si>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</si>
  <si>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</si>
  <si>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</si>
  <si>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</si>
  <si>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</si>
  <si>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</si>
  <si>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</si>
  <si>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</si>
  <si>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</si>
  <si>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</si>
  <si>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</si>
  <si>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</si>
  <si>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</si>
  <si>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</si>
  <si>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</si>
  <si>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</si>
  <si>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</si>
  <si>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</si>
  <si>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</si>
  <si>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Num of Qdoba Mexican Eats Locations</t>
  </si>
  <si>
    <t>Num of Moe's Southwest Grill Locations</t>
  </si>
  <si>
    <t>Estimated Sales for 2019</t>
  </si>
  <si>
    <t>Estimated Sales for 2019 per store</t>
  </si>
  <si>
    <t>States above median for top 50% of states based on num of stores per million of people</t>
  </si>
  <si>
    <t>Total num of Competitors Stores (Qdoba and Moe's)</t>
  </si>
  <si>
    <t>latitude</t>
  </si>
  <si>
    <t>longitude</t>
  </si>
  <si>
    <t>South Dakota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</si>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</sst>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tabSelected="1" zoomScale="85" zoomScaleNormal="85" workbookViewId="0">
      <pane ySplit="1" topLeftCell="A2" activePane="bottomLeft" state="frozen"/>
      <selection pane="bottomLeft" activeCell="AR41" sqref="AR41"/>
    </sheetView>
  </sheetViews>
  <sheetFormatPr defaultRowHeight="14.4" x14ac:dyDescent="0.3"/>
  <cols>
    <col min="5" max="5" width="17.33203125" bestFit="1" customWidth="1"/>
    <col min="6" max="6" width="19.6640625" customWidth="1"/>
    <col min="7" max="7" width="21.21875" customWidth="1"/>
    <col min="8" max="8" width="27.88671875" customWidth="1"/>
    <col min="9" max="14" width="12.77734375" customWidth="1"/>
    <col min="15" max="15" width="23.44140625" customWidth="1"/>
    <col min="16" max="16" width="13.77734375" customWidth="1"/>
    <col min="17" max="18" width="13.77734375" style="4" customWidth="1"/>
    <col min="19" max="22" width="13" customWidth="1"/>
    <col min="23" max="23" width="18.21875" customWidth="1"/>
    <col min="24" max="24" width="18" customWidth="1"/>
    <col min="25" max="25" width="14.6640625" customWidth="1"/>
    <col min="26" max="26" width="15.88671875" customWidth="1"/>
    <col min="27" max="27" width="18" customWidth="1"/>
    <col min="28" max="28" width="16.33203125" customWidth="1"/>
    <col min="29" max="29" width="14.5546875" customWidth="1"/>
    <col min="30" max="30" width="11.44140625" customWidth="1"/>
    <col min="31" max="31" width="14.6640625" customWidth="1"/>
    <col min="32" max="32" width="15.88671875" customWidth="1"/>
    <col min="33" max="33" width="18" customWidth="1"/>
    <col min="34" max="34" width="16.33203125" customWidth="1"/>
    <col min="35" max="35" width="14.5546875" customWidth="1"/>
    <col min="36" max="36" width="11.44140625" customWidth="1"/>
    <col min="37" max="37" width="12.6640625" customWidth="1"/>
    <col min="38" max="38" width="10.88671875" customWidth="1"/>
    <col min="39" max="39" width="13.21875" customWidth="1"/>
    <col min="40" max="40" width="18" customWidth="1"/>
    <col min="41" max="41" width="15.6640625" customWidth="1"/>
    <col min="42" max="42" width="14.5546875" customWidth="1"/>
    <col min="43" max="43" width="15" customWidth="1"/>
    <col min="44" max="44" width="22.44140625" customWidth="1"/>
  </cols>
  <sheetData>
    <row r="1" spans="1:44" s="2" customFormat="1" ht="52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81</v>
      </c>
      <c r="L1" s="2" t="s">
        <v>135</v>
      </c>
      <c r="M1" s="2" t="s">
        <v>135</v>
      </c>
      <c r="N1" s="2" t="s">
        <v>136</v>
      </c>
      <c r="O1" s="2" t="s">
        <v>57</v>
      </c>
      <c r="P1" t="s">
        <v>85</v>
      </c>
      <c r="Q1" s="4" t="s">
        <v>139</v>
      </c>
      <c r="R1" s="4" t="s">
        <v>140</v>
      </c>
      <c r="S1" s="2" t="s">
        <v>78</v>
      </c>
      <c r="T1" s="2" t="s">
        <v>133</v>
      </c>
      <c r="U1" s="2" t="s">
        <v>134</v>
      </c>
      <c r="V1" s="2" t="s">
        <v>80</v>
      </c>
      <c r="W1" s="2" t="s">
        <v>138</v>
      </c>
      <c r="X1" s="2" t="s">
        <v>137</v>
      </c>
      <c r="Y1" s="2" t="s">
        <v>58</v>
      </c>
      <c r="Z1" s="2" t="s">
        <v>62</v>
      </c>
      <c r="AA1" s="2" t="s">
        <v>64</v>
      </c>
      <c r="AB1" s="2" t="s">
        <v>66</v>
      </c>
      <c r="AC1" s="2" t="s">
        <v>59</v>
      </c>
      <c r="AD1" s="2" t="s">
        <v>68</v>
      </c>
      <c r="AE1" s="2" t="s">
        <v>60</v>
      </c>
      <c r="AF1" s="2" t="s">
        <v>63</v>
      </c>
      <c r="AG1" s="2" t="s">
        <v>65</v>
      </c>
      <c r="AH1" s="2" t="s">
        <v>67</v>
      </c>
      <c r="AI1" s="2" t="s">
        <v>61</v>
      </c>
      <c r="AJ1" s="2" t="s">
        <v>69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70</v>
      </c>
      <c r="AP1" s="2" t="s">
        <v>71</v>
      </c>
      <c r="AQ1" s="2" t="s">
        <v>72</v>
      </c>
      <c r="AR1" s="2" t="s">
        <v>77</v>
      </c>
    </row>
    <row r="2" spans="1:44" x14ac:dyDescent="0.3">
      <c r="A2">
        <v>40</v>
      </c>
      <c r="B2">
        <v>3</v>
      </c>
      <c r="C2">
        <v>6</v>
      </c>
      <c r="D2">
        <v>1</v>
      </c>
      <c r="E2" t="s">
        <v>9</v>
      </c>
      <c r="F2">
        <v>4903185</v>
      </c>
      <c r="G2">
        <v>3814879</v>
      </c>
      <c r="H2">
        <v>77.8</v>
      </c>
      <c r="I2" s="1">
        <v>923873000000</v>
      </c>
      <c r="J2" s="1">
        <f t="shared" ref="J2:J32" si="0">I2/F2</f>
        <v>188423.03523118136</v>
      </c>
      <c r="K2" s="1" t="s">
        <v>83</v>
      </c>
      <c r="L2" s="3">
        <f>5600000000*J2/SUM($J$2:$J$50)*S2/SUM($S$3:$S$50)</f>
        <v>485640.36123617104</v>
      </c>
      <c r="M2" s="3">
        <f>L2*5600000000/SUM($L$2:$L$50)</f>
        <v>22169479.996102549</v>
      </c>
      <c r="N2" s="3">
        <f t="shared" ref="N2:N50" si="1">M2/S2</f>
        <v>1477965.3330735033</v>
      </c>
      <c r="O2" t="s">
        <v>9</v>
      </c>
      <c r="P2" t="s">
        <v>86</v>
      </c>
      <c r="Q2" s="5">
        <v>32.318230999999997</v>
      </c>
      <c r="R2" s="5">
        <v>-86.902298000000002</v>
      </c>
      <c r="S2">
        <v>15</v>
      </c>
      <c r="T2">
        <v>0</v>
      </c>
      <c r="U2">
        <v>27</v>
      </c>
      <c r="V2" s="3">
        <f t="shared" ref="V2:V50" si="2">S2/(F2/1000000)</f>
        <v>3.0592359864047554</v>
      </c>
      <c r="W2" s="3">
        <f>T2+U2</f>
        <v>27</v>
      </c>
      <c r="X2" s="3"/>
      <c r="Y2">
        <v>0.24</v>
      </c>
      <c r="Z2">
        <v>0.09</v>
      </c>
      <c r="AA2">
        <v>0.12</v>
      </c>
      <c r="AB2">
        <v>0.25</v>
      </c>
      <c r="AC2">
        <v>0.14000000000000001</v>
      </c>
      <c r="AD2">
        <v>0.17</v>
      </c>
      <c r="AE2">
        <f t="shared" ref="AE2:AE32" si="3">ROUNDDOWN(Y2*F2,0)</f>
        <v>1176764</v>
      </c>
      <c r="AF2">
        <f t="shared" ref="AF2:AF32" si="4">ROUNDDOWN(Z2*F2,0)</f>
        <v>441286</v>
      </c>
      <c r="AG2">
        <f t="shared" ref="AG2:AG32" si="5">ROUNDDOWN(AA2*F2,0)</f>
        <v>588382</v>
      </c>
      <c r="AH2">
        <f t="shared" ref="AH2:AH32" si="6">ROUNDDOWN(AB2*F2,0)</f>
        <v>1225796</v>
      </c>
      <c r="AI2">
        <f t="shared" ref="AI2:AI32" si="7">ROUNDDOWN(AC2*F2,0)</f>
        <v>686445</v>
      </c>
      <c r="AJ2">
        <f t="shared" ref="AJ2:AJ32" si="8">ROUNDDOWN(AD2*F2,0)</f>
        <v>833541</v>
      </c>
      <c r="AK2">
        <v>0.66</v>
      </c>
      <c r="AL2">
        <v>0.26</v>
      </c>
      <c r="AM2">
        <v>0.04</v>
      </c>
      <c r="AN2">
        <f t="shared" ref="AN2:AN32" si="9">1-AK2-AL2-AM2</f>
        <v>3.9999999999999959E-2</v>
      </c>
      <c r="AO2">
        <f t="shared" ref="AO2:AO32" si="10">ROUNDDOWN(AK2*F2,0)</f>
        <v>3236102</v>
      </c>
      <c r="AP2">
        <f t="shared" ref="AP2:AP32" si="11">ROUNDDOWN(AL2*F2,0)</f>
        <v>1274828</v>
      </c>
      <c r="AQ2">
        <f t="shared" ref="AQ2:AQ32" si="12">ROUNDDOWN(AM2*F2,0)</f>
        <v>196127</v>
      </c>
      <c r="AR2">
        <f t="shared" ref="AR2:AR32" si="13">ROUNDDOWN(AN2*F2,0)</f>
        <v>196127</v>
      </c>
    </row>
    <row r="3" spans="1:44" x14ac:dyDescent="0.3">
      <c r="A3">
        <v>40</v>
      </c>
      <c r="B3">
        <v>4</v>
      </c>
      <c r="C3">
        <v>8</v>
      </c>
      <c r="D3">
        <v>4</v>
      </c>
      <c r="E3" t="s">
        <v>10</v>
      </c>
      <c r="F3">
        <v>7278717</v>
      </c>
      <c r="G3">
        <v>5638481</v>
      </c>
      <c r="H3">
        <v>77.5</v>
      </c>
      <c r="I3" s="1">
        <v>1464760000000</v>
      </c>
      <c r="J3" s="1">
        <f t="shared" si="0"/>
        <v>201238.76227087824</v>
      </c>
      <c r="K3" s="1" t="s">
        <v>83</v>
      </c>
      <c r="L3" s="3">
        <f t="shared" ref="L3:L50" si="14">5600000000*J3/SUM($J$2:$J$50)*S3/SUM($S$3:$S$50)</f>
        <v>2939138.7070919345</v>
      </c>
      <c r="M3" s="3">
        <f t="shared" ref="M3:M50" si="15">L3*5600000000/SUM($L$2:$L$50)</f>
        <v>134171666.88284767</v>
      </c>
      <c r="N3" s="3">
        <f t="shared" si="1"/>
        <v>1578490.1986217373</v>
      </c>
      <c r="O3" t="s">
        <v>10</v>
      </c>
      <c r="P3" t="s">
        <v>102</v>
      </c>
      <c r="Q3" s="5">
        <v>34.048927999999997</v>
      </c>
      <c r="R3" s="5">
        <v>-111.09373100000001</v>
      </c>
      <c r="S3">
        <v>85</v>
      </c>
      <c r="T3">
        <v>6</v>
      </c>
      <c r="U3">
        <v>0</v>
      </c>
      <c r="V3" s="3">
        <f t="shared" si="2"/>
        <v>11.677882242158885</v>
      </c>
      <c r="W3" s="3">
        <f t="shared" ref="W3:W50" si="16">T3+U3</f>
        <v>6</v>
      </c>
      <c r="X3" s="3" t="s">
        <v>82</v>
      </c>
      <c r="Y3">
        <v>0.24</v>
      </c>
      <c r="Z3">
        <v>0.09</v>
      </c>
      <c r="AA3">
        <v>0.12</v>
      </c>
      <c r="AB3">
        <v>0.24</v>
      </c>
      <c r="AC3">
        <v>0.12</v>
      </c>
      <c r="AD3">
        <v>0.18</v>
      </c>
      <c r="AE3">
        <f t="shared" si="3"/>
        <v>1746892</v>
      </c>
      <c r="AF3">
        <f t="shared" si="4"/>
        <v>655084</v>
      </c>
      <c r="AG3">
        <f t="shared" si="5"/>
        <v>873446</v>
      </c>
      <c r="AH3">
        <f t="shared" si="6"/>
        <v>1746892</v>
      </c>
      <c r="AI3">
        <f t="shared" si="7"/>
        <v>873446</v>
      </c>
      <c r="AJ3">
        <f t="shared" si="8"/>
        <v>1310169</v>
      </c>
      <c r="AK3">
        <v>0.54</v>
      </c>
      <c r="AL3">
        <v>0.04</v>
      </c>
      <c r="AM3">
        <v>0.32</v>
      </c>
      <c r="AN3">
        <f t="shared" si="9"/>
        <v>9.9999999999999978E-2</v>
      </c>
      <c r="AO3">
        <f t="shared" si="10"/>
        <v>3930507</v>
      </c>
      <c r="AP3">
        <f t="shared" si="11"/>
        <v>291148</v>
      </c>
      <c r="AQ3">
        <f t="shared" si="12"/>
        <v>2329189</v>
      </c>
      <c r="AR3">
        <f t="shared" si="13"/>
        <v>727871</v>
      </c>
    </row>
    <row r="4" spans="1:44" x14ac:dyDescent="0.3">
      <c r="A4">
        <v>40</v>
      </c>
      <c r="B4">
        <v>3</v>
      </c>
      <c r="C4">
        <v>7</v>
      </c>
      <c r="D4">
        <v>5</v>
      </c>
      <c r="E4" t="s">
        <v>11</v>
      </c>
      <c r="F4">
        <v>3017804</v>
      </c>
      <c r="G4">
        <v>2317649</v>
      </c>
      <c r="H4">
        <v>76.8</v>
      </c>
      <c r="I4" s="1">
        <v>532723000000</v>
      </c>
      <c r="J4" s="1">
        <f t="shared" si="0"/>
        <v>176526.70617442351</v>
      </c>
      <c r="K4" s="1" t="s">
        <v>83</v>
      </c>
      <c r="L4" s="3">
        <f t="shared" si="14"/>
        <v>181991.53463204927</v>
      </c>
      <c r="M4" s="3">
        <f t="shared" si="15"/>
        <v>8307912.6212146347</v>
      </c>
      <c r="N4" s="3">
        <f t="shared" si="1"/>
        <v>1384652.1035357725</v>
      </c>
      <c r="O4" t="s">
        <v>11</v>
      </c>
      <c r="P4" t="s">
        <v>87</v>
      </c>
      <c r="Q4" s="5">
        <v>35.201050000000002</v>
      </c>
      <c r="R4" s="5">
        <v>-91.831833000000003</v>
      </c>
      <c r="S4">
        <v>6</v>
      </c>
      <c r="T4">
        <v>3</v>
      </c>
      <c r="U4">
        <v>5</v>
      </c>
      <c r="V4" s="3">
        <f t="shared" si="2"/>
        <v>1.9882006916287474</v>
      </c>
      <c r="W4" s="3">
        <f t="shared" si="16"/>
        <v>8</v>
      </c>
      <c r="X4" s="3"/>
      <c r="Y4">
        <v>0.25</v>
      </c>
      <c r="Z4">
        <v>0.09</v>
      </c>
      <c r="AA4">
        <v>0.12</v>
      </c>
      <c r="AB4">
        <v>0.25</v>
      </c>
      <c r="AC4">
        <v>0.13</v>
      </c>
      <c r="AD4">
        <v>0.17</v>
      </c>
      <c r="AE4">
        <f t="shared" si="3"/>
        <v>754451</v>
      </c>
      <c r="AF4">
        <f t="shared" si="4"/>
        <v>271602</v>
      </c>
      <c r="AG4">
        <f t="shared" si="5"/>
        <v>362136</v>
      </c>
      <c r="AH4">
        <f t="shared" si="6"/>
        <v>754451</v>
      </c>
      <c r="AI4">
        <f t="shared" si="7"/>
        <v>392314</v>
      </c>
      <c r="AJ4">
        <f t="shared" si="8"/>
        <v>513026</v>
      </c>
      <c r="AK4">
        <v>0.72</v>
      </c>
      <c r="AL4">
        <v>0.15</v>
      </c>
      <c r="AM4">
        <v>0.08</v>
      </c>
      <c r="AN4">
        <f t="shared" si="9"/>
        <v>5.0000000000000031E-2</v>
      </c>
      <c r="AO4">
        <f t="shared" si="10"/>
        <v>2172818</v>
      </c>
      <c r="AP4">
        <f t="shared" si="11"/>
        <v>452670</v>
      </c>
      <c r="AQ4">
        <f t="shared" si="12"/>
        <v>241424</v>
      </c>
      <c r="AR4">
        <f t="shared" si="13"/>
        <v>150890</v>
      </c>
    </row>
    <row r="5" spans="1:44" x14ac:dyDescent="0.3">
      <c r="A5">
        <v>40</v>
      </c>
      <c r="B5">
        <v>4</v>
      </c>
      <c r="C5">
        <v>9</v>
      </c>
      <c r="D5">
        <v>6</v>
      </c>
      <c r="E5" t="s">
        <v>12</v>
      </c>
      <c r="F5">
        <v>39512223</v>
      </c>
      <c r="G5">
        <v>30617582</v>
      </c>
      <c r="H5">
        <v>77.5</v>
      </c>
      <c r="I5" s="1">
        <v>12549900000000</v>
      </c>
      <c r="J5" s="1">
        <f t="shared" si="0"/>
        <v>317620.70182687521</v>
      </c>
      <c r="K5" s="1" t="s">
        <v>82</v>
      </c>
      <c r="L5" s="3">
        <f t="shared" si="14"/>
        <v>22976317.075965997</v>
      </c>
      <c r="M5" s="3">
        <f t="shared" si="15"/>
        <v>1048868756.5077094</v>
      </c>
      <c r="N5" s="3">
        <f t="shared" si="1"/>
        <v>2491374.7185456278</v>
      </c>
      <c r="O5" t="s">
        <v>12</v>
      </c>
      <c r="P5" t="s">
        <v>88</v>
      </c>
      <c r="Q5" s="5">
        <v>36.778261000000001</v>
      </c>
      <c r="R5" s="5">
        <v>-119.41793199999999</v>
      </c>
      <c r="S5">
        <v>421</v>
      </c>
      <c r="T5">
        <v>4</v>
      </c>
      <c r="U5">
        <v>1</v>
      </c>
      <c r="V5" s="3">
        <f t="shared" si="2"/>
        <v>10.65493075395935</v>
      </c>
      <c r="W5" s="3">
        <f t="shared" si="16"/>
        <v>5</v>
      </c>
      <c r="X5" s="3" t="s">
        <v>82</v>
      </c>
      <c r="Y5">
        <v>0.24</v>
      </c>
      <c r="Z5">
        <v>0.09</v>
      </c>
      <c r="AA5">
        <v>0.14000000000000001</v>
      </c>
      <c r="AB5">
        <v>0.26</v>
      </c>
      <c r="AC5">
        <v>0.12</v>
      </c>
      <c r="AD5">
        <v>0.14000000000000001</v>
      </c>
      <c r="AE5">
        <f t="shared" si="3"/>
        <v>9482933</v>
      </c>
      <c r="AF5">
        <f t="shared" si="4"/>
        <v>3556100</v>
      </c>
      <c r="AG5">
        <f t="shared" si="5"/>
        <v>5531711</v>
      </c>
      <c r="AH5">
        <f t="shared" si="6"/>
        <v>10273177</v>
      </c>
      <c r="AI5">
        <f t="shared" si="7"/>
        <v>4741466</v>
      </c>
      <c r="AJ5">
        <f t="shared" si="8"/>
        <v>5531711</v>
      </c>
      <c r="AK5">
        <v>0.37</v>
      </c>
      <c r="AL5">
        <v>0.05</v>
      </c>
      <c r="AM5">
        <v>0.39</v>
      </c>
      <c r="AN5">
        <f t="shared" si="9"/>
        <v>0.18999999999999995</v>
      </c>
      <c r="AO5">
        <f t="shared" si="10"/>
        <v>14619522</v>
      </c>
      <c r="AP5">
        <f t="shared" si="11"/>
        <v>1975611</v>
      </c>
      <c r="AQ5">
        <f t="shared" si="12"/>
        <v>15409766</v>
      </c>
      <c r="AR5">
        <f t="shared" si="13"/>
        <v>7507322</v>
      </c>
    </row>
    <row r="6" spans="1:44" x14ac:dyDescent="0.3">
      <c r="A6">
        <v>40</v>
      </c>
      <c r="B6">
        <v>4</v>
      </c>
      <c r="C6">
        <v>8</v>
      </c>
      <c r="D6">
        <v>8</v>
      </c>
      <c r="E6" t="s">
        <v>13</v>
      </c>
      <c r="F6">
        <v>5758736</v>
      </c>
      <c r="G6">
        <v>4499217</v>
      </c>
      <c r="H6">
        <v>78.099999999999994</v>
      </c>
      <c r="I6" s="1">
        <v>1561140000000</v>
      </c>
      <c r="J6" s="1">
        <f t="shared" si="0"/>
        <v>271090.73935669218</v>
      </c>
      <c r="K6" s="1"/>
      <c r="L6" s="3">
        <f t="shared" si="14"/>
        <v>3679859.9667913863</v>
      </c>
      <c r="M6" s="3">
        <f t="shared" si="15"/>
        <v>167985588.58366159</v>
      </c>
      <c r="N6" s="3">
        <f t="shared" si="1"/>
        <v>2126399.8554893872</v>
      </c>
      <c r="O6" t="s">
        <v>13</v>
      </c>
      <c r="P6" t="s">
        <v>89</v>
      </c>
      <c r="Q6" s="5">
        <v>39.550051000000003</v>
      </c>
      <c r="R6" s="5">
        <v>-105.782067</v>
      </c>
      <c r="S6">
        <v>79</v>
      </c>
      <c r="T6">
        <v>85</v>
      </c>
      <c r="U6">
        <v>0</v>
      </c>
      <c r="V6" s="3">
        <f t="shared" si="2"/>
        <v>13.718288179906146</v>
      </c>
      <c r="W6" s="3">
        <f t="shared" si="16"/>
        <v>85</v>
      </c>
      <c r="X6" s="3" t="s">
        <v>82</v>
      </c>
      <c r="Y6">
        <v>0.24</v>
      </c>
      <c r="Z6">
        <v>0.09</v>
      </c>
      <c r="AA6">
        <v>0.14000000000000001</v>
      </c>
      <c r="AB6">
        <v>0.26</v>
      </c>
      <c r="AC6">
        <v>0.13</v>
      </c>
      <c r="AD6">
        <v>0.14000000000000001</v>
      </c>
      <c r="AE6">
        <f t="shared" si="3"/>
        <v>1382096</v>
      </c>
      <c r="AF6">
        <f t="shared" si="4"/>
        <v>518286</v>
      </c>
      <c r="AG6">
        <f t="shared" si="5"/>
        <v>806223</v>
      </c>
      <c r="AH6">
        <f t="shared" si="6"/>
        <v>1497271</v>
      </c>
      <c r="AI6">
        <f t="shared" si="7"/>
        <v>748635</v>
      </c>
      <c r="AJ6">
        <f t="shared" si="8"/>
        <v>806223</v>
      </c>
      <c r="AK6">
        <v>0.68</v>
      </c>
      <c r="AL6">
        <v>0.04</v>
      </c>
      <c r="AM6">
        <v>0.22</v>
      </c>
      <c r="AN6">
        <f t="shared" si="9"/>
        <v>5.999999999999997E-2</v>
      </c>
      <c r="AO6">
        <f t="shared" si="10"/>
        <v>3915940</v>
      </c>
      <c r="AP6">
        <f t="shared" si="11"/>
        <v>230349</v>
      </c>
      <c r="AQ6">
        <f t="shared" si="12"/>
        <v>1266921</v>
      </c>
      <c r="AR6">
        <f t="shared" si="13"/>
        <v>345524</v>
      </c>
    </row>
    <row r="7" spans="1:44" x14ac:dyDescent="0.3">
      <c r="A7">
        <v>40</v>
      </c>
      <c r="B7">
        <v>1</v>
      </c>
      <c r="C7">
        <v>1</v>
      </c>
      <c r="D7">
        <v>9</v>
      </c>
      <c r="E7" t="s">
        <v>14</v>
      </c>
      <c r="F7">
        <v>3565287</v>
      </c>
      <c r="G7">
        <v>2837847</v>
      </c>
      <c r="H7">
        <v>79.599999999999994</v>
      </c>
      <c r="I7" s="1">
        <v>1142560000000</v>
      </c>
      <c r="J7" s="1">
        <f t="shared" si="0"/>
        <v>320467.88940133009</v>
      </c>
      <c r="K7" s="1" t="s">
        <v>82</v>
      </c>
      <c r="L7" s="3">
        <f t="shared" si="14"/>
        <v>1321555.1177806337</v>
      </c>
      <c r="M7" s="3">
        <f t="shared" si="15"/>
        <v>60328984.33896178</v>
      </c>
      <c r="N7" s="3">
        <f t="shared" si="1"/>
        <v>2513707.6807900742</v>
      </c>
      <c r="O7" t="s">
        <v>14</v>
      </c>
      <c r="P7" t="s">
        <v>103</v>
      </c>
      <c r="Q7" s="5">
        <v>41.603220999999998</v>
      </c>
      <c r="R7" s="5">
        <v>-73.087749000000002</v>
      </c>
      <c r="S7">
        <v>24</v>
      </c>
      <c r="T7">
        <v>3</v>
      </c>
      <c r="U7">
        <v>23</v>
      </c>
      <c r="V7" s="3">
        <f t="shared" si="2"/>
        <v>6.7315758871585931</v>
      </c>
      <c r="W7" s="3">
        <f t="shared" si="16"/>
        <v>26</v>
      </c>
      <c r="X7" s="3" t="s">
        <v>83</v>
      </c>
      <c r="Y7">
        <v>0.22</v>
      </c>
      <c r="Z7">
        <v>0.08</v>
      </c>
      <c r="AA7">
        <v>0.11</v>
      </c>
      <c r="AB7">
        <v>0.27</v>
      </c>
      <c r="AC7">
        <v>0.15</v>
      </c>
      <c r="AD7">
        <v>0.17</v>
      </c>
      <c r="AE7">
        <f t="shared" si="3"/>
        <v>784363</v>
      </c>
      <c r="AF7">
        <f t="shared" si="4"/>
        <v>285222</v>
      </c>
      <c r="AG7">
        <f t="shared" si="5"/>
        <v>392181</v>
      </c>
      <c r="AH7">
        <f t="shared" si="6"/>
        <v>962627</v>
      </c>
      <c r="AI7">
        <f t="shared" si="7"/>
        <v>534793</v>
      </c>
      <c r="AJ7">
        <f t="shared" si="8"/>
        <v>606098</v>
      </c>
      <c r="AK7">
        <v>0.66</v>
      </c>
      <c r="AL7">
        <v>0.1</v>
      </c>
      <c r="AM7">
        <v>0.17</v>
      </c>
      <c r="AN7">
        <f t="shared" si="9"/>
        <v>6.9999999999999951E-2</v>
      </c>
      <c r="AO7">
        <f t="shared" si="10"/>
        <v>2353089</v>
      </c>
      <c r="AP7">
        <f t="shared" si="11"/>
        <v>356528</v>
      </c>
      <c r="AQ7">
        <f t="shared" si="12"/>
        <v>606098</v>
      </c>
      <c r="AR7">
        <f t="shared" si="13"/>
        <v>249570</v>
      </c>
    </row>
    <row r="8" spans="1:44" x14ac:dyDescent="0.3">
      <c r="A8">
        <v>40</v>
      </c>
      <c r="B8">
        <v>3</v>
      </c>
      <c r="C8">
        <v>5</v>
      </c>
      <c r="D8">
        <v>10</v>
      </c>
      <c r="E8" t="s">
        <v>15</v>
      </c>
      <c r="F8">
        <v>973764</v>
      </c>
      <c r="G8">
        <v>770192</v>
      </c>
      <c r="H8">
        <v>79.099999999999994</v>
      </c>
      <c r="I8" s="1">
        <v>301661000000</v>
      </c>
      <c r="J8" s="1">
        <f t="shared" si="0"/>
        <v>309788.61407897604</v>
      </c>
      <c r="K8" s="1" t="s">
        <v>82</v>
      </c>
      <c r="L8" s="3">
        <f t="shared" si="14"/>
        <v>479068.3504177095</v>
      </c>
      <c r="M8" s="3">
        <f t="shared" si="15"/>
        <v>21869467.7359947</v>
      </c>
      <c r="N8" s="3">
        <f t="shared" si="1"/>
        <v>2429940.8595549669</v>
      </c>
      <c r="O8" t="s">
        <v>15</v>
      </c>
      <c r="P8" t="s">
        <v>90</v>
      </c>
      <c r="Q8" s="5">
        <v>38.910831999999999</v>
      </c>
      <c r="R8" s="5">
        <v>-75.527670000000001</v>
      </c>
      <c r="S8">
        <v>9</v>
      </c>
      <c r="T8">
        <v>4</v>
      </c>
      <c r="U8">
        <v>3</v>
      </c>
      <c r="V8" s="3">
        <f t="shared" si="2"/>
        <v>9.2424858589966359</v>
      </c>
      <c r="W8" s="3">
        <f t="shared" si="16"/>
        <v>7</v>
      </c>
      <c r="X8" s="3" t="s">
        <v>82</v>
      </c>
      <c r="Y8">
        <v>0.22</v>
      </c>
      <c r="Z8">
        <v>0.08</v>
      </c>
      <c r="AA8">
        <v>0.12</v>
      </c>
      <c r="AB8">
        <v>0.25</v>
      </c>
      <c r="AC8">
        <v>0.14000000000000001</v>
      </c>
      <c r="AD8">
        <v>0.19</v>
      </c>
      <c r="AE8">
        <f t="shared" si="3"/>
        <v>214228</v>
      </c>
      <c r="AF8">
        <f t="shared" si="4"/>
        <v>77901</v>
      </c>
      <c r="AG8">
        <f t="shared" si="5"/>
        <v>116851</v>
      </c>
      <c r="AH8">
        <f t="shared" si="6"/>
        <v>243441</v>
      </c>
      <c r="AI8">
        <f t="shared" si="7"/>
        <v>136326</v>
      </c>
      <c r="AJ8">
        <f t="shared" si="8"/>
        <v>185015</v>
      </c>
      <c r="AK8">
        <v>0.62</v>
      </c>
      <c r="AL8">
        <v>0.21</v>
      </c>
      <c r="AM8">
        <v>0.09</v>
      </c>
      <c r="AN8">
        <f t="shared" si="9"/>
        <v>8.0000000000000016E-2</v>
      </c>
      <c r="AO8">
        <f t="shared" si="10"/>
        <v>603733</v>
      </c>
      <c r="AP8">
        <f t="shared" si="11"/>
        <v>204490</v>
      </c>
      <c r="AQ8">
        <f t="shared" si="12"/>
        <v>87638</v>
      </c>
      <c r="AR8">
        <f t="shared" si="13"/>
        <v>77901</v>
      </c>
    </row>
    <row r="9" spans="1:44" x14ac:dyDescent="0.3">
      <c r="A9">
        <v>40</v>
      </c>
      <c r="B9">
        <v>3</v>
      </c>
      <c r="C9">
        <v>5</v>
      </c>
      <c r="D9">
        <v>11</v>
      </c>
      <c r="E9" t="s">
        <v>16</v>
      </c>
      <c r="F9">
        <v>705749</v>
      </c>
      <c r="G9">
        <v>577581</v>
      </c>
      <c r="H9">
        <v>81.8</v>
      </c>
      <c r="I9" s="1">
        <v>584778000000</v>
      </c>
      <c r="J9" s="1">
        <f t="shared" si="0"/>
        <v>828592.03484524949</v>
      </c>
      <c r="K9" s="1" t="s">
        <v>82</v>
      </c>
      <c r="L9" s="3">
        <f t="shared" si="14"/>
        <v>2989851.1531582512</v>
      </c>
      <c r="M9" s="3">
        <f t="shared" si="15"/>
        <v>136486689.78530756</v>
      </c>
      <c r="N9" s="3">
        <f t="shared" si="1"/>
        <v>6499366.1802527411</v>
      </c>
      <c r="O9" t="s">
        <v>16</v>
      </c>
      <c r="P9" t="s">
        <v>129</v>
      </c>
      <c r="Q9" s="5">
        <v>38.905985000000001</v>
      </c>
      <c r="R9" s="5">
        <v>-77.033417999999998</v>
      </c>
      <c r="S9">
        <v>21</v>
      </c>
      <c r="T9">
        <v>2</v>
      </c>
      <c r="U9">
        <v>2</v>
      </c>
      <c r="V9" s="3">
        <f t="shared" si="2"/>
        <v>29.755621332796789</v>
      </c>
      <c r="W9" s="3">
        <f t="shared" si="16"/>
        <v>4</v>
      </c>
      <c r="X9" s="3" t="s">
        <v>82</v>
      </c>
      <c r="Y9">
        <v>0.2</v>
      </c>
      <c r="Z9">
        <v>0.1</v>
      </c>
      <c r="AA9">
        <v>0.21</v>
      </c>
      <c r="AB9">
        <v>0.27</v>
      </c>
      <c r="AC9">
        <v>0.1</v>
      </c>
      <c r="AD9">
        <v>0.12</v>
      </c>
      <c r="AE9">
        <f t="shared" si="3"/>
        <v>141149</v>
      </c>
      <c r="AF9">
        <f t="shared" si="4"/>
        <v>70574</v>
      </c>
      <c r="AG9">
        <f t="shared" si="5"/>
        <v>148207</v>
      </c>
      <c r="AH9">
        <f t="shared" si="6"/>
        <v>190552</v>
      </c>
      <c r="AI9">
        <f t="shared" si="7"/>
        <v>70574</v>
      </c>
      <c r="AJ9">
        <f t="shared" si="8"/>
        <v>84689</v>
      </c>
      <c r="AK9">
        <v>0.37</v>
      </c>
      <c r="AL9">
        <v>0.45</v>
      </c>
      <c r="AM9">
        <v>0.11</v>
      </c>
      <c r="AN9">
        <f t="shared" si="9"/>
        <v>6.9999999999999993E-2</v>
      </c>
      <c r="AO9">
        <f t="shared" si="10"/>
        <v>261127</v>
      </c>
      <c r="AP9">
        <f t="shared" si="11"/>
        <v>317587</v>
      </c>
      <c r="AQ9">
        <f t="shared" si="12"/>
        <v>77632</v>
      </c>
      <c r="AR9">
        <f t="shared" si="13"/>
        <v>49402</v>
      </c>
    </row>
    <row r="10" spans="1:44" x14ac:dyDescent="0.3">
      <c r="A10">
        <v>40</v>
      </c>
      <c r="B10">
        <v>3</v>
      </c>
      <c r="C10">
        <v>5</v>
      </c>
      <c r="D10">
        <v>12</v>
      </c>
      <c r="E10" t="s">
        <v>17</v>
      </c>
      <c r="F10">
        <v>21477737</v>
      </c>
      <c r="G10">
        <v>17247808</v>
      </c>
      <c r="H10">
        <v>80.3</v>
      </c>
      <c r="I10" s="1">
        <v>4373400000000</v>
      </c>
      <c r="J10" s="1">
        <f t="shared" si="0"/>
        <v>203624.80460581114</v>
      </c>
      <c r="K10" s="1" t="s">
        <v>83</v>
      </c>
      <c r="L10" s="3">
        <f t="shared" si="14"/>
        <v>6192891.4255105117</v>
      </c>
      <c r="M10" s="3">
        <f t="shared" si="15"/>
        <v>282705461.76684731</v>
      </c>
      <c r="N10" s="3">
        <f t="shared" si="1"/>
        <v>1597205.9986827532</v>
      </c>
      <c r="O10" t="s">
        <v>17</v>
      </c>
      <c r="P10" t="s">
        <v>91</v>
      </c>
      <c r="Q10" s="5">
        <v>27.664826999999999</v>
      </c>
      <c r="R10" s="5">
        <v>-81.515754000000001</v>
      </c>
      <c r="S10">
        <v>177</v>
      </c>
      <c r="T10">
        <v>11</v>
      </c>
      <c r="U10">
        <v>64</v>
      </c>
      <c r="V10" s="3">
        <f t="shared" si="2"/>
        <v>8.2410916941575358</v>
      </c>
      <c r="W10" s="3">
        <f t="shared" si="16"/>
        <v>75</v>
      </c>
      <c r="X10" s="3" t="s">
        <v>83</v>
      </c>
      <c r="Y10">
        <v>0.21</v>
      </c>
      <c r="Z10">
        <v>0.08</v>
      </c>
      <c r="AA10">
        <v>0.12</v>
      </c>
      <c r="AB10">
        <v>0.25</v>
      </c>
      <c r="AC10">
        <v>0.14000000000000001</v>
      </c>
      <c r="AD10">
        <v>0.21</v>
      </c>
      <c r="AE10">
        <f t="shared" si="3"/>
        <v>4510324</v>
      </c>
      <c r="AF10">
        <f t="shared" si="4"/>
        <v>1718218</v>
      </c>
      <c r="AG10">
        <f t="shared" si="5"/>
        <v>2577328</v>
      </c>
      <c r="AH10">
        <f t="shared" si="6"/>
        <v>5369434</v>
      </c>
      <c r="AI10">
        <f t="shared" si="7"/>
        <v>3006883</v>
      </c>
      <c r="AJ10">
        <f t="shared" si="8"/>
        <v>4510324</v>
      </c>
      <c r="AK10">
        <v>0.53</v>
      </c>
      <c r="AL10">
        <v>0.15</v>
      </c>
      <c r="AM10">
        <v>0.26</v>
      </c>
      <c r="AN10">
        <f t="shared" si="9"/>
        <v>5.9999999999999942E-2</v>
      </c>
      <c r="AO10">
        <f t="shared" si="10"/>
        <v>11383200</v>
      </c>
      <c r="AP10">
        <f t="shared" si="11"/>
        <v>3221660</v>
      </c>
      <c r="AQ10">
        <f t="shared" si="12"/>
        <v>5584211</v>
      </c>
      <c r="AR10">
        <f t="shared" si="13"/>
        <v>1288664</v>
      </c>
    </row>
    <row r="11" spans="1:44" x14ac:dyDescent="0.3">
      <c r="A11">
        <v>40</v>
      </c>
      <c r="B11">
        <v>3</v>
      </c>
      <c r="C11">
        <v>5</v>
      </c>
      <c r="D11">
        <v>13</v>
      </c>
      <c r="E11" t="s">
        <v>18</v>
      </c>
      <c r="F11">
        <v>10617423</v>
      </c>
      <c r="G11">
        <v>8113542</v>
      </c>
      <c r="H11">
        <v>76.400000000000006</v>
      </c>
      <c r="I11" s="1">
        <v>2465330000000</v>
      </c>
      <c r="J11" s="1">
        <f t="shared" si="0"/>
        <v>232196.64508044938</v>
      </c>
      <c r="K11" s="1"/>
      <c r="L11" s="3">
        <f t="shared" si="14"/>
        <v>2433746.2454584101</v>
      </c>
      <c r="M11" s="3">
        <f t="shared" si="15"/>
        <v>111100503.60505596</v>
      </c>
      <c r="N11" s="3">
        <f t="shared" si="1"/>
        <v>1821319.7312304256</v>
      </c>
      <c r="O11" t="s">
        <v>18</v>
      </c>
      <c r="P11" t="s">
        <v>104</v>
      </c>
      <c r="Q11" s="5">
        <v>32.157435</v>
      </c>
      <c r="R11" s="5">
        <v>-82.907122999999999</v>
      </c>
      <c r="S11">
        <v>61</v>
      </c>
      <c r="T11">
        <v>10</v>
      </c>
      <c r="U11">
        <v>66</v>
      </c>
      <c r="V11" s="3">
        <f t="shared" si="2"/>
        <v>5.7452735941668704</v>
      </c>
      <c r="W11" s="3">
        <f t="shared" si="16"/>
        <v>76</v>
      </c>
      <c r="X11" s="3"/>
      <c r="Y11">
        <v>0.26</v>
      </c>
      <c r="Z11">
        <v>0.09</v>
      </c>
      <c r="AA11">
        <v>0.12</v>
      </c>
      <c r="AB11">
        <v>0.27</v>
      </c>
      <c r="AC11">
        <v>0.12</v>
      </c>
      <c r="AD11">
        <v>0.14000000000000001</v>
      </c>
      <c r="AE11">
        <f t="shared" si="3"/>
        <v>2760529</v>
      </c>
      <c r="AF11">
        <f t="shared" si="4"/>
        <v>955568</v>
      </c>
      <c r="AG11">
        <f t="shared" si="5"/>
        <v>1274090</v>
      </c>
      <c r="AH11">
        <f t="shared" si="6"/>
        <v>2866704</v>
      </c>
      <c r="AI11">
        <f t="shared" si="7"/>
        <v>1274090</v>
      </c>
      <c r="AJ11">
        <f t="shared" si="8"/>
        <v>1486439</v>
      </c>
      <c r="AK11">
        <v>0.52</v>
      </c>
      <c r="AL11">
        <v>0.31</v>
      </c>
      <c r="AM11">
        <v>0.1</v>
      </c>
      <c r="AN11">
        <f t="shared" si="9"/>
        <v>6.9999999999999979E-2</v>
      </c>
      <c r="AO11">
        <f t="shared" si="10"/>
        <v>5521059</v>
      </c>
      <c r="AP11">
        <f t="shared" si="11"/>
        <v>3291401</v>
      </c>
      <c r="AQ11">
        <f t="shared" si="12"/>
        <v>1061742</v>
      </c>
      <c r="AR11">
        <f t="shared" si="13"/>
        <v>743219</v>
      </c>
    </row>
    <row r="12" spans="1:44" x14ac:dyDescent="0.3">
      <c r="A12">
        <v>40</v>
      </c>
      <c r="B12">
        <v>4</v>
      </c>
      <c r="C12">
        <v>8</v>
      </c>
      <c r="D12">
        <v>16</v>
      </c>
      <c r="E12" t="s">
        <v>19</v>
      </c>
      <c r="F12">
        <v>1787065</v>
      </c>
      <c r="G12">
        <v>1338864</v>
      </c>
      <c r="H12">
        <v>74.900000000000006</v>
      </c>
      <c r="I12" s="1">
        <v>323644000000</v>
      </c>
      <c r="J12" s="1">
        <f t="shared" si="0"/>
        <v>181103.65319672201</v>
      </c>
      <c r="K12" s="1" t="s">
        <v>83</v>
      </c>
      <c r="L12" s="3">
        <f t="shared" si="14"/>
        <v>124473.44837887297</v>
      </c>
      <c r="M12" s="3">
        <f t="shared" si="15"/>
        <v>5682212.2791794753</v>
      </c>
      <c r="N12" s="3">
        <f t="shared" si="1"/>
        <v>1420553.0697948688</v>
      </c>
      <c r="O12" t="s">
        <v>19</v>
      </c>
      <c r="P12" t="s">
        <v>92</v>
      </c>
      <c r="Q12" s="5">
        <v>44.068201999999999</v>
      </c>
      <c r="R12" s="5">
        <v>-114.742041</v>
      </c>
      <c r="S12">
        <v>4</v>
      </c>
      <c r="T12">
        <v>8</v>
      </c>
      <c r="U12">
        <v>1</v>
      </c>
      <c r="V12" s="3">
        <f t="shared" si="2"/>
        <v>2.2383069446270842</v>
      </c>
      <c r="W12" s="3">
        <f t="shared" si="16"/>
        <v>9</v>
      </c>
      <c r="X12" s="3"/>
      <c r="Y12">
        <v>0.27</v>
      </c>
      <c r="Z12">
        <v>0.09</v>
      </c>
      <c r="AA12">
        <v>0.12</v>
      </c>
      <c r="AB12">
        <v>0.24</v>
      </c>
      <c r="AC12">
        <v>0.12</v>
      </c>
      <c r="AD12">
        <v>0.16</v>
      </c>
      <c r="AE12">
        <f t="shared" si="3"/>
        <v>482507</v>
      </c>
      <c r="AF12">
        <f t="shared" si="4"/>
        <v>160835</v>
      </c>
      <c r="AG12">
        <f t="shared" si="5"/>
        <v>214447</v>
      </c>
      <c r="AH12">
        <f t="shared" si="6"/>
        <v>428895</v>
      </c>
      <c r="AI12">
        <f t="shared" si="7"/>
        <v>214447</v>
      </c>
      <c r="AJ12">
        <f t="shared" si="8"/>
        <v>285930</v>
      </c>
      <c r="AK12">
        <v>0.82</v>
      </c>
      <c r="AL12">
        <v>0.01</v>
      </c>
      <c r="AM12">
        <v>0.13</v>
      </c>
      <c r="AN12">
        <f t="shared" si="9"/>
        <v>4.0000000000000036E-2</v>
      </c>
      <c r="AO12">
        <f t="shared" si="10"/>
        <v>1465393</v>
      </c>
      <c r="AP12">
        <f t="shared" si="11"/>
        <v>17870</v>
      </c>
      <c r="AQ12">
        <f t="shared" si="12"/>
        <v>232318</v>
      </c>
      <c r="AR12">
        <f t="shared" si="13"/>
        <v>71482</v>
      </c>
    </row>
    <row r="13" spans="1:44" x14ac:dyDescent="0.3">
      <c r="A13">
        <v>40</v>
      </c>
      <c r="B13">
        <v>2</v>
      </c>
      <c r="C13">
        <v>3</v>
      </c>
      <c r="D13">
        <v>17</v>
      </c>
      <c r="E13" t="s">
        <v>20</v>
      </c>
      <c r="F13">
        <v>12671821</v>
      </c>
      <c r="G13">
        <v>9853946</v>
      </c>
      <c r="H13">
        <v>77.8</v>
      </c>
      <c r="I13" s="1">
        <v>3588500000000</v>
      </c>
      <c r="J13" s="1">
        <f t="shared" si="0"/>
        <v>283187.39666540426</v>
      </c>
      <c r="K13" s="1" t="s">
        <v>82</v>
      </c>
      <c r="L13" s="3">
        <f t="shared" si="14"/>
        <v>7006900.2055702256</v>
      </c>
      <c r="M13" s="3">
        <f t="shared" si="15"/>
        <v>319864958.39569044</v>
      </c>
      <c r="N13" s="3">
        <f t="shared" si="1"/>
        <v>2221284.433303406</v>
      </c>
      <c r="O13" t="s">
        <v>20</v>
      </c>
      <c r="P13" t="s">
        <v>93</v>
      </c>
      <c r="Q13" s="5">
        <v>40.633125</v>
      </c>
      <c r="R13" s="5">
        <v>-89.398527999999999</v>
      </c>
      <c r="S13">
        <v>144</v>
      </c>
      <c r="T13">
        <v>21</v>
      </c>
      <c r="U13">
        <v>11</v>
      </c>
      <c r="V13" s="3">
        <f t="shared" si="2"/>
        <v>11.363796884441472</v>
      </c>
      <c r="W13" s="3">
        <f t="shared" si="16"/>
        <v>32</v>
      </c>
      <c r="X13" s="3" t="s">
        <v>82</v>
      </c>
      <c r="Y13">
        <v>0.24</v>
      </c>
      <c r="Z13">
        <v>0.09</v>
      </c>
      <c r="AA13">
        <v>0.12</v>
      </c>
      <c r="AB13">
        <v>0.26</v>
      </c>
      <c r="AC13">
        <v>0.13</v>
      </c>
      <c r="AD13">
        <v>0.15</v>
      </c>
      <c r="AE13">
        <f t="shared" si="3"/>
        <v>3041237</v>
      </c>
      <c r="AF13">
        <f t="shared" si="4"/>
        <v>1140463</v>
      </c>
      <c r="AG13">
        <f t="shared" si="5"/>
        <v>1520618</v>
      </c>
      <c r="AH13">
        <f t="shared" si="6"/>
        <v>3294673</v>
      </c>
      <c r="AI13">
        <f t="shared" si="7"/>
        <v>1647336</v>
      </c>
      <c r="AJ13">
        <f t="shared" si="8"/>
        <v>1900773</v>
      </c>
      <c r="AK13">
        <v>0.61</v>
      </c>
      <c r="AL13">
        <v>0.14000000000000001</v>
      </c>
      <c r="AM13">
        <v>0.17</v>
      </c>
      <c r="AN13">
        <f t="shared" si="9"/>
        <v>7.9999999999999988E-2</v>
      </c>
      <c r="AO13">
        <f t="shared" si="10"/>
        <v>7729810</v>
      </c>
      <c r="AP13">
        <f t="shared" si="11"/>
        <v>1774054</v>
      </c>
      <c r="AQ13">
        <f t="shared" si="12"/>
        <v>2154209</v>
      </c>
      <c r="AR13">
        <f t="shared" si="13"/>
        <v>1013745</v>
      </c>
    </row>
    <row r="14" spans="1:44" x14ac:dyDescent="0.3">
      <c r="A14">
        <v>40</v>
      </c>
      <c r="B14">
        <v>2</v>
      </c>
      <c r="C14">
        <v>3</v>
      </c>
      <c r="D14">
        <v>18</v>
      </c>
      <c r="E14" t="s">
        <v>21</v>
      </c>
      <c r="F14">
        <v>6732219</v>
      </c>
      <c r="G14">
        <v>5164245</v>
      </c>
      <c r="H14">
        <v>76.7</v>
      </c>
      <c r="I14" s="1">
        <v>1508420000000</v>
      </c>
      <c r="J14" s="1">
        <f t="shared" si="0"/>
        <v>224059.85307370423</v>
      </c>
      <c r="K14" s="1"/>
      <c r="L14" s="3">
        <f t="shared" si="14"/>
        <v>1539974.5981409275</v>
      </c>
      <c r="M14" s="3">
        <f t="shared" si="15"/>
        <v>70299832.495570868</v>
      </c>
      <c r="N14" s="3">
        <f t="shared" si="1"/>
        <v>1757495.8123892718</v>
      </c>
      <c r="O14" t="s">
        <v>21</v>
      </c>
      <c r="P14" t="s">
        <v>94</v>
      </c>
      <c r="Q14" s="5">
        <v>40.551217000000001</v>
      </c>
      <c r="R14" s="5">
        <v>-85.602363999999994</v>
      </c>
      <c r="S14">
        <v>40</v>
      </c>
      <c r="T14">
        <v>43</v>
      </c>
      <c r="U14">
        <v>17</v>
      </c>
      <c r="V14" s="3">
        <f t="shared" si="2"/>
        <v>5.9415773610454448</v>
      </c>
      <c r="W14" s="3">
        <f t="shared" si="16"/>
        <v>60</v>
      </c>
      <c r="X14" s="3" t="s">
        <v>83</v>
      </c>
      <c r="Y14">
        <v>0.25</v>
      </c>
      <c r="Z14">
        <v>0.09</v>
      </c>
      <c r="AA14">
        <v>0.12</v>
      </c>
      <c r="AB14">
        <v>0.25</v>
      </c>
      <c r="AC14">
        <v>0.13</v>
      </c>
      <c r="AD14">
        <v>0.16</v>
      </c>
      <c r="AE14">
        <f t="shared" si="3"/>
        <v>1683054</v>
      </c>
      <c r="AF14">
        <f t="shared" si="4"/>
        <v>605899</v>
      </c>
      <c r="AG14">
        <f t="shared" si="5"/>
        <v>807866</v>
      </c>
      <c r="AH14">
        <f t="shared" si="6"/>
        <v>1683054</v>
      </c>
      <c r="AI14">
        <f t="shared" si="7"/>
        <v>875188</v>
      </c>
      <c r="AJ14">
        <f t="shared" si="8"/>
        <v>1077155</v>
      </c>
      <c r="AK14">
        <v>0.79</v>
      </c>
      <c r="AL14">
        <v>0.09</v>
      </c>
      <c r="AM14">
        <v>7.0000000000000007E-2</v>
      </c>
      <c r="AN14">
        <f t="shared" si="9"/>
        <v>4.9999999999999961E-2</v>
      </c>
      <c r="AO14">
        <f t="shared" si="10"/>
        <v>5318453</v>
      </c>
      <c r="AP14">
        <f t="shared" si="11"/>
        <v>605899</v>
      </c>
      <c r="AQ14">
        <f t="shared" si="12"/>
        <v>471255</v>
      </c>
      <c r="AR14">
        <f t="shared" si="13"/>
        <v>336610</v>
      </c>
    </row>
    <row r="15" spans="1:44" x14ac:dyDescent="0.3">
      <c r="A15">
        <v>40</v>
      </c>
      <c r="B15">
        <v>2</v>
      </c>
      <c r="C15">
        <v>4</v>
      </c>
      <c r="D15">
        <v>19</v>
      </c>
      <c r="E15" t="s">
        <v>22</v>
      </c>
      <c r="F15">
        <v>3155070</v>
      </c>
      <c r="G15">
        <v>2428229</v>
      </c>
      <c r="H15">
        <v>77</v>
      </c>
      <c r="I15" s="1">
        <v>779154000000</v>
      </c>
      <c r="J15" s="1">
        <f t="shared" si="0"/>
        <v>246952.9994580152</v>
      </c>
      <c r="K15" s="1"/>
      <c r="L15" s="3">
        <f t="shared" si="14"/>
        <v>424330.0851122957</v>
      </c>
      <c r="M15" s="3">
        <f t="shared" si="15"/>
        <v>19370666.205947287</v>
      </c>
      <c r="N15" s="3">
        <f t="shared" si="1"/>
        <v>1937066.6205947287</v>
      </c>
      <c r="O15" t="s">
        <v>22</v>
      </c>
      <c r="P15" t="s">
        <v>105</v>
      </c>
      <c r="Q15" s="5">
        <v>41.878003</v>
      </c>
      <c r="R15" s="5">
        <v>-93.097701999999998</v>
      </c>
      <c r="S15">
        <v>10</v>
      </c>
      <c r="T15">
        <v>5</v>
      </c>
      <c r="U15">
        <v>2</v>
      </c>
      <c r="V15" s="3">
        <f t="shared" si="2"/>
        <v>3.1695017860142567</v>
      </c>
      <c r="W15" s="3">
        <f t="shared" si="16"/>
        <v>7</v>
      </c>
      <c r="X15" s="3"/>
      <c r="Y15">
        <v>0.25</v>
      </c>
      <c r="Z15">
        <v>0.09</v>
      </c>
      <c r="AA15">
        <v>0.12</v>
      </c>
      <c r="AB15">
        <v>0.24</v>
      </c>
      <c r="AC15">
        <v>0.13</v>
      </c>
      <c r="AD15">
        <v>0.17</v>
      </c>
      <c r="AE15">
        <f t="shared" si="3"/>
        <v>788767</v>
      </c>
      <c r="AF15">
        <f t="shared" si="4"/>
        <v>283956</v>
      </c>
      <c r="AG15">
        <f t="shared" si="5"/>
        <v>378608</v>
      </c>
      <c r="AH15">
        <f t="shared" si="6"/>
        <v>757216</v>
      </c>
      <c r="AI15">
        <f t="shared" si="7"/>
        <v>410159</v>
      </c>
      <c r="AJ15">
        <f t="shared" si="8"/>
        <v>536361</v>
      </c>
      <c r="AK15">
        <v>0.86</v>
      </c>
      <c r="AL15">
        <v>0.03</v>
      </c>
      <c r="AM15">
        <v>0.06</v>
      </c>
      <c r="AN15">
        <f t="shared" si="9"/>
        <v>5.0000000000000017E-2</v>
      </c>
      <c r="AO15">
        <f t="shared" si="10"/>
        <v>2713360</v>
      </c>
      <c r="AP15">
        <f t="shared" si="11"/>
        <v>94652</v>
      </c>
      <c r="AQ15">
        <f t="shared" si="12"/>
        <v>189304</v>
      </c>
      <c r="AR15">
        <f t="shared" si="13"/>
        <v>157753</v>
      </c>
    </row>
    <row r="16" spans="1:44" x14ac:dyDescent="0.3">
      <c r="A16">
        <v>40</v>
      </c>
      <c r="B16">
        <v>2</v>
      </c>
      <c r="C16">
        <v>4</v>
      </c>
      <c r="D16">
        <v>20</v>
      </c>
      <c r="E16" t="s">
        <v>23</v>
      </c>
      <c r="F16">
        <v>2913314</v>
      </c>
      <c r="G16">
        <v>2213064</v>
      </c>
      <c r="H16">
        <v>76</v>
      </c>
      <c r="I16" s="1">
        <v>692569000000</v>
      </c>
      <c r="J16" s="1">
        <f t="shared" si="0"/>
        <v>237725.49062682566</v>
      </c>
      <c r="K16" s="1" t="s">
        <v>84</v>
      </c>
      <c r="L16" s="3">
        <f t="shared" si="14"/>
        <v>1225424.4073863893</v>
      </c>
      <c r="M16" s="3">
        <f t="shared" si="15"/>
        <v>55940617.903207637</v>
      </c>
      <c r="N16" s="3">
        <f t="shared" si="1"/>
        <v>1864687.2634402546</v>
      </c>
      <c r="O16" t="s">
        <v>23</v>
      </c>
      <c r="P16" t="s">
        <v>106</v>
      </c>
      <c r="Q16" s="5">
        <v>39.011901999999999</v>
      </c>
      <c r="R16" s="5">
        <v>-98.484245999999999</v>
      </c>
      <c r="S16">
        <v>30</v>
      </c>
      <c r="T16">
        <v>12</v>
      </c>
      <c r="U16">
        <v>0</v>
      </c>
      <c r="V16" s="3">
        <f t="shared" si="2"/>
        <v>10.297551173680557</v>
      </c>
      <c r="W16" s="3">
        <f t="shared" si="16"/>
        <v>12</v>
      </c>
      <c r="X16" s="3" t="s">
        <v>82</v>
      </c>
      <c r="Y16">
        <v>0.26</v>
      </c>
      <c r="Z16">
        <v>0.09</v>
      </c>
      <c r="AA16">
        <v>0.12</v>
      </c>
      <c r="AB16">
        <v>0.24</v>
      </c>
      <c r="AC16">
        <v>0.13</v>
      </c>
      <c r="AD16">
        <v>0.16</v>
      </c>
      <c r="AE16">
        <f t="shared" si="3"/>
        <v>757461</v>
      </c>
      <c r="AF16">
        <f t="shared" si="4"/>
        <v>262198</v>
      </c>
      <c r="AG16">
        <f t="shared" si="5"/>
        <v>349597</v>
      </c>
      <c r="AH16">
        <f t="shared" si="6"/>
        <v>699195</v>
      </c>
      <c r="AI16">
        <f t="shared" si="7"/>
        <v>378730</v>
      </c>
      <c r="AJ16">
        <f t="shared" si="8"/>
        <v>466130</v>
      </c>
      <c r="AK16">
        <v>0.76</v>
      </c>
      <c r="AL16">
        <v>0.05</v>
      </c>
      <c r="AM16">
        <v>0.12</v>
      </c>
      <c r="AN16">
        <f t="shared" si="9"/>
        <v>7.0000000000000007E-2</v>
      </c>
      <c r="AO16">
        <f t="shared" si="10"/>
        <v>2214118</v>
      </c>
      <c r="AP16">
        <f t="shared" si="11"/>
        <v>145665</v>
      </c>
      <c r="AQ16">
        <f t="shared" si="12"/>
        <v>349597</v>
      </c>
      <c r="AR16">
        <f t="shared" si="13"/>
        <v>203931</v>
      </c>
    </row>
    <row r="17" spans="1:44" x14ac:dyDescent="0.3">
      <c r="A17">
        <v>40</v>
      </c>
      <c r="B17">
        <v>3</v>
      </c>
      <c r="C17">
        <v>6</v>
      </c>
      <c r="D17">
        <v>21</v>
      </c>
      <c r="E17" t="s">
        <v>24</v>
      </c>
      <c r="F17">
        <v>4467673</v>
      </c>
      <c r="G17">
        <v>3464802</v>
      </c>
      <c r="H17">
        <v>77.599999999999994</v>
      </c>
      <c r="I17" s="1">
        <v>858686000000</v>
      </c>
      <c r="J17" s="1">
        <f t="shared" si="0"/>
        <v>192199.83199307558</v>
      </c>
      <c r="K17" s="1" t="s">
        <v>83</v>
      </c>
      <c r="L17" s="3">
        <f t="shared" si="14"/>
        <v>693524.51526841242</v>
      </c>
      <c r="M17" s="3">
        <f t="shared" si="15"/>
        <v>31659390.559947204</v>
      </c>
      <c r="N17" s="3">
        <f t="shared" si="1"/>
        <v>1507590.0266641525</v>
      </c>
      <c r="O17" t="s">
        <v>24</v>
      </c>
      <c r="P17" t="s">
        <v>107</v>
      </c>
      <c r="Q17" s="5">
        <v>37.839333000000003</v>
      </c>
      <c r="R17" s="5">
        <v>-84.270017999999993</v>
      </c>
      <c r="S17">
        <v>21</v>
      </c>
      <c r="T17">
        <v>31</v>
      </c>
      <c r="U17">
        <v>8</v>
      </c>
      <c r="V17" s="3">
        <f t="shared" si="2"/>
        <v>4.7004335366531977</v>
      </c>
      <c r="W17" s="3">
        <f t="shared" si="16"/>
        <v>39</v>
      </c>
      <c r="X17" s="3"/>
      <c r="Y17">
        <v>0.24</v>
      </c>
      <c r="Z17">
        <v>0.09</v>
      </c>
      <c r="AA17">
        <v>0.12</v>
      </c>
      <c r="AB17">
        <v>0.26</v>
      </c>
      <c r="AC17">
        <v>0.14000000000000001</v>
      </c>
      <c r="AD17">
        <v>0.16</v>
      </c>
      <c r="AE17">
        <f t="shared" si="3"/>
        <v>1072241</v>
      </c>
      <c r="AF17">
        <f t="shared" si="4"/>
        <v>402090</v>
      </c>
      <c r="AG17">
        <f t="shared" si="5"/>
        <v>536120</v>
      </c>
      <c r="AH17">
        <f t="shared" si="6"/>
        <v>1161594</v>
      </c>
      <c r="AI17">
        <f t="shared" si="7"/>
        <v>625474</v>
      </c>
      <c r="AJ17">
        <f t="shared" si="8"/>
        <v>714827</v>
      </c>
      <c r="AK17">
        <v>0.85</v>
      </c>
      <c r="AL17">
        <v>0.08</v>
      </c>
      <c r="AM17">
        <v>0.04</v>
      </c>
      <c r="AN17">
        <f t="shared" si="9"/>
        <v>3.000000000000002E-2</v>
      </c>
      <c r="AO17">
        <f t="shared" si="10"/>
        <v>3797522</v>
      </c>
      <c r="AP17">
        <f t="shared" si="11"/>
        <v>357413</v>
      </c>
      <c r="AQ17">
        <f t="shared" si="12"/>
        <v>178706</v>
      </c>
      <c r="AR17">
        <f t="shared" si="13"/>
        <v>134030</v>
      </c>
    </row>
    <row r="18" spans="1:44" x14ac:dyDescent="0.3">
      <c r="A18">
        <v>40</v>
      </c>
      <c r="B18">
        <v>3</v>
      </c>
      <c r="C18">
        <v>7</v>
      </c>
      <c r="D18">
        <v>22</v>
      </c>
      <c r="E18" t="s">
        <v>25</v>
      </c>
      <c r="F18">
        <v>4648794</v>
      </c>
      <c r="G18">
        <v>3561164</v>
      </c>
      <c r="H18">
        <v>76.599999999999994</v>
      </c>
      <c r="I18" s="1">
        <v>1055430000000</v>
      </c>
      <c r="J18" s="1">
        <f t="shared" si="0"/>
        <v>227033.07567511057</v>
      </c>
      <c r="K18" s="1"/>
      <c r="L18" s="3">
        <f t="shared" si="14"/>
        <v>390102.42651822639</v>
      </c>
      <c r="M18" s="3">
        <f t="shared" si="15"/>
        <v>17808173.766926896</v>
      </c>
      <c r="N18" s="3">
        <f t="shared" si="1"/>
        <v>1780817.3766926895</v>
      </c>
      <c r="O18" t="s">
        <v>25</v>
      </c>
      <c r="P18" t="s">
        <v>108</v>
      </c>
      <c r="Q18" s="5">
        <v>31.244823</v>
      </c>
      <c r="R18" s="5">
        <v>-92.145024000000006</v>
      </c>
      <c r="S18">
        <v>10</v>
      </c>
      <c r="T18">
        <v>2</v>
      </c>
      <c r="U18">
        <v>6</v>
      </c>
      <c r="V18" s="3">
        <f t="shared" si="2"/>
        <v>2.1510955314432088</v>
      </c>
      <c r="W18" s="3">
        <f t="shared" si="16"/>
        <v>8</v>
      </c>
      <c r="X18" s="3"/>
      <c r="Y18">
        <v>0.25</v>
      </c>
      <c r="Z18">
        <v>0.09</v>
      </c>
      <c r="AA18">
        <v>0.12</v>
      </c>
      <c r="AB18">
        <v>0.25</v>
      </c>
      <c r="AC18">
        <v>0.13</v>
      </c>
      <c r="AD18">
        <v>0.15</v>
      </c>
      <c r="AE18">
        <f t="shared" si="3"/>
        <v>1162198</v>
      </c>
      <c r="AF18">
        <f t="shared" si="4"/>
        <v>418391</v>
      </c>
      <c r="AG18">
        <f t="shared" si="5"/>
        <v>557855</v>
      </c>
      <c r="AH18">
        <f t="shared" si="6"/>
        <v>1162198</v>
      </c>
      <c r="AI18">
        <f t="shared" si="7"/>
        <v>604343</v>
      </c>
      <c r="AJ18">
        <f t="shared" si="8"/>
        <v>697319</v>
      </c>
      <c r="AK18">
        <v>0.59</v>
      </c>
      <c r="AL18">
        <v>0.32</v>
      </c>
      <c r="AM18">
        <v>0.05</v>
      </c>
      <c r="AN18">
        <f t="shared" si="9"/>
        <v>4.0000000000000022E-2</v>
      </c>
      <c r="AO18">
        <f t="shared" si="10"/>
        <v>2742788</v>
      </c>
      <c r="AP18">
        <f t="shared" si="11"/>
        <v>1487614</v>
      </c>
      <c r="AQ18">
        <f t="shared" si="12"/>
        <v>232439</v>
      </c>
      <c r="AR18">
        <f t="shared" si="13"/>
        <v>185951</v>
      </c>
    </row>
    <row r="19" spans="1:44" x14ac:dyDescent="0.3">
      <c r="A19">
        <v>40</v>
      </c>
      <c r="B19">
        <v>1</v>
      </c>
      <c r="C19">
        <v>1</v>
      </c>
      <c r="D19">
        <v>23</v>
      </c>
      <c r="E19" t="s">
        <v>26</v>
      </c>
      <c r="F19">
        <v>1344212</v>
      </c>
      <c r="G19">
        <v>1095370</v>
      </c>
      <c r="H19">
        <v>81.5</v>
      </c>
      <c r="I19" s="1">
        <v>270074000000</v>
      </c>
      <c r="J19" s="1">
        <f t="shared" si="0"/>
        <v>200916.22452410779</v>
      </c>
      <c r="K19" s="1" t="s">
        <v>83</v>
      </c>
      <c r="L19" s="3">
        <f t="shared" si="14"/>
        <v>172613.40991982984</v>
      </c>
      <c r="M19" s="3">
        <f t="shared" si="15"/>
        <v>7879801.276269407</v>
      </c>
      <c r="N19" s="3">
        <f t="shared" si="1"/>
        <v>1575960.2552538814</v>
      </c>
      <c r="O19" t="s">
        <v>26</v>
      </c>
      <c r="P19" t="s">
        <v>109</v>
      </c>
      <c r="Q19" s="5">
        <v>45.253782999999999</v>
      </c>
      <c r="R19" s="5">
        <v>-69.445469000000003</v>
      </c>
      <c r="S19">
        <v>5</v>
      </c>
      <c r="T19">
        <v>1</v>
      </c>
      <c r="U19">
        <v>0</v>
      </c>
      <c r="V19" s="3">
        <f t="shared" si="2"/>
        <v>3.7196513645169067</v>
      </c>
      <c r="W19" s="3">
        <f t="shared" si="16"/>
        <v>1</v>
      </c>
      <c r="X19" s="3"/>
      <c r="Y19">
        <v>0.19</v>
      </c>
      <c r="Z19">
        <v>7.0000000000000007E-2</v>
      </c>
      <c r="AA19">
        <v>0.11</v>
      </c>
      <c r="AB19">
        <v>0.26</v>
      </c>
      <c r="AC19">
        <v>0.16</v>
      </c>
      <c r="AD19">
        <v>0.21</v>
      </c>
      <c r="AE19">
        <f t="shared" si="3"/>
        <v>255400</v>
      </c>
      <c r="AF19">
        <f t="shared" si="4"/>
        <v>94094</v>
      </c>
      <c r="AG19">
        <f t="shared" si="5"/>
        <v>147863</v>
      </c>
      <c r="AH19">
        <f t="shared" si="6"/>
        <v>349495</v>
      </c>
      <c r="AI19">
        <f t="shared" si="7"/>
        <v>215073</v>
      </c>
      <c r="AJ19">
        <f t="shared" si="8"/>
        <v>282284</v>
      </c>
      <c r="AK19">
        <v>0.93</v>
      </c>
      <c r="AL19">
        <v>0.01</v>
      </c>
      <c r="AM19">
        <v>0.02</v>
      </c>
      <c r="AN19">
        <f t="shared" si="9"/>
        <v>3.9999999999999952E-2</v>
      </c>
      <c r="AO19">
        <f t="shared" si="10"/>
        <v>1250117</v>
      </c>
      <c r="AP19">
        <f t="shared" si="11"/>
        <v>13442</v>
      </c>
      <c r="AQ19">
        <f t="shared" si="12"/>
        <v>26884</v>
      </c>
      <c r="AR19">
        <f t="shared" si="13"/>
        <v>53768</v>
      </c>
    </row>
    <row r="20" spans="1:44" x14ac:dyDescent="0.3">
      <c r="A20">
        <v>40</v>
      </c>
      <c r="B20">
        <v>3</v>
      </c>
      <c r="C20">
        <v>5</v>
      </c>
      <c r="D20">
        <v>24</v>
      </c>
      <c r="E20" t="s">
        <v>27</v>
      </c>
      <c r="F20">
        <v>6045680</v>
      </c>
      <c r="G20">
        <v>4710993</v>
      </c>
      <c r="H20">
        <v>77.900000000000006</v>
      </c>
      <c r="I20" s="1">
        <v>1713350000000</v>
      </c>
      <c r="J20" s="1">
        <f t="shared" si="0"/>
        <v>283400.70926678221</v>
      </c>
      <c r="K20" s="1" t="s">
        <v>82</v>
      </c>
      <c r="L20" s="3">
        <f t="shared" si="14"/>
        <v>4577394.0995696746</v>
      </c>
      <c r="M20" s="3">
        <f t="shared" si="15"/>
        <v>208958017.1351077</v>
      </c>
      <c r="N20" s="3">
        <f t="shared" si="1"/>
        <v>2222957.6290968903</v>
      </c>
      <c r="O20" t="s">
        <v>27</v>
      </c>
      <c r="P20" t="s">
        <v>110</v>
      </c>
      <c r="Q20" s="5">
        <v>39.045755</v>
      </c>
      <c r="R20" s="5">
        <v>-76.641271000000003</v>
      </c>
      <c r="S20">
        <v>94</v>
      </c>
      <c r="T20">
        <v>20</v>
      </c>
      <c r="U20">
        <v>7</v>
      </c>
      <c r="V20" s="3">
        <f t="shared" si="2"/>
        <v>15.548292334361065</v>
      </c>
      <c r="W20" s="3">
        <f t="shared" si="16"/>
        <v>27</v>
      </c>
      <c r="X20" s="3" t="s">
        <v>82</v>
      </c>
      <c r="Y20">
        <v>0.23</v>
      </c>
      <c r="Z20">
        <v>0.08</v>
      </c>
      <c r="AA20">
        <v>0.12</v>
      </c>
      <c r="AB20">
        <v>0.27</v>
      </c>
      <c r="AC20">
        <v>0.14000000000000001</v>
      </c>
      <c r="AD20">
        <v>0.15</v>
      </c>
      <c r="AE20">
        <f t="shared" si="3"/>
        <v>1390506</v>
      </c>
      <c r="AF20">
        <f t="shared" si="4"/>
        <v>483654</v>
      </c>
      <c r="AG20">
        <f t="shared" si="5"/>
        <v>725481</v>
      </c>
      <c r="AH20">
        <f t="shared" si="6"/>
        <v>1632333</v>
      </c>
      <c r="AI20">
        <f t="shared" si="7"/>
        <v>846395</v>
      </c>
      <c r="AJ20">
        <f t="shared" si="8"/>
        <v>906852</v>
      </c>
      <c r="AK20">
        <v>0.5</v>
      </c>
      <c r="AL20">
        <v>0.28999999999999998</v>
      </c>
      <c r="AM20">
        <v>0.1</v>
      </c>
      <c r="AN20">
        <f t="shared" si="9"/>
        <v>0.11000000000000001</v>
      </c>
      <c r="AO20">
        <f t="shared" si="10"/>
        <v>3022840</v>
      </c>
      <c r="AP20">
        <f t="shared" si="11"/>
        <v>1753247</v>
      </c>
      <c r="AQ20">
        <f t="shared" si="12"/>
        <v>604568</v>
      </c>
      <c r="AR20">
        <f t="shared" si="13"/>
        <v>665024</v>
      </c>
    </row>
    <row r="21" spans="1:44" x14ac:dyDescent="0.3">
      <c r="A21">
        <v>40</v>
      </c>
      <c r="B21">
        <v>1</v>
      </c>
      <c r="C21">
        <v>1</v>
      </c>
      <c r="D21">
        <v>25</v>
      </c>
      <c r="E21" t="s">
        <v>28</v>
      </c>
      <c r="F21">
        <v>6892503</v>
      </c>
      <c r="G21">
        <v>5539703</v>
      </c>
      <c r="H21">
        <v>80.400000000000006</v>
      </c>
      <c r="I21" s="1">
        <v>2382240000000</v>
      </c>
      <c r="J21" s="1">
        <f t="shared" si="0"/>
        <v>345627.70592918131</v>
      </c>
      <c r="K21" s="1" t="s">
        <v>82</v>
      </c>
      <c r="L21" s="3">
        <f t="shared" si="14"/>
        <v>3682050.64127594</v>
      </c>
      <c r="M21" s="3">
        <f t="shared" si="15"/>
        <v>168085592.8626298</v>
      </c>
      <c r="N21" s="3">
        <f t="shared" si="1"/>
        <v>2711057.9493972547</v>
      </c>
      <c r="O21" t="s">
        <v>28</v>
      </c>
      <c r="P21" t="s">
        <v>95</v>
      </c>
      <c r="Q21" s="5">
        <v>42.407210999999997</v>
      </c>
      <c r="R21" s="5">
        <v>-71.382436999999996</v>
      </c>
      <c r="S21">
        <v>62</v>
      </c>
      <c r="T21">
        <v>17</v>
      </c>
      <c r="U21">
        <v>17</v>
      </c>
      <c r="V21" s="3">
        <f t="shared" si="2"/>
        <v>8.9952808145313838</v>
      </c>
      <c r="W21" s="3">
        <f t="shared" si="16"/>
        <v>34</v>
      </c>
      <c r="X21" s="3" t="s">
        <v>83</v>
      </c>
      <c r="Y21">
        <v>0.21</v>
      </c>
      <c r="Z21">
        <v>0.09</v>
      </c>
      <c r="AA21">
        <v>0.13</v>
      </c>
      <c r="AB21">
        <v>0.26</v>
      </c>
      <c r="AC21">
        <v>0.14000000000000001</v>
      </c>
      <c r="AD21">
        <v>0.17</v>
      </c>
      <c r="AE21">
        <f t="shared" si="3"/>
        <v>1447425</v>
      </c>
      <c r="AF21">
        <f t="shared" si="4"/>
        <v>620325</v>
      </c>
      <c r="AG21">
        <f t="shared" si="5"/>
        <v>896025</v>
      </c>
      <c r="AH21">
        <f t="shared" si="6"/>
        <v>1792050</v>
      </c>
      <c r="AI21">
        <f t="shared" si="7"/>
        <v>964950</v>
      </c>
      <c r="AJ21">
        <f t="shared" si="8"/>
        <v>1171725</v>
      </c>
      <c r="AK21">
        <v>0.71</v>
      </c>
      <c r="AL21">
        <v>7.0000000000000007E-2</v>
      </c>
      <c r="AM21">
        <v>0.12</v>
      </c>
      <c r="AN21">
        <f t="shared" si="9"/>
        <v>0.10000000000000003</v>
      </c>
      <c r="AO21">
        <f t="shared" si="10"/>
        <v>4893677</v>
      </c>
      <c r="AP21">
        <f t="shared" si="11"/>
        <v>482475</v>
      </c>
      <c r="AQ21">
        <f t="shared" si="12"/>
        <v>827100</v>
      </c>
      <c r="AR21">
        <f t="shared" si="13"/>
        <v>689250</v>
      </c>
    </row>
    <row r="22" spans="1:44" x14ac:dyDescent="0.3">
      <c r="A22">
        <v>40</v>
      </c>
      <c r="B22">
        <v>2</v>
      </c>
      <c r="C22">
        <v>3</v>
      </c>
      <c r="D22">
        <v>26</v>
      </c>
      <c r="E22" t="s">
        <v>29</v>
      </c>
      <c r="F22">
        <v>9986857</v>
      </c>
      <c r="G22">
        <v>7842924</v>
      </c>
      <c r="H22">
        <v>78.5</v>
      </c>
      <c r="I22" s="1">
        <v>2166200000000</v>
      </c>
      <c r="J22" s="1">
        <f t="shared" si="0"/>
        <v>216905.07834446814</v>
      </c>
      <c r="K22" s="1"/>
      <c r="L22" s="3">
        <f t="shared" si="14"/>
        <v>1453529.4860684443</v>
      </c>
      <c r="M22" s="3">
        <f t="shared" si="15"/>
        <v>66353613.573458299</v>
      </c>
      <c r="N22" s="3">
        <f t="shared" si="1"/>
        <v>1701374.7070117514</v>
      </c>
      <c r="O22" t="s">
        <v>29</v>
      </c>
      <c r="P22" t="s">
        <v>96</v>
      </c>
      <c r="Q22" s="5">
        <v>44.314844000000001</v>
      </c>
      <c r="R22" s="5">
        <v>-85.602363999999994</v>
      </c>
      <c r="S22">
        <v>39</v>
      </c>
      <c r="T22">
        <v>70</v>
      </c>
      <c r="U22">
        <v>4</v>
      </c>
      <c r="V22" s="3">
        <f t="shared" si="2"/>
        <v>3.9051325156653389</v>
      </c>
      <c r="W22" s="3">
        <f t="shared" si="16"/>
        <v>74</v>
      </c>
      <c r="X22" s="3"/>
      <c r="Y22">
        <v>0.23</v>
      </c>
      <c r="Z22">
        <v>0.09</v>
      </c>
      <c r="AA22">
        <v>0.12</v>
      </c>
      <c r="AB22">
        <v>0.25</v>
      </c>
      <c r="AC22">
        <v>0.14000000000000001</v>
      </c>
      <c r="AD22">
        <v>0.17</v>
      </c>
      <c r="AE22">
        <f t="shared" si="3"/>
        <v>2296977</v>
      </c>
      <c r="AF22">
        <f t="shared" si="4"/>
        <v>898817</v>
      </c>
      <c r="AG22">
        <f t="shared" si="5"/>
        <v>1198422</v>
      </c>
      <c r="AH22">
        <f t="shared" si="6"/>
        <v>2496714</v>
      </c>
      <c r="AI22">
        <f t="shared" si="7"/>
        <v>1398159</v>
      </c>
      <c r="AJ22">
        <f t="shared" si="8"/>
        <v>1697765</v>
      </c>
      <c r="AK22">
        <v>0.75</v>
      </c>
      <c r="AL22">
        <v>0.14000000000000001</v>
      </c>
      <c r="AM22">
        <v>0.05</v>
      </c>
      <c r="AN22">
        <f t="shared" si="9"/>
        <v>5.9999999999999984E-2</v>
      </c>
      <c r="AO22">
        <f t="shared" si="10"/>
        <v>7490142</v>
      </c>
      <c r="AP22">
        <f t="shared" si="11"/>
        <v>1398159</v>
      </c>
      <c r="AQ22">
        <f t="shared" si="12"/>
        <v>499342</v>
      </c>
      <c r="AR22">
        <f t="shared" si="13"/>
        <v>599211</v>
      </c>
    </row>
    <row r="23" spans="1:44" x14ac:dyDescent="0.3">
      <c r="A23">
        <v>40</v>
      </c>
      <c r="B23">
        <v>2</v>
      </c>
      <c r="C23">
        <v>4</v>
      </c>
      <c r="D23">
        <v>27</v>
      </c>
      <c r="E23" t="s">
        <v>30</v>
      </c>
      <c r="F23">
        <v>5639632</v>
      </c>
      <c r="G23">
        <v>4336475</v>
      </c>
      <c r="H23">
        <v>76.900000000000006</v>
      </c>
      <c r="I23" s="1">
        <v>1523420000000</v>
      </c>
      <c r="J23" s="1">
        <f t="shared" si="0"/>
        <v>270127.55442199064</v>
      </c>
      <c r="K23" s="1"/>
      <c r="L23" s="3">
        <f t="shared" si="14"/>
        <v>3295465.3869983978</v>
      </c>
      <c r="M23" s="3">
        <f t="shared" si="15"/>
        <v>150437977.99042535</v>
      </c>
      <c r="N23" s="3">
        <f t="shared" si="1"/>
        <v>2118844.760428526</v>
      </c>
      <c r="O23" t="s">
        <v>30</v>
      </c>
      <c r="P23" t="s">
        <v>111</v>
      </c>
      <c r="Q23" s="5">
        <v>46.729553000000003</v>
      </c>
      <c r="R23" s="5">
        <v>-94.685900000000004</v>
      </c>
      <c r="S23">
        <v>71</v>
      </c>
      <c r="T23">
        <v>24</v>
      </c>
      <c r="U23">
        <v>0</v>
      </c>
      <c r="V23" s="3">
        <f t="shared" si="2"/>
        <v>12.589473923121226</v>
      </c>
      <c r="W23" s="3">
        <f t="shared" si="16"/>
        <v>24</v>
      </c>
      <c r="X23" s="3" t="s">
        <v>82</v>
      </c>
      <c r="Y23">
        <v>0.24</v>
      </c>
      <c r="Z23">
        <v>0.08</v>
      </c>
      <c r="AA23">
        <v>0.13</v>
      </c>
      <c r="AB23">
        <v>0.25</v>
      </c>
      <c r="AC23">
        <v>0.14000000000000001</v>
      </c>
      <c r="AD23">
        <v>0.16</v>
      </c>
      <c r="AE23">
        <f t="shared" si="3"/>
        <v>1353511</v>
      </c>
      <c r="AF23">
        <f t="shared" si="4"/>
        <v>451170</v>
      </c>
      <c r="AG23">
        <f t="shared" si="5"/>
        <v>733152</v>
      </c>
      <c r="AH23">
        <f t="shared" si="6"/>
        <v>1409908</v>
      </c>
      <c r="AI23">
        <f t="shared" si="7"/>
        <v>789548</v>
      </c>
      <c r="AJ23">
        <f t="shared" si="8"/>
        <v>902341</v>
      </c>
      <c r="AK23">
        <v>0.8</v>
      </c>
      <c r="AL23">
        <v>0.06</v>
      </c>
      <c r="AM23">
        <v>0.05</v>
      </c>
      <c r="AN23">
        <f t="shared" si="9"/>
        <v>8.9999999999999955E-2</v>
      </c>
      <c r="AO23">
        <f t="shared" si="10"/>
        <v>4511705</v>
      </c>
      <c r="AP23">
        <f t="shared" si="11"/>
        <v>338377</v>
      </c>
      <c r="AQ23">
        <f t="shared" si="12"/>
        <v>281981</v>
      </c>
      <c r="AR23">
        <f t="shared" si="13"/>
        <v>507566</v>
      </c>
    </row>
    <row r="24" spans="1:44" x14ac:dyDescent="0.3">
      <c r="A24">
        <v>40</v>
      </c>
      <c r="B24">
        <v>3</v>
      </c>
      <c r="C24">
        <v>6</v>
      </c>
      <c r="D24">
        <v>28</v>
      </c>
      <c r="E24" t="s">
        <v>31</v>
      </c>
      <c r="F24">
        <v>2976149</v>
      </c>
      <c r="G24">
        <v>2277566</v>
      </c>
      <c r="H24">
        <v>76.5</v>
      </c>
      <c r="I24" s="1">
        <v>475119000000</v>
      </c>
      <c r="J24" s="1">
        <f t="shared" si="0"/>
        <v>159642.20877382148</v>
      </c>
      <c r="K24" s="1" t="s">
        <v>83</v>
      </c>
      <c r="L24" s="3">
        <f t="shared" si="14"/>
        <v>54861.445040295846</v>
      </c>
      <c r="M24" s="3">
        <f t="shared" si="15"/>
        <v>2504424.6843121126</v>
      </c>
      <c r="N24" s="3">
        <f t="shared" si="1"/>
        <v>1252212.3421560563</v>
      </c>
      <c r="O24" t="s">
        <v>31</v>
      </c>
      <c r="P24" t="s">
        <v>112</v>
      </c>
      <c r="Q24" s="5">
        <v>32.354667999999997</v>
      </c>
      <c r="R24" s="5">
        <v>-89.398527999999999</v>
      </c>
      <c r="S24">
        <v>2</v>
      </c>
      <c r="T24">
        <v>2</v>
      </c>
      <c r="U24">
        <v>7</v>
      </c>
      <c r="V24" s="3">
        <f t="shared" si="2"/>
        <v>0.67200936512251241</v>
      </c>
      <c r="W24" s="3">
        <f t="shared" si="16"/>
        <v>9</v>
      </c>
      <c r="X24" s="3"/>
      <c r="Y24">
        <v>0.26</v>
      </c>
      <c r="Z24">
        <v>0.09</v>
      </c>
      <c r="AA24">
        <v>0.11</v>
      </c>
      <c r="AB24">
        <v>0.25</v>
      </c>
      <c r="AC24">
        <v>0.13</v>
      </c>
      <c r="AD24">
        <v>0.16</v>
      </c>
      <c r="AE24">
        <f t="shared" si="3"/>
        <v>773798</v>
      </c>
      <c r="AF24">
        <f t="shared" si="4"/>
        <v>267853</v>
      </c>
      <c r="AG24">
        <f t="shared" si="5"/>
        <v>327376</v>
      </c>
      <c r="AH24">
        <f t="shared" si="6"/>
        <v>744037</v>
      </c>
      <c r="AI24">
        <f t="shared" si="7"/>
        <v>386899</v>
      </c>
      <c r="AJ24">
        <f t="shared" si="8"/>
        <v>476183</v>
      </c>
      <c r="AK24">
        <v>0.56999999999999995</v>
      </c>
      <c r="AL24">
        <v>0.38</v>
      </c>
      <c r="AM24">
        <v>0.03</v>
      </c>
      <c r="AN24">
        <f t="shared" si="9"/>
        <v>2.0000000000000046E-2</v>
      </c>
      <c r="AO24">
        <f t="shared" si="10"/>
        <v>1696404</v>
      </c>
      <c r="AP24">
        <f t="shared" si="11"/>
        <v>1130936</v>
      </c>
      <c r="AQ24">
        <f t="shared" si="12"/>
        <v>89284</v>
      </c>
      <c r="AR24">
        <f t="shared" si="13"/>
        <v>59522</v>
      </c>
    </row>
    <row r="25" spans="1:44" x14ac:dyDescent="0.3">
      <c r="A25">
        <v>40</v>
      </c>
      <c r="B25">
        <v>2</v>
      </c>
      <c r="C25">
        <v>4</v>
      </c>
      <c r="D25">
        <v>29</v>
      </c>
      <c r="E25" t="s">
        <v>32</v>
      </c>
      <c r="F25">
        <v>6137428</v>
      </c>
      <c r="G25">
        <v>4766843</v>
      </c>
      <c r="H25">
        <v>77.7</v>
      </c>
      <c r="I25" s="1">
        <v>1328330000000</v>
      </c>
      <c r="J25" s="1">
        <f t="shared" si="0"/>
        <v>216431.0522257858</v>
      </c>
      <c r="K25" s="1"/>
      <c r="L25" s="3">
        <f t="shared" si="14"/>
        <v>1450352.9309322981</v>
      </c>
      <c r="M25" s="3">
        <f t="shared" si="15"/>
        <v>66208603.847808532</v>
      </c>
      <c r="N25" s="3">
        <f t="shared" si="1"/>
        <v>1697656.5089181676</v>
      </c>
      <c r="O25" t="s">
        <v>32</v>
      </c>
      <c r="P25" t="s">
        <v>97</v>
      </c>
      <c r="Q25" s="5">
        <v>37.964252999999999</v>
      </c>
      <c r="R25" s="5">
        <v>-91.831833000000003</v>
      </c>
      <c r="S25">
        <v>39</v>
      </c>
      <c r="T25">
        <v>35</v>
      </c>
      <c r="U25">
        <v>3</v>
      </c>
      <c r="V25" s="3">
        <f t="shared" si="2"/>
        <v>6.3544533638520893</v>
      </c>
      <c r="W25" s="3">
        <f t="shared" si="16"/>
        <v>38</v>
      </c>
      <c r="X25" s="3" t="s">
        <v>83</v>
      </c>
      <c r="Y25">
        <v>0.24</v>
      </c>
      <c r="Z25">
        <v>0.09</v>
      </c>
      <c r="AA25">
        <v>0.12</v>
      </c>
      <c r="AB25">
        <v>0.25</v>
      </c>
      <c r="AC25">
        <v>0.14000000000000001</v>
      </c>
      <c r="AD25">
        <v>0.17</v>
      </c>
      <c r="AE25">
        <f t="shared" si="3"/>
        <v>1472982</v>
      </c>
      <c r="AF25">
        <f t="shared" si="4"/>
        <v>552368</v>
      </c>
      <c r="AG25">
        <f t="shared" si="5"/>
        <v>736491</v>
      </c>
      <c r="AH25">
        <f t="shared" si="6"/>
        <v>1534357</v>
      </c>
      <c r="AI25">
        <f t="shared" si="7"/>
        <v>859239</v>
      </c>
      <c r="AJ25">
        <f t="shared" si="8"/>
        <v>1043362</v>
      </c>
      <c r="AK25">
        <v>0.8</v>
      </c>
      <c r="AL25">
        <v>0.11</v>
      </c>
      <c r="AM25">
        <v>0.04</v>
      </c>
      <c r="AN25">
        <f t="shared" si="9"/>
        <v>4.9999999999999954E-2</v>
      </c>
      <c r="AO25">
        <f t="shared" si="10"/>
        <v>4909942</v>
      </c>
      <c r="AP25">
        <f t="shared" si="11"/>
        <v>675117</v>
      </c>
      <c r="AQ25">
        <f t="shared" si="12"/>
        <v>245497</v>
      </c>
      <c r="AR25">
        <f t="shared" si="13"/>
        <v>306871</v>
      </c>
    </row>
    <row r="26" spans="1:44" x14ac:dyDescent="0.3">
      <c r="A26">
        <v>40</v>
      </c>
      <c r="B26">
        <v>4</v>
      </c>
      <c r="C26">
        <v>8</v>
      </c>
      <c r="D26">
        <v>30</v>
      </c>
      <c r="E26" t="s">
        <v>33</v>
      </c>
      <c r="F26">
        <v>1068778</v>
      </c>
      <c r="G26">
        <v>840190</v>
      </c>
      <c r="H26">
        <v>78.599999999999994</v>
      </c>
      <c r="I26" s="1">
        <v>208677000000</v>
      </c>
      <c r="J26" s="1">
        <f t="shared" si="0"/>
        <v>195248.21805838071</v>
      </c>
      <c r="K26" s="1" t="s">
        <v>83</v>
      </c>
      <c r="L26" s="3">
        <f t="shared" si="14"/>
        <v>100646.30901657321</v>
      </c>
      <c r="M26" s="3">
        <f t="shared" si="15"/>
        <v>4594503.4896705933</v>
      </c>
      <c r="N26" s="3">
        <f t="shared" si="1"/>
        <v>1531501.1632235311</v>
      </c>
      <c r="O26" t="s">
        <v>33</v>
      </c>
      <c r="P26" t="s">
        <v>113</v>
      </c>
      <c r="Q26" s="5">
        <v>46.879682000000003</v>
      </c>
      <c r="R26" s="5">
        <v>-110.362566</v>
      </c>
      <c r="S26">
        <v>3</v>
      </c>
      <c r="T26">
        <v>5</v>
      </c>
      <c r="U26">
        <v>0</v>
      </c>
      <c r="V26" s="3">
        <f t="shared" si="2"/>
        <v>2.8069440052096879</v>
      </c>
      <c r="W26" s="3">
        <f t="shared" si="16"/>
        <v>5</v>
      </c>
      <c r="X26" s="3"/>
      <c r="Y26">
        <v>0.23</v>
      </c>
      <c r="Z26">
        <v>0.08</v>
      </c>
      <c r="AA26">
        <v>0.11</v>
      </c>
      <c r="AB26">
        <v>0.24</v>
      </c>
      <c r="AC26">
        <v>0.15</v>
      </c>
      <c r="AD26">
        <v>0.19</v>
      </c>
      <c r="AE26">
        <f t="shared" si="3"/>
        <v>245818</v>
      </c>
      <c r="AF26">
        <f t="shared" si="4"/>
        <v>85502</v>
      </c>
      <c r="AG26">
        <f t="shared" si="5"/>
        <v>117565</v>
      </c>
      <c r="AH26">
        <f t="shared" si="6"/>
        <v>256506</v>
      </c>
      <c r="AI26">
        <f t="shared" si="7"/>
        <v>160316</v>
      </c>
      <c r="AJ26">
        <f t="shared" si="8"/>
        <v>203067</v>
      </c>
      <c r="AK26">
        <v>0.86</v>
      </c>
      <c r="AL26">
        <v>0.01</v>
      </c>
      <c r="AM26">
        <v>0.04</v>
      </c>
      <c r="AN26">
        <f t="shared" si="9"/>
        <v>0.09</v>
      </c>
      <c r="AO26">
        <f t="shared" si="10"/>
        <v>919149</v>
      </c>
      <c r="AP26">
        <f t="shared" si="11"/>
        <v>10687</v>
      </c>
      <c r="AQ26">
        <f t="shared" si="12"/>
        <v>42751</v>
      </c>
      <c r="AR26">
        <f t="shared" si="13"/>
        <v>96190</v>
      </c>
    </row>
    <row r="27" spans="1:44" x14ac:dyDescent="0.3">
      <c r="A27">
        <v>40</v>
      </c>
      <c r="B27">
        <v>2</v>
      </c>
      <c r="C27">
        <v>4</v>
      </c>
      <c r="D27">
        <v>31</v>
      </c>
      <c r="E27" t="s">
        <v>34</v>
      </c>
      <c r="F27">
        <v>1934408</v>
      </c>
      <c r="G27">
        <v>1458334</v>
      </c>
      <c r="H27">
        <v>75.400000000000006</v>
      </c>
      <c r="I27" s="1">
        <v>508147000000</v>
      </c>
      <c r="J27" s="1">
        <f t="shared" si="0"/>
        <v>262688.63652342214</v>
      </c>
      <c r="K27" s="1"/>
      <c r="L27" s="3">
        <f t="shared" si="14"/>
        <v>451368.04063385044</v>
      </c>
      <c r="M27" s="3">
        <f t="shared" si="15"/>
        <v>20604948.73663488</v>
      </c>
      <c r="N27" s="3">
        <f t="shared" si="1"/>
        <v>2060494.8736634881</v>
      </c>
      <c r="O27" t="s">
        <v>34</v>
      </c>
      <c r="P27" t="s">
        <v>98</v>
      </c>
      <c r="Q27" s="5">
        <v>41.492536999999999</v>
      </c>
      <c r="R27" s="5">
        <v>-99.901813000000004</v>
      </c>
      <c r="S27">
        <v>10</v>
      </c>
      <c r="T27">
        <v>12</v>
      </c>
      <c r="U27">
        <v>0</v>
      </c>
      <c r="V27" s="3">
        <f t="shared" si="2"/>
        <v>5.1695402417690586</v>
      </c>
      <c r="W27" s="3">
        <f t="shared" si="16"/>
        <v>12</v>
      </c>
      <c r="X27" s="3"/>
      <c r="Y27">
        <v>0.26</v>
      </c>
      <c r="Z27">
        <v>0.09</v>
      </c>
      <c r="AA27">
        <v>0.12</v>
      </c>
      <c r="AB27">
        <v>0.25</v>
      </c>
      <c r="AC27">
        <v>0.13</v>
      </c>
      <c r="AD27">
        <v>0.16</v>
      </c>
      <c r="AE27">
        <f t="shared" si="3"/>
        <v>502946</v>
      </c>
      <c r="AF27">
        <f t="shared" si="4"/>
        <v>174096</v>
      </c>
      <c r="AG27">
        <f t="shared" si="5"/>
        <v>232128</v>
      </c>
      <c r="AH27">
        <f t="shared" si="6"/>
        <v>483602</v>
      </c>
      <c r="AI27">
        <f t="shared" si="7"/>
        <v>251473</v>
      </c>
      <c r="AJ27">
        <f t="shared" si="8"/>
        <v>309505</v>
      </c>
      <c r="AK27">
        <v>0.79</v>
      </c>
      <c r="AL27">
        <v>0.04</v>
      </c>
      <c r="AM27">
        <v>0.11</v>
      </c>
      <c r="AN27">
        <f t="shared" si="9"/>
        <v>5.9999999999999956E-2</v>
      </c>
      <c r="AO27">
        <f t="shared" si="10"/>
        <v>1528182</v>
      </c>
      <c r="AP27">
        <f t="shared" si="11"/>
        <v>77376</v>
      </c>
      <c r="AQ27">
        <f t="shared" si="12"/>
        <v>212784</v>
      </c>
      <c r="AR27">
        <f t="shared" si="13"/>
        <v>116064</v>
      </c>
    </row>
    <row r="28" spans="1:44" x14ac:dyDescent="0.3">
      <c r="A28">
        <v>40</v>
      </c>
      <c r="B28">
        <v>4</v>
      </c>
      <c r="C28">
        <v>8</v>
      </c>
      <c r="D28">
        <v>32</v>
      </c>
      <c r="E28" t="s">
        <v>35</v>
      </c>
      <c r="F28">
        <v>3080156</v>
      </c>
      <c r="G28">
        <v>2387517</v>
      </c>
      <c r="H28">
        <v>77.5</v>
      </c>
      <c r="I28" s="1">
        <v>710459000000</v>
      </c>
      <c r="J28" s="1">
        <f t="shared" si="0"/>
        <v>230656.82387515437</v>
      </c>
      <c r="K28" s="1"/>
      <c r="L28" s="3">
        <f t="shared" si="14"/>
        <v>1149354.0340562498</v>
      </c>
      <c r="M28" s="3">
        <f t="shared" si="15"/>
        <v>52468005.751396701</v>
      </c>
      <c r="N28" s="3">
        <f t="shared" si="1"/>
        <v>1809241.577634369</v>
      </c>
      <c r="O28" t="s">
        <v>35</v>
      </c>
      <c r="P28" t="s">
        <v>114</v>
      </c>
      <c r="Q28" s="5">
        <v>38.802610000000001</v>
      </c>
      <c r="R28" s="5">
        <v>-116.419389</v>
      </c>
      <c r="S28">
        <v>29</v>
      </c>
      <c r="T28">
        <v>10</v>
      </c>
      <c r="U28">
        <v>1</v>
      </c>
      <c r="V28" s="3">
        <f t="shared" si="2"/>
        <v>9.4151075465008915</v>
      </c>
      <c r="W28" s="3">
        <f t="shared" si="16"/>
        <v>11</v>
      </c>
      <c r="X28" s="3" t="s">
        <v>82</v>
      </c>
      <c r="Y28">
        <v>0.24</v>
      </c>
      <c r="Z28">
        <v>0.08</v>
      </c>
      <c r="AA28">
        <v>0.13</v>
      </c>
      <c r="AB28">
        <v>0.27</v>
      </c>
      <c r="AC28">
        <v>0.13</v>
      </c>
      <c r="AD28">
        <v>0.16</v>
      </c>
      <c r="AE28">
        <f t="shared" si="3"/>
        <v>739237</v>
      </c>
      <c r="AF28">
        <f t="shared" si="4"/>
        <v>246412</v>
      </c>
      <c r="AG28">
        <f t="shared" si="5"/>
        <v>400420</v>
      </c>
      <c r="AH28">
        <f t="shared" si="6"/>
        <v>831642</v>
      </c>
      <c r="AI28">
        <f t="shared" si="7"/>
        <v>400420</v>
      </c>
      <c r="AJ28">
        <f t="shared" si="8"/>
        <v>492824</v>
      </c>
      <c r="AK28">
        <v>0.49</v>
      </c>
      <c r="AL28">
        <v>0.09</v>
      </c>
      <c r="AM28">
        <v>0.28999999999999998</v>
      </c>
      <c r="AN28">
        <f t="shared" si="9"/>
        <v>0.13000000000000006</v>
      </c>
      <c r="AO28">
        <f t="shared" si="10"/>
        <v>1509276</v>
      </c>
      <c r="AP28">
        <f t="shared" si="11"/>
        <v>277214</v>
      </c>
      <c r="AQ28">
        <f t="shared" si="12"/>
        <v>893245</v>
      </c>
      <c r="AR28">
        <f t="shared" si="13"/>
        <v>400420</v>
      </c>
    </row>
    <row r="29" spans="1:44" x14ac:dyDescent="0.3">
      <c r="A29">
        <v>40</v>
      </c>
      <c r="B29">
        <v>1</v>
      </c>
      <c r="C29">
        <v>1</v>
      </c>
      <c r="D29">
        <v>33</v>
      </c>
      <c r="E29" t="s">
        <v>36</v>
      </c>
      <c r="F29">
        <v>1359711</v>
      </c>
      <c r="G29">
        <v>1104458</v>
      </c>
      <c r="H29">
        <v>81.2</v>
      </c>
      <c r="I29" s="1">
        <v>354379000000</v>
      </c>
      <c r="J29" s="1">
        <f t="shared" si="0"/>
        <v>260628.17760538819</v>
      </c>
      <c r="K29" s="1"/>
      <c r="L29" s="3">
        <f t="shared" si="14"/>
        <v>358262.1050278318</v>
      </c>
      <c r="M29" s="3">
        <f t="shared" si="15"/>
        <v>16354663.254427506</v>
      </c>
      <c r="N29" s="3">
        <f t="shared" si="1"/>
        <v>2044332.9068034382</v>
      </c>
      <c r="O29" t="s">
        <v>36</v>
      </c>
      <c r="P29" t="s">
        <v>115</v>
      </c>
      <c r="Q29" s="5">
        <v>43.193852</v>
      </c>
      <c r="R29" s="5">
        <v>-71.572395</v>
      </c>
      <c r="S29">
        <v>8</v>
      </c>
      <c r="T29">
        <v>2</v>
      </c>
      <c r="U29">
        <v>3</v>
      </c>
      <c r="V29" s="3">
        <f t="shared" si="2"/>
        <v>5.883603206857928</v>
      </c>
      <c r="W29" s="3">
        <f t="shared" si="16"/>
        <v>5</v>
      </c>
      <c r="X29" s="3"/>
      <c r="Y29">
        <v>0.2</v>
      </c>
      <c r="Z29">
        <v>0.08</v>
      </c>
      <c r="AA29">
        <v>0.11</v>
      </c>
      <c r="AB29">
        <v>0.26</v>
      </c>
      <c r="AC29">
        <v>0.16</v>
      </c>
      <c r="AD29">
        <v>0.18</v>
      </c>
      <c r="AE29">
        <f t="shared" si="3"/>
        <v>271942</v>
      </c>
      <c r="AF29">
        <f t="shared" si="4"/>
        <v>108776</v>
      </c>
      <c r="AG29">
        <f t="shared" si="5"/>
        <v>149568</v>
      </c>
      <c r="AH29">
        <f t="shared" si="6"/>
        <v>353524</v>
      </c>
      <c r="AI29">
        <f t="shared" si="7"/>
        <v>217553</v>
      </c>
      <c r="AJ29">
        <f t="shared" si="8"/>
        <v>244747</v>
      </c>
      <c r="AK29">
        <v>0.9</v>
      </c>
      <c r="AL29">
        <v>0.01</v>
      </c>
      <c r="AM29">
        <v>0.04</v>
      </c>
      <c r="AN29">
        <f t="shared" si="9"/>
        <v>4.9999999999999982E-2</v>
      </c>
      <c r="AO29">
        <f t="shared" si="10"/>
        <v>1223739</v>
      </c>
      <c r="AP29">
        <f t="shared" si="11"/>
        <v>13597</v>
      </c>
      <c r="AQ29">
        <f t="shared" si="12"/>
        <v>54388</v>
      </c>
      <c r="AR29">
        <f t="shared" si="13"/>
        <v>67985</v>
      </c>
    </row>
    <row r="30" spans="1:44" x14ac:dyDescent="0.3">
      <c r="A30">
        <v>40</v>
      </c>
      <c r="B30">
        <v>1</v>
      </c>
      <c r="C30">
        <v>2</v>
      </c>
      <c r="D30">
        <v>34</v>
      </c>
      <c r="E30" t="s">
        <v>37</v>
      </c>
      <c r="F30">
        <v>8882190</v>
      </c>
      <c r="G30">
        <v>6943612</v>
      </c>
      <c r="H30">
        <v>78.2</v>
      </c>
      <c r="I30" s="1">
        <v>2579370000000</v>
      </c>
      <c r="J30" s="1">
        <f t="shared" si="0"/>
        <v>290397.97617479472</v>
      </c>
      <c r="K30" s="1" t="s">
        <v>82</v>
      </c>
      <c r="L30" s="3">
        <f t="shared" si="14"/>
        <v>3442961.7283377307</v>
      </c>
      <c r="M30" s="3">
        <f t="shared" si="15"/>
        <v>157171185.21500045</v>
      </c>
      <c r="N30" s="3">
        <f t="shared" si="1"/>
        <v>2277843.2639855137</v>
      </c>
      <c r="O30" t="s">
        <v>37</v>
      </c>
      <c r="P30" t="s">
        <v>116</v>
      </c>
      <c r="Q30" s="5">
        <v>40.058323999999999</v>
      </c>
      <c r="R30" s="5">
        <v>-74.405660999999995</v>
      </c>
      <c r="S30">
        <v>69</v>
      </c>
      <c r="T30">
        <v>23</v>
      </c>
      <c r="U30">
        <v>35</v>
      </c>
      <c r="V30" s="3">
        <f t="shared" si="2"/>
        <v>7.7683544261043735</v>
      </c>
      <c r="W30" s="3">
        <f t="shared" si="16"/>
        <v>58</v>
      </c>
      <c r="X30" s="3" t="s">
        <v>83</v>
      </c>
      <c r="Y30">
        <v>0.23</v>
      </c>
      <c r="Z30">
        <v>0.08</v>
      </c>
      <c r="AA30">
        <v>0.11</v>
      </c>
      <c r="AB30">
        <v>0.27</v>
      </c>
      <c r="AC30">
        <v>0.14000000000000001</v>
      </c>
      <c r="AD30">
        <v>0.16</v>
      </c>
      <c r="AE30">
        <f t="shared" si="3"/>
        <v>2042903</v>
      </c>
      <c r="AF30">
        <f t="shared" si="4"/>
        <v>710575</v>
      </c>
      <c r="AG30">
        <f t="shared" si="5"/>
        <v>977040</v>
      </c>
      <c r="AH30">
        <f t="shared" si="6"/>
        <v>2398191</v>
      </c>
      <c r="AI30">
        <f t="shared" si="7"/>
        <v>1243506</v>
      </c>
      <c r="AJ30">
        <f t="shared" si="8"/>
        <v>1421150</v>
      </c>
      <c r="AK30">
        <v>0.55000000000000004</v>
      </c>
      <c r="AL30">
        <v>0.13</v>
      </c>
      <c r="AM30">
        <v>0.21</v>
      </c>
      <c r="AN30">
        <f t="shared" si="9"/>
        <v>0.10999999999999996</v>
      </c>
      <c r="AO30">
        <f t="shared" si="10"/>
        <v>4885204</v>
      </c>
      <c r="AP30">
        <f t="shared" si="11"/>
        <v>1154684</v>
      </c>
      <c r="AQ30">
        <f t="shared" si="12"/>
        <v>1865259</v>
      </c>
      <c r="AR30">
        <f t="shared" si="13"/>
        <v>977040</v>
      </c>
    </row>
    <row r="31" spans="1:44" x14ac:dyDescent="0.3">
      <c r="A31">
        <v>40</v>
      </c>
      <c r="B31">
        <v>4</v>
      </c>
      <c r="C31">
        <v>8</v>
      </c>
      <c r="D31">
        <v>35</v>
      </c>
      <c r="E31" t="s">
        <v>38</v>
      </c>
      <c r="F31">
        <v>2096829</v>
      </c>
      <c r="G31">
        <v>1620991</v>
      </c>
      <c r="H31">
        <v>77.3</v>
      </c>
      <c r="I31" s="1">
        <v>416005000000</v>
      </c>
      <c r="J31" s="1">
        <f t="shared" si="0"/>
        <v>198397.19881783397</v>
      </c>
      <c r="K31" s="1" t="s">
        <v>83</v>
      </c>
      <c r="L31" s="3">
        <f t="shared" si="14"/>
        <v>306808.62512565922</v>
      </c>
      <c r="M31" s="3">
        <f t="shared" si="15"/>
        <v>14005812.161166852</v>
      </c>
      <c r="N31" s="3">
        <f t="shared" si="1"/>
        <v>1556201.3512407613</v>
      </c>
      <c r="O31" t="s">
        <v>38</v>
      </c>
      <c r="P31" t="s">
        <v>117</v>
      </c>
      <c r="Q31" s="5">
        <v>34.972729999999999</v>
      </c>
      <c r="R31" s="5">
        <v>-105.032363</v>
      </c>
      <c r="S31">
        <v>9</v>
      </c>
      <c r="T31">
        <v>0</v>
      </c>
      <c r="U31">
        <v>0</v>
      </c>
      <c r="V31" s="3">
        <f t="shared" si="2"/>
        <v>4.292195500920676</v>
      </c>
      <c r="W31" s="3">
        <f t="shared" si="16"/>
        <v>0</v>
      </c>
      <c r="X31" s="3"/>
      <c r="Y31">
        <v>0.24</v>
      </c>
      <c r="Z31">
        <v>0.09</v>
      </c>
      <c r="AA31">
        <v>0.12</v>
      </c>
      <c r="AB31">
        <v>0.24</v>
      </c>
      <c r="AC31">
        <v>0.13</v>
      </c>
      <c r="AD31">
        <v>0.18</v>
      </c>
      <c r="AE31">
        <f t="shared" si="3"/>
        <v>503238</v>
      </c>
      <c r="AF31">
        <f t="shared" si="4"/>
        <v>188714</v>
      </c>
      <c r="AG31">
        <f t="shared" si="5"/>
        <v>251619</v>
      </c>
      <c r="AH31">
        <f t="shared" si="6"/>
        <v>503238</v>
      </c>
      <c r="AI31">
        <f t="shared" si="7"/>
        <v>272587</v>
      </c>
      <c r="AJ31">
        <f t="shared" si="8"/>
        <v>377429</v>
      </c>
      <c r="AK31">
        <v>0.37</v>
      </c>
      <c r="AL31">
        <v>0.02</v>
      </c>
      <c r="AM31">
        <v>0.49</v>
      </c>
      <c r="AN31">
        <f t="shared" si="9"/>
        <v>0.12</v>
      </c>
      <c r="AO31">
        <f t="shared" si="10"/>
        <v>775826</v>
      </c>
      <c r="AP31">
        <f t="shared" si="11"/>
        <v>41936</v>
      </c>
      <c r="AQ31">
        <f t="shared" si="12"/>
        <v>1027446</v>
      </c>
      <c r="AR31">
        <f t="shared" si="13"/>
        <v>251619</v>
      </c>
    </row>
    <row r="32" spans="1:44" x14ac:dyDescent="0.3">
      <c r="A32">
        <v>40</v>
      </c>
      <c r="B32">
        <v>1</v>
      </c>
      <c r="C32">
        <v>2</v>
      </c>
      <c r="D32">
        <v>36</v>
      </c>
      <c r="E32" t="s">
        <v>39</v>
      </c>
      <c r="F32">
        <v>19453561</v>
      </c>
      <c r="G32">
        <v>15425262</v>
      </c>
      <c r="H32">
        <v>79.3</v>
      </c>
      <c r="I32" s="1">
        <v>6927640000000</v>
      </c>
      <c r="J32" s="1">
        <f t="shared" si="0"/>
        <v>356111.66510851152</v>
      </c>
      <c r="K32" s="1" t="s">
        <v>82</v>
      </c>
      <c r="L32" s="3">
        <f t="shared" si="14"/>
        <v>9790293.2782586459</v>
      </c>
      <c r="M32" s="3">
        <f t="shared" si="15"/>
        <v>446926837.86795282</v>
      </c>
      <c r="N32" s="3">
        <f t="shared" si="1"/>
        <v>2793292.7366747051</v>
      </c>
      <c r="O32" t="s">
        <v>39</v>
      </c>
      <c r="P32" t="s">
        <v>118</v>
      </c>
      <c r="Q32" s="5">
        <v>43.299427999999999</v>
      </c>
      <c r="R32" s="5">
        <v>-74.217933000000002</v>
      </c>
      <c r="S32">
        <v>160</v>
      </c>
      <c r="T32">
        <v>12</v>
      </c>
      <c r="U32">
        <v>60</v>
      </c>
      <c r="V32" s="3">
        <f t="shared" si="2"/>
        <v>8.2247152590726191</v>
      </c>
      <c r="W32" s="3">
        <f t="shared" si="16"/>
        <v>72</v>
      </c>
      <c r="X32" s="3" t="s">
        <v>83</v>
      </c>
      <c r="Y32">
        <v>0.22</v>
      </c>
      <c r="Z32">
        <v>0.09</v>
      </c>
      <c r="AA32">
        <v>0.13</v>
      </c>
      <c r="AB32">
        <v>0.26</v>
      </c>
      <c r="AC32">
        <v>0.14000000000000001</v>
      </c>
      <c r="AD32">
        <v>0.16</v>
      </c>
      <c r="AE32">
        <f t="shared" si="3"/>
        <v>4279783</v>
      </c>
      <c r="AF32">
        <f t="shared" si="4"/>
        <v>1750820</v>
      </c>
      <c r="AG32">
        <f t="shared" si="5"/>
        <v>2528962</v>
      </c>
      <c r="AH32">
        <f t="shared" si="6"/>
        <v>5057925</v>
      </c>
      <c r="AI32">
        <f t="shared" si="7"/>
        <v>2723498</v>
      </c>
      <c r="AJ32">
        <f t="shared" si="8"/>
        <v>3112569</v>
      </c>
      <c r="AK32">
        <v>0.55000000000000004</v>
      </c>
      <c r="AL32">
        <v>0.14000000000000001</v>
      </c>
      <c r="AM32">
        <v>0.19</v>
      </c>
      <c r="AN32">
        <f t="shared" si="9"/>
        <v>0.11999999999999994</v>
      </c>
      <c r="AO32">
        <f t="shared" si="10"/>
        <v>10699458</v>
      </c>
      <c r="AP32">
        <f t="shared" si="11"/>
        <v>2723498</v>
      </c>
      <c r="AQ32">
        <f t="shared" si="12"/>
        <v>3696176</v>
      </c>
      <c r="AR32">
        <f t="shared" si="13"/>
        <v>2334427</v>
      </c>
    </row>
    <row r="33" spans="1:44" x14ac:dyDescent="0.3">
      <c r="A33">
        <v>40</v>
      </c>
      <c r="B33">
        <v>3</v>
      </c>
      <c r="C33">
        <v>5</v>
      </c>
      <c r="D33">
        <v>37</v>
      </c>
      <c r="E33" t="s">
        <v>40</v>
      </c>
      <c r="F33">
        <v>10488084</v>
      </c>
      <c r="G33">
        <v>8187369</v>
      </c>
      <c r="H33">
        <v>78.099999999999994</v>
      </c>
      <c r="I33" s="1">
        <v>2350840000000</v>
      </c>
      <c r="J33" s="1">
        <f t="shared" ref="J33:J65" si="17">I33/F33</f>
        <v>224143.89510991712</v>
      </c>
      <c r="K33" s="1"/>
      <c r="L33" s="3">
        <f t="shared" si="14"/>
        <v>2503397.3628093423</v>
      </c>
      <c r="M33" s="3">
        <f t="shared" si="15"/>
        <v>114280076.75438644</v>
      </c>
      <c r="N33" s="3">
        <f t="shared" si="1"/>
        <v>1758155.0269905606</v>
      </c>
      <c r="O33" t="s">
        <v>40</v>
      </c>
      <c r="P33" t="s">
        <v>119</v>
      </c>
      <c r="Q33" s="5">
        <v>35.759573000000003</v>
      </c>
      <c r="R33" s="5">
        <v>-79.019300000000001</v>
      </c>
      <c r="S33">
        <v>65</v>
      </c>
      <c r="T33">
        <v>23</v>
      </c>
      <c r="U33">
        <v>34</v>
      </c>
      <c r="V33" s="3">
        <f t="shared" si="2"/>
        <v>6.1975094783756495</v>
      </c>
      <c r="W33" s="3">
        <f t="shared" si="16"/>
        <v>57</v>
      </c>
      <c r="X33" s="3" t="s">
        <v>83</v>
      </c>
      <c r="Y33">
        <v>0.24</v>
      </c>
      <c r="Z33">
        <v>0.08</v>
      </c>
      <c r="AA33">
        <v>0.12</v>
      </c>
      <c r="AB33">
        <v>0.26</v>
      </c>
      <c r="AC33">
        <v>0.13</v>
      </c>
      <c r="AD33">
        <v>0.16</v>
      </c>
      <c r="AE33">
        <f t="shared" ref="AE33:AE50" si="18">ROUNDDOWN(Y33*F33,0)</f>
        <v>2517140</v>
      </c>
      <c r="AF33">
        <f t="shared" ref="AF33:AF50" si="19">ROUNDDOWN(Z33*F33,0)</f>
        <v>839046</v>
      </c>
      <c r="AG33">
        <f t="shared" ref="AG33:AG50" si="20">ROUNDDOWN(AA33*F33,0)</f>
        <v>1258570</v>
      </c>
      <c r="AH33">
        <f t="shared" ref="AH33:AH50" si="21">ROUNDDOWN(AB33*F33,0)</f>
        <v>2726901</v>
      </c>
      <c r="AI33">
        <f t="shared" ref="AI33:AI50" si="22">ROUNDDOWN(AC33*F33,0)</f>
        <v>1363450</v>
      </c>
      <c r="AJ33">
        <f t="shared" ref="AJ33:AJ50" si="23">ROUNDDOWN(AD33*F33,0)</f>
        <v>1678093</v>
      </c>
      <c r="AK33">
        <v>0.63</v>
      </c>
      <c r="AL33">
        <v>0.21</v>
      </c>
      <c r="AM33">
        <v>0.1</v>
      </c>
      <c r="AN33">
        <f t="shared" ref="AN33:AN65" si="24">1-AK33-AL33-AM33</f>
        <v>0.06</v>
      </c>
      <c r="AO33">
        <f t="shared" ref="AO33:AO50" si="25">ROUNDDOWN(AK33*F33,0)</f>
        <v>6607492</v>
      </c>
      <c r="AP33">
        <f t="shared" ref="AP33:AP50" si="26">ROUNDDOWN(AL33*F33,0)</f>
        <v>2202497</v>
      </c>
      <c r="AQ33">
        <f t="shared" ref="AQ33:AQ50" si="27">ROUNDDOWN(AM33*F33,0)</f>
        <v>1048808</v>
      </c>
      <c r="AR33">
        <f t="shared" ref="AR33:AR50" si="28">ROUNDDOWN(AN33*F33,0)</f>
        <v>629285</v>
      </c>
    </row>
    <row r="34" spans="1:44" x14ac:dyDescent="0.3">
      <c r="A34">
        <v>40</v>
      </c>
      <c r="B34">
        <v>2</v>
      </c>
      <c r="C34">
        <v>4</v>
      </c>
      <c r="D34">
        <v>38</v>
      </c>
      <c r="E34" t="s">
        <v>41</v>
      </c>
      <c r="F34">
        <v>762062</v>
      </c>
      <c r="G34">
        <v>581891</v>
      </c>
      <c r="H34">
        <v>76.400000000000006</v>
      </c>
      <c r="I34" s="1">
        <v>228146000000</v>
      </c>
      <c r="J34" s="1">
        <f t="shared" si="17"/>
        <v>299379.84048541985</v>
      </c>
      <c r="K34" s="1" t="s">
        <v>82</v>
      </c>
      <c r="L34" s="3">
        <f t="shared" si="14"/>
        <v>102882.63230079235</v>
      </c>
      <c r="M34" s="3">
        <f t="shared" si="15"/>
        <v>4696591.6361090727</v>
      </c>
      <c r="N34" s="3">
        <f t="shared" si="1"/>
        <v>2348295.8180545364</v>
      </c>
      <c r="O34" t="s">
        <v>41</v>
      </c>
      <c r="P34" t="s">
        <v>120</v>
      </c>
      <c r="Q34" s="5">
        <v>47.551493000000001</v>
      </c>
      <c r="R34" s="5">
        <v>-101.00201199999999</v>
      </c>
      <c r="S34">
        <v>2</v>
      </c>
      <c r="T34">
        <v>8</v>
      </c>
      <c r="U34">
        <v>1</v>
      </c>
      <c r="V34" s="3">
        <f t="shared" si="2"/>
        <v>2.6244583774023633</v>
      </c>
      <c r="W34" s="3">
        <f t="shared" si="16"/>
        <v>9</v>
      </c>
      <c r="X34" s="3"/>
      <c r="Y34">
        <v>0.24</v>
      </c>
      <c r="Z34">
        <v>0.11</v>
      </c>
      <c r="AA34">
        <v>0.14000000000000001</v>
      </c>
      <c r="AB34">
        <v>0.23</v>
      </c>
      <c r="AC34">
        <v>0.13</v>
      </c>
      <c r="AD34">
        <v>0.15</v>
      </c>
      <c r="AE34">
        <f t="shared" si="18"/>
        <v>182894</v>
      </c>
      <c r="AF34">
        <f t="shared" si="19"/>
        <v>83826</v>
      </c>
      <c r="AG34">
        <f t="shared" si="20"/>
        <v>106688</v>
      </c>
      <c r="AH34">
        <f t="shared" si="21"/>
        <v>175274</v>
      </c>
      <c r="AI34">
        <f t="shared" si="22"/>
        <v>99068</v>
      </c>
      <c r="AJ34">
        <f t="shared" si="23"/>
        <v>114309</v>
      </c>
      <c r="AK34">
        <v>0.84</v>
      </c>
      <c r="AL34">
        <v>0.03</v>
      </c>
      <c r="AM34">
        <v>0.04</v>
      </c>
      <c r="AN34">
        <f t="shared" si="24"/>
        <v>9.0000000000000024E-2</v>
      </c>
      <c r="AO34">
        <f t="shared" si="25"/>
        <v>640132</v>
      </c>
      <c r="AP34">
        <f t="shared" si="26"/>
        <v>22861</v>
      </c>
      <c r="AQ34">
        <f t="shared" si="27"/>
        <v>30482</v>
      </c>
      <c r="AR34">
        <f t="shared" si="28"/>
        <v>68585</v>
      </c>
    </row>
    <row r="35" spans="1:44" x14ac:dyDescent="0.3">
      <c r="A35">
        <v>40</v>
      </c>
      <c r="B35">
        <v>2</v>
      </c>
      <c r="C35">
        <v>3</v>
      </c>
      <c r="D35">
        <v>39</v>
      </c>
      <c r="E35" t="s">
        <v>42</v>
      </c>
      <c r="F35">
        <v>11689100</v>
      </c>
      <c r="G35">
        <v>9111081</v>
      </c>
      <c r="H35">
        <v>77.900000000000006</v>
      </c>
      <c r="I35" s="1">
        <v>2793830000000</v>
      </c>
      <c r="J35" s="1">
        <f t="shared" si="17"/>
        <v>239011.55777604776</v>
      </c>
      <c r="K35" s="1"/>
      <c r="L35" s="3">
        <f t="shared" si="14"/>
        <v>7926212.8466420295</v>
      </c>
      <c r="M35" s="3">
        <f t="shared" si="15"/>
        <v>361831575.73887759</v>
      </c>
      <c r="N35" s="3">
        <f t="shared" si="1"/>
        <v>1874775.0038283814</v>
      </c>
      <c r="O35" t="s">
        <v>42</v>
      </c>
      <c r="P35" t="s">
        <v>99</v>
      </c>
      <c r="Q35" s="5">
        <v>40.417287000000002</v>
      </c>
      <c r="R35" s="5">
        <v>-82.907122999999999</v>
      </c>
      <c r="S35">
        <v>193</v>
      </c>
      <c r="T35">
        <v>12</v>
      </c>
      <c r="U35">
        <v>15</v>
      </c>
      <c r="V35" s="3">
        <f t="shared" si="2"/>
        <v>16.511108639672859</v>
      </c>
      <c r="W35" s="3">
        <f t="shared" si="16"/>
        <v>27</v>
      </c>
      <c r="X35" s="3" t="s">
        <v>82</v>
      </c>
      <c r="Y35">
        <v>0.23</v>
      </c>
      <c r="Z35">
        <v>0.09</v>
      </c>
      <c r="AA35">
        <v>0.12</v>
      </c>
      <c r="AB35">
        <v>0.25</v>
      </c>
      <c r="AC35">
        <v>0.14000000000000001</v>
      </c>
      <c r="AD35">
        <v>0.17</v>
      </c>
      <c r="AE35">
        <f t="shared" si="18"/>
        <v>2688493</v>
      </c>
      <c r="AF35">
        <f t="shared" si="19"/>
        <v>1052019</v>
      </c>
      <c r="AG35">
        <f t="shared" si="20"/>
        <v>1402692</v>
      </c>
      <c r="AH35">
        <f t="shared" si="21"/>
        <v>2922275</v>
      </c>
      <c r="AI35">
        <f t="shared" si="22"/>
        <v>1636474</v>
      </c>
      <c r="AJ35">
        <f t="shared" si="23"/>
        <v>1987147</v>
      </c>
      <c r="AK35">
        <v>0.79</v>
      </c>
      <c r="AL35">
        <v>0.12</v>
      </c>
      <c r="AM35">
        <v>0.04</v>
      </c>
      <c r="AN35">
        <f t="shared" si="24"/>
        <v>4.9999999999999968E-2</v>
      </c>
      <c r="AO35">
        <f t="shared" si="25"/>
        <v>9234389</v>
      </c>
      <c r="AP35">
        <f t="shared" si="26"/>
        <v>1402692</v>
      </c>
      <c r="AQ35">
        <f t="shared" si="27"/>
        <v>467564</v>
      </c>
      <c r="AR35">
        <f t="shared" si="28"/>
        <v>584455</v>
      </c>
    </row>
    <row r="36" spans="1:44" x14ac:dyDescent="0.3">
      <c r="A36">
        <v>40</v>
      </c>
      <c r="B36">
        <v>3</v>
      </c>
      <c r="C36">
        <v>7</v>
      </c>
      <c r="D36">
        <v>40</v>
      </c>
      <c r="E36" t="s">
        <v>43</v>
      </c>
      <c r="F36">
        <v>3956971</v>
      </c>
      <c r="G36">
        <v>3004733</v>
      </c>
      <c r="H36">
        <v>75.900000000000006</v>
      </c>
      <c r="I36" s="1">
        <v>824232000000</v>
      </c>
      <c r="J36" s="1">
        <f t="shared" si="17"/>
        <v>208298.72142100611</v>
      </c>
      <c r="K36" s="1"/>
      <c r="L36" s="3">
        <f t="shared" si="14"/>
        <v>429494.26514360571</v>
      </c>
      <c r="M36" s="3">
        <f t="shared" si="15"/>
        <v>19606410.997852512</v>
      </c>
      <c r="N36" s="3">
        <f t="shared" si="1"/>
        <v>1633867.5831543759</v>
      </c>
      <c r="O36" t="s">
        <v>43</v>
      </c>
      <c r="P36" t="s">
        <v>100</v>
      </c>
      <c r="Q36" s="5">
        <v>35.007752000000004</v>
      </c>
      <c r="R36" s="5">
        <v>-97.092877000000001</v>
      </c>
      <c r="S36">
        <v>12</v>
      </c>
      <c r="T36">
        <v>23</v>
      </c>
      <c r="U36">
        <v>2</v>
      </c>
      <c r="V36" s="3">
        <f t="shared" si="2"/>
        <v>3.0326226803279579</v>
      </c>
      <c r="W36" s="3">
        <f t="shared" si="16"/>
        <v>25</v>
      </c>
      <c r="X36" s="3"/>
      <c r="Y36">
        <v>0.26</v>
      </c>
      <c r="Z36">
        <v>0.09</v>
      </c>
      <c r="AA36">
        <v>0.13</v>
      </c>
      <c r="AB36">
        <v>0.24</v>
      </c>
      <c r="AC36">
        <v>0.13</v>
      </c>
      <c r="AD36">
        <v>0.16</v>
      </c>
      <c r="AE36">
        <f t="shared" si="18"/>
        <v>1028812</v>
      </c>
      <c r="AF36">
        <f t="shared" si="19"/>
        <v>356127</v>
      </c>
      <c r="AG36">
        <f t="shared" si="20"/>
        <v>514406</v>
      </c>
      <c r="AH36">
        <f t="shared" si="21"/>
        <v>949673</v>
      </c>
      <c r="AI36">
        <f t="shared" si="22"/>
        <v>514406</v>
      </c>
      <c r="AJ36">
        <f t="shared" si="23"/>
        <v>633115</v>
      </c>
      <c r="AK36">
        <v>0.65</v>
      </c>
      <c r="AL36">
        <v>7.0000000000000007E-2</v>
      </c>
      <c r="AM36">
        <v>0.11</v>
      </c>
      <c r="AN36">
        <f t="shared" si="24"/>
        <v>0.16999999999999998</v>
      </c>
      <c r="AO36">
        <f t="shared" si="25"/>
        <v>2572031</v>
      </c>
      <c r="AP36">
        <f t="shared" si="26"/>
        <v>276987</v>
      </c>
      <c r="AQ36">
        <f t="shared" si="27"/>
        <v>435266</v>
      </c>
      <c r="AR36">
        <f t="shared" si="28"/>
        <v>672685</v>
      </c>
    </row>
    <row r="37" spans="1:44" x14ac:dyDescent="0.3">
      <c r="A37">
        <v>40</v>
      </c>
      <c r="B37">
        <v>4</v>
      </c>
      <c r="C37">
        <v>9</v>
      </c>
      <c r="D37">
        <v>41</v>
      </c>
      <c r="E37" t="s">
        <v>44</v>
      </c>
      <c r="F37">
        <v>4217737</v>
      </c>
      <c r="G37">
        <v>3351175</v>
      </c>
      <c r="H37">
        <v>79.5</v>
      </c>
      <c r="I37" s="1">
        <v>1006420000000</v>
      </c>
      <c r="J37" s="1">
        <f t="shared" si="17"/>
        <v>238616.11096187364</v>
      </c>
      <c r="L37" s="3">
        <f t="shared" si="14"/>
        <v>1312016.3904332682</v>
      </c>
      <c r="M37" s="3">
        <f t="shared" si="15"/>
        <v>59893541.484547012</v>
      </c>
      <c r="N37" s="3">
        <f t="shared" si="1"/>
        <v>1871673.1713920941</v>
      </c>
      <c r="O37" t="s">
        <v>44</v>
      </c>
      <c r="P37" t="s">
        <v>101</v>
      </c>
      <c r="Q37" s="5">
        <v>43.804133</v>
      </c>
      <c r="R37" s="5">
        <v>-120.55420100000001</v>
      </c>
      <c r="S37">
        <v>32</v>
      </c>
      <c r="T37">
        <v>9</v>
      </c>
      <c r="U37">
        <v>0</v>
      </c>
      <c r="V37" s="3">
        <f t="shared" si="2"/>
        <v>7.5870069660578654</v>
      </c>
      <c r="W37" s="3">
        <f t="shared" si="16"/>
        <v>9</v>
      </c>
      <c r="X37" s="3" t="s">
        <v>83</v>
      </c>
      <c r="Y37">
        <v>0.22</v>
      </c>
      <c r="Z37">
        <v>0.08</v>
      </c>
      <c r="AA37">
        <v>0.13</v>
      </c>
      <c r="AB37">
        <v>0.26</v>
      </c>
      <c r="AC37">
        <v>0.13</v>
      </c>
      <c r="AD37">
        <v>0.18</v>
      </c>
      <c r="AE37">
        <f t="shared" si="18"/>
        <v>927902</v>
      </c>
      <c r="AF37">
        <f t="shared" si="19"/>
        <v>337418</v>
      </c>
      <c r="AG37">
        <f t="shared" si="20"/>
        <v>548305</v>
      </c>
      <c r="AH37">
        <f t="shared" si="21"/>
        <v>1096611</v>
      </c>
      <c r="AI37">
        <f t="shared" si="22"/>
        <v>548305</v>
      </c>
      <c r="AJ37">
        <f t="shared" si="23"/>
        <v>759192</v>
      </c>
      <c r="AK37">
        <v>0.75</v>
      </c>
      <c r="AL37">
        <v>0.02</v>
      </c>
      <c r="AM37">
        <v>0.13</v>
      </c>
      <c r="AN37">
        <f t="shared" si="24"/>
        <v>0.1</v>
      </c>
      <c r="AO37">
        <f t="shared" si="25"/>
        <v>3163302</v>
      </c>
      <c r="AP37">
        <f t="shared" si="26"/>
        <v>84354</v>
      </c>
      <c r="AQ37">
        <f t="shared" si="27"/>
        <v>548305</v>
      </c>
      <c r="AR37">
        <f t="shared" si="28"/>
        <v>421773</v>
      </c>
    </row>
    <row r="38" spans="1:44" x14ac:dyDescent="0.3">
      <c r="A38">
        <v>40</v>
      </c>
      <c r="B38">
        <v>1</v>
      </c>
      <c r="C38">
        <v>2</v>
      </c>
      <c r="D38">
        <v>42</v>
      </c>
      <c r="E38" t="s">
        <v>45</v>
      </c>
      <c r="F38">
        <v>12801989</v>
      </c>
      <c r="G38">
        <v>10167376</v>
      </c>
      <c r="H38">
        <v>79.400000000000006</v>
      </c>
      <c r="I38" s="1">
        <v>3254050000000</v>
      </c>
      <c r="J38" s="1">
        <f t="shared" si="17"/>
        <v>254183.15857012532</v>
      </c>
      <c r="K38" s="1"/>
      <c r="L38" s="3">
        <f t="shared" si="14"/>
        <v>4192832.6072172304</v>
      </c>
      <c r="M38" s="3">
        <f t="shared" si="15"/>
        <v>191402786.98438963</v>
      </c>
      <c r="N38" s="3">
        <f t="shared" si="1"/>
        <v>1993779.031087392</v>
      </c>
      <c r="O38" t="s">
        <v>45</v>
      </c>
      <c r="P38" t="s">
        <v>121</v>
      </c>
      <c r="Q38" s="5">
        <v>41.203322</v>
      </c>
      <c r="R38" s="5">
        <v>-77.194524999999999</v>
      </c>
      <c r="S38">
        <v>96</v>
      </c>
      <c r="T38">
        <v>25</v>
      </c>
      <c r="U38">
        <v>28</v>
      </c>
      <c r="V38" s="3">
        <f t="shared" si="2"/>
        <v>7.498834751381211</v>
      </c>
      <c r="W38" s="3">
        <f t="shared" si="16"/>
        <v>53</v>
      </c>
      <c r="X38" s="3" t="s">
        <v>83</v>
      </c>
      <c r="Y38">
        <v>0.22</v>
      </c>
      <c r="Z38">
        <v>0.08</v>
      </c>
      <c r="AA38">
        <v>0.12</v>
      </c>
      <c r="AB38">
        <v>0.25</v>
      </c>
      <c r="AC38">
        <v>0.14000000000000001</v>
      </c>
      <c r="AD38">
        <v>0.18</v>
      </c>
      <c r="AE38">
        <f t="shared" si="18"/>
        <v>2816437</v>
      </c>
      <c r="AF38">
        <f t="shared" si="19"/>
        <v>1024159</v>
      </c>
      <c r="AG38">
        <f t="shared" si="20"/>
        <v>1536238</v>
      </c>
      <c r="AH38">
        <f t="shared" si="21"/>
        <v>3200497</v>
      </c>
      <c r="AI38">
        <f t="shared" si="22"/>
        <v>1792278</v>
      </c>
      <c r="AJ38">
        <f t="shared" si="23"/>
        <v>2304358</v>
      </c>
      <c r="AK38">
        <v>0.76</v>
      </c>
      <c r="AL38">
        <v>0.1</v>
      </c>
      <c r="AM38">
        <v>0.08</v>
      </c>
      <c r="AN38">
        <f t="shared" si="24"/>
        <v>5.9999999999999984E-2</v>
      </c>
      <c r="AO38">
        <f t="shared" si="25"/>
        <v>9729511</v>
      </c>
      <c r="AP38">
        <f t="shared" si="26"/>
        <v>1280198</v>
      </c>
      <c r="AQ38">
        <f t="shared" si="27"/>
        <v>1024159</v>
      </c>
      <c r="AR38">
        <f t="shared" si="28"/>
        <v>768119</v>
      </c>
    </row>
    <row r="39" spans="1:44" x14ac:dyDescent="0.3">
      <c r="A39">
        <v>40</v>
      </c>
      <c r="B39">
        <v>1</v>
      </c>
      <c r="C39">
        <v>1</v>
      </c>
      <c r="D39">
        <v>44</v>
      </c>
      <c r="E39" t="s">
        <v>46</v>
      </c>
      <c r="F39">
        <v>1059361</v>
      </c>
      <c r="G39">
        <v>854866</v>
      </c>
      <c r="H39">
        <v>80.7</v>
      </c>
      <c r="I39" s="1">
        <v>254164000000</v>
      </c>
      <c r="J39" s="1">
        <f t="shared" si="17"/>
        <v>239921.99070949375</v>
      </c>
      <c r="K39" s="1"/>
      <c r="L39" s="3">
        <f t="shared" si="14"/>
        <v>371024.06962196546</v>
      </c>
      <c r="M39" s="3">
        <f t="shared" si="15"/>
        <v>16937246.872602161</v>
      </c>
      <c r="N39" s="3">
        <f t="shared" si="1"/>
        <v>1881916.3191780178</v>
      </c>
      <c r="O39" t="s">
        <v>46</v>
      </c>
      <c r="P39" t="s">
        <v>122</v>
      </c>
      <c r="Q39" s="5">
        <v>41.580095</v>
      </c>
      <c r="R39" s="5">
        <v>-71.477429000000001</v>
      </c>
      <c r="S39">
        <v>9</v>
      </c>
      <c r="T39">
        <v>0</v>
      </c>
      <c r="U39">
        <v>2</v>
      </c>
      <c r="V39" s="3">
        <f t="shared" si="2"/>
        <v>8.4956874946311967</v>
      </c>
      <c r="W39" s="3">
        <f t="shared" si="16"/>
        <v>2</v>
      </c>
      <c r="X39" s="3" t="s">
        <v>83</v>
      </c>
      <c r="Y39">
        <v>0.2</v>
      </c>
      <c r="Z39">
        <v>0.09</v>
      </c>
      <c r="AA39">
        <v>0.13</v>
      </c>
      <c r="AB39">
        <v>0.26</v>
      </c>
      <c r="AC39">
        <v>0.15</v>
      </c>
      <c r="AD39">
        <v>0.17</v>
      </c>
      <c r="AE39">
        <f t="shared" si="18"/>
        <v>211872</v>
      </c>
      <c r="AF39">
        <f t="shared" si="19"/>
        <v>95342</v>
      </c>
      <c r="AG39">
        <f t="shared" si="20"/>
        <v>137716</v>
      </c>
      <c r="AH39">
        <f t="shared" si="21"/>
        <v>275433</v>
      </c>
      <c r="AI39">
        <f t="shared" si="22"/>
        <v>158904</v>
      </c>
      <c r="AJ39">
        <f t="shared" si="23"/>
        <v>180091</v>
      </c>
      <c r="AK39">
        <v>0.72</v>
      </c>
      <c r="AL39">
        <v>0.06</v>
      </c>
      <c r="AM39">
        <v>0.16</v>
      </c>
      <c r="AN39">
        <f t="shared" si="24"/>
        <v>6.0000000000000026E-2</v>
      </c>
      <c r="AO39">
        <f t="shared" si="25"/>
        <v>762739</v>
      </c>
      <c r="AP39">
        <f t="shared" si="26"/>
        <v>63561</v>
      </c>
      <c r="AQ39">
        <f t="shared" si="27"/>
        <v>169497</v>
      </c>
      <c r="AR39">
        <f t="shared" si="28"/>
        <v>63561</v>
      </c>
    </row>
    <row r="40" spans="1:44" x14ac:dyDescent="0.3">
      <c r="A40">
        <v>40</v>
      </c>
      <c r="B40">
        <v>3</v>
      </c>
      <c r="C40">
        <v>5</v>
      </c>
      <c r="D40">
        <v>45</v>
      </c>
      <c r="E40" t="s">
        <v>47</v>
      </c>
      <c r="F40">
        <v>5148714</v>
      </c>
      <c r="G40">
        <v>4037531</v>
      </c>
      <c r="H40">
        <v>78.400000000000006</v>
      </c>
      <c r="I40" s="1">
        <v>985236000000</v>
      </c>
      <c r="J40" s="1">
        <f t="shared" si="17"/>
        <v>191355.74436645734</v>
      </c>
      <c r="K40" s="1" t="s">
        <v>83</v>
      </c>
      <c r="L40" s="3">
        <f t="shared" si="14"/>
        <v>690478.75057640392</v>
      </c>
      <c r="M40" s="3">
        <f t="shared" si="15"/>
        <v>31520351.417400565</v>
      </c>
      <c r="N40" s="3">
        <f t="shared" si="1"/>
        <v>1500969.1151143126</v>
      </c>
      <c r="O40" t="s">
        <v>47</v>
      </c>
      <c r="P40" t="s">
        <v>123</v>
      </c>
      <c r="Q40" s="5">
        <v>33.836081</v>
      </c>
      <c r="R40" s="5">
        <v>-81.163724999999999</v>
      </c>
      <c r="S40">
        <v>21</v>
      </c>
      <c r="T40">
        <v>1</v>
      </c>
      <c r="U40">
        <v>28</v>
      </c>
      <c r="V40" s="3">
        <f t="shared" si="2"/>
        <v>4.0786883870418906</v>
      </c>
      <c r="W40" s="3">
        <f t="shared" si="16"/>
        <v>29</v>
      </c>
      <c r="X40" s="3"/>
      <c r="Y40">
        <v>0.23</v>
      </c>
      <c r="Z40">
        <v>0.09</v>
      </c>
      <c r="AA40">
        <v>0.11</v>
      </c>
      <c r="AB40">
        <v>0.25</v>
      </c>
      <c r="AC40">
        <v>0.14000000000000001</v>
      </c>
      <c r="AD40">
        <v>0.18</v>
      </c>
      <c r="AE40">
        <f t="shared" si="18"/>
        <v>1184204</v>
      </c>
      <c r="AF40">
        <f t="shared" si="19"/>
        <v>463384</v>
      </c>
      <c r="AG40">
        <f t="shared" si="20"/>
        <v>566358</v>
      </c>
      <c r="AH40">
        <f t="shared" si="21"/>
        <v>1287178</v>
      </c>
      <c r="AI40">
        <f t="shared" si="22"/>
        <v>720819</v>
      </c>
      <c r="AJ40">
        <f t="shared" si="23"/>
        <v>926768</v>
      </c>
      <c r="AK40">
        <v>0.64</v>
      </c>
      <c r="AL40">
        <v>0.26</v>
      </c>
      <c r="AM40">
        <v>0.06</v>
      </c>
      <c r="AN40">
        <f t="shared" si="24"/>
        <v>3.999999999999998E-2</v>
      </c>
      <c r="AO40">
        <f t="shared" si="25"/>
        <v>3295176</v>
      </c>
      <c r="AP40">
        <f t="shared" si="26"/>
        <v>1338665</v>
      </c>
      <c r="AQ40">
        <f t="shared" si="27"/>
        <v>308922</v>
      </c>
      <c r="AR40">
        <f t="shared" si="28"/>
        <v>205948</v>
      </c>
    </row>
    <row r="41" spans="1:44" x14ac:dyDescent="0.3">
      <c r="A41">
        <v>40</v>
      </c>
      <c r="B41">
        <v>2</v>
      </c>
      <c r="C41">
        <v>4</v>
      </c>
      <c r="D41">
        <v>46</v>
      </c>
      <c r="E41" t="s">
        <v>141</v>
      </c>
      <c r="F41">
        <v>884659</v>
      </c>
      <c r="G41">
        <v>667558</v>
      </c>
      <c r="H41">
        <v>75.5</v>
      </c>
      <c r="I41">
        <v>213223000000</v>
      </c>
      <c r="J41" s="1">
        <f t="shared" si="17"/>
        <v>241022.81217960818</v>
      </c>
      <c r="L41" s="3">
        <f t="shared" si="14"/>
        <v>0</v>
      </c>
      <c r="M41" s="3">
        <f t="shared" si="15"/>
        <v>0</v>
      </c>
      <c r="N41" s="3">
        <v>0</v>
      </c>
      <c r="O41" t="s">
        <v>141</v>
      </c>
      <c r="P41" t="s">
        <v>142</v>
      </c>
      <c r="Q41" s="5">
        <v>44.5</v>
      </c>
      <c r="R41" s="5">
        <v>-100</v>
      </c>
      <c r="S41">
        <v>0</v>
      </c>
      <c r="T41">
        <v>10</v>
      </c>
      <c r="U41">
        <v>1</v>
      </c>
      <c r="V41" s="3">
        <f t="shared" si="2"/>
        <v>0</v>
      </c>
      <c r="W41" s="3">
        <f t="shared" si="16"/>
        <v>11</v>
      </c>
      <c r="Y41">
        <v>0.26</v>
      </c>
      <c r="Z41">
        <v>0.09</v>
      </c>
      <c r="AA41">
        <v>0.11</v>
      </c>
      <c r="AB41">
        <v>0.24</v>
      </c>
      <c r="AC41">
        <v>0.14000000000000001</v>
      </c>
      <c r="AD41">
        <v>0.16</v>
      </c>
      <c r="AE41">
        <f t="shared" ref="AE41" si="29">ROUNDDOWN(Y41*F41,0)</f>
        <v>230011</v>
      </c>
      <c r="AF41">
        <f t="shared" ref="AF41" si="30">ROUNDDOWN(Z41*F41,0)</f>
        <v>79619</v>
      </c>
      <c r="AG41">
        <f t="shared" ref="AG41" si="31">ROUNDDOWN(AA41*F41,0)</f>
        <v>97312</v>
      </c>
      <c r="AH41">
        <f t="shared" ref="AH41" si="32">ROUNDDOWN(AB41*F41,0)</f>
        <v>212318</v>
      </c>
      <c r="AI41">
        <f t="shared" ref="AI41" si="33">ROUNDDOWN(AC41*F41,0)</f>
        <v>123852</v>
      </c>
      <c r="AJ41">
        <f t="shared" ref="AJ41" si="34">ROUNDDOWN(AD41*F41,0)</f>
        <v>141545</v>
      </c>
      <c r="AK41">
        <v>0.82</v>
      </c>
      <c r="AL41">
        <v>0.02</v>
      </c>
      <c r="AM41">
        <v>0.04</v>
      </c>
      <c r="AN41">
        <v>0.09</v>
      </c>
      <c r="AO41">
        <f t="shared" ref="AO41" si="35">ROUNDDOWN(AK41*F41,0)</f>
        <v>725420</v>
      </c>
      <c r="AP41">
        <f t="shared" ref="AP41" si="36">ROUNDDOWN(AL41*F41,0)</f>
        <v>17693</v>
      </c>
      <c r="AQ41">
        <f t="shared" ref="AQ41" si="37">ROUNDDOWN(AM41*F41,0)</f>
        <v>35386</v>
      </c>
      <c r="AR41">
        <f t="shared" si="28"/>
        <v>79619</v>
      </c>
    </row>
    <row r="42" spans="1:44" x14ac:dyDescent="0.3">
      <c r="A42">
        <v>40</v>
      </c>
      <c r="B42">
        <v>3</v>
      </c>
      <c r="C42">
        <v>6</v>
      </c>
      <c r="D42">
        <v>47</v>
      </c>
      <c r="E42" t="s">
        <v>48</v>
      </c>
      <c r="F42">
        <v>6829174</v>
      </c>
      <c r="G42">
        <v>5319123</v>
      </c>
      <c r="H42">
        <v>77.900000000000006</v>
      </c>
      <c r="I42" s="1">
        <v>1520550000000</v>
      </c>
      <c r="J42" s="1">
        <f t="shared" si="17"/>
        <v>222655.03851563894</v>
      </c>
      <c r="K42" s="1"/>
      <c r="L42" s="3">
        <f t="shared" si="14"/>
        <v>994707.5042359276</v>
      </c>
      <c r="M42" s="3">
        <f t="shared" si="15"/>
        <v>45408392.459388979</v>
      </c>
      <c r="N42" s="3">
        <f t="shared" si="1"/>
        <v>1746476.6330534222</v>
      </c>
      <c r="O42" t="s">
        <v>48</v>
      </c>
      <c r="P42" t="s">
        <v>124</v>
      </c>
      <c r="Q42" s="5">
        <v>35.517491</v>
      </c>
      <c r="R42" s="5">
        <v>-86.580447000000007</v>
      </c>
      <c r="S42">
        <v>26</v>
      </c>
      <c r="T42">
        <v>6</v>
      </c>
      <c r="U42">
        <v>17</v>
      </c>
      <c r="V42" s="3">
        <f t="shared" si="2"/>
        <v>3.8071954236339565</v>
      </c>
      <c r="W42" s="3">
        <f t="shared" si="16"/>
        <v>23</v>
      </c>
      <c r="X42" s="3"/>
      <c r="Y42">
        <v>0.24</v>
      </c>
      <c r="Z42">
        <v>0.09</v>
      </c>
      <c r="AA42">
        <v>0.12</v>
      </c>
      <c r="AB42">
        <v>0.26</v>
      </c>
      <c r="AC42">
        <v>0.13</v>
      </c>
      <c r="AD42">
        <v>0.16</v>
      </c>
      <c r="AE42">
        <f t="shared" si="18"/>
        <v>1639001</v>
      </c>
      <c r="AF42">
        <f t="shared" si="19"/>
        <v>614625</v>
      </c>
      <c r="AG42">
        <f t="shared" si="20"/>
        <v>819500</v>
      </c>
      <c r="AH42">
        <f t="shared" si="21"/>
        <v>1775585</v>
      </c>
      <c r="AI42">
        <f t="shared" si="22"/>
        <v>887792</v>
      </c>
      <c r="AJ42">
        <f t="shared" si="23"/>
        <v>1092667</v>
      </c>
      <c r="AK42">
        <v>0.74</v>
      </c>
      <c r="AL42">
        <v>0.17</v>
      </c>
      <c r="AM42">
        <v>0.05</v>
      </c>
      <c r="AN42">
        <f t="shared" si="24"/>
        <v>3.9999999999999994E-2</v>
      </c>
      <c r="AO42">
        <f t="shared" si="25"/>
        <v>5053588</v>
      </c>
      <c r="AP42">
        <f t="shared" si="26"/>
        <v>1160959</v>
      </c>
      <c r="AQ42">
        <f t="shared" si="27"/>
        <v>341458</v>
      </c>
      <c r="AR42">
        <f t="shared" si="28"/>
        <v>273166</v>
      </c>
    </row>
    <row r="43" spans="1:44" x14ac:dyDescent="0.3">
      <c r="A43">
        <v>40</v>
      </c>
      <c r="B43">
        <v>3</v>
      </c>
      <c r="C43">
        <v>7</v>
      </c>
      <c r="D43">
        <v>48</v>
      </c>
      <c r="E43" t="s">
        <v>49</v>
      </c>
      <c r="F43">
        <v>28995881</v>
      </c>
      <c r="G43">
        <v>21596071</v>
      </c>
      <c r="H43">
        <v>74.5</v>
      </c>
      <c r="I43" s="1">
        <v>7547820000000</v>
      </c>
      <c r="J43" s="1">
        <f t="shared" si="17"/>
        <v>260306.62768963634</v>
      </c>
      <c r="K43" s="1"/>
      <c r="L43" s="3">
        <f t="shared" si="14"/>
        <v>10108417.804969972</v>
      </c>
      <c r="M43" s="3">
        <f t="shared" si="15"/>
        <v>461449220.87838501</v>
      </c>
      <c r="N43" s="3">
        <f t="shared" si="1"/>
        <v>2041810.7118512611</v>
      </c>
      <c r="O43" t="s">
        <v>49</v>
      </c>
      <c r="P43" t="s">
        <v>125</v>
      </c>
      <c r="Q43" s="5">
        <v>31.968599000000001</v>
      </c>
      <c r="R43" s="5">
        <v>-99.901813000000004</v>
      </c>
      <c r="S43">
        <v>226</v>
      </c>
      <c r="T43">
        <v>18</v>
      </c>
      <c r="U43">
        <v>9</v>
      </c>
      <c r="V43" s="3">
        <f t="shared" si="2"/>
        <v>7.7942104949320212</v>
      </c>
      <c r="W43" s="3">
        <f t="shared" si="16"/>
        <v>27</v>
      </c>
      <c r="X43" s="3" t="s">
        <v>83</v>
      </c>
      <c r="Y43">
        <v>0.27</v>
      </c>
      <c r="Z43">
        <v>0.09</v>
      </c>
      <c r="AA43">
        <v>0.13</v>
      </c>
      <c r="AB43">
        <v>0.26</v>
      </c>
      <c r="AC43">
        <v>0.11</v>
      </c>
      <c r="AD43">
        <v>0.13</v>
      </c>
      <c r="AE43">
        <f t="shared" si="18"/>
        <v>7828887</v>
      </c>
      <c r="AF43">
        <f t="shared" si="19"/>
        <v>2609629</v>
      </c>
      <c r="AG43">
        <f t="shared" si="20"/>
        <v>3769464</v>
      </c>
      <c r="AH43">
        <f t="shared" si="21"/>
        <v>7538929</v>
      </c>
      <c r="AI43">
        <f t="shared" si="22"/>
        <v>3189546</v>
      </c>
      <c r="AJ43">
        <f t="shared" si="23"/>
        <v>3769464</v>
      </c>
      <c r="AK43">
        <v>0.41</v>
      </c>
      <c r="AL43">
        <v>0.12</v>
      </c>
      <c r="AM43">
        <v>0.4</v>
      </c>
      <c r="AN43">
        <f t="shared" si="24"/>
        <v>7.0000000000000062E-2</v>
      </c>
      <c r="AO43">
        <f t="shared" si="25"/>
        <v>11888311</v>
      </c>
      <c r="AP43">
        <f t="shared" si="26"/>
        <v>3479505</v>
      </c>
      <c r="AQ43">
        <f t="shared" si="27"/>
        <v>11598352</v>
      </c>
      <c r="AR43">
        <f t="shared" si="28"/>
        <v>2029711</v>
      </c>
    </row>
    <row r="44" spans="1:44" x14ac:dyDescent="0.3">
      <c r="A44">
        <v>40</v>
      </c>
      <c r="B44">
        <v>4</v>
      </c>
      <c r="C44">
        <v>8</v>
      </c>
      <c r="D44">
        <v>49</v>
      </c>
      <c r="E44" t="s">
        <v>50</v>
      </c>
      <c r="F44">
        <v>3205958</v>
      </c>
      <c r="G44">
        <v>2274774</v>
      </c>
      <c r="H44">
        <v>71</v>
      </c>
      <c r="I44" s="1">
        <v>754005000000</v>
      </c>
      <c r="J44" s="1">
        <f t="shared" si="17"/>
        <v>235188.67059393792</v>
      </c>
      <c r="K44" s="1"/>
      <c r="L44" s="3">
        <f t="shared" si="14"/>
        <v>444527.46762565285</v>
      </c>
      <c r="M44" s="3">
        <f t="shared" si="15"/>
        <v>20292676.613944966</v>
      </c>
      <c r="N44" s="3">
        <f t="shared" si="1"/>
        <v>1844788.7830859059</v>
      </c>
      <c r="O44" t="s">
        <v>50</v>
      </c>
      <c r="P44" t="s">
        <v>126</v>
      </c>
      <c r="Q44" s="5">
        <v>39.320979999999999</v>
      </c>
      <c r="R44" s="5">
        <v>-111.09373100000001</v>
      </c>
      <c r="S44">
        <v>11</v>
      </c>
      <c r="T44">
        <v>1</v>
      </c>
      <c r="U44">
        <v>2</v>
      </c>
      <c r="V44" s="3">
        <f t="shared" si="2"/>
        <v>3.4311116989056001</v>
      </c>
      <c r="W44" s="3">
        <f t="shared" si="16"/>
        <v>3</v>
      </c>
      <c r="X44" s="3"/>
      <c r="Y44">
        <v>0.31</v>
      </c>
      <c r="Z44">
        <v>0.11</v>
      </c>
      <c r="AA44">
        <v>0.13</v>
      </c>
      <c r="AB44">
        <v>0.24</v>
      </c>
      <c r="AC44">
        <v>0.1</v>
      </c>
      <c r="AD44">
        <v>0.11</v>
      </c>
      <c r="AE44">
        <f t="shared" si="18"/>
        <v>993846</v>
      </c>
      <c r="AF44">
        <f t="shared" si="19"/>
        <v>352655</v>
      </c>
      <c r="AG44">
        <f t="shared" si="20"/>
        <v>416774</v>
      </c>
      <c r="AH44">
        <f t="shared" si="21"/>
        <v>769429</v>
      </c>
      <c r="AI44">
        <f t="shared" si="22"/>
        <v>320595</v>
      </c>
      <c r="AJ44">
        <f t="shared" si="23"/>
        <v>352655</v>
      </c>
      <c r="AK44">
        <v>0.78</v>
      </c>
      <c r="AL44">
        <v>0.01</v>
      </c>
      <c r="AM44">
        <v>0.14000000000000001</v>
      </c>
      <c r="AN44">
        <f t="shared" si="24"/>
        <v>6.9999999999999951E-2</v>
      </c>
      <c r="AO44">
        <f t="shared" si="25"/>
        <v>2500647</v>
      </c>
      <c r="AP44">
        <f t="shared" si="26"/>
        <v>32059</v>
      </c>
      <c r="AQ44">
        <f t="shared" si="27"/>
        <v>448834</v>
      </c>
      <c r="AR44">
        <f t="shared" si="28"/>
        <v>224417</v>
      </c>
    </row>
    <row r="45" spans="1:44" x14ac:dyDescent="0.3">
      <c r="A45">
        <v>40</v>
      </c>
      <c r="B45">
        <v>1</v>
      </c>
      <c r="C45">
        <v>1</v>
      </c>
      <c r="D45">
        <v>50</v>
      </c>
      <c r="E45" t="s">
        <v>51</v>
      </c>
      <c r="F45">
        <v>623989</v>
      </c>
      <c r="G45">
        <v>509984</v>
      </c>
      <c r="H45">
        <v>81.7</v>
      </c>
      <c r="I45" s="1">
        <v>139140000000</v>
      </c>
      <c r="J45" s="1">
        <f t="shared" si="17"/>
        <v>222984.70005080217</v>
      </c>
      <c r="K45" s="1"/>
      <c r="L45" s="3">
        <f t="shared" si="14"/>
        <v>76629.250876851947</v>
      </c>
      <c r="M45" s="3">
        <f t="shared" si="15"/>
        <v>3498124.9089478725</v>
      </c>
      <c r="N45" s="3">
        <f t="shared" si="1"/>
        <v>1749062.4544739362</v>
      </c>
      <c r="O45" t="s">
        <v>51</v>
      </c>
      <c r="P45" t="s">
        <v>127</v>
      </c>
      <c r="Q45" s="5">
        <v>44.558802999999997</v>
      </c>
      <c r="R45" s="5">
        <v>-72.577841000000006</v>
      </c>
      <c r="S45">
        <v>2</v>
      </c>
      <c r="T45">
        <v>0</v>
      </c>
      <c r="U45">
        <v>2</v>
      </c>
      <c r="V45" s="3">
        <f t="shared" si="2"/>
        <v>3.2051847067816901</v>
      </c>
      <c r="W45" s="3">
        <f t="shared" si="16"/>
        <v>2</v>
      </c>
      <c r="X45" s="3"/>
      <c r="Y45">
        <v>0.19</v>
      </c>
      <c r="Z45">
        <v>0.08</v>
      </c>
      <c r="AA45">
        <v>0.11</v>
      </c>
      <c r="AB45">
        <v>0.25</v>
      </c>
      <c r="AC45">
        <v>0.16</v>
      </c>
      <c r="AD45">
        <v>0.2</v>
      </c>
      <c r="AE45">
        <f t="shared" si="18"/>
        <v>118557</v>
      </c>
      <c r="AF45">
        <f t="shared" si="19"/>
        <v>49919</v>
      </c>
      <c r="AG45">
        <f t="shared" si="20"/>
        <v>68638</v>
      </c>
      <c r="AH45">
        <f t="shared" si="21"/>
        <v>155997</v>
      </c>
      <c r="AI45">
        <f t="shared" si="22"/>
        <v>99838</v>
      </c>
      <c r="AJ45">
        <f t="shared" si="23"/>
        <v>124797</v>
      </c>
      <c r="AK45">
        <v>0.93</v>
      </c>
      <c r="AL45">
        <v>0.01</v>
      </c>
      <c r="AM45">
        <v>0.02</v>
      </c>
      <c r="AN45">
        <f t="shared" si="24"/>
        <v>3.9999999999999952E-2</v>
      </c>
      <c r="AO45">
        <f t="shared" si="25"/>
        <v>580309</v>
      </c>
      <c r="AP45">
        <f t="shared" si="26"/>
        <v>6239</v>
      </c>
      <c r="AQ45">
        <f t="shared" si="27"/>
        <v>12479</v>
      </c>
      <c r="AR45">
        <f t="shared" si="28"/>
        <v>24959</v>
      </c>
    </row>
    <row r="46" spans="1:44" x14ac:dyDescent="0.3">
      <c r="A46">
        <v>40</v>
      </c>
      <c r="B46">
        <v>3</v>
      </c>
      <c r="C46">
        <v>5</v>
      </c>
      <c r="D46">
        <v>51</v>
      </c>
      <c r="E46" t="s">
        <v>52</v>
      </c>
      <c r="F46">
        <v>8535519</v>
      </c>
      <c r="G46">
        <v>6674671</v>
      </c>
      <c r="H46">
        <v>78.2</v>
      </c>
      <c r="I46" s="1">
        <v>2216850000000</v>
      </c>
      <c r="J46" s="1">
        <f t="shared" si="17"/>
        <v>259720.58641073847</v>
      </c>
      <c r="K46" s="1"/>
      <c r="L46" s="3">
        <f t="shared" si="14"/>
        <v>4775069.2193851219</v>
      </c>
      <c r="M46" s="3">
        <f t="shared" si="15"/>
        <v>217981885.33939099</v>
      </c>
      <c r="N46" s="3">
        <f t="shared" si="1"/>
        <v>2037213.8816765514</v>
      </c>
      <c r="O46" t="s">
        <v>52</v>
      </c>
      <c r="P46" t="s">
        <v>128</v>
      </c>
      <c r="Q46" s="5">
        <v>37.431573</v>
      </c>
      <c r="R46" s="5">
        <v>-78.656893999999994</v>
      </c>
      <c r="S46">
        <v>107</v>
      </c>
      <c r="T46">
        <v>24</v>
      </c>
      <c r="U46">
        <v>28</v>
      </c>
      <c r="V46" s="3">
        <f t="shared" si="2"/>
        <v>12.535851657057993</v>
      </c>
      <c r="W46" s="3">
        <f t="shared" si="16"/>
        <v>52</v>
      </c>
      <c r="X46" s="3" t="s">
        <v>82</v>
      </c>
      <c r="Y46">
        <v>0.24</v>
      </c>
      <c r="Z46">
        <v>0.09</v>
      </c>
      <c r="AA46">
        <v>0.12</v>
      </c>
      <c r="AB46">
        <v>0.26</v>
      </c>
      <c r="AC46">
        <v>0.13</v>
      </c>
      <c r="AD46">
        <v>0.16</v>
      </c>
      <c r="AE46">
        <f t="shared" si="18"/>
        <v>2048524</v>
      </c>
      <c r="AF46">
        <f t="shared" si="19"/>
        <v>768196</v>
      </c>
      <c r="AG46">
        <f t="shared" si="20"/>
        <v>1024262</v>
      </c>
      <c r="AH46">
        <f t="shared" si="21"/>
        <v>2219234</v>
      </c>
      <c r="AI46">
        <f t="shared" si="22"/>
        <v>1109617</v>
      </c>
      <c r="AJ46">
        <f t="shared" si="23"/>
        <v>1365683</v>
      </c>
      <c r="AK46">
        <v>0.62</v>
      </c>
      <c r="AL46">
        <v>0.19</v>
      </c>
      <c r="AM46">
        <v>0.1</v>
      </c>
      <c r="AN46">
        <f t="shared" si="24"/>
        <v>0.09</v>
      </c>
      <c r="AO46">
        <f t="shared" si="25"/>
        <v>5292021</v>
      </c>
      <c r="AP46">
        <f t="shared" si="26"/>
        <v>1621748</v>
      </c>
      <c r="AQ46">
        <f t="shared" si="27"/>
        <v>853551</v>
      </c>
      <c r="AR46">
        <f t="shared" si="28"/>
        <v>768196</v>
      </c>
    </row>
    <row r="47" spans="1:44" x14ac:dyDescent="0.3">
      <c r="A47">
        <v>40</v>
      </c>
      <c r="B47">
        <v>4</v>
      </c>
      <c r="C47">
        <v>9</v>
      </c>
      <c r="D47">
        <v>53</v>
      </c>
      <c r="E47" t="s">
        <v>53</v>
      </c>
      <c r="F47">
        <v>7614893</v>
      </c>
      <c r="G47">
        <v>5951832</v>
      </c>
      <c r="H47">
        <v>78.2</v>
      </c>
      <c r="I47" s="1">
        <v>2398430000000</v>
      </c>
      <c r="J47" s="1">
        <f t="shared" si="17"/>
        <v>314965.68632021488</v>
      </c>
      <c r="K47" s="1" t="s">
        <v>82</v>
      </c>
      <c r="L47" s="3">
        <f t="shared" si="14"/>
        <v>2327133.0663778991</v>
      </c>
      <c r="M47" s="3">
        <f t="shared" si="15"/>
        <v>106233612.52761345</v>
      </c>
      <c r="N47" s="3">
        <f t="shared" si="1"/>
        <v>2470549.1285491497</v>
      </c>
      <c r="O47" t="s">
        <v>53</v>
      </c>
      <c r="P47" t="s">
        <v>129</v>
      </c>
      <c r="Q47" s="5">
        <v>47.751074000000003</v>
      </c>
      <c r="R47" s="5">
        <v>-120.740139</v>
      </c>
      <c r="S47">
        <v>43</v>
      </c>
      <c r="T47">
        <v>26</v>
      </c>
      <c r="U47">
        <v>0</v>
      </c>
      <c r="V47" s="3">
        <f t="shared" si="2"/>
        <v>5.6468291806595312</v>
      </c>
      <c r="W47" s="3">
        <f t="shared" si="16"/>
        <v>26</v>
      </c>
      <c r="X47" s="3"/>
      <c r="Y47">
        <v>0.23</v>
      </c>
      <c r="Z47">
        <v>0.08</v>
      </c>
      <c r="AA47">
        <v>0.14000000000000001</v>
      </c>
      <c r="AB47">
        <v>0.26</v>
      </c>
      <c r="AC47">
        <v>0.13</v>
      </c>
      <c r="AD47">
        <v>0.16</v>
      </c>
      <c r="AE47">
        <f t="shared" si="18"/>
        <v>1751425</v>
      </c>
      <c r="AF47">
        <f t="shared" si="19"/>
        <v>609191</v>
      </c>
      <c r="AG47">
        <f t="shared" si="20"/>
        <v>1066085</v>
      </c>
      <c r="AH47">
        <f t="shared" si="21"/>
        <v>1979872</v>
      </c>
      <c r="AI47">
        <f t="shared" si="22"/>
        <v>989936</v>
      </c>
      <c r="AJ47">
        <f t="shared" si="23"/>
        <v>1218382</v>
      </c>
      <c r="AK47">
        <v>0.68</v>
      </c>
      <c r="AL47">
        <v>0.04</v>
      </c>
      <c r="AM47">
        <v>0.13</v>
      </c>
      <c r="AN47">
        <f t="shared" si="24"/>
        <v>0.14999999999999997</v>
      </c>
      <c r="AO47">
        <f t="shared" si="25"/>
        <v>5178127</v>
      </c>
      <c r="AP47">
        <f t="shared" si="26"/>
        <v>304595</v>
      </c>
      <c r="AQ47">
        <f t="shared" si="27"/>
        <v>989936</v>
      </c>
      <c r="AR47">
        <f t="shared" si="28"/>
        <v>1142233</v>
      </c>
    </row>
    <row r="48" spans="1:44" x14ac:dyDescent="0.3">
      <c r="A48">
        <v>40</v>
      </c>
      <c r="B48">
        <v>3</v>
      </c>
      <c r="C48">
        <v>5</v>
      </c>
      <c r="D48">
        <v>54</v>
      </c>
      <c r="E48" t="s">
        <v>54</v>
      </c>
      <c r="F48">
        <v>1792147</v>
      </c>
      <c r="G48">
        <v>1432580</v>
      </c>
      <c r="H48">
        <v>79.900000000000006</v>
      </c>
      <c r="I48" s="1">
        <v>312758000000</v>
      </c>
      <c r="J48" s="1">
        <f t="shared" si="17"/>
        <v>174515.81817786154</v>
      </c>
      <c r="K48" s="1" t="s">
        <v>83</v>
      </c>
      <c r="L48" s="3">
        <f t="shared" si="14"/>
        <v>179918.39453671506</v>
      </c>
      <c r="M48" s="3">
        <f t="shared" si="15"/>
        <v>8213273.7865106165</v>
      </c>
      <c r="N48" s="3">
        <f t="shared" si="1"/>
        <v>1368878.9644184362</v>
      </c>
      <c r="O48" t="s">
        <v>54</v>
      </c>
      <c r="P48" t="s">
        <v>130</v>
      </c>
      <c r="Q48" s="5">
        <v>38.597625999999998</v>
      </c>
      <c r="R48" s="5">
        <v>-80.454903000000002</v>
      </c>
      <c r="S48">
        <v>6</v>
      </c>
      <c r="T48">
        <v>5</v>
      </c>
      <c r="U48">
        <v>2</v>
      </c>
      <c r="V48" s="3">
        <f t="shared" si="2"/>
        <v>3.3479396500398684</v>
      </c>
      <c r="W48" s="3">
        <f t="shared" si="16"/>
        <v>7</v>
      </c>
      <c r="X48" s="3"/>
      <c r="Y48">
        <v>0.21</v>
      </c>
      <c r="Z48">
        <v>0.08</v>
      </c>
      <c r="AA48">
        <v>0.11</v>
      </c>
      <c r="AB48">
        <v>0.25</v>
      </c>
      <c r="AC48">
        <v>0.15</v>
      </c>
      <c r="AD48">
        <v>0.2</v>
      </c>
      <c r="AE48">
        <f t="shared" si="18"/>
        <v>376350</v>
      </c>
      <c r="AF48">
        <f t="shared" si="19"/>
        <v>143371</v>
      </c>
      <c r="AG48">
        <f t="shared" si="20"/>
        <v>197136</v>
      </c>
      <c r="AH48">
        <f t="shared" si="21"/>
        <v>448036</v>
      </c>
      <c r="AI48">
        <f t="shared" si="22"/>
        <v>268822</v>
      </c>
      <c r="AJ48">
        <f t="shared" si="23"/>
        <v>358429</v>
      </c>
      <c r="AK48">
        <v>0.92</v>
      </c>
      <c r="AL48">
        <v>0.04</v>
      </c>
      <c r="AM48">
        <v>0.01</v>
      </c>
      <c r="AN48">
        <f t="shared" si="24"/>
        <v>2.9999999999999957E-2</v>
      </c>
      <c r="AO48">
        <f t="shared" si="25"/>
        <v>1648775</v>
      </c>
      <c r="AP48">
        <f t="shared" si="26"/>
        <v>71685</v>
      </c>
      <c r="AQ48">
        <f t="shared" si="27"/>
        <v>17921</v>
      </c>
      <c r="AR48">
        <f t="shared" si="28"/>
        <v>53764</v>
      </c>
    </row>
    <row r="49" spans="1:44" x14ac:dyDescent="0.3">
      <c r="A49">
        <v>40</v>
      </c>
      <c r="B49">
        <v>2</v>
      </c>
      <c r="C49">
        <v>3</v>
      </c>
      <c r="D49">
        <v>55</v>
      </c>
      <c r="E49" t="s">
        <v>55</v>
      </c>
      <c r="F49">
        <v>5822434</v>
      </c>
      <c r="G49">
        <v>4555837</v>
      </c>
      <c r="H49">
        <v>78.2</v>
      </c>
      <c r="I49" s="1">
        <v>1389220000000</v>
      </c>
      <c r="J49" s="1">
        <f t="shared" si="17"/>
        <v>238597.80978195716</v>
      </c>
      <c r="K49" s="1"/>
      <c r="L49" s="3">
        <f t="shared" si="14"/>
        <v>819947.35155746015</v>
      </c>
      <c r="M49" s="3">
        <f t="shared" si="15"/>
        <v>37430592.387213781</v>
      </c>
      <c r="N49" s="3">
        <f t="shared" si="1"/>
        <v>1871529.6193606891</v>
      </c>
      <c r="O49" t="s">
        <v>55</v>
      </c>
      <c r="P49" t="s">
        <v>131</v>
      </c>
      <c r="Q49" s="5">
        <v>43.784439999999996</v>
      </c>
      <c r="R49" s="5">
        <v>-88.787868000000003</v>
      </c>
      <c r="S49">
        <v>20</v>
      </c>
      <c r="T49">
        <v>53</v>
      </c>
      <c r="U49">
        <v>2</v>
      </c>
      <c r="V49" s="3">
        <f t="shared" si="2"/>
        <v>3.4349895593492343</v>
      </c>
      <c r="W49" s="3">
        <f t="shared" si="16"/>
        <v>55</v>
      </c>
      <c r="X49" s="3"/>
      <c r="Y49">
        <v>0.23</v>
      </c>
      <c r="Z49">
        <v>0.09</v>
      </c>
      <c r="AA49">
        <v>0.11</v>
      </c>
      <c r="AB49">
        <v>0.26</v>
      </c>
      <c r="AC49">
        <v>0.14000000000000001</v>
      </c>
      <c r="AD49">
        <v>0.17</v>
      </c>
      <c r="AE49">
        <f t="shared" si="18"/>
        <v>1339159</v>
      </c>
      <c r="AF49">
        <f t="shared" si="19"/>
        <v>524019</v>
      </c>
      <c r="AG49">
        <f t="shared" si="20"/>
        <v>640467</v>
      </c>
      <c r="AH49">
        <f t="shared" si="21"/>
        <v>1513832</v>
      </c>
      <c r="AI49">
        <f t="shared" si="22"/>
        <v>815140</v>
      </c>
      <c r="AJ49">
        <f t="shared" si="23"/>
        <v>989813</v>
      </c>
      <c r="AK49">
        <v>0.81</v>
      </c>
      <c r="AL49">
        <v>0.06</v>
      </c>
      <c r="AM49">
        <v>7.0000000000000007E-2</v>
      </c>
      <c r="AN49">
        <f t="shared" si="24"/>
        <v>5.9999999999999942E-2</v>
      </c>
      <c r="AO49">
        <f t="shared" si="25"/>
        <v>4716171</v>
      </c>
      <c r="AP49">
        <f t="shared" si="26"/>
        <v>349346</v>
      </c>
      <c r="AQ49">
        <f t="shared" si="27"/>
        <v>407570</v>
      </c>
      <c r="AR49">
        <f t="shared" si="28"/>
        <v>349346</v>
      </c>
    </row>
    <row r="50" spans="1:44" x14ac:dyDescent="0.3">
      <c r="A50">
        <v>40</v>
      </c>
      <c r="B50">
        <v>4</v>
      </c>
      <c r="C50">
        <v>8</v>
      </c>
      <c r="D50">
        <v>56</v>
      </c>
      <c r="E50" t="s">
        <v>56</v>
      </c>
      <c r="F50">
        <v>578759</v>
      </c>
      <c r="G50">
        <v>445025</v>
      </c>
      <c r="H50">
        <v>76.900000000000006</v>
      </c>
      <c r="I50" s="1">
        <v>158585000000</v>
      </c>
      <c r="J50" s="1">
        <f t="shared" si="17"/>
        <v>274008.69792089629</v>
      </c>
      <c r="K50" s="1" t="s">
        <v>82</v>
      </c>
      <c r="L50" s="3">
        <f t="shared" si="14"/>
        <v>47081.887794624869</v>
      </c>
      <c r="M50" s="3">
        <f t="shared" si="15"/>
        <v>2149287.936004316</v>
      </c>
      <c r="N50" s="3">
        <f t="shared" si="1"/>
        <v>2149287.936004316</v>
      </c>
      <c r="O50" t="s">
        <v>56</v>
      </c>
      <c r="P50" t="s">
        <v>132</v>
      </c>
      <c r="Q50" s="5">
        <v>43.075968000000003</v>
      </c>
      <c r="R50" s="5">
        <v>-107.290284</v>
      </c>
      <c r="S50">
        <v>1</v>
      </c>
      <c r="T50">
        <v>7</v>
      </c>
      <c r="U50">
        <v>1</v>
      </c>
      <c r="V50" s="3">
        <f t="shared" si="2"/>
        <v>1.7278349019194517</v>
      </c>
      <c r="W50" s="3">
        <f t="shared" si="16"/>
        <v>8</v>
      </c>
      <c r="X50" s="3"/>
      <c r="Y50">
        <v>0.24</v>
      </c>
      <c r="Z50">
        <v>0.08</v>
      </c>
      <c r="AA50">
        <v>0.12</v>
      </c>
      <c r="AB50">
        <v>0.24</v>
      </c>
      <c r="AC50">
        <v>0.14000000000000001</v>
      </c>
      <c r="AD50">
        <v>0.17</v>
      </c>
      <c r="AE50">
        <f t="shared" si="18"/>
        <v>138902</v>
      </c>
      <c r="AF50">
        <f t="shared" si="19"/>
        <v>46300</v>
      </c>
      <c r="AG50">
        <f t="shared" si="20"/>
        <v>69451</v>
      </c>
      <c r="AH50">
        <f t="shared" si="21"/>
        <v>138902</v>
      </c>
      <c r="AI50">
        <f t="shared" si="22"/>
        <v>81026</v>
      </c>
      <c r="AJ50">
        <f t="shared" si="23"/>
        <v>98389</v>
      </c>
      <c r="AK50">
        <v>0.84</v>
      </c>
      <c r="AL50">
        <v>0</v>
      </c>
      <c r="AM50">
        <v>0.1</v>
      </c>
      <c r="AN50">
        <f t="shared" si="24"/>
        <v>6.0000000000000026E-2</v>
      </c>
      <c r="AO50">
        <f t="shared" si="25"/>
        <v>486157</v>
      </c>
      <c r="AP50">
        <f t="shared" si="26"/>
        <v>0</v>
      </c>
      <c r="AQ50">
        <f t="shared" si="27"/>
        <v>57875</v>
      </c>
      <c r="AR50">
        <f t="shared" si="28"/>
        <v>34725</v>
      </c>
    </row>
  </sheetData>
  <sortState xmlns:xlrd2="http://schemas.microsoft.com/office/spreadsheetml/2017/richdata2" ref="A2:AR50">
    <sortCondition ref="E2:E5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(Population, 18+, GDP) SCPRC-ES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Le Wei</dc:creator>
  <cp:lastModifiedBy>Boon Le Wei</cp:lastModifiedBy>
  <dcterms:created xsi:type="dcterms:W3CDTF">2020-09-22T05:12:26Z</dcterms:created>
  <dcterms:modified xsi:type="dcterms:W3CDTF">2020-10-20T01:24:14Z</dcterms:modified>
</cp:coreProperties>
</file>