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\Desktop\Analyze NYSE Data Project\"/>
    </mc:Choice>
  </mc:AlternateContent>
  <xr:revisionPtr revIDLastSave="0" documentId="13_ncr:1_{8C3D136E-E71D-4BC3-AEF1-132340390824}" xr6:coauthVersionLast="47" xr6:coauthVersionMax="47" xr10:uidLastSave="{00000000-0000-0000-0000-000000000000}"/>
  <bookViews>
    <workbookView xWindow="23880" yWindow="-120" windowWidth="29040" windowHeight="15840" activeTab="5" xr2:uid="{00000000-000D-0000-FFFF-FFFF00000000}"/>
  </bookViews>
  <sheets>
    <sheet name="NYSE Data File" sheetId="1" r:id="rId1"/>
    <sheet name="Summary Statistics" sheetId="23" r:id="rId2"/>
    <sheet name="Top Ten" sheetId="14" r:id="rId3"/>
    <sheet name="Dynamic P&amp;L Statement" sheetId="10" r:id="rId4"/>
    <sheet name="Cisco Forecasting Model" sheetId="11" r:id="rId5"/>
    <sheet name="Support File" sheetId="4" r:id="rId6"/>
  </sheets>
  <definedNames>
    <definedName name="_xlnm._FilterDatabase" localSheetId="0" hidden="1">'NYSE Data File'!$A$1:$K$1715</definedName>
    <definedName name="_xlchart.v1.0" hidden="1">'Summary Statistics'!$D$4:$D$51</definedName>
    <definedName name="_xlchart.v1.1" hidden="1">'Support File'!$M$3</definedName>
    <definedName name="_xlchart.v1.2" hidden="1">'Support File'!$M$4:$M$62</definedName>
    <definedName name="_xlchart.v1.3" hidden="1">'Support File'!$N$3</definedName>
    <definedName name="_xlchart.v1.4" hidden="1">'Support File'!$N$4:$N$62</definedName>
    <definedName name="_xlchart.v1.5" hidden="1">'Summary Statistics'!$B$4:$B$62</definedName>
    <definedName name="company_list">'Support File'!$C$3:$C$432</definedName>
    <definedName name="Cost_Of_Goods_Sold">'NYSE Data File'!$F$2:$F$1711</definedName>
    <definedName name="Gross_Margin">'NYSE Data File'!$N$2:$N$1711</definedName>
    <definedName name="Operating_Margin">'NYSE Data File'!$O$2:$O$1711</definedName>
    <definedName name="Other_Operating_Expenses">'NYSE Data File'!$I$2:$I$1711</definedName>
    <definedName name="Research_And_Development">'NYSE Data File'!$H$2:$H$1711</definedName>
    <definedName name="Scenarios">'Support File'!$E$3:$E$5</definedName>
    <definedName name="SGA">'NYSE Data File'!$G$2:$G$1711</definedName>
    <definedName name="Ticker_Symbol">'NYSE Data File'!$B$2:$B$1711</definedName>
    <definedName name="Total_Revenue">'NYSE Data File'!$E$2:$E$1711</definedName>
    <definedName name="Years">'NYSE Data File'!$C$2:$C$1711</definedName>
    <definedName name="Years_to_4">'NYSE Data File'!$C$2:$C$1711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23" l="1"/>
  <c r="M35" i="23" s="1"/>
  <c r="L31" i="23"/>
  <c r="L35" i="23" s="1"/>
  <c r="L33" i="23"/>
  <c r="M33" i="23"/>
  <c r="H195" i="4"/>
  <c r="G235" i="4"/>
  <c r="R3" i="4"/>
  <c r="R4" i="4"/>
  <c r="D21" i="14" l="1"/>
  <c r="D20" i="14" l="1"/>
  <c r="D15" i="14"/>
  <c r="D16" i="14"/>
  <c r="D22" i="14" s="1"/>
  <c r="K25" i="11"/>
  <c r="J25" i="11"/>
  <c r="J26" i="11"/>
  <c r="K26" i="11"/>
  <c r="J24" i="11"/>
  <c r="K24" i="11"/>
  <c r="I13" i="11" a="1"/>
  <c r="I13" i="11" s="1"/>
  <c r="H13" i="11" a="1"/>
  <c r="H13" i="11" s="1"/>
  <c r="G13" i="11" a="1"/>
  <c r="G13" i="11" s="1"/>
  <c r="F13" i="11" a="1"/>
  <c r="F13" i="11" s="1"/>
  <c r="I12" i="11" a="1"/>
  <c r="I12" i="11" s="1"/>
  <c r="H12" i="11" a="1"/>
  <c r="H12" i="11" s="1"/>
  <c r="G12" i="11" a="1"/>
  <c r="G12" i="11" s="1"/>
  <c r="F12" i="11" a="1"/>
  <c r="F12" i="11" s="1"/>
  <c r="I11" i="11" a="1"/>
  <c r="I11" i="11" s="1"/>
  <c r="H11" i="11" a="1"/>
  <c r="H11" i="11" s="1"/>
  <c r="G11" i="11" a="1"/>
  <c r="G11" i="11" s="1"/>
  <c r="F11" i="11" a="1"/>
  <c r="F11" i="11" s="1"/>
  <c r="I9" i="11" a="1"/>
  <c r="I9" i="11" s="1"/>
  <c r="H9" i="11" a="1"/>
  <c r="H9" i="11" s="1"/>
  <c r="G9" i="11" a="1"/>
  <c r="G9" i="11" s="1"/>
  <c r="F9" i="11" a="1"/>
  <c r="F9" i="11" s="1"/>
  <c r="I8" i="11" a="1"/>
  <c r="I8" i="11" s="1"/>
  <c r="H8" i="11" a="1"/>
  <c r="H8" i="11" s="1"/>
  <c r="G8" i="11" a="1"/>
  <c r="G8" i="11" s="1"/>
  <c r="F8" i="11" a="1"/>
  <c r="F8" i="11" s="1"/>
  <c r="H14" i="10" a="1"/>
  <c r="H14" i="10" s="1"/>
  <c r="G14" i="10" a="1"/>
  <c r="G14" i="10" s="1"/>
  <c r="F14" i="10" a="1"/>
  <c r="F14" i="10" s="1"/>
  <c r="E14" i="10" a="1"/>
  <c r="E14" i="10" s="1"/>
  <c r="H13" i="10" a="1"/>
  <c r="H13" i="10" s="1"/>
  <c r="G13" i="10" a="1"/>
  <c r="G13" i="10" s="1"/>
  <c r="F13" i="10" a="1"/>
  <c r="F13" i="10" s="1"/>
  <c r="E13" i="10" a="1"/>
  <c r="E13" i="10" s="1"/>
  <c r="H12" i="10" a="1"/>
  <c r="H12" i="10" s="1"/>
  <c r="G12" i="10" a="1"/>
  <c r="G12" i="10" s="1"/>
  <c r="F12" i="10" a="1"/>
  <c r="F12" i="10" s="1"/>
  <c r="E12" i="10" a="1"/>
  <c r="E12" i="10" s="1"/>
  <c r="H10" i="10" a="1"/>
  <c r="H10" i="10" s="1"/>
  <c r="G10" i="10" a="1"/>
  <c r="G10" i="10" s="1"/>
  <c r="F10" i="10" a="1"/>
  <c r="F10" i="10" s="1"/>
  <c r="E10" i="10" a="1"/>
  <c r="E10" i="10" s="1"/>
  <c r="H9" i="10" a="1"/>
  <c r="H9" i="10" s="1"/>
  <c r="G9" i="10" a="1"/>
  <c r="G9" i="10" s="1"/>
  <c r="F9" i="10" a="1"/>
  <c r="F9" i="10" s="1"/>
  <c r="E9" i="10" a="1"/>
  <c r="E9" i="10" s="1"/>
  <c r="N2" i="1"/>
  <c r="N8" i="1"/>
  <c r="N1044" i="1"/>
  <c r="N3" i="1"/>
  <c r="N4" i="1"/>
  <c r="N5" i="1"/>
  <c r="N6" i="1"/>
  <c r="N7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D17" i="14" l="1"/>
  <c r="I24" i="11"/>
  <c r="I25" i="11" a="1"/>
  <c r="I25" i="11" s="1"/>
  <c r="H25" i="11" a="1"/>
  <c r="H25" i="11" s="1"/>
  <c r="G25" i="11" a="1"/>
  <c r="G25" i="11" s="1"/>
  <c r="F25" i="11" a="1"/>
  <c r="F25" i="11" s="1"/>
  <c r="F10" i="11"/>
  <c r="F14" i="11"/>
  <c r="G14" i="11"/>
  <c r="G24" i="11"/>
  <c r="G10" i="11"/>
  <c r="H10" i="11"/>
  <c r="H24" i="11"/>
  <c r="H14" i="11"/>
  <c r="I10" i="11"/>
  <c r="J8" i="11"/>
  <c r="I14" i="11"/>
  <c r="G11" i="10"/>
  <c r="H11" i="10"/>
  <c r="F11" i="10"/>
  <c r="G15" i="10"/>
  <c r="H15" i="10"/>
  <c r="E11" i="10"/>
  <c r="E15" i="10"/>
  <c r="F15" i="10"/>
  <c r="F15" i="11" l="1"/>
  <c r="G15" i="11"/>
  <c r="H15" i="11"/>
  <c r="K8" i="11"/>
  <c r="J15" i="11"/>
  <c r="J10" i="11"/>
  <c r="I15" i="11"/>
  <c r="G16" i="10"/>
  <c r="F16" i="10"/>
  <c r="H16" i="10"/>
  <c r="E16" i="10"/>
  <c r="K15" i="11" l="1"/>
  <c r="K10" i="11"/>
  <c r="L3" i="1"/>
  <c r="M3" i="1" s="1"/>
  <c r="O3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" i="1"/>
  <c r="M2" i="1" s="1"/>
  <c r="O2" i="1" s="1"/>
  <c r="I26" i="11" l="1" a="1"/>
  <c r="I26" i="11" s="1"/>
  <c r="H26" i="11" a="1"/>
  <c r="H26" i="11" s="1"/>
  <c r="G26" i="11" a="1"/>
  <c r="G26" i="11" s="1"/>
  <c r="F26" i="11" a="1"/>
  <c r="F26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<sst xmlns="http://schemas.openxmlformats.org/spreadsheetml/2006/main" count="8015" uniqueCount="656">
  <si>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</si>
  <si>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</si>
  <si>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</si>
  <si>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</si>
  <si>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</si>
  <si>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</si>
  <si>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</si>
  <si>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</si>
  <si>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</si>
  <si>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</si>
  <si>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</si>
  <si>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</si>
  <si>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</si>
  <si>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</si>
  <si>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</si>
  <si>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</si>
  <si>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</si>
  <si>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</si>
  <si>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</si>
  <si>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</si>
  <si>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</si>
  <si>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</si>
  <si>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</si>
  <si>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</si>
  <si>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</si>
  <si>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</si>
  <si>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</si>
  <si>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</si>
  <si>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</si>
  <si>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</si>
  <si>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</si>
  <si>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</si>
  <si>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</si>
  <si>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</si>
  <si>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</si>
  <si>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</si>
  <si>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</si>
  <si>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</si>
  <si>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</si>
  <si>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</si>
  <si>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</si>
  <si>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</si>
  <si>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</si>
  <si>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</si>
  <si>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</si>
  <si>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</si>
  <si>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</si>
  <si>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</si>
  <si>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</si>
  <si>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</si>
  <si>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</si>
  <si>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</si>
  <si>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</si>
  <si>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</si>
  <si>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</si>
  <si>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</si>
  <si>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</si>
  <si>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</si>
  <si>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</si>
  <si>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</si>
  <si>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</si>
  <si>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</si>
  <si>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</si>
  <si>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</si>
  <si>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</si>
  <si>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</si>
  <si>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</si>
  <si>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</si>
  <si>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</si>
  <si>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</si>
  <si>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</si>
  <si>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</si>
  <si>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</si>
  <si>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</si>
  <si>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</si>
  <si>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</si>
  <si>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</si>
  <si>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</si>
  <si>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</si>
  <si>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</si>
  <si>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</si>
  <si>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</si>
  <si>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</si>
  <si>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</si>
  <si>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</si>
  <si>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</si>
  <si>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</si>
  <si>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</si>
  <si>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</si>
  <si>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</si>
  <si>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</si>
  <si>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</si>
  <si>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</si>
  <si>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</si>
  <si>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</si>
  <si>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</si>
  <si>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</si>
  <si>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</si>
  <si>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</si>
  <si>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</si>
  <si>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</si>
  <si>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</si>
  <si>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</si>
  <si>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</si>
  <si>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</si>
  <si>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</si>
  <si>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</si>
  <si>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</si>
  <si>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</si>
  <si>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</si>
  <si>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</si>
  <si>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</si>
  <si>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</si>
  <si>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</si>
  <si>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</si>
  <si>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</si>
  <si>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</si>
  <si>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</si>
  <si>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</si>
  <si>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</si>
  <si>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</si>
  <si>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</si>
  <si>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</si>
  <si>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</si>
  <si>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</si>
  <si>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</si>
  <si>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</si>
  <si>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</si>
  <si>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</si>
  <si>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</si>
  <si>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</si>
  <si>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</si>
  <si>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</si>
  <si>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</si>
  <si>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</si>
  <si>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</si>
  <si>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</si>
  <si>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</si>
  <si>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</si>
  <si>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</si>
  <si>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</si>
  <si>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</si>
  <si>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</si>
  <si>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</si>
  <si>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</si>
  <si>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</si>
  <si>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</si>
  <si>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</si>
  <si>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</si>
  <si>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</si>
  <si>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</si>
  <si>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</si>
  <si>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</si>
  <si>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</si>
  <si>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</si>
  <si>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</si>
  <si>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</si>
  <si>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</si>
  <si>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</si>
  <si>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</si>
  <si>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</si>
  <si>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</si>
  <si>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</si>
  <si>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</si>
  <si>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</si>
  <si>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</si>
  <si>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</si>
  <si>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</si>
  <si>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</si>
  <si>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</si>
  <si>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</si>
  <si>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</si>
  <si>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</si>
  <si>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</si>
  <si>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</si>
  <si>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</si>
  <si>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</si>
  <si>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</si>
  <si>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</si>
  <si>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</si>
  <si>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</si>
  <si>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</si>
  <si>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</si>
  <si>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</si>
  <si>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</si>
  <si>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</si>
  <si>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</si>
  <si>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</si>
  <si>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</si>
  <si>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</si>
  <si>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</si>
  <si>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</si>
  <si>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</si>
  <si>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</si>
  <si>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</si>
  <si>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</si>
  <si>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</si>
  <si>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</si>
  <si>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</si>
  <si>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</si>
  <si>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</si>
  <si>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</si>
  <si>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</si>
  <si>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</si>
  <si>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</si>
  <si>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</si>
  <si>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</si>
  <si>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</si>
  <si>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</si>
  <si>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</si>
  <si>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</si>
  <si>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</si>
  <si>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</si>
  <si>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</si>
  <si>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</si>
  <si>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</si>
  <si>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</si>
  <si>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</si>
  <si>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</si>
  <si>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</si>
  <si>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</si>
  <si>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</si>
  <si>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</si>
  <si>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</si>
  <si>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</si>
  <si>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</si>
  <si>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</si>
  <si>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</si>
  <si>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</si>
  <si>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</si>
  <si>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</si>
  <si>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</si>
  <si>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</si>
  <si>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</si>
  <si>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</si>
  <si>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</si>
  <si>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</si>
  <si>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</si>
  <si>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</si>
  <si>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</si>
  <si>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</si>
  <si>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</si>
  <si>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</si>
  <si>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</si>
  <si>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</si>
  <si>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</si>
  <si>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</si>
  <si>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</si>
  <si>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</si>
  <si>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</si>
  <si>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</si>
  <si>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</si>
  <si>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</si>
  <si>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</si>
  <si>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</si>
  <si>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</si>
  <si>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</si>
  <si>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</si>
  <si>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</si>
  <si>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</si>
  <si>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</si>
  <si>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</si>
  <si>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</si>
  <si>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</si>
  <si>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</si>
  <si>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</si>
  <si>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</si>
  <si>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</si>
  <si>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</si>
  <si>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</si>
  <si>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</si>
  <si>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</si>
  <si>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</si>
  <si>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</si>
  <si>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</si>
  <si>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</si>
  <si>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</si>
  <si>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</si>
  <si>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</si>
  <si>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</si>
  <si>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</si>
  <si>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</si>
  <si>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</si>
  <si>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</si>
  <si>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</si>
  <si>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</si>
  <si>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</si>
  <si>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</si>
  <si>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</si>
  <si>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</si>
  <si>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</si>
  <si>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</si>
  <si>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</si>
  <si>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</si>
  <si>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</si>
  <si>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</si>
  <si>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</si>
  <si>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</si>
  <si>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</si>
  <si>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</si>
  <si>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</si>
  <si>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</si>
  <si>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</si>
  <si>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</si>
  <si>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</si>
  <si>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</si>
  <si>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</si>
  <si>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</si>
  <si>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</si>
  <si>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</si>
  <si>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</si>
  <si>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</si>
  <si>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</si>
  <si>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</si>
  <si>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</si>
  <si>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</si>
  <si>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</si>
  <si>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</si>
  <si>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</si>
  <si>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</si>
  <si>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</si>
  <si>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</si>
  <si>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</si>
  <si>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</si>
  <si>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</si>
  <si>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</si>
  <si>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</si>
  <si>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</si>
  <si>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</si>
  <si>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</si>
  <si>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</si>
  <si>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</si>
  <si>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</si>
  <si>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</si>
  <si>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</si>
  <si>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</si>
  <si>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</si>
  <si>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</si>
  <si>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</si>
  <si>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</si>
  <si>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</si>
  <si>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</si>
  <si>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</si>
  <si>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</si>
  <si>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</si>
  <si>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</si>
  <si>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</si>
  <si>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</si>
  <si>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</si>
  <si>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</si>
  <si>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</si>
  <si>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</si>
  <si>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</si>
  <si>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</si>
  <si>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</si>
  <si>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</si>
  <si>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</si>
  <si>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</si>
  <si>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</si>
  <si>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</si>
  <si>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</si>
  <si>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</si>
  <si>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</si>
  <si>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</si>
  <si>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</si>
  <si>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</si>
  <si>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</si>
  <si>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</si>
  <si>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</si>
  <si>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</si>
  <si>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</si>
  <si>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</si>
  <si>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</si>
  <si>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</si>
  <si>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</si>
  <si>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</si>
  <si>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</si>
  <si>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</si>
  <si>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</si>
  <si>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</si>
  <si>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</si>
  <si>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</si>
  <si>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</si>
  <si>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</si>
  <si>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</si>
  <si>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</si>
  <si>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</si>
  <si>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</si>
  <si>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</si>
  <si>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</si>
  <si>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</si>
  <si>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</si>
  <si>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</si>
  <si>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</si>
  <si>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</si>
  <si>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</si>
  <si>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</si>
  <si>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</si>
  <si>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</si>
  <si>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</si>
  <si>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</si>
  <si>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</si>
  <si>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</si>
  <si>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</si>
  <si>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</si>
  <si>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</si>
  <si>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</si>
  <si>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</si>
  <si>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</si>
  <si>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</si>
  <si>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</si>
  <si>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</si>
  <si>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</si>
  <si>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</si>
  <si>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</si>
  <si>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</si>
  <si>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</si>
  <si>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</si>
  <si>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</si>
  <si>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</si>
  <si>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</si>
  <si>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</si>
  <si>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</si>
  <si>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</si>
  <si>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</si>
  <si>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</si>
  <si>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</si>
  <si>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</si>
  <si>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</si>
  <si>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</si>
  <si>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</si>
  <si>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</si>
  <si>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</si>
  <si>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</si>
  <si>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</si>
  <si>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</si>
  <si>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</si>
  <si>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</si>
  <si>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</si>
  <si>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</si>
  <si>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</si>
  <si>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</si>
  <si>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</si>
  <si>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</si>
  <si>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</si>
  <si>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</si>
  <si>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</si>
  <si>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</si>
  <si>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</si>
  <si>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</si>
  <si>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</si>
  <si>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</si>
  <si>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</si>
  <si>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</si>
  <si>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</si>
  <si>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</si>
  <si>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</si>
  <si>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</si>
  <si>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</si>
  <si>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</si>
  <si>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</si>
  <si>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</si>
  <si>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</si>
  <si>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</si>
  <si>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</si>
  <si>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</si>
  <si>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</si>
  <si>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</si>
  <si>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</si>
  <si>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</si>
  <si>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</si>
  <si>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</si>
  <si>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</si>
  <si>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</si>
  <si>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</si>
  <si>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</si>
  <si>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</si>
  <si>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</si>
  <si>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</si>
  <si>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</si>
  <si>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</si>
  <si>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</si>
  <si>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</si>
  <si>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</si>
  <si>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</si>
  <si>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</si>
  <si>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</si>
  <si>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</si>
  <si>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</si>
  <si>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</si>
  <si>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</si>
  <si>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</si>
  <si>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</si>
  <si>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</si>
  <si>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</si>
  <si>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</si>
  <si>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</si>
  <si>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</si>
  <si>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</si>
  <si>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</si>
  <si>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</si>
  <si>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</si>
  <si>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</si>
  <si>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</si>
  <si>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</si>
  <si>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</si>
  <si>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</si>
  <si>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</si>
  <si>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</si>
  <si>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</si>
  <si>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</si>
  <si>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</si>
  <si>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</si>
  <si>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</si>
  <si>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</si>
  <si>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</si>
  <si>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</si>
  <si>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</si>
  <si>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</si>
  <si>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</si>
  <si>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</si>
  <si>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</si>
  <si>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</si>
  <si>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</si>
  <si>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</si>
  <si>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</si>
  <si>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</si>
  <si>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</si>
  <si>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</si>
  <si>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</si>
  <si>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</si>
  <si>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</si>
  <si>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</si>
  <si>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</si>
  <si>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</si>
  <si>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</si>
  <si>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</si>
  <si>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</si>
  <si>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</si>
  <si>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</si>
  <si>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</si>
  <si>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</si>
  <si>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</si>
  <si>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</si>
  <si>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</si>
  <si>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</si>
  <si>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</si>
  <si>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</si>
  <si>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</si>
  <si>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</si>
  <si>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</si>
  <si>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</si>
  <si>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</si>
  <si>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</si>
  <si>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</si>
  <si>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</si>
  <si>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</si>
  <si>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</si>
  <si>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</si>
  <si>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</si>
  <si>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</si>
  <si>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</si>
  <si>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</si>
  <si>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</si>
  <si>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</si>
  <si>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</si>
  <si>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</si>
  <si>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</si>
  <si>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</si>
  <si>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</si>
  <si>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</si>
  <si>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</si>
  <si>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</si>
  <si>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</si>
  <si>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</si>
  <si>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</si>
  <si>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</si>
  <si>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Income Statement</t>
  </si>
  <si>
    <t>Revenue</t>
  </si>
  <si>
    <t>COGS</t>
  </si>
  <si>
    <t>Gross Profit</t>
  </si>
  <si>
    <t>Sales, General and Admin.</t>
  </si>
  <si>
    <t>Other Operating Expenses</t>
  </si>
  <si>
    <t>Research &amp; Development</t>
  </si>
  <si>
    <t>Operating Income/EBIT</t>
  </si>
  <si>
    <t>Total Operating Expenses</t>
  </si>
  <si>
    <t>Historical</t>
  </si>
  <si>
    <t>Ticket Symbol</t>
  </si>
  <si>
    <t>Operating Profit</t>
  </si>
  <si>
    <t>Gross Margin</t>
  </si>
  <si>
    <t>Operating Margin</t>
  </si>
  <si>
    <t>Operating Statistics</t>
  </si>
  <si>
    <t>Forecast</t>
  </si>
  <si>
    <t>Year 5</t>
  </si>
  <si>
    <t>Year 6</t>
  </si>
  <si>
    <t>Assumptions</t>
  </si>
  <si>
    <t>Revenue Growth (%)</t>
  </si>
  <si>
    <t>Scenarios</t>
  </si>
  <si>
    <t>Strong Case</t>
  </si>
  <si>
    <t>Base Case</t>
  </si>
  <si>
    <t>Weak Case</t>
  </si>
  <si>
    <t>Company List</t>
  </si>
  <si>
    <t>Scenario</t>
  </si>
  <si>
    <t>Operating Scenarios - Sensitivity Analysis</t>
  </si>
  <si>
    <t>New York Stock Exchange Income Statements</t>
  </si>
  <si>
    <t>Cost of Goods and Services</t>
  </si>
  <si>
    <t>Cisco Systems Inc. Income Statement &amp; Forecast</t>
  </si>
  <si>
    <t>Total Revenue</t>
  </si>
  <si>
    <t>Company Name</t>
  </si>
  <si>
    <t>Walmart</t>
  </si>
  <si>
    <t>Top Ten Revenue Earners</t>
  </si>
  <si>
    <t>Apple</t>
  </si>
  <si>
    <t>Chevron</t>
  </si>
  <si>
    <t>General Motors</t>
  </si>
  <si>
    <t>McKesson</t>
  </si>
  <si>
    <t>Phillips 66</t>
  </si>
  <si>
    <t>CVS Health</t>
  </si>
  <si>
    <t>United Health</t>
  </si>
  <si>
    <t>Ford Motor Company</t>
  </si>
  <si>
    <t>Exxon</t>
  </si>
  <si>
    <t>Grand Total of Top 10 Earners</t>
  </si>
  <si>
    <t>Grand Total of Companies</t>
  </si>
  <si>
    <t>Percentage of Grand Total Revenue</t>
  </si>
  <si>
    <t>Healthcare</t>
  </si>
  <si>
    <t>Data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</si>
  <si>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</si>
  <si>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</si>
  <si>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</si>
  <si>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</si>
  <si>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</si>
  <si>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</si>
  <si>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</si>
  <si>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</si>
  <si>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</si>
  <si>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</si>
  <si>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</si>
  <si>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</si>
  <si>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</si>
  <si>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Histograms</t>
  </si>
  <si>
    <t>Box and Whisker Plot</t>
  </si>
  <si>
    <t>Exxon, Chevron, Phillips 66 - Revenue</t>
  </si>
  <si>
    <t>Computer Hardware (GICS Sub Industry)</t>
  </si>
  <si>
    <t>Descriptive Statistics</t>
  </si>
  <si>
    <t>Total</t>
  </si>
  <si>
    <t>Information Technology (GICS Sector)</t>
  </si>
  <si>
    <t>Total Revenue per Ticker Symbol</t>
  </si>
  <si>
    <t>Comparative Means Table</t>
  </si>
  <si>
    <t>Interquartile Range</t>
  </si>
  <si>
    <t>MAX</t>
  </si>
  <si>
    <t>3rd QTL</t>
  </si>
  <si>
    <t>2nd QTL</t>
  </si>
  <si>
    <t>1st QTL</t>
  </si>
  <si>
    <t>MIN</t>
  </si>
  <si>
    <t>IT</t>
  </si>
  <si>
    <t>IQT Range</t>
  </si>
  <si>
    <t>Computer Hardware Sub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</si>
</sst>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.00"/>
    <numFmt numFmtId="165" formatCode="_([$$-409]* #,##0.00_);_([$$-409]* \(#,##0.00\);_([$$-409]* &quot;-&quot;??_);_(@_)"/>
    <numFmt numFmtId="166" formatCode="&quot;$&quot;#,##0"/>
    <numFmt numFmtId="167" formatCode="_([$$-409]* #,##0_);_([$$-409]* \(#,##0\);_([$$-409]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18" xfId="0" applyBorder="1"/>
    <xf numFmtId="0" fontId="0" fillId="0" borderId="0" xfId="0" applyBorder="1"/>
    <xf numFmtId="0" fontId="16" fillId="0" borderId="0" xfId="0" applyFont="1" applyBorder="1"/>
    <xf numFmtId="0" fontId="0" fillId="0" borderId="20" xfId="0" applyBorder="1"/>
    <xf numFmtId="165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28" xfId="0" applyFont="1" applyBorder="1" applyProtection="1"/>
    <xf numFmtId="0" fontId="20" fillId="33" borderId="14" xfId="0" applyFont="1" applyFill="1" applyBorder="1"/>
    <xf numFmtId="0" fontId="21" fillId="0" borderId="0" xfId="0" applyFont="1"/>
    <xf numFmtId="165" fontId="21" fillId="0" borderId="0" xfId="0" applyNumberFormat="1" applyFont="1"/>
    <xf numFmtId="0" fontId="21" fillId="39" borderId="16" xfId="0" applyFont="1" applyFill="1" applyBorder="1"/>
    <xf numFmtId="0" fontId="21" fillId="39" borderId="10" xfId="0" applyFont="1" applyFill="1" applyBorder="1"/>
    <xf numFmtId="0" fontId="21" fillId="39" borderId="17" xfId="0" applyFont="1" applyFill="1" applyBorder="1"/>
    <xf numFmtId="0" fontId="21" fillId="39" borderId="18" xfId="0" applyFont="1" applyFill="1" applyBorder="1"/>
    <xf numFmtId="0" fontId="21" fillId="39" borderId="0" xfId="0" applyFont="1" applyFill="1" applyBorder="1"/>
    <xf numFmtId="0" fontId="21" fillId="39" borderId="20" xfId="0" applyFont="1" applyFill="1" applyBorder="1"/>
    <xf numFmtId="165" fontId="20" fillId="0" borderId="0" xfId="0" applyNumberFormat="1" applyFont="1" applyBorder="1" applyAlignment="1">
      <alignment horizontal="center"/>
    </xf>
    <xf numFmtId="165" fontId="20" fillId="0" borderId="20" xfId="0" applyNumberFormat="1" applyFont="1" applyBorder="1" applyAlignment="1">
      <alignment horizontal="center"/>
    </xf>
    <xf numFmtId="165" fontId="20" fillId="0" borderId="0" xfId="0" applyNumberFormat="1" applyFont="1" applyFill="1" applyBorder="1" applyAlignment="1">
      <alignment horizontal="center"/>
    </xf>
    <xf numFmtId="165" fontId="20" fillId="0" borderId="20" xfId="0" applyNumberFormat="1" applyFont="1" applyFill="1" applyBorder="1" applyAlignment="1">
      <alignment horizontal="center"/>
    </xf>
    <xf numFmtId="0" fontId="20" fillId="39" borderId="18" xfId="0" applyFont="1" applyFill="1" applyBorder="1"/>
    <xf numFmtId="0" fontId="20" fillId="39" borderId="0" xfId="0" applyFont="1" applyFill="1" applyBorder="1"/>
    <xf numFmtId="0" fontId="20" fillId="39" borderId="20" xfId="0" applyFont="1" applyFill="1" applyBorder="1"/>
    <xf numFmtId="0" fontId="21" fillId="39" borderId="18" xfId="0" applyFont="1" applyFill="1" applyBorder="1" applyAlignment="1">
      <alignment horizontal="left" indent="1"/>
    </xf>
    <xf numFmtId="0" fontId="21" fillId="0" borderId="18" xfId="0" applyFont="1" applyBorder="1"/>
    <xf numFmtId="0" fontId="21" fillId="0" borderId="20" xfId="0" applyFont="1" applyBorder="1"/>
    <xf numFmtId="0" fontId="20" fillId="39" borderId="18" xfId="0" applyFont="1" applyFill="1" applyBorder="1" applyAlignment="1">
      <alignment horizontal="left"/>
    </xf>
    <xf numFmtId="0" fontId="20" fillId="36" borderId="21" xfId="0" applyFont="1" applyFill="1" applyBorder="1"/>
    <xf numFmtId="0" fontId="20" fillId="36" borderId="22" xfId="0" applyFont="1" applyFill="1" applyBorder="1"/>
    <xf numFmtId="0" fontId="20" fillId="0" borderId="13" xfId="0" applyFont="1" applyBorder="1"/>
    <xf numFmtId="0" fontId="20" fillId="38" borderId="12" xfId="0" applyFont="1" applyFill="1" applyBorder="1"/>
    <xf numFmtId="9" fontId="21" fillId="0" borderId="0" xfId="42" applyFont="1" applyBorder="1"/>
    <xf numFmtId="9" fontId="21" fillId="0" borderId="18" xfId="42" applyFont="1" applyBorder="1"/>
    <xf numFmtId="9" fontId="21" fillId="0" borderId="20" xfId="42" applyFont="1" applyBorder="1"/>
    <xf numFmtId="2" fontId="21" fillId="0" borderId="18" xfId="0" applyNumberFormat="1" applyFont="1" applyBorder="1"/>
    <xf numFmtId="2" fontId="21" fillId="0" borderId="0" xfId="0" applyNumberFormat="1" applyFont="1" applyBorder="1"/>
    <xf numFmtId="2" fontId="21" fillId="0" borderId="20" xfId="0" applyNumberFormat="1" applyFont="1" applyBorder="1"/>
    <xf numFmtId="2" fontId="21" fillId="0" borderId="21" xfId="0" applyNumberFormat="1" applyFont="1" applyBorder="1"/>
    <xf numFmtId="2" fontId="21" fillId="0" borderId="22" xfId="0" applyNumberFormat="1" applyFont="1" applyBorder="1"/>
    <xf numFmtId="2" fontId="21" fillId="0" borderId="23" xfId="0" applyNumberFormat="1" applyFont="1" applyBorder="1"/>
    <xf numFmtId="9" fontId="21" fillId="0" borderId="21" xfId="42" applyFont="1" applyBorder="1"/>
    <xf numFmtId="9" fontId="21" fillId="0" borderId="23" xfId="42" applyFont="1" applyBorder="1"/>
    <xf numFmtId="0" fontId="21" fillId="0" borderId="0" xfId="0" applyFont="1" applyBorder="1"/>
    <xf numFmtId="0" fontId="20" fillId="37" borderId="26" xfId="0" applyFont="1" applyFill="1" applyBorder="1"/>
    <xf numFmtId="0" fontId="21" fillId="37" borderId="25" xfId="0" applyFont="1" applyFill="1" applyBorder="1"/>
    <xf numFmtId="0" fontId="21" fillId="37" borderId="27" xfId="0" applyFont="1" applyFill="1" applyBorder="1"/>
    <xf numFmtId="9" fontId="23" fillId="0" borderId="0" xfId="42" applyFont="1" applyBorder="1"/>
    <xf numFmtId="9" fontId="23" fillId="0" borderId="20" xfId="42" applyFont="1" applyBorder="1"/>
    <xf numFmtId="0" fontId="20" fillId="37" borderId="26" xfId="0" applyFont="1" applyFill="1" applyBorder="1" applyAlignment="1">
      <alignment horizontal="left"/>
    </xf>
    <xf numFmtId="0" fontId="23" fillId="37" borderId="25" xfId="0" applyFont="1" applyFill="1" applyBorder="1"/>
    <xf numFmtId="0" fontId="23" fillId="37" borderId="27" xfId="0" applyFont="1" applyFill="1" applyBorder="1"/>
    <xf numFmtId="0" fontId="21" fillId="0" borderId="0" xfId="0" applyFont="1" applyFill="1" applyBorder="1"/>
    <xf numFmtId="0" fontId="23" fillId="0" borderId="0" xfId="0" applyFont="1" applyFill="1" applyBorder="1"/>
    <xf numFmtId="0" fontId="23" fillId="0" borderId="20" xfId="0" applyFont="1" applyBorder="1"/>
    <xf numFmtId="0" fontId="21" fillId="0" borderId="22" xfId="0" applyFont="1" applyBorder="1"/>
    <xf numFmtId="0" fontId="23" fillId="0" borderId="22" xfId="0" applyFont="1" applyBorder="1"/>
    <xf numFmtId="0" fontId="23" fillId="0" borderId="23" xfId="0" applyFont="1" applyBorder="1"/>
    <xf numFmtId="0" fontId="27" fillId="0" borderId="28" xfId="0" applyFont="1" applyBorder="1"/>
    <xf numFmtId="0" fontId="27" fillId="33" borderId="14" xfId="0" applyFont="1" applyFill="1" applyBorder="1"/>
    <xf numFmtId="0" fontId="28" fillId="0" borderId="0" xfId="0" applyFont="1"/>
    <xf numFmtId="0" fontId="28" fillId="39" borderId="18" xfId="0" applyFont="1" applyFill="1" applyBorder="1"/>
    <xf numFmtId="0" fontId="28" fillId="39" borderId="0" xfId="0" applyFont="1" applyFill="1" applyBorder="1"/>
    <xf numFmtId="0" fontId="28" fillId="39" borderId="20" xfId="0" applyFont="1" applyFill="1" applyBorder="1"/>
    <xf numFmtId="0" fontId="28" fillId="39" borderId="15" xfId="0" applyFont="1" applyFill="1" applyBorder="1" applyAlignment="1">
      <alignment horizontal="left" indent="1"/>
    </xf>
    <xf numFmtId="0" fontId="28" fillId="39" borderId="15" xfId="0" applyFont="1" applyFill="1" applyBorder="1"/>
    <xf numFmtId="0" fontId="28" fillId="39" borderId="16" xfId="0" applyFont="1" applyFill="1" applyBorder="1"/>
    <xf numFmtId="0" fontId="28" fillId="39" borderId="10" xfId="0" applyFont="1" applyFill="1" applyBorder="1"/>
    <xf numFmtId="0" fontId="28" fillId="39" borderId="17" xfId="0" applyFont="1" applyFill="1" applyBorder="1"/>
    <xf numFmtId="166" fontId="0" fillId="0" borderId="0" xfId="0" applyNumberFormat="1" applyAlignment="1">
      <alignment horizontal="center"/>
    </xf>
    <xf numFmtId="166" fontId="28" fillId="0" borderId="0" xfId="0" applyNumberFormat="1" applyFont="1"/>
    <xf numFmtId="166" fontId="27" fillId="0" borderId="19" xfId="0" applyNumberFormat="1" applyFont="1" applyBorder="1" applyAlignment="1">
      <alignment horizontal="center"/>
    </xf>
    <xf numFmtId="166" fontId="27" fillId="0" borderId="15" xfId="0" applyNumberFormat="1" applyFont="1" applyBorder="1" applyAlignment="1">
      <alignment horizontal="center"/>
    </xf>
    <xf numFmtId="166" fontId="30" fillId="0" borderId="15" xfId="0" applyNumberFormat="1" applyFont="1" applyBorder="1"/>
    <xf numFmtId="166" fontId="31" fillId="0" borderId="15" xfId="0" applyNumberFormat="1" applyFont="1" applyBorder="1"/>
    <xf numFmtId="166" fontId="32" fillId="0" borderId="15" xfId="0" applyNumberFormat="1" applyFont="1" applyBorder="1"/>
    <xf numFmtId="166" fontId="28" fillId="0" borderId="15" xfId="0" applyNumberFormat="1" applyFont="1" applyBorder="1"/>
    <xf numFmtId="166" fontId="29" fillId="36" borderId="15" xfId="0" applyNumberFormat="1" applyFont="1" applyFill="1" applyBorder="1"/>
    <xf numFmtId="166" fontId="0" fillId="0" borderId="0" xfId="0" applyNumberFormat="1"/>
    <xf numFmtId="0" fontId="21" fillId="39" borderId="31" xfId="0" applyFont="1" applyFill="1" applyBorder="1" applyAlignment="1">
      <alignment horizontal="left" indent="1"/>
    </xf>
    <xf numFmtId="0" fontId="21" fillId="39" borderId="30" xfId="0" applyFont="1" applyFill="1" applyBorder="1" applyAlignment="1">
      <alignment horizontal="left" indent="1"/>
    </xf>
    <xf numFmtId="0" fontId="21" fillId="39" borderId="32" xfId="0" applyFont="1" applyFill="1" applyBorder="1" applyAlignment="1">
      <alignment horizontal="left" indent="1"/>
    </xf>
    <xf numFmtId="0" fontId="16" fillId="35" borderId="15" xfId="0" applyFont="1" applyFill="1" applyBorder="1"/>
    <xf numFmtId="6" fontId="0" fillId="0" borderId="18" xfId="0" applyNumberFormat="1" applyBorder="1"/>
    <xf numFmtId="0" fontId="16" fillId="0" borderId="0" xfId="0" applyFont="1"/>
    <xf numFmtId="0" fontId="16" fillId="0" borderId="20" xfId="0" applyFont="1" applyBorder="1"/>
    <xf numFmtId="0" fontId="16" fillId="0" borderId="18" xfId="0" applyFont="1" applyBorder="1"/>
    <xf numFmtId="0" fontId="0" fillId="0" borderId="15" xfId="0" applyBorder="1" applyAlignment="1">
      <alignment horizontal="left"/>
    </xf>
    <xf numFmtId="0" fontId="0" fillId="0" borderId="15" xfId="0" applyBorder="1"/>
    <xf numFmtId="0" fontId="16" fillId="0" borderId="15" xfId="0" applyFont="1" applyFill="1" applyBorder="1" applyAlignment="1">
      <alignment horizontal="left"/>
    </xf>
    <xf numFmtId="0" fontId="16" fillId="0" borderId="15" xfId="0" applyFont="1" applyBorder="1"/>
    <xf numFmtId="166" fontId="0" fillId="39" borderId="15" xfId="0" applyNumberFormat="1" applyFill="1" applyBorder="1"/>
    <xf numFmtId="166" fontId="16" fillId="39" borderId="17" xfId="0" applyNumberFormat="1" applyFont="1" applyFill="1" applyBorder="1"/>
    <xf numFmtId="0" fontId="16" fillId="0" borderId="17" xfId="0" applyFont="1" applyBorder="1"/>
    <xf numFmtId="166" fontId="16" fillId="39" borderId="15" xfId="0" applyNumberFormat="1" applyFont="1" applyFill="1" applyBorder="1"/>
    <xf numFmtId="0" fontId="16" fillId="0" borderId="15" xfId="0" applyFont="1" applyFill="1" applyBorder="1"/>
    <xf numFmtId="0" fontId="0" fillId="0" borderId="0" xfId="0" applyFill="1" applyBorder="1" applyAlignment="1"/>
    <xf numFmtId="0" fontId="16" fillId="36" borderId="15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29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6" fontId="0" fillId="0" borderId="17" xfId="0" applyNumberFormat="1" applyBorder="1"/>
    <xf numFmtId="6" fontId="0" fillId="0" borderId="20" xfId="0" applyNumberFormat="1" applyBorder="1"/>
    <xf numFmtId="0" fontId="16" fillId="36" borderId="13" xfId="0" applyFont="1" applyFill="1" applyBorder="1"/>
    <xf numFmtId="0" fontId="16" fillId="36" borderId="13" xfId="0" applyFont="1" applyFill="1" applyBorder="1" applyAlignment="1">
      <alignment horizontal="left"/>
    </xf>
    <xf numFmtId="9" fontId="16" fillId="36" borderId="14" xfId="42" applyFont="1" applyFill="1" applyBorder="1"/>
    <xf numFmtId="0" fontId="16" fillId="0" borderId="29" xfId="0" applyFont="1" applyBorder="1"/>
    <xf numFmtId="0" fontId="16" fillId="0" borderId="16" xfId="0" applyFont="1" applyBorder="1"/>
    <xf numFmtId="0" fontId="16" fillId="0" borderId="29" xfId="0" applyFont="1" applyFill="1" applyBorder="1" applyAlignment="1">
      <alignment horizontal="left"/>
    </xf>
    <xf numFmtId="0" fontId="16" fillId="36" borderId="33" xfId="0" applyFont="1" applyFill="1" applyBorder="1"/>
    <xf numFmtId="6" fontId="0" fillId="0" borderId="29" xfId="0" applyNumberFormat="1" applyBorder="1"/>
    <xf numFmtId="6" fontId="0" fillId="0" borderId="30" xfId="0" applyNumberFormat="1" applyBorder="1"/>
    <xf numFmtId="6" fontId="0" fillId="0" borderId="32" xfId="0" applyNumberFormat="1" applyBorder="1"/>
    <xf numFmtId="0" fontId="0" fillId="35" borderId="29" xfId="0" applyFill="1" applyBorder="1"/>
    <xf numFmtId="0" fontId="0" fillId="0" borderId="30" xfId="0" applyBorder="1" applyAlignment="1">
      <alignment horizontal="left"/>
    </xf>
    <xf numFmtId="0" fontId="0" fillId="0" borderId="32" xfId="0" applyBorder="1" applyAlignment="1">
      <alignment horizontal="left"/>
    </xf>
    <xf numFmtId="1" fontId="0" fillId="0" borderId="0" xfId="0" applyNumberFormat="1"/>
    <xf numFmtId="0" fontId="0" fillId="0" borderId="18" xfId="0" applyBorder="1" applyAlignment="1">
      <alignment horizontal="left" indent="1"/>
    </xf>
    <xf numFmtId="164" fontId="0" fillId="0" borderId="0" xfId="0" applyNumberFormat="1" applyBorder="1"/>
    <xf numFmtId="0" fontId="0" fillId="0" borderId="21" xfId="0" applyBorder="1" applyAlignment="1">
      <alignment horizontal="left" indent="1"/>
    </xf>
    <xf numFmtId="166" fontId="0" fillId="0" borderId="0" xfId="0" applyNumberFormat="1" applyBorder="1"/>
    <xf numFmtId="166" fontId="0" fillId="0" borderId="20" xfId="0" applyNumberFormat="1" applyBorder="1"/>
    <xf numFmtId="166" fontId="0" fillId="0" borderId="23" xfId="0" applyNumberFormat="1" applyBorder="1"/>
    <xf numFmtId="1" fontId="0" fillId="0" borderId="0" xfId="0" applyNumberFormat="1" applyFill="1" applyBorder="1" applyAlignment="1"/>
    <xf numFmtId="166" fontId="16" fillId="39" borderId="15" xfId="0" applyNumberFormat="1" applyFont="1" applyFill="1" applyBorder="1" applyAlignment="1"/>
    <xf numFmtId="166" fontId="0" fillId="0" borderId="15" xfId="0" applyNumberFormat="1" applyBorder="1"/>
    <xf numFmtId="0" fontId="0" fillId="0" borderId="18" xfId="0" applyFill="1" applyBorder="1" applyAlignment="1"/>
    <xf numFmtId="1" fontId="0" fillId="0" borderId="20" xfId="0" applyNumberFormat="1" applyFill="1" applyBorder="1" applyAlignment="1"/>
    <xf numFmtId="0" fontId="0" fillId="0" borderId="21" xfId="0" applyFill="1" applyBorder="1" applyAlignment="1"/>
    <xf numFmtId="1" fontId="0" fillId="0" borderId="23" xfId="0" applyNumberFormat="1" applyFill="1" applyBorder="1" applyAlignment="1"/>
    <xf numFmtId="0" fontId="0" fillId="0" borderId="0" xfId="0" applyBorder="1" applyAlignment="1">
      <alignment horizontal="left" indent="1"/>
    </xf>
    <xf numFmtId="0" fontId="16" fillId="36" borderId="15" xfId="0" applyFont="1" applyFill="1" applyBorder="1"/>
    <xf numFmtId="0" fontId="0" fillId="0" borderId="16" xfId="0" applyBorder="1" applyAlignment="1">
      <alignment horizontal="left" indent="1"/>
    </xf>
    <xf numFmtId="0" fontId="16" fillId="36" borderId="19" xfId="0" applyFont="1" applyFill="1" applyBorder="1" applyAlignment="1">
      <alignment horizontal="center"/>
    </xf>
    <xf numFmtId="0" fontId="0" fillId="0" borderId="20" xfId="0" applyNumberFormat="1" applyFill="1" applyBorder="1" applyAlignment="1"/>
    <xf numFmtId="6" fontId="0" fillId="0" borderId="0" xfId="0" applyNumberFormat="1" applyBorder="1"/>
    <xf numFmtId="166" fontId="0" fillId="0" borderId="15" xfId="0" applyNumberFormat="1" applyFill="1" applyBorder="1"/>
    <xf numFmtId="164" fontId="16" fillId="39" borderId="15" xfId="0" applyNumberFormat="1" applyFont="1" applyFill="1" applyBorder="1" applyAlignment="1"/>
    <xf numFmtId="164" fontId="16" fillId="0" borderId="0" xfId="0" applyNumberFormat="1" applyFont="1" applyFill="1" applyBorder="1" applyAlignment="1"/>
    <xf numFmtId="6" fontId="16" fillId="40" borderId="24" xfId="0" applyNumberFormat="1" applyFont="1" applyFill="1" applyBorder="1"/>
    <xf numFmtId="0" fontId="16" fillId="40" borderId="24" xfId="0" applyFont="1" applyFill="1" applyBorder="1"/>
    <xf numFmtId="6" fontId="16" fillId="40" borderId="19" xfId="0" applyNumberFormat="1" applyFont="1" applyFill="1" applyBorder="1"/>
    <xf numFmtId="166" fontId="0" fillId="0" borderId="20" xfId="0" applyNumberFormat="1" applyFill="1" applyBorder="1" applyAlignment="1"/>
    <xf numFmtId="166" fontId="0" fillId="0" borderId="17" xfId="0" applyNumberFormat="1" applyBorder="1"/>
    <xf numFmtId="166" fontId="16" fillId="39" borderId="29" xfId="0" applyNumberFormat="1" applyFont="1" applyFill="1" applyBorder="1"/>
    <xf numFmtId="167" fontId="22" fillId="0" borderId="16" xfId="0" applyNumberFormat="1" applyFont="1" applyBorder="1"/>
    <xf numFmtId="167" fontId="22" fillId="0" borderId="10" xfId="0" applyNumberFormat="1" applyFont="1" applyBorder="1"/>
    <xf numFmtId="167" fontId="22" fillId="0" borderId="17" xfId="0" applyNumberFormat="1" applyFont="1" applyBorder="1"/>
    <xf numFmtId="167" fontId="20" fillId="0" borderId="16" xfId="0" applyNumberFormat="1" applyFont="1" applyBorder="1"/>
    <xf numFmtId="167" fontId="20" fillId="0" borderId="17" xfId="0" applyNumberFormat="1" applyFont="1" applyBorder="1"/>
    <xf numFmtId="167" fontId="23" fillId="0" borderId="18" xfId="0" applyNumberFormat="1" applyFont="1" applyBorder="1"/>
    <xf numFmtId="167" fontId="23" fillId="0" borderId="0" xfId="0" applyNumberFormat="1" applyFont="1" applyBorder="1"/>
    <xf numFmtId="167" fontId="23" fillId="0" borderId="20" xfId="0" applyNumberFormat="1" applyFont="1" applyBorder="1"/>
    <xf numFmtId="167" fontId="21" fillId="0" borderId="18" xfId="0" applyNumberFormat="1" applyFont="1" applyBorder="1"/>
    <xf numFmtId="167" fontId="21" fillId="0" borderId="20" xfId="0" applyNumberFormat="1" applyFont="1" applyBorder="1"/>
    <xf numFmtId="167" fontId="24" fillId="0" borderId="18" xfId="0" applyNumberFormat="1" applyFont="1" applyBorder="1"/>
    <xf numFmtId="167" fontId="24" fillId="0" borderId="0" xfId="0" applyNumberFormat="1" applyFont="1" applyBorder="1"/>
    <xf numFmtId="167" fontId="24" fillId="0" borderId="20" xfId="0" applyNumberFormat="1" applyFont="1" applyBorder="1"/>
    <xf numFmtId="167" fontId="20" fillId="0" borderId="18" xfId="0" applyNumberFormat="1" applyFont="1" applyBorder="1"/>
    <xf numFmtId="167" fontId="20" fillId="0" borderId="20" xfId="0" applyNumberFormat="1" applyFont="1" applyBorder="1"/>
    <xf numFmtId="167" fontId="24" fillId="0" borderId="21" xfId="0" applyNumberFormat="1" applyFont="1" applyBorder="1"/>
    <xf numFmtId="167" fontId="24" fillId="0" borderId="22" xfId="0" applyNumberFormat="1" applyFont="1" applyBorder="1"/>
    <xf numFmtId="167" fontId="24" fillId="0" borderId="23" xfId="0" applyNumberFormat="1" applyFont="1" applyBorder="1"/>
    <xf numFmtId="167" fontId="26" fillId="36" borderId="22" xfId="0" applyNumberFormat="1" applyFont="1" applyFill="1" applyBorder="1"/>
    <xf numFmtId="167" fontId="26" fillId="36" borderId="23" xfId="0" applyNumberFormat="1" applyFont="1" applyFill="1" applyBorder="1"/>
    <xf numFmtId="166" fontId="16" fillId="36" borderId="15" xfId="0" applyNumberFormat="1" applyFont="1" applyFill="1" applyBorder="1"/>
    <xf numFmtId="166" fontId="16" fillId="36" borderId="15" xfId="0" applyNumberFormat="1" applyFont="1" applyFill="1" applyBorder="1" applyAlignment="1">
      <alignment horizontal="center"/>
    </xf>
    <xf numFmtId="166" fontId="0" fillId="0" borderId="30" xfId="0" applyNumberFormat="1" applyBorder="1"/>
    <xf numFmtId="166" fontId="0" fillId="0" borderId="32" xfId="0" applyNumberFormat="1" applyBorder="1"/>
    <xf numFmtId="0" fontId="16" fillId="40" borderId="19" xfId="0" applyFont="1" applyFill="1" applyBorder="1"/>
    <xf numFmtId="0" fontId="0" fillId="0" borderId="24" xfId="0" applyFill="1" applyBorder="1" applyAlignment="1"/>
    <xf numFmtId="1" fontId="0" fillId="0" borderId="19" xfId="0" applyNumberFormat="1" applyFill="1" applyBorder="1" applyAlignment="1"/>
    <xf numFmtId="0" fontId="0" fillId="0" borderId="15" xfId="0" applyBorder="1"/>
    <xf numFmtId="0" fontId="16" fillId="0" borderId="0" xfId="0" applyFont="1" applyFill="1" applyAlignment="1">
      <alignment horizontal="center"/>
    </xf>
    <xf numFmtId="166" fontId="0" fillId="0" borderId="15" xfId="0" applyNumberFormat="1" applyFill="1" applyBorder="1" applyAlignment="1"/>
    <xf numFmtId="166" fontId="0" fillId="0" borderId="29" xfId="0" applyNumberFormat="1" applyFill="1" applyBorder="1" applyAlignment="1"/>
    <xf numFmtId="166" fontId="0" fillId="0" borderId="17" xfId="0" applyNumberFormat="1" applyFill="1" applyBorder="1" applyAlignment="1"/>
    <xf numFmtId="0" fontId="16" fillId="40" borderId="28" xfId="0" applyFont="1" applyFill="1" applyBorder="1"/>
    <xf numFmtId="166" fontId="16" fillId="40" borderId="34" xfId="0" applyNumberFormat="1" applyFont="1" applyFill="1" applyBorder="1"/>
    <xf numFmtId="166" fontId="16" fillId="40" borderId="35" xfId="0" applyNumberFormat="1" applyFont="1" applyFill="1" applyBorder="1"/>
    <xf numFmtId="0" fontId="0" fillId="0" borderId="15" xfId="0" applyFill="1" applyBorder="1" applyAlignment="1"/>
    <xf numFmtId="164" fontId="0" fillId="0" borderId="15" xfId="0" applyNumberFormat="1" applyFill="1" applyBorder="1" applyAlignment="1"/>
    <xf numFmtId="0" fontId="0" fillId="0" borderId="15" xfId="0" applyNumberFormat="1" applyFill="1" applyBorder="1" applyAlignment="1"/>
    <xf numFmtId="0" fontId="16" fillId="35" borderId="15" xfId="0" applyFont="1" applyFill="1" applyBorder="1" applyAlignment="1">
      <alignment horizontal="center"/>
    </xf>
    <xf numFmtId="0" fontId="16" fillId="36" borderId="24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7" xfId="0" applyFont="1" applyFill="1" applyBorder="1" applyAlignment="1">
      <alignment horizontal="center"/>
    </xf>
    <xf numFmtId="0" fontId="16" fillId="41" borderId="24" xfId="0" applyFont="1" applyFill="1" applyBorder="1" applyAlignment="1">
      <alignment horizontal="center"/>
    </xf>
    <xf numFmtId="0" fontId="16" fillId="41" borderId="19" xfId="0" applyFont="1" applyFill="1" applyBorder="1" applyAlignment="1">
      <alignment horizontal="center"/>
    </xf>
    <xf numFmtId="0" fontId="0" fillId="0" borderId="0" xfId="0" applyFill="1" applyBorder="1"/>
    <xf numFmtId="0" fontId="0" fillId="0" borderId="15" xfId="0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8" fillId="39" borderId="15" xfId="0" applyFont="1" applyFill="1" applyBorder="1" applyAlignment="1">
      <alignment horizontal="left" indent="1"/>
    </xf>
    <xf numFmtId="0" fontId="27" fillId="39" borderId="21" xfId="0" applyFont="1" applyFill="1" applyBorder="1"/>
    <xf numFmtId="0" fontId="27" fillId="39" borderId="22" xfId="0" applyFont="1" applyFill="1" applyBorder="1"/>
    <xf numFmtId="0" fontId="27" fillId="39" borderId="23" xfId="0" applyFont="1" applyFill="1" applyBorder="1"/>
    <xf numFmtId="0" fontId="27" fillId="39" borderId="24" xfId="0" applyFont="1" applyFill="1" applyBorder="1" applyAlignment="1">
      <alignment horizontal="left"/>
    </xf>
    <xf numFmtId="0" fontId="27" fillId="39" borderId="11" xfId="0" applyFont="1" applyFill="1" applyBorder="1" applyAlignment="1">
      <alignment horizontal="left"/>
    </xf>
    <xf numFmtId="0" fontId="27" fillId="39" borderId="19" xfId="0" applyFont="1" applyFill="1" applyBorder="1" applyAlignment="1">
      <alignment horizontal="left"/>
    </xf>
    <xf numFmtId="0" fontId="27" fillId="36" borderId="24" xfId="0" applyFont="1" applyFill="1" applyBorder="1"/>
    <xf numFmtId="0" fontId="27" fillId="36" borderId="11" xfId="0" applyFont="1" applyFill="1" applyBorder="1"/>
    <xf numFmtId="0" fontId="27" fillId="36" borderId="19" xfId="0" applyFont="1" applyFill="1" applyBorder="1"/>
    <xf numFmtId="0" fontId="34" fillId="0" borderId="0" xfId="0" applyFont="1" applyAlignment="1">
      <alignment horizontal="center"/>
    </xf>
    <xf numFmtId="0" fontId="33" fillId="39" borderId="15" xfId="0" applyFont="1" applyFill="1" applyBorder="1" applyAlignment="1">
      <alignment horizontal="left" indent="1"/>
    </xf>
    <xf numFmtId="0" fontId="29" fillId="34" borderId="29" xfId="0" applyFont="1" applyFill="1" applyBorder="1" applyAlignment="1">
      <alignment horizontal="left"/>
    </xf>
    <xf numFmtId="0" fontId="29" fillId="34" borderId="15" xfId="0" applyFont="1" applyFill="1" applyBorder="1" applyAlignment="1">
      <alignment horizontal="left"/>
    </xf>
    <xf numFmtId="166" fontId="27" fillId="0" borderId="19" xfId="0" applyNumberFormat="1" applyFont="1" applyBorder="1" applyAlignment="1">
      <alignment horizontal="left"/>
    </xf>
    <xf numFmtId="166" fontId="27" fillId="0" borderId="15" xfId="0" applyNumberFormat="1" applyFont="1" applyBorder="1" applyAlignment="1">
      <alignment horizontal="left"/>
    </xf>
    <xf numFmtId="0" fontId="21" fillId="39" borderId="18" xfId="0" applyFont="1" applyFill="1" applyBorder="1" applyAlignment="1">
      <alignment horizontal="left" indent="1"/>
    </xf>
    <xf numFmtId="0" fontId="21" fillId="39" borderId="0" xfId="0" applyFont="1" applyFill="1" applyBorder="1" applyAlignment="1">
      <alignment horizontal="left" indent="1"/>
    </xf>
    <xf numFmtId="0" fontId="21" fillId="39" borderId="20" xfId="0" applyFont="1" applyFill="1" applyBorder="1" applyAlignment="1">
      <alignment horizontal="left" indent="1"/>
    </xf>
    <xf numFmtId="0" fontId="19" fillId="34" borderId="16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7" xfId="0" applyFont="1" applyFill="1" applyBorder="1" applyAlignment="1">
      <alignment horizontal="left"/>
    </xf>
    <xf numFmtId="0" fontId="20" fillId="0" borderId="11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1" fillId="39" borderId="18" xfId="0" applyFont="1" applyFill="1" applyBorder="1"/>
    <xf numFmtId="0" fontId="21" fillId="39" borderId="0" xfId="0" applyFont="1" applyFill="1" applyBorder="1"/>
    <xf numFmtId="0" fontId="21" fillId="39" borderId="20" xfId="0" applyFont="1" applyFill="1" applyBorder="1"/>
    <xf numFmtId="0" fontId="21" fillId="39" borderId="21" xfId="0" applyFont="1" applyFill="1" applyBorder="1"/>
    <xf numFmtId="0" fontId="21" fillId="39" borderId="22" xfId="0" applyFont="1" applyFill="1" applyBorder="1"/>
    <xf numFmtId="0" fontId="21" fillId="39" borderId="23" xfId="0" applyFont="1" applyFill="1" applyBorder="1"/>
    <xf numFmtId="0" fontId="25" fillId="39" borderId="21" xfId="0" applyFont="1" applyFill="1" applyBorder="1" applyAlignment="1">
      <alignment horizontal="left" indent="1"/>
    </xf>
    <xf numFmtId="0" fontId="21" fillId="39" borderId="22" xfId="0" applyFont="1" applyFill="1" applyBorder="1" applyAlignment="1">
      <alignment horizontal="left" indent="1"/>
    </xf>
    <xf numFmtId="0" fontId="21" fillId="39" borderId="23" xfId="0" applyFont="1" applyFill="1" applyBorder="1" applyAlignment="1">
      <alignment horizontal="left" indent="1"/>
    </xf>
    <xf numFmtId="0" fontId="19" fillId="35" borderId="24" xfId="0" applyFont="1" applyFill="1" applyBorder="1" applyAlignment="1">
      <alignment horizontal="left"/>
    </xf>
    <xf numFmtId="0" fontId="19" fillId="35" borderId="11" xfId="0" applyFont="1" applyFill="1" applyBorder="1" applyAlignment="1">
      <alignment horizontal="left"/>
    </xf>
    <xf numFmtId="0" fontId="19" fillId="35" borderId="19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Statistics'!$T$3</c:f>
              <c:strCache>
                <c:ptCount val="1"/>
                <c:pt idx="0">
                  <c:v>Information Technology (GICS Sector)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'Summary Statistics'!$U$3:$V$3</c:f>
              <c:numCache>
                <c:formatCode>"$"#,##0.00</c:formatCode>
                <c:ptCount val="2"/>
                <c:pt idx="1">
                  <c:v>62081224068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E-4421-BE10-399EBD784C54}"/>
            </c:ext>
          </c:extLst>
        </c:ser>
        <c:ser>
          <c:idx val="1"/>
          <c:order val="1"/>
          <c:tx>
            <c:strRef>
              <c:f>'Summary Statistics'!$T$4</c:f>
              <c:strCache>
                <c:ptCount val="1"/>
                <c:pt idx="0">
                  <c:v>Computer Hardware (GICS Sub Industry)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'Summary Statistics'!$U$4:$V$4</c:f>
              <c:numCache>
                <c:formatCode>"$"#,##0.00</c:formatCode>
                <c:ptCount val="2"/>
                <c:pt idx="1">
                  <c:v>535854500000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E-4421-BE10-399EBD784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162184"/>
        <c:axId val="871163824"/>
      </c:barChart>
      <c:catAx>
        <c:axId val="871162184"/>
        <c:scaling>
          <c:orientation val="minMax"/>
        </c:scaling>
        <c:delete val="1"/>
        <c:axPos val="b"/>
        <c:majorTickMark val="none"/>
        <c:minorTickMark val="none"/>
        <c:tickLblPos val="nextTo"/>
        <c:crossAx val="871163824"/>
        <c:crosses val="autoZero"/>
        <c:auto val="1"/>
        <c:lblAlgn val="ctr"/>
        <c:lblOffset val="100"/>
        <c:noMultiLvlLbl val="0"/>
      </c:catAx>
      <c:valAx>
        <c:axId val="8711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in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62184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rgbClr val="0070C0"/>
                </a:solidFill>
              </a:rPr>
              <a:t>Top Ten Revenue Earners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Ten'!$C$4:$C$13</c:f>
              <c:strCache>
                <c:ptCount val="10"/>
                <c:pt idx="0">
                  <c:v>Walmart</c:v>
                </c:pt>
                <c:pt idx="1">
                  <c:v>Exxon</c:v>
                </c:pt>
                <c:pt idx="2">
                  <c:v>Apple</c:v>
                </c:pt>
                <c:pt idx="3">
                  <c:v>Chevron</c:v>
                </c:pt>
                <c:pt idx="4">
                  <c:v>General Motors</c:v>
                </c:pt>
                <c:pt idx="5">
                  <c:v>McKesson</c:v>
                </c:pt>
                <c:pt idx="6">
                  <c:v>Phillips 66</c:v>
                </c:pt>
                <c:pt idx="7">
                  <c:v>CVS Health</c:v>
                </c:pt>
                <c:pt idx="8">
                  <c:v>United Health</c:v>
                </c:pt>
                <c:pt idx="9">
                  <c:v>Ford Motor Company</c:v>
                </c:pt>
              </c:strCache>
            </c:strRef>
          </c:cat>
          <c:val>
            <c:numRef>
              <c:f>'Top Ten'!$D$4:$D$13</c:f>
              <c:numCache>
                <c:formatCode>"$"#,##0</c:formatCode>
                <c:ptCount val="10"/>
                <c:pt idx="0">
                  <c:v>1912726000000</c:v>
                </c:pt>
                <c:pt idx="1">
                  <c:v>1525938000000</c:v>
                </c:pt>
                <c:pt idx="2">
                  <c:v>803059000000</c:v>
                </c:pt>
                <c:pt idx="3">
                  <c:v>781165000000</c:v>
                </c:pt>
                <c:pt idx="4">
                  <c:v>630092000000</c:v>
                </c:pt>
                <c:pt idx="5">
                  <c:v>629517000000</c:v>
                </c:pt>
                <c:pt idx="6">
                  <c:v>611073000000</c:v>
                </c:pt>
                <c:pt idx="7">
                  <c:v>596944000000</c:v>
                </c:pt>
                <c:pt idx="8">
                  <c:v>594910000000</c:v>
                </c:pt>
                <c:pt idx="9">
                  <c:v>592352000000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1-4B9B-BE93-B0128F949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521288"/>
        <c:axId val="880521616"/>
      </c:barChart>
      <c:catAx>
        <c:axId val="880521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21616"/>
        <c:crosses val="autoZero"/>
        <c:auto val="1"/>
        <c:lblAlgn val="ctr"/>
        <c:lblOffset val="100"/>
        <c:noMultiLvlLbl val="0"/>
      </c:catAx>
      <c:valAx>
        <c:axId val="880521616"/>
        <c:scaling>
          <c:orientation val="minMax"/>
          <c:max val="20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2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rgbClr val="0070C0"/>
                </a:solidFill>
              </a:rPr>
              <a:t>Total Revenue</a:t>
            </a:r>
          </a:p>
          <a:p>
            <a:pPr>
              <a:defRPr sz="2000" b="1">
                <a:solidFill>
                  <a:srgbClr val="0070C0"/>
                </a:solidFill>
              </a:defRPr>
            </a:pPr>
            <a:endParaRPr lang="en-US" sz="2000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'Dynamic P&amp;L Statement'!$E$8:$H$8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'Dynamic P&amp;L Statement'!$E$9:$H$9</c:f>
              <c:numCache>
                <c:formatCode>"$"#,##0</c:formatCode>
                <c:ptCount val="4"/>
                <c:pt idx="0">
                  <c:v>87959167000</c:v>
                </c:pt>
                <c:pt idx="1">
                  <c:v>119569127000</c:v>
                </c:pt>
                <c:pt idx="2">
                  <c:v>135961803000</c:v>
                </c:pt>
                <c:pt idx="3">
                  <c:v>146849686000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5-49E9-8C5A-C939DC1A9F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99120632"/>
        <c:axId val="1099122272"/>
      </c:barChart>
      <c:catAx>
        <c:axId val="1099120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  <a:p>
                <a:pPr>
                  <a:defRPr sz="1600"/>
                </a:pP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22272"/>
        <c:crosses val="autoZero"/>
        <c:auto val="1"/>
        <c:lblAlgn val="ctr"/>
        <c:lblOffset val="100"/>
        <c:noMultiLvlLbl val="0"/>
      </c:catAx>
      <c:valAx>
        <c:axId val="1099122272"/>
        <c:scaling>
          <c:orientation val="minMax"/>
          <c:min val="10000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Revenue</a:t>
                </a:r>
              </a:p>
              <a:p>
                <a:pPr>
                  <a:defRPr sz="1600"/>
                </a:pP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2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rgbClr val="0070C0"/>
                </a:solidFill>
              </a:rPr>
              <a:t>Actual Revenue </a:t>
            </a:r>
            <a:r>
              <a:rPr lang="en-US" sz="2400" b="1"/>
              <a:t>- </a:t>
            </a:r>
            <a:r>
              <a:rPr lang="en-US" sz="2400" b="1">
                <a:solidFill>
                  <a:srgbClr val="00B050"/>
                </a:solidFill>
              </a:rPr>
              <a:t>Forecast Revenue</a:t>
            </a:r>
          </a:p>
          <a:p>
            <a:pPr>
              <a:defRPr sz="2400" b="1"/>
            </a:pPr>
            <a:endParaRPr lang="en-US" sz="2400" b="1"/>
          </a:p>
          <a:p>
            <a:pPr>
              <a:defRPr sz="2400" b="1"/>
            </a:pP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542-4847-B203-A95D294B33C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542-4847-B203-A95D294B33C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542-4847-B203-A95D294B33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542-4847-B203-A95D294B33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542-4847-B203-A95D294B33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542-4847-B203-A95D294B33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'Cisco Forecasting Model'!$F$7:$K$7</c:f>
              <c:strCache>
                <c:ptCount val="6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  <c:pt idx="4">
                  <c:v> Year 5 </c:v>
                </c:pt>
                <c:pt idx="5">
                  <c:v> Year 6 </c:v>
                </c:pt>
              </c:strCache>
            </c:strRef>
          </c:cat>
          <c:val>
            <c:numRef>
              <c:f>'Cisco Forecasting Model'!$F$8:$K$8</c:f>
              <c:numCache>
                <c:formatCode>_([$$-409]* #,##0_);_([$$-409]* \(#,##0\);_([$$-409]* "-"??_);_(@_)</c:formatCode>
                <c:ptCount val="6"/>
                <c:pt idx="0">
                  <c:v>48607000000</c:v>
                </c:pt>
                <c:pt idx="1">
                  <c:v>47142000000</c:v>
                </c:pt>
                <c:pt idx="2">
                  <c:v>49161000000</c:v>
                </c:pt>
                <c:pt idx="3">
                  <c:v>49247000000</c:v>
                </c:pt>
                <c:pt idx="4">
                  <c:v>50724410000</c:v>
                </c:pt>
                <c:pt idx="5">
                  <c:v>52246142300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542-4847-B203-A95D294B33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12711960"/>
        <c:axId val="512710648"/>
      </c:barChart>
      <c:catAx>
        <c:axId val="512711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Year</a:t>
                </a:r>
              </a:p>
              <a:p>
                <a:pPr>
                  <a:defRPr sz="1800"/>
                </a:pP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0648"/>
        <c:crosses val="autoZero"/>
        <c:auto val="1"/>
        <c:lblAlgn val="ctr"/>
        <c:lblOffset val="100"/>
        <c:noMultiLvlLbl val="0"/>
      </c:catAx>
      <c:valAx>
        <c:axId val="51271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Revnue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Information Technology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Information Technology</a:t>
          </a:r>
        </a:p>
      </cx:txPr>
    </cx:title>
    <cx:plotArea>
      <cx:plotAreaRegion>
        <cx:series layoutId="clusteredColumn" uniqueId="{D5DEA4AB-BFAF-4A6C-A640-809E7A1804E4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Billions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Healthcare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Healthcare</a:t>
          </a:r>
        </a:p>
      </cx:txPr>
    </cx:title>
    <cx:plotArea>
      <cx:plotAreaRegion>
        <cx:series layoutId="clusteredColumn" uniqueId="{B11A6243-76B1-40E3-A33C-1BEF52513D48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in Billions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  <cx:spPr>
    <a:ln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</cx:chartData>
  <cx:chart>
    <cx:title pos="t" align="ctr" overlay="0">
      <cx:tx>
        <cx:txData>
          <cx:v>Distibution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Distibution Comparison</a:t>
          </a:r>
        </a:p>
      </cx:txPr>
    </cx:title>
    <cx:plotArea>
      <cx:plotAreaRegion>
        <cx:series layoutId="boxWhisker" uniqueId="{5F5CDC3C-1356-4C66-8EE3-78E32D89DA47}">
          <cx:tx>
            <cx:txData>
              <cx:f>_xlchart.v1.1</cx:f>
              <cx:v>Information Technology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9A0E0F0-ADEF-4D46-8796-450D51DA7080}">
          <cx:tx>
            <cx:txData>
              <cx:f>_xlchart.v1.3</cx:f>
              <cx:v>Healthcare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/>
          </a:pPr>
          <a:endParaRPr lang="en-US" sz="11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190499</xdr:rowOff>
    </xdr:from>
    <xdr:to>
      <xdr:col>9</xdr:col>
      <xdr:colOff>0</xdr:colOff>
      <xdr:row>54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41EAD61-2844-44D3-B172-029D748955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3619499"/>
              <a:ext cx="5676900" cy="6867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55</xdr:row>
      <xdr:rowOff>2</xdr:rowOff>
    </xdr:from>
    <xdr:to>
      <xdr:col>9</xdr:col>
      <xdr:colOff>0</xdr:colOff>
      <xdr:row>90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D1A07C6-5179-E60D-DC43-449722341B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10496552"/>
              <a:ext cx="5676900" cy="66674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2</xdr:row>
      <xdr:rowOff>1</xdr:rowOff>
    </xdr:from>
    <xdr:to>
      <xdr:col>18</xdr:col>
      <xdr:colOff>0</xdr:colOff>
      <xdr:row>26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380BFDA-3256-46C3-9A98-57FD92443C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0525" y="381001"/>
              <a:ext cx="62865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6</xdr:row>
      <xdr:rowOff>0</xdr:rowOff>
    </xdr:from>
    <xdr:to>
      <xdr:col>22</xdr:col>
      <xdr:colOff>0</xdr:colOff>
      <xdr:row>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8CA03F-CFDA-C121-477C-82F3A63AC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185736</xdr:rowOff>
    </xdr:from>
    <xdr:to>
      <xdr:col>20</xdr:col>
      <xdr:colOff>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E5F0F-910E-A204-433B-A67DE05F2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409574</xdr:colOff>
      <xdr:row>0</xdr:row>
      <xdr:rowOff>676275</xdr:rowOff>
    </xdr:from>
    <xdr:to>
      <xdr:col>19</xdr:col>
      <xdr:colOff>323850</xdr:colOff>
      <xdr:row>16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C65A5F-9983-BCF9-2204-C0C9051CC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470646</xdr:colOff>
      <xdr:row>3</xdr:row>
      <xdr:rowOff>190499</xdr:rowOff>
    </xdr:from>
    <xdr:to>
      <xdr:col>27</xdr:col>
      <xdr:colOff>47623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01BB4-709B-472C-A53F-0D5E1ACC9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ney S. Robinson" refreshedDate="45033.364334375001" createdVersion="8" refreshedVersion="8" minRefreshableVersion="3" recordCount="1710" xr:uid="{00C78614-08B7-47A1-BF2F-215CB5376435}">
  <cacheSource type="worksheet">
    <worksheetSource ref="B1:B1711" sheet="NYSE Data 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349CCF-B245-4448-82DC-CD8FCBA7AC7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433" firstHeaderRow="1" firstDataRow="1" firstDataCol="1"/>
  <pivotFields count="1">
    <pivotField axis="axisRow" showAll="0" sortType="ascending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3">
    <format dxfId="12">
      <pivotArea field="0" type="button" dataOnly="0" labelOnly="1" outline="0" axis="axisRow" fieldPosition="0"/>
    </format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5"/>
  <sheetViews>
    <sheetView workbookViewId="0">
      <selection activeCell="G5" sqref="G5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8" bestFit="1" customWidth="1"/>
    <col min="4" max="4" width="15.7109375" bestFit="1" customWidth="1"/>
    <col min="5" max="5" width="22.7109375" bestFit="1" customWidth="1"/>
    <col min="6" max="6" width="20.85546875" bestFit="1" customWidth="1"/>
    <col min="7" max="7" width="27.85546875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style="9" bestFit="1" customWidth="1"/>
    <col min="12" max="12" width="21.7109375" style="6" customWidth="1"/>
    <col min="13" max="13" width="19.7109375" customWidth="1"/>
    <col min="14" max="14" width="19" customWidth="1"/>
    <col min="15" max="15" width="16.5703125" bestFit="1" customWidth="1"/>
  </cols>
  <sheetData>
    <row r="1" spans="1:15" x14ac:dyDescent="0.25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2" t="s">
        <v>9</v>
      </c>
      <c r="L1" s="93" t="s">
        <v>580</v>
      </c>
      <c r="M1" s="91" t="s">
        <v>588</v>
      </c>
      <c r="N1" s="91" t="s">
        <v>589</v>
      </c>
      <c r="O1" s="91" t="s">
        <v>590</v>
      </c>
    </row>
    <row r="2" spans="1:15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4">
        <v>0</v>
      </c>
      <c r="I2" s="2">
        <v>845000000</v>
      </c>
      <c r="J2" t="s">
        <v>12</v>
      </c>
      <c r="K2" s="9" t="s">
        <v>13</v>
      </c>
      <c r="L2" s="90">
        <f t="shared" ref="L2:L65" si="0">E2-F2</f>
        <v>14356000000</v>
      </c>
      <c r="M2" s="2">
        <f t="shared" ref="M2:M65" si="1">L2-G2-H2-I2</f>
        <v>534000000</v>
      </c>
      <c r="N2">
        <f t="shared" ref="N2:N65" si="2">1-(F2/E2)</f>
        <v>0.57759002212834432</v>
      </c>
      <c r="O2">
        <f t="shared" ref="O2:O65" si="3">M2/E2</f>
        <v>2.1484610742305371E-2</v>
      </c>
    </row>
    <row r="3" spans="1:15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4">
        <v>0</v>
      </c>
      <c r="I3" s="2">
        <v>853000000</v>
      </c>
      <c r="J3" t="s">
        <v>12</v>
      </c>
      <c r="K3" s="9" t="s">
        <v>13</v>
      </c>
      <c r="L3" s="90">
        <f t="shared" si="0"/>
        <v>15724000000</v>
      </c>
      <c r="M3" s="2">
        <f t="shared" si="1"/>
        <v>1958000000</v>
      </c>
      <c r="N3">
        <f t="shared" si="2"/>
        <v>0.58796694462102228</v>
      </c>
      <c r="O3">
        <f t="shared" si="3"/>
        <v>7.3215420857794561E-2</v>
      </c>
    </row>
    <row r="4" spans="1:15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4">
        <v>0</v>
      </c>
      <c r="I4" s="2">
        <v>1295000000</v>
      </c>
      <c r="J4" t="s">
        <v>12</v>
      </c>
      <c r="K4" s="9" t="s">
        <v>13</v>
      </c>
      <c r="L4" s="90">
        <f t="shared" si="0"/>
        <v>27030000000</v>
      </c>
      <c r="M4" s="2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4">
        <v>0</v>
      </c>
      <c r="I5" s="2">
        <v>1364000000</v>
      </c>
      <c r="J5" t="s">
        <v>12</v>
      </c>
      <c r="K5" s="9" t="s">
        <v>13</v>
      </c>
      <c r="L5" s="90">
        <f t="shared" si="0"/>
        <v>29894000000</v>
      </c>
      <c r="M5" s="2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4">
        <v>0</v>
      </c>
      <c r="I6" s="4">
        <v>0</v>
      </c>
      <c r="J6" t="s">
        <v>18</v>
      </c>
      <c r="K6" s="9" t="s">
        <v>19</v>
      </c>
      <c r="L6" s="90">
        <f t="shared" si="0"/>
        <v>3098036000</v>
      </c>
      <c r="M6" s="2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4">
        <v>0</v>
      </c>
      <c r="I7" s="4">
        <v>0</v>
      </c>
      <c r="J7" t="s">
        <v>18</v>
      </c>
      <c r="K7" s="9" t="s">
        <v>19</v>
      </c>
      <c r="L7" s="90">
        <f t="shared" si="0"/>
        <v>3252146000</v>
      </c>
      <c r="M7" s="2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4">
        <v>0</v>
      </c>
      <c r="I8" s="4">
        <v>0</v>
      </c>
      <c r="J8" t="s">
        <v>18</v>
      </c>
      <c r="K8" s="9" t="s">
        <v>19</v>
      </c>
      <c r="L8" s="90">
        <f t="shared" si="0"/>
        <v>4453613000</v>
      </c>
      <c r="M8" s="2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4">
        <v>0</v>
      </c>
      <c r="I9" s="4">
        <v>0</v>
      </c>
      <c r="J9" t="s">
        <v>18</v>
      </c>
      <c r="K9" s="9" t="s">
        <v>19</v>
      </c>
      <c r="L9" s="90">
        <f t="shared" si="0"/>
        <v>4422772000</v>
      </c>
      <c r="M9" s="2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5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4">
        <v>0</v>
      </c>
      <c r="J10" t="s">
        <v>21</v>
      </c>
      <c r="K10" s="9" t="s">
        <v>22</v>
      </c>
      <c r="L10" s="90">
        <f t="shared" si="0"/>
        <v>64304000000</v>
      </c>
      <c r="M10" s="2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5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4">
        <v>0</v>
      </c>
      <c r="J11" t="s">
        <v>21</v>
      </c>
      <c r="K11" s="9" t="s">
        <v>22</v>
      </c>
      <c r="L11" s="90">
        <f t="shared" si="0"/>
        <v>70537000000</v>
      </c>
      <c r="M11" s="2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5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4">
        <v>0</v>
      </c>
      <c r="J12" t="s">
        <v>21</v>
      </c>
      <c r="K12" s="9" t="s">
        <v>22</v>
      </c>
      <c r="L12" s="90">
        <f t="shared" si="0"/>
        <v>93626000000</v>
      </c>
      <c r="M12" s="2">
        <f t="shared" si="1"/>
        <v>71230000000</v>
      </c>
      <c r="N12">
        <f t="shared" si="2"/>
        <v>0.40059902017414373</v>
      </c>
      <c r="O12">
        <f t="shared" si="3"/>
        <v>0.30477290717326661</v>
      </c>
    </row>
    <row r="13" spans="1:15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4">
        <v>0</v>
      </c>
      <c r="J13" t="s">
        <v>21</v>
      </c>
      <c r="K13" s="9" t="s">
        <v>22</v>
      </c>
      <c r="L13" s="90">
        <f t="shared" si="0"/>
        <v>84263000000</v>
      </c>
      <c r="M13" s="2">
        <f t="shared" si="1"/>
        <v>60024000000</v>
      </c>
      <c r="N13">
        <f t="shared" si="2"/>
        <v>0.39075955648097049</v>
      </c>
      <c r="O13">
        <f t="shared" si="3"/>
        <v>0.27835410106706115</v>
      </c>
    </row>
    <row r="14" spans="1:15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4">
        <v>0</v>
      </c>
      <c r="J14" t="s">
        <v>24</v>
      </c>
      <c r="K14" s="9" t="s">
        <v>25</v>
      </c>
      <c r="L14" s="90">
        <f t="shared" si="0"/>
        <v>13872000000</v>
      </c>
      <c r="M14" s="2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4">
        <v>0</v>
      </c>
      <c r="J15" t="s">
        <v>24</v>
      </c>
      <c r="K15" s="9" t="s">
        <v>25</v>
      </c>
      <c r="L15" s="90">
        <f t="shared" si="0"/>
        <v>14209000000</v>
      </c>
      <c r="M15" s="2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4">
        <v>0</v>
      </c>
      <c r="J16" t="s">
        <v>24</v>
      </c>
      <c r="K16" s="9" t="s">
        <v>25</v>
      </c>
      <c r="L16" s="90">
        <f t="shared" si="0"/>
        <v>15534000000</v>
      </c>
      <c r="M16" s="2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4">
        <v>0</v>
      </c>
      <c r="J17" t="s">
        <v>24</v>
      </c>
      <c r="K17" s="9" t="s">
        <v>25</v>
      </c>
      <c r="L17" s="90">
        <f t="shared" si="0"/>
        <v>18359000000</v>
      </c>
      <c r="M17" s="2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4">
        <v>0</v>
      </c>
      <c r="I18" s="2">
        <v>162186000</v>
      </c>
      <c r="J18" t="s">
        <v>24</v>
      </c>
      <c r="K18" s="9" t="s">
        <v>27</v>
      </c>
      <c r="L18" s="90">
        <f t="shared" si="0"/>
        <v>2507819000</v>
      </c>
      <c r="M18" s="2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4">
        <v>0</v>
      </c>
      <c r="I19" s="2">
        <v>188680000</v>
      </c>
      <c r="J19" t="s">
        <v>24</v>
      </c>
      <c r="K19" s="9" t="s">
        <v>27</v>
      </c>
      <c r="L19" s="90">
        <f t="shared" si="0"/>
        <v>2982366000</v>
      </c>
      <c r="M19" s="2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4">
        <v>0</v>
      </c>
      <c r="I20" s="2">
        <v>248635000</v>
      </c>
      <c r="J20" t="s">
        <v>24</v>
      </c>
      <c r="K20" s="9" t="s">
        <v>27</v>
      </c>
      <c r="L20" s="90">
        <f t="shared" si="0"/>
        <v>3529313000</v>
      </c>
      <c r="M20" s="2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4">
        <v>0</v>
      </c>
      <c r="I21" s="2">
        <v>364735000</v>
      </c>
      <c r="J21" t="s">
        <v>24</v>
      </c>
      <c r="K21" s="9" t="s">
        <v>27</v>
      </c>
      <c r="L21" s="90">
        <f t="shared" si="0"/>
        <v>4272606000</v>
      </c>
      <c r="M21" s="2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s="9" t="s">
        <v>29</v>
      </c>
      <c r="L22" s="90">
        <f t="shared" si="0"/>
        <v>10151000000</v>
      </c>
      <c r="M22" s="2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s="9" t="s">
        <v>29</v>
      </c>
      <c r="L23" s="90">
        <f t="shared" si="0"/>
        <v>10464000000</v>
      </c>
      <c r="M23" s="2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s="9" t="s">
        <v>29</v>
      </c>
      <c r="L24" s="90">
        <f t="shared" si="0"/>
        <v>11029000000</v>
      </c>
      <c r="M24" s="2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s="9" t="s">
        <v>29</v>
      </c>
      <c r="L25" s="90">
        <f t="shared" si="0"/>
        <v>11658000000</v>
      </c>
      <c r="M25" s="2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s="9" t="s">
        <v>31</v>
      </c>
      <c r="L26" s="90">
        <f t="shared" si="0"/>
        <v>3468683000</v>
      </c>
      <c r="M26" s="2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s="9" t="s">
        <v>31</v>
      </c>
      <c r="L27" s="90">
        <f t="shared" si="0"/>
        <v>3524985000</v>
      </c>
      <c r="M27" s="2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s="9" t="s">
        <v>31</v>
      </c>
      <c r="L28" s="90">
        <f t="shared" si="0"/>
        <v>4051194000</v>
      </c>
      <c r="M28" s="2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s="9" t="s">
        <v>31</v>
      </c>
      <c r="L29" s="90">
        <f t="shared" si="0"/>
        <v>5034522000</v>
      </c>
      <c r="M29" s="2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s="9" t="s">
        <v>33</v>
      </c>
      <c r="L30" s="90">
        <f t="shared" si="0"/>
        <v>1692411000</v>
      </c>
      <c r="M30" s="2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s="9" t="s">
        <v>33</v>
      </c>
      <c r="L31" s="90">
        <f t="shared" si="0"/>
        <v>1830188000</v>
      </c>
      <c r="M31" s="2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s="9" t="s">
        <v>33</v>
      </c>
      <c r="L32" s="90">
        <f t="shared" si="0"/>
        <v>2259262000</v>
      </c>
      <c r="M32" s="2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s="9" t="s">
        <v>33</v>
      </c>
      <c r="L33" s="90">
        <f t="shared" si="0"/>
        <v>2227173000</v>
      </c>
      <c r="M33" s="2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4">
        <v>0</v>
      </c>
      <c r="I34" s="4">
        <v>0</v>
      </c>
      <c r="J34" t="s">
        <v>35</v>
      </c>
      <c r="K34" s="9" t="s">
        <v>36</v>
      </c>
      <c r="L34" s="90">
        <f t="shared" si="0"/>
        <v>3623000000</v>
      </c>
      <c r="M34" s="2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4">
        <v>0</v>
      </c>
      <c r="I35" s="4">
        <v>0</v>
      </c>
      <c r="J35" t="s">
        <v>35</v>
      </c>
      <c r="K35" s="9" t="s">
        <v>36</v>
      </c>
      <c r="L35" s="90">
        <f t="shared" si="0"/>
        <v>3889000000</v>
      </c>
      <c r="M35" s="2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4">
        <v>0</v>
      </c>
      <c r="I36" s="4">
        <v>0</v>
      </c>
      <c r="J36" t="s">
        <v>35</v>
      </c>
      <c r="K36" s="9" t="s">
        <v>36</v>
      </c>
      <c r="L36" s="90">
        <f t="shared" si="0"/>
        <v>4768000000</v>
      </c>
      <c r="M36" s="2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4">
        <v>0</v>
      </c>
      <c r="I37" s="4">
        <v>0</v>
      </c>
      <c r="J37" t="s">
        <v>35</v>
      </c>
      <c r="K37" s="9" t="s">
        <v>36</v>
      </c>
      <c r="L37" s="90">
        <f t="shared" si="0"/>
        <v>4020000000</v>
      </c>
      <c r="M37" s="2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4">
        <v>0</v>
      </c>
      <c r="I38" s="2">
        <v>166876000</v>
      </c>
      <c r="J38" t="s">
        <v>21</v>
      </c>
      <c r="K38" s="9" t="s">
        <v>38</v>
      </c>
      <c r="L38" s="90">
        <f t="shared" si="0"/>
        <v>1249299000</v>
      </c>
      <c r="M38" s="2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4">
        <v>0</v>
      </c>
      <c r="I39" s="2">
        <v>216119000</v>
      </c>
      <c r="J39" t="s">
        <v>21</v>
      </c>
      <c r="K39" s="9" t="s">
        <v>38</v>
      </c>
      <c r="L39" s="90">
        <f t="shared" si="0"/>
        <v>1424146000</v>
      </c>
      <c r="M39" s="2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4">
        <v>0</v>
      </c>
      <c r="I40" s="2">
        <v>313082000</v>
      </c>
      <c r="J40" t="s">
        <v>21</v>
      </c>
      <c r="K40" s="9" t="s">
        <v>38</v>
      </c>
      <c r="L40" s="90">
        <f t="shared" si="0"/>
        <v>1658961000</v>
      </c>
      <c r="M40" s="2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4">
        <v>0</v>
      </c>
      <c r="I41" s="2">
        <v>492140000</v>
      </c>
      <c r="J41" t="s">
        <v>21</v>
      </c>
      <c r="K41" s="9" t="s">
        <v>38</v>
      </c>
      <c r="L41" s="90">
        <f t="shared" si="0"/>
        <v>1957046000</v>
      </c>
      <c r="M41" s="2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s="9" t="s">
        <v>31</v>
      </c>
      <c r="L42" s="90">
        <f t="shared" si="0"/>
        <v>2073700000</v>
      </c>
      <c r="M42" s="2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s="9" t="s">
        <v>31</v>
      </c>
      <c r="L43" s="90">
        <f t="shared" si="0"/>
        <v>1999600000</v>
      </c>
      <c r="M43" s="2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s="9" t="s">
        <v>31</v>
      </c>
      <c r="L44" s="90">
        <f t="shared" si="0"/>
        <v>2170100000</v>
      </c>
      <c r="M44" s="2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s="9" t="s">
        <v>31</v>
      </c>
      <c r="L45" s="90">
        <f t="shared" si="0"/>
        <v>2133400000</v>
      </c>
      <c r="M45" s="2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4">
        <v>0</v>
      </c>
      <c r="I46" s="2">
        <v>673000000</v>
      </c>
      <c r="J46" t="s">
        <v>41</v>
      </c>
      <c r="K46" s="9" t="s">
        <v>42</v>
      </c>
      <c r="L46" s="90">
        <f t="shared" si="0"/>
        <v>2304000000</v>
      </c>
      <c r="M46" s="2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4">
        <v>0</v>
      </c>
      <c r="I47" s="2">
        <v>706000000</v>
      </c>
      <c r="J47" t="s">
        <v>41</v>
      </c>
      <c r="K47" s="9" t="s">
        <v>42</v>
      </c>
      <c r="L47" s="90">
        <f t="shared" si="0"/>
        <v>2348000000</v>
      </c>
      <c r="M47" s="2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4">
        <v>0</v>
      </c>
      <c r="I48" s="2">
        <v>745000000</v>
      </c>
      <c r="J48" t="s">
        <v>41</v>
      </c>
      <c r="K48" s="9" t="s">
        <v>42</v>
      </c>
      <c r="L48" s="90">
        <f t="shared" si="0"/>
        <v>2467000000</v>
      </c>
      <c r="M48" s="2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4">
        <v>0</v>
      </c>
      <c r="I49" s="2">
        <v>796000000</v>
      </c>
      <c r="J49" t="s">
        <v>41</v>
      </c>
      <c r="K49" s="9" t="s">
        <v>42</v>
      </c>
      <c r="L49" s="90">
        <f t="shared" si="0"/>
        <v>2597000000</v>
      </c>
      <c r="M49" s="2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4">
        <v>0</v>
      </c>
      <c r="I50" s="2">
        <v>1782000000</v>
      </c>
      <c r="J50" t="s">
        <v>41</v>
      </c>
      <c r="K50" s="9" t="s">
        <v>44</v>
      </c>
      <c r="L50" s="90">
        <f t="shared" si="0"/>
        <v>8550000000</v>
      </c>
      <c r="M50" s="2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4">
        <v>0</v>
      </c>
      <c r="I51" s="2">
        <v>1712500000</v>
      </c>
      <c r="J51" t="s">
        <v>41</v>
      </c>
      <c r="K51" s="9" t="s">
        <v>44</v>
      </c>
      <c r="L51" s="90">
        <f t="shared" si="0"/>
        <v>8091200000</v>
      </c>
      <c r="M51" s="2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4">
        <v>0</v>
      </c>
      <c r="I52" s="2">
        <v>1897600000</v>
      </c>
      <c r="J52" t="s">
        <v>41</v>
      </c>
      <c r="K52" s="9" t="s">
        <v>44</v>
      </c>
      <c r="L52" s="90">
        <f t="shared" si="0"/>
        <v>8692900000</v>
      </c>
      <c r="M52" s="2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4">
        <v>0</v>
      </c>
      <c r="I53" s="2">
        <v>2009700000</v>
      </c>
      <c r="J53" t="s">
        <v>41</v>
      </c>
      <c r="K53" s="9" t="s">
        <v>44</v>
      </c>
      <c r="L53" s="90">
        <f t="shared" si="0"/>
        <v>9019700000</v>
      </c>
      <c r="M53" s="2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4">
        <v>0</v>
      </c>
      <c r="H54" s="4">
        <v>0</v>
      </c>
      <c r="I54" s="2">
        <v>3727000000</v>
      </c>
      <c r="J54" t="s">
        <v>46</v>
      </c>
      <c r="K54" s="9" t="s">
        <v>47</v>
      </c>
      <c r="L54" s="90">
        <f t="shared" si="0"/>
        <v>8290000000</v>
      </c>
      <c r="M54" s="2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4">
        <v>0</v>
      </c>
      <c r="H55" s="4">
        <v>0</v>
      </c>
      <c r="I55" s="2">
        <v>3489000000</v>
      </c>
      <c r="J55" t="s">
        <v>46</v>
      </c>
      <c r="K55" s="9" t="s">
        <v>47</v>
      </c>
      <c r="L55" s="90">
        <f t="shared" si="0"/>
        <v>8598000000</v>
      </c>
      <c r="M55" s="2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4">
        <v>0</v>
      </c>
      <c r="H56" s="4">
        <v>0</v>
      </c>
      <c r="I56" s="2">
        <v>3547000000</v>
      </c>
      <c r="J56" t="s">
        <v>46</v>
      </c>
      <c r="K56" s="9" t="s">
        <v>47</v>
      </c>
      <c r="L56" s="90">
        <f t="shared" si="0"/>
        <v>8355000000</v>
      </c>
      <c r="M56" s="2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4">
        <v>0</v>
      </c>
      <c r="H57" s="4">
        <v>0</v>
      </c>
      <c r="I57" s="2">
        <v>3672000000</v>
      </c>
      <c r="J57" t="s">
        <v>46</v>
      </c>
      <c r="K57" s="9" t="s">
        <v>47</v>
      </c>
      <c r="L57" s="90">
        <f t="shared" si="0"/>
        <v>7823000000</v>
      </c>
      <c r="M57" s="2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4">
        <v>0</v>
      </c>
      <c r="I58" s="4">
        <v>0</v>
      </c>
      <c r="J58" t="s">
        <v>46</v>
      </c>
      <c r="K58" s="9" t="s">
        <v>49</v>
      </c>
      <c r="L58" s="90">
        <f t="shared" si="0"/>
        <v>33469000000</v>
      </c>
      <c r="M58" s="2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4">
        <v>0</v>
      </c>
      <c r="I59" s="4">
        <v>0</v>
      </c>
      <c r="J59" t="s">
        <v>46</v>
      </c>
      <c r="K59" s="9" t="s">
        <v>49</v>
      </c>
      <c r="L59" s="90">
        <f t="shared" si="0"/>
        <v>34214000000</v>
      </c>
      <c r="M59" s="2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4">
        <v>0</v>
      </c>
      <c r="I60" s="4">
        <v>0</v>
      </c>
      <c r="J60" t="s">
        <v>46</v>
      </c>
      <c r="K60" s="9" t="s">
        <v>49</v>
      </c>
      <c r="L60" s="90">
        <f t="shared" si="0"/>
        <v>30795000000</v>
      </c>
      <c r="M60" s="2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4">
        <v>0</v>
      </c>
      <c r="I61" s="4">
        <v>0</v>
      </c>
      <c r="J61" t="s">
        <v>46</v>
      </c>
      <c r="K61" s="9" t="s">
        <v>49</v>
      </c>
      <c r="L61" s="90">
        <f t="shared" si="0"/>
        <v>21746000000</v>
      </c>
      <c r="M61" s="2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4">
        <v>0</v>
      </c>
      <c r="I62" s="2">
        <v>325173000</v>
      </c>
      <c r="J62" t="s">
        <v>51</v>
      </c>
      <c r="K62" s="9" t="s">
        <v>52</v>
      </c>
      <c r="L62" s="90">
        <f t="shared" si="0"/>
        <v>572156000</v>
      </c>
      <c r="M62" s="2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4">
        <v>0</v>
      </c>
      <c r="I63" s="2">
        <v>291910000</v>
      </c>
      <c r="J63" t="s">
        <v>51</v>
      </c>
      <c r="K63" s="9" t="s">
        <v>52</v>
      </c>
      <c r="L63" s="90">
        <f t="shared" si="0"/>
        <v>594002000</v>
      </c>
      <c r="M63" s="2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4">
        <v>0</v>
      </c>
      <c r="I64" s="2">
        <v>282608000</v>
      </c>
      <c r="J64" t="s">
        <v>51</v>
      </c>
      <c r="K64" s="9" t="s">
        <v>52</v>
      </c>
      <c r="L64" s="90">
        <f t="shared" si="0"/>
        <v>603399000</v>
      </c>
      <c r="M64" s="2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4">
        <v>0</v>
      </c>
      <c r="I65" s="2">
        <v>306301000</v>
      </c>
      <c r="J65" t="s">
        <v>51</v>
      </c>
      <c r="K65" s="9" t="s">
        <v>52</v>
      </c>
      <c r="L65" s="90">
        <f t="shared" si="0"/>
        <v>616062000</v>
      </c>
      <c r="M65" s="2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4">
        <v>0</v>
      </c>
      <c r="H66" s="4">
        <v>0</v>
      </c>
      <c r="I66" s="2">
        <v>1470287000</v>
      </c>
      <c r="J66" t="s">
        <v>46</v>
      </c>
      <c r="K66" s="9" t="s">
        <v>54</v>
      </c>
      <c r="L66" s="90">
        <f t="shared" ref="L66:L129" si="4">E66-F66</f>
        <v>2337721000</v>
      </c>
      <c r="M66" s="2">
        <f t="shared" ref="M66:M129" si="5">L66-G66-H66-I66</f>
        <v>867434000</v>
      </c>
      <c r="N66">
        <f t="shared" ref="N66:N129" si="6">1-(F66/E66)</f>
        <v>0.25837860564342796</v>
      </c>
      <c r="O66">
        <f t="shared" ref="O66:O129" si="7">M66/E66</f>
        <v>9.5873882044821113E-2</v>
      </c>
    </row>
    <row r="67" spans="1:15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4">
        <v>0</v>
      </c>
      <c r="H67" s="4">
        <v>0</v>
      </c>
      <c r="I67" s="2">
        <v>1485558000</v>
      </c>
      <c r="J67" t="s">
        <v>46</v>
      </c>
      <c r="K67" s="9" t="s">
        <v>54</v>
      </c>
      <c r="L67" s="90">
        <f t="shared" si="4"/>
        <v>2288090000</v>
      </c>
      <c r="M67" s="2">
        <f t="shared" si="5"/>
        <v>802532000</v>
      </c>
      <c r="N67">
        <f t="shared" si="6"/>
        <v>0.22039746464267296</v>
      </c>
      <c r="O67">
        <f t="shared" si="7"/>
        <v>7.7302911203061792E-2</v>
      </c>
    </row>
    <row r="68" spans="1:15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4">
        <v>0</v>
      </c>
      <c r="H68" s="4">
        <v>0</v>
      </c>
      <c r="I68" s="2">
        <v>1402573000</v>
      </c>
      <c r="J68" t="s">
        <v>46</v>
      </c>
      <c r="K68" s="9" t="s">
        <v>54</v>
      </c>
      <c r="L68" s="90">
        <f t="shared" si="4"/>
        <v>1658870000</v>
      </c>
      <c r="M68" s="2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4">
        <v>0</v>
      </c>
      <c r="H69" s="4">
        <v>0</v>
      </c>
      <c r="I69" s="2">
        <v>1351314000</v>
      </c>
      <c r="J69" t="s">
        <v>46</v>
      </c>
      <c r="K69" s="9" t="s">
        <v>54</v>
      </c>
      <c r="L69" s="90">
        <f t="shared" si="4"/>
        <v>2280552000</v>
      </c>
      <c r="M69" s="2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s="9" t="s">
        <v>56</v>
      </c>
      <c r="L70" s="90">
        <f t="shared" si="4"/>
        <v>844047000</v>
      </c>
      <c r="M70" s="2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s="9" t="s">
        <v>56</v>
      </c>
      <c r="L71" s="90">
        <f t="shared" si="4"/>
        <v>1066835000</v>
      </c>
      <c r="M71" s="2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s="9" t="s">
        <v>56</v>
      </c>
      <c r="L72" s="90">
        <f t="shared" si="4"/>
        <v>1352931000</v>
      </c>
      <c r="M72" s="2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s="9" t="s">
        <v>56</v>
      </c>
      <c r="L73" s="90">
        <f t="shared" si="4"/>
        <v>1471828000</v>
      </c>
      <c r="M73" s="2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4">
        <v>0</v>
      </c>
      <c r="J74" t="s">
        <v>58</v>
      </c>
      <c r="K74" s="9" t="s">
        <v>59</v>
      </c>
      <c r="L74" s="90">
        <f t="shared" si="4"/>
        <v>898843000</v>
      </c>
      <c r="M74" s="2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4">
        <v>0</v>
      </c>
      <c r="J75" t="s">
        <v>58</v>
      </c>
      <c r="K75" s="9" t="s">
        <v>59</v>
      </c>
      <c r="L75" s="90">
        <f t="shared" si="4"/>
        <v>850471000</v>
      </c>
      <c r="M75" s="2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4">
        <v>0</v>
      </c>
      <c r="J76" t="s">
        <v>58</v>
      </c>
      <c r="K76" s="9" t="s">
        <v>59</v>
      </c>
      <c r="L76" s="90">
        <f t="shared" si="4"/>
        <v>770848000</v>
      </c>
      <c r="M76" s="2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4">
        <v>0</v>
      </c>
      <c r="J77" t="s">
        <v>58</v>
      </c>
      <c r="K77" s="9" t="s">
        <v>59</v>
      </c>
      <c r="L77" s="90">
        <f t="shared" si="4"/>
        <v>1196872000</v>
      </c>
      <c r="M77" s="2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4">
        <v>0</v>
      </c>
      <c r="I78" s="2">
        <v>264000000</v>
      </c>
      <c r="J78" t="s">
        <v>12</v>
      </c>
      <c r="K78" s="9" t="s">
        <v>13</v>
      </c>
      <c r="L78" s="90">
        <f t="shared" si="4"/>
        <v>2338000000</v>
      </c>
      <c r="M78" s="2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4">
        <v>0</v>
      </c>
      <c r="I79" s="2">
        <v>270000000</v>
      </c>
      <c r="J79" t="s">
        <v>12</v>
      </c>
      <c r="K79" s="9" t="s">
        <v>13</v>
      </c>
      <c r="L79" s="90">
        <f t="shared" si="4"/>
        <v>2801000000</v>
      </c>
      <c r="M79" s="2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4">
        <v>0</v>
      </c>
      <c r="I80" s="2">
        <v>294000000</v>
      </c>
      <c r="J80" t="s">
        <v>12</v>
      </c>
      <c r="K80" s="9" t="s">
        <v>13</v>
      </c>
      <c r="L80" s="90">
        <f t="shared" si="4"/>
        <v>3043000000</v>
      </c>
      <c r="M80" s="2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4">
        <v>0</v>
      </c>
      <c r="I81" s="2">
        <v>320000000</v>
      </c>
      <c r="J81" t="s">
        <v>12</v>
      </c>
      <c r="K81" s="9" t="s">
        <v>13</v>
      </c>
      <c r="L81" s="90">
        <f t="shared" si="4"/>
        <v>3663000000</v>
      </c>
      <c r="M81" s="2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4">
        <v>0</v>
      </c>
      <c r="H82" s="4">
        <v>0</v>
      </c>
      <c r="I82" s="2">
        <v>8002000000</v>
      </c>
      <c r="J82" t="s">
        <v>46</v>
      </c>
      <c r="K82" s="9" t="s">
        <v>49</v>
      </c>
      <c r="L82" s="90">
        <f t="shared" si="4"/>
        <v>11697000000</v>
      </c>
      <c r="M82" s="2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4">
        <v>0</v>
      </c>
      <c r="I83" s="2">
        <v>8389000000</v>
      </c>
      <c r="J83" t="s">
        <v>46</v>
      </c>
      <c r="K83" s="9" t="s">
        <v>49</v>
      </c>
      <c r="L83" s="90">
        <f t="shared" si="4"/>
        <v>14679000000</v>
      </c>
      <c r="M83" s="2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4">
        <v>0</v>
      </c>
      <c r="I84" s="2">
        <v>8476000000</v>
      </c>
      <c r="J84" t="s">
        <v>46</v>
      </c>
      <c r="K84" s="9" t="s">
        <v>49</v>
      </c>
      <c r="L84" s="90">
        <f t="shared" si="4"/>
        <v>14046000000</v>
      </c>
      <c r="M84" s="2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4">
        <v>0</v>
      </c>
      <c r="I85" s="2">
        <v>8445000000</v>
      </c>
      <c r="J85" t="s">
        <v>46</v>
      </c>
      <c r="K85" s="9" t="s">
        <v>49</v>
      </c>
      <c r="L85" s="90">
        <f t="shared" si="4"/>
        <v>12816000000</v>
      </c>
      <c r="M85" s="2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4">
        <v>0</v>
      </c>
      <c r="I86" s="4">
        <v>0</v>
      </c>
      <c r="J86" t="s">
        <v>12</v>
      </c>
      <c r="K86" s="9" t="s">
        <v>63</v>
      </c>
      <c r="L86" s="90">
        <f t="shared" si="4"/>
        <v>861500000</v>
      </c>
      <c r="M86" s="2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4">
        <v>0</v>
      </c>
      <c r="I87" s="4">
        <v>0</v>
      </c>
      <c r="J87" t="s">
        <v>12</v>
      </c>
      <c r="K87" s="9" t="s">
        <v>63</v>
      </c>
      <c r="L87" s="90">
        <f t="shared" si="4"/>
        <v>853700000</v>
      </c>
      <c r="M87" s="2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4">
        <v>0</v>
      </c>
      <c r="I88" s="4">
        <v>0</v>
      </c>
      <c r="J88" t="s">
        <v>12</v>
      </c>
      <c r="K88" s="9" t="s">
        <v>63</v>
      </c>
      <c r="L88" s="90">
        <f t="shared" si="4"/>
        <v>869100000</v>
      </c>
      <c r="M88" s="2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4">
        <v>0</v>
      </c>
      <c r="I89" s="4">
        <v>0</v>
      </c>
      <c r="J89" t="s">
        <v>12</v>
      </c>
      <c r="K89" s="9" t="s">
        <v>63</v>
      </c>
      <c r="L89" s="90">
        <f t="shared" si="4"/>
        <v>985300000</v>
      </c>
      <c r="M89" s="2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s="9" t="s">
        <v>65</v>
      </c>
      <c r="L90" s="90">
        <f t="shared" si="4"/>
        <v>1373790000</v>
      </c>
      <c r="M90" s="2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4">
        <v>0</v>
      </c>
      <c r="J91" t="s">
        <v>24</v>
      </c>
      <c r="K91" s="9" t="s">
        <v>65</v>
      </c>
      <c r="L91" s="90">
        <f t="shared" si="4"/>
        <v>2060000000</v>
      </c>
      <c r="M91" s="2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s="9" t="s">
        <v>65</v>
      </c>
      <c r="L92" s="90">
        <f t="shared" si="4"/>
        <v>2371000000</v>
      </c>
      <c r="M92" s="2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s="9" t="s">
        <v>65</v>
      </c>
      <c r="L93" s="90">
        <f t="shared" si="4"/>
        <v>2826000000</v>
      </c>
      <c r="M93" s="2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4">
        <v>0</v>
      </c>
      <c r="J94" t="s">
        <v>21</v>
      </c>
      <c r="K94" s="9" t="s">
        <v>67</v>
      </c>
      <c r="L94" s="90">
        <f t="shared" si="4"/>
        <v>2991000000</v>
      </c>
      <c r="M94" s="2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4">
        <v>0</v>
      </c>
      <c r="J95" t="s">
        <v>21</v>
      </c>
      <c r="K95" s="9" t="s">
        <v>67</v>
      </c>
      <c r="L95" s="90">
        <f t="shared" si="4"/>
        <v>3843000000</v>
      </c>
      <c r="M95" s="2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4">
        <v>0</v>
      </c>
      <c r="J96" t="s">
        <v>21</v>
      </c>
      <c r="K96" s="9" t="s">
        <v>67</v>
      </c>
      <c r="L96" s="90">
        <f t="shared" si="4"/>
        <v>3952000000</v>
      </c>
      <c r="M96" s="2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4">
        <v>0</v>
      </c>
      <c r="J97" t="s">
        <v>21</v>
      </c>
      <c r="K97" s="9" t="s">
        <v>67</v>
      </c>
      <c r="L97" s="90">
        <f t="shared" si="4"/>
        <v>4511000000</v>
      </c>
      <c r="M97" s="2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4">
        <v>0</v>
      </c>
      <c r="I98" s="2">
        <v>53677000</v>
      </c>
      <c r="J98" t="s">
        <v>12</v>
      </c>
      <c r="K98" s="9" t="s">
        <v>69</v>
      </c>
      <c r="L98" s="90">
        <f t="shared" si="4"/>
        <v>1180081000</v>
      </c>
      <c r="M98" s="2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4">
        <v>0</v>
      </c>
      <c r="I99" s="2">
        <v>57238000</v>
      </c>
      <c r="J99" t="s">
        <v>12</v>
      </c>
      <c r="K99" s="9" t="s">
        <v>69</v>
      </c>
      <c r="L99" s="90">
        <f t="shared" si="4"/>
        <v>1270494000</v>
      </c>
      <c r="M99" s="2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4">
        <v>0</v>
      </c>
      <c r="I100" s="2">
        <v>63724000</v>
      </c>
      <c r="J100" t="s">
        <v>12</v>
      </c>
      <c r="K100" s="9" t="s">
        <v>69</v>
      </c>
      <c r="L100" s="90">
        <f t="shared" si="4"/>
        <v>1424947000</v>
      </c>
      <c r="M100" s="2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4">
        <v>0</v>
      </c>
      <c r="I101" s="2">
        <v>68707000</v>
      </c>
      <c r="J101" t="s">
        <v>12</v>
      </c>
      <c r="K101" s="9" t="s">
        <v>69</v>
      </c>
      <c r="L101" s="90">
        <f t="shared" si="4"/>
        <v>1425015000</v>
      </c>
      <c r="M101" s="2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4">
        <v>0</v>
      </c>
      <c r="J102" t="s">
        <v>24</v>
      </c>
      <c r="K102" s="9" t="s">
        <v>65</v>
      </c>
      <c r="L102" s="90">
        <f t="shared" si="4"/>
        <v>15330000000</v>
      </c>
      <c r="M102" s="2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4">
        <v>0</v>
      </c>
      <c r="J103" t="s">
        <v>24</v>
      </c>
      <c r="K103" s="9" t="s">
        <v>65</v>
      </c>
      <c r="L103" s="90">
        <f t="shared" si="4"/>
        <v>15641000000</v>
      </c>
      <c r="M103" s="2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4">
        <v>0</v>
      </c>
      <c r="J104" t="s">
        <v>24</v>
      </c>
      <c r="K104" s="9" t="s">
        <v>65</v>
      </c>
      <c r="L104" s="90">
        <f t="shared" si="4"/>
        <v>17435000000</v>
      </c>
      <c r="M104" s="2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4">
        <v>0</v>
      </c>
      <c r="J105" t="s">
        <v>24</v>
      </c>
      <c r="K105" s="9" t="s">
        <v>65</v>
      </c>
      <c r="L105" s="90">
        <f t="shared" si="4"/>
        <v>18829000000</v>
      </c>
      <c r="M105" s="2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4">
        <v>0</v>
      </c>
      <c r="I106" s="2">
        <v>2877000000</v>
      </c>
      <c r="J106" t="s">
        <v>46</v>
      </c>
      <c r="K106" s="9" t="s">
        <v>72</v>
      </c>
      <c r="L106" s="90">
        <f t="shared" si="4"/>
        <v>8360000000</v>
      </c>
      <c r="M106" s="2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4">
        <v>0</v>
      </c>
      <c r="I107" s="2">
        <v>3132000000</v>
      </c>
      <c r="J107" t="s">
        <v>46</v>
      </c>
      <c r="K107" s="9" t="s">
        <v>72</v>
      </c>
      <c r="L107" s="90">
        <f t="shared" si="4"/>
        <v>9276000000</v>
      </c>
      <c r="M107" s="2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4">
        <v>0</v>
      </c>
      <c r="I108" s="2">
        <v>3603000000</v>
      </c>
      <c r="J108" t="s">
        <v>46</v>
      </c>
      <c r="K108" s="9" t="s">
        <v>72</v>
      </c>
      <c r="L108" s="90">
        <f t="shared" si="4"/>
        <v>10314000000</v>
      </c>
      <c r="M108" s="2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4">
        <v>0</v>
      </c>
      <c r="I109" s="2">
        <v>3630000000</v>
      </c>
      <c r="J109" t="s">
        <v>46</v>
      </c>
      <c r="K109" s="9" t="s">
        <v>72</v>
      </c>
      <c r="L109" s="90">
        <f t="shared" si="4"/>
        <v>9939000000</v>
      </c>
      <c r="M109" s="2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4">
        <v>0</v>
      </c>
      <c r="I110" s="2">
        <v>644276000</v>
      </c>
      <c r="J110" t="s">
        <v>51</v>
      </c>
      <c r="K110" s="9" t="s">
        <v>74</v>
      </c>
      <c r="L110" s="90">
        <f t="shared" si="4"/>
        <v>2153481000</v>
      </c>
      <c r="M110" s="2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4">
        <v>0</v>
      </c>
      <c r="I111" s="2">
        <v>800145000</v>
      </c>
      <c r="J111" t="s">
        <v>51</v>
      </c>
      <c r="K111" s="9" t="s">
        <v>74</v>
      </c>
      <c r="L111" s="90">
        <f t="shared" si="4"/>
        <v>2501534000</v>
      </c>
      <c r="M111" s="2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4">
        <v>0</v>
      </c>
      <c r="I112" s="2">
        <v>1003802000</v>
      </c>
      <c r="J112" t="s">
        <v>51</v>
      </c>
      <c r="K112" s="9" t="s">
        <v>74</v>
      </c>
      <c r="L112" s="90">
        <f t="shared" si="4"/>
        <v>3005783000</v>
      </c>
      <c r="M112" s="2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4">
        <v>0</v>
      </c>
      <c r="I113" s="2">
        <v>1285328000</v>
      </c>
      <c r="J113" t="s">
        <v>51</v>
      </c>
      <c r="K113" s="9" t="s">
        <v>74</v>
      </c>
      <c r="L113" s="90">
        <f t="shared" si="4"/>
        <v>3462648000</v>
      </c>
      <c r="M113" s="2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4">
        <v>0</v>
      </c>
      <c r="I114" s="4">
        <v>0</v>
      </c>
      <c r="J114" t="s">
        <v>18</v>
      </c>
      <c r="K114" s="9" t="s">
        <v>76</v>
      </c>
      <c r="L114" s="90">
        <f t="shared" si="4"/>
        <v>20271000000</v>
      </c>
      <c r="M114" s="2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4">
        <v>0</v>
      </c>
      <c r="I115" s="4">
        <v>0</v>
      </c>
      <c r="J115" t="s">
        <v>18</v>
      </c>
      <c r="K115" s="9" t="s">
        <v>76</v>
      </c>
      <c r="L115" s="90">
        <f t="shared" si="4"/>
        <v>26236000000</v>
      </c>
      <c r="M115" s="2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4">
        <v>0</v>
      </c>
      <c r="I116" s="4">
        <v>0</v>
      </c>
      <c r="J116" t="s">
        <v>18</v>
      </c>
      <c r="K116" s="9" t="s">
        <v>76</v>
      </c>
      <c r="L116" s="90">
        <f t="shared" si="4"/>
        <v>35355000000</v>
      </c>
      <c r="M116" s="2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4">
        <v>0</v>
      </c>
      <c r="I117" s="4">
        <v>0</v>
      </c>
      <c r="J117" t="s">
        <v>18</v>
      </c>
      <c r="K117" s="9" t="s">
        <v>76</v>
      </c>
      <c r="L117" s="90">
        <f t="shared" si="4"/>
        <v>47722000000</v>
      </c>
      <c r="M117" s="2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4">
        <v>0</v>
      </c>
      <c r="I118" s="2">
        <v>95300000</v>
      </c>
      <c r="J118" t="s">
        <v>18</v>
      </c>
      <c r="K118" s="9" t="s">
        <v>78</v>
      </c>
      <c r="L118" s="90">
        <f t="shared" si="4"/>
        <v>2759900000</v>
      </c>
      <c r="M118" s="2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4">
        <v>0</v>
      </c>
      <c r="I119" s="2">
        <v>106900000</v>
      </c>
      <c r="J119" t="s">
        <v>18</v>
      </c>
      <c r="K119" s="9" t="s">
        <v>78</v>
      </c>
      <c r="L119" s="90">
        <f t="shared" si="4"/>
        <v>2988700000</v>
      </c>
      <c r="M119" s="2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4">
        <v>0</v>
      </c>
      <c r="I120" s="2">
        <v>127400000</v>
      </c>
      <c r="J120" t="s">
        <v>18</v>
      </c>
      <c r="K120" s="9" t="s">
        <v>78</v>
      </c>
      <c r="L120" s="90">
        <f t="shared" si="4"/>
        <v>3261500000</v>
      </c>
      <c r="M120" s="2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4">
        <v>0</v>
      </c>
      <c r="I121" s="2">
        <v>143400000</v>
      </c>
      <c r="J121" t="s">
        <v>18</v>
      </c>
      <c r="K121" s="9" t="s">
        <v>78</v>
      </c>
      <c r="L121" s="90">
        <f t="shared" si="4"/>
        <v>3313200000</v>
      </c>
      <c r="M121" s="2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4">
        <v>0</v>
      </c>
      <c r="I122" s="2">
        <v>233000000</v>
      </c>
      <c r="J122" t="s">
        <v>24</v>
      </c>
      <c r="K122" s="9" t="s">
        <v>80</v>
      </c>
      <c r="L122" s="90">
        <f t="shared" si="4"/>
        <v>13283600000</v>
      </c>
      <c r="M122" s="2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4">
        <v>0</v>
      </c>
      <c r="I123" s="2">
        <v>245300000</v>
      </c>
      <c r="J123" t="s">
        <v>24</v>
      </c>
      <c r="K123" s="9" t="s">
        <v>80</v>
      </c>
      <c r="L123" s="90">
        <f t="shared" si="4"/>
        <v>14786400000</v>
      </c>
      <c r="M123" s="2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4">
        <v>0</v>
      </c>
      <c r="I124" s="2">
        <v>220900000</v>
      </c>
      <c r="J124" t="s">
        <v>24</v>
      </c>
      <c r="K124" s="9" t="s">
        <v>80</v>
      </c>
      <c r="L124" s="90">
        <f t="shared" si="4"/>
        <v>17019200000</v>
      </c>
      <c r="M124" s="2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4">
        <v>0</v>
      </c>
      <c r="I125" s="2">
        <v>230100000</v>
      </c>
      <c r="J125" t="s">
        <v>24</v>
      </c>
      <c r="K125" s="9" t="s">
        <v>80</v>
      </c>
      <c r="L125" s="90">
        <f t="shared" si="4"/>
        <v>18039600000</v>
      </c>
      <c r="M125" s="2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4">
        <v>0</v>
      </c>
      <c r="I126" s="2">
        <v>6881000000</v>
      </c>
      <c r="J126" t="s">
        <v>82</v>
      </c>
      <c r="K126" s="9" t="s">
        <v>83</v>
      </c>
      <c r="L126" s="90">
        <f t="shared" si="4"/>
        <v>13349000000</v>
      </c>
      <c r="M126" s="2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4">
        <v>0</v>
      </c>
      <c r="I127" s="2">
        <v>5866000000</v>
      </c>
      <c r="J127" t="s">
        <v>82</v>
      </c>
      <c r="K127" s="9" t="s">
        <v>83</v>
      </c>
      <c r="L127" s="90">
        <f t="shared" si="4"/>
        <v>11833000000</v>
      </c>
      <c r="M127" s="2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4">
        <v>0</v>
      </c>
      <c r="I128" s="2">
        <v>9720000000</v>
      </c>
      <c r="J128" t="s">
        <v>82</v>
      </c>
      <c r="K128" s="9" t="s">
        <v>83</v>
      </c>
      <c r="L128" s="90">
        <f t="shared" si="4"/>
        <v>10180000000</v>
      </c>
      <c r="M128" s="2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4">
        <v>0</v>
      </c>
      <c r="I129" s="2">
        <v>29372000000</v>
      </c>
      <c r="J129" t="s">
        <v>82</v>
      </c>
      <c r="K129" s="9" t="s">
        <v>83</v>
      </c>
      <c r="L129" s="90">
        <f t="shared" si="4"/>
        <v>4318000000</v>
      </c>
      <c r="M129" s="2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4">
        <v>0</v>
      </c>
      <c r="I130" s="2">
        <v>3927000000</v>
      </c>
      <c r="J130" t="s">
        <v>82</v>
      </c>
      <c r="K130" s="9" t="s">
        <v>83</v>
      </c>
      <c r="L130" s="90">
        <f t="shared" ref="L130:L193" si="8">E130-F130</f>
        <v>11639000000</v>
      </c>
      <c r="M130" s="2">
        <f t="shared" ref="M130:M193" si="9">L130-G130-H130-I130</f>
        <v>5456000000</v>
      </c>
      <c r="N130">
        <f t="shared" ref="N130:N193" si="10">1-(F130/E130)</f>
        <v>0.79823057403470266</v>
      </c>
      <c r="O130">
        <f t="shared" ref="O130:O193" si="11">M130/E130</f>
        <v>0.37418558397915097</v>
      </c>
    </row>
    <row r="131" spans="1:15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4">
        <v>0</v>
      </c>
      <c r="I131" s="2">
        <v>4550000000</v>
      </c>
      <c r="J131" t="s">
        <v>82</v>
      </c>
      <c r="K131" s="9" t="s">
        <v>83</v>
      </c>
      <c r="L131" s="90">
        <f t="shared" si="8"/>
        <v>15153000000</v>
      </c>
      <c r="M131" s="2">
        <f t="shared" si="9"/>
        <v>7878000000</v>
      </c>
      <c r="N131">
        <f t="shared" si="10"/>
        <v>0.8204114780725501</v>
      </c>
      <c r="O131">
        <f t="shared" si="11"/>
        <v>0.42652950730914996</v>
      </c>
    </row>
    <row r="132" spans="1:15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4">
        <v>0</v>
      </c>
      <c r="I132" s="2">
        <v>4603000000</v>
      </c>
      <c r="J132" t="s">
        <v>82</v>
      </c>
      <c r="K132" s="9" t="s">
        <v>83</v>
      </c>
      <c r="L132" s="90">
        <f t="shared" si="8"/>
        <v>5513000000</v>
      </c>
      <c r="M132" s="2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4">
        <v>0</v>
      </c>
      <c r="I133" s="2">
        <v>4301000000</v>
      </c>
      <c r="J133" t="s">
        <v>82</v>
      </c>
      <c r="K133" s="9" t="s">
        <v>83</v>
      </c>
      <c r="L133" s="90">
        <f t="shared" si="8"/>
        <v>4969000000</v>
      </c>
      <c r="M133" s="2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4">
        <v>0</v>
      </c>
      <c r="J134" t="s">
        <v>58</v>
      </c>
      <c r="K134" s="9" t="s">
        <v>86</v>
      </c>
      <c r="L134" s="90">
        <f t="shared" si="8"/>
        <v>2708300000</v>
      </c>
      <c r="M134" s="2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4">
        <v>0</v>
      </c>
      <c r="J135" t="s">
        <v>58</v>
      </c>
      <c r="K135" s="9" t="s">
        <v>86</v>
      </c>
      <c r="L135" s="90">
        <f t="shared" si="8"/>
        <v>2809100000</v>
      </c>
      <c r="M135" s="2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4">
        <v>0</v>
      </c>
      <c r="J136" t="s">
        <v>58</v>
      </c>
      <c r="K136" s="9" t="s">
        <v>86</v>
      </c>
      <c r="L136" s="90">
        <f t="shared" si="8"/>
        <v>2955900000</v>
      </c>
      <c r="M136" s="2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4">
        <v>0</v>
      </c>
      <c r="J137" t="s">
        <v>58</v>
      </c>
      <c r="K137" s="9" t="s">
        <v>86</v>
      </c>
      <c r="L137" s="90">
        <f t="shared" si="8"/>
        <v>3121700000</v>
      </c>
      <c r="M137" s="2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4">
        <v>0</v>
      </c>
      <c r="I138" s="4">
        <v>0</v>
      </c>
      <c r="J138" t="s">
        <v>21</v>
      </c>
      <c r="K138" s="9" t="s">
        <v>88</v>
      </c>
      <c r="L138" s="90">
        <f t="shared" si="8"/>
        <v>1343200000</v>
      </c>
      <c r="M138" s="2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4">
        <v>0</v>
      </c>
      <c r="I139" s="4">
        <v>0</v>
      </c>
      <c r="J139" t="s">
        <v>21</v>
      </c>
      <c r="K139" s="9" t="s">
        <v>88</v>
      </c>
      <c r="L139" s="90">
        <f t="shared" si="8"/>
        <v>1450800000</v>
      </c>
      <c r="M139" s="2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4">
        <v>0</v>
      </c>
      <c r="I140" s="4">
        <v>0</v>
      </c>
      <c r="J140" t="s">
        <v>21</v>
      </c>
      <c r="K140" s="9" t="s">
        <v>88</v>
      </c>
      <c r="L140" s="90">
        <f t="shared" si="8"/>
        <v>1693800000</v>
      </c>
      <c r="M140" s="2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4">
        <v>0</v>
      </c>
      <c r="I141" s="4">
        <v>0</v>
      </c>
      <c r="J141" t="s">
        <v>21</v>
      </c>
      <c r="K141" s="9" t="s">
        <v>88</v>
      </c>
      <c r="L141" s="90">
        <f t="shared" si="8"/>
        <v>1779500000</v>
      </c>
      <c r="M141" s="2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s="9" t="s">
        <v>90</v>
      </c>
      <c r="L142" s="90">
        <f t="shared" si="8"/>
        <v>3299000000</v>
      </c>
      <c r="M142" s="2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s="9" t="s">
        <v>90</v>
      </c>
      <c r="L143" s="90">
        <f t="shared" si="8"/>
        <v>3746000000</v>
      </c>
      <c r="M143" s="2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s="9" t="s">
        <v>90</v>
      </c>
      <c r="L144" s="90">
        <f t="shared" si="8"/>
        <v>4769000000</v>
      </c>
      <c r="M144" s="2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s="9" t="s">
        <v>90</v>
      </c>
      <c r="L145" s="90">
        <f t="shared" si="8"/>
        <v>4465000000</v>
      </c>
      <c r="M145" s="2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4">
        <v>0</v>
      </c>
      <c r="J146" t="s">
        <v>21</v>
      </c>
      <c r="K146" s="9" t="s">
        <v>92</v>
      </c>
      <c r="L146" s="90">
        <f t="shared" si="8"/>
        <v>3194000000</v>
      </c>
      <c r="M146" s="2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4">
        <v>0</v>
      </c>
      <c r="J147" t="s">
        <v>21</v>
      </c>
      <c r="K147" s="9" t="s">
        <v>92</v>
      </c>
      <c r="L147" s="90">
        <f t="shared" si="8"/>
        <v>3052000000</v>
      </c>
      <c r="M147" s="2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4">
        <v>0</v>
      </c>
      <c r="J148" t="s">
        <v>21</v>
      </c>
      <c r="K148" s="9" t="s">
        <v>92</v>
      </c>
      <c r="L148" s="90">
        <f t="shared" si="8"/>
        <v>2883000000</v>
      </c>
      <c r="M148" s="2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4">
        <v>0</v>
      </c>
      <c r="J149" t="s">
        <v>21</v>
      </c>
      <c r="K149" s="9" t="s">
        <v>92</v>
      </c>
      <c r="L149" s="90">
        <f t="shared" si="8"/>
        <v>3079000000</v>
      </c>
      <c r="M149" s="2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s="9" t="s">
        <v>33</v>
      </c>
      <c r="L150" s="90">
        <f t="shared" si="8"/>
        <v>3553000000</v>
      </c>
      <c r="M150" s="2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s="9" t="s">
        <v>33</v>
      </c>
      <c r="L151" s="90">
        <f t="shared" si="8"/>
        <v>5940000000</v>
      </c>
      <c r="M151" s="2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4">
        <v>0</v>
      </c>
      <c r="I152" s="4">
        <v>0</v>
      </c>
      <c r="J152" t="s">
        <v>58</v>
      </c>
      <c r="K152" s="9" t="s">
        <v>95</v>
      </c>
      <c r="L152" s="90">
        <f t="shared" si="8"/>
        <v>1528200000</v>
      </c>
      <c r="M152" s="2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4">
        <v>0</v>
      </c>
      <c r="I153" s="4">
        <v>0</v>
      </c>
      <c r="J153" t="s">
        <v>58</v>
      </c>
      <c r="K153" s="9" t="s">
        <v>95</v>
      </c>
      <c r="L153" s="90">
        <f t="shared" si="8"/>
        <v>1637700000</v>
      </c>
      <c r="M153" s="2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4">
        <v>0</v>
      </c>
      <c r="I154" s="4">
        <v>0</v>
      </c>
      <c r="J154" t="s">
        <v>58</v>
      </c>
      <c r="K154" s="9" t="s">
        <v>95</v>
      </c>
      <c r="L154" s="90">
        <f t="shared" si="8"/>
        <v>1651200000</v>
      </c>
      <c r="M154" s="2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4">
        <v>0</v>
      </c>
      <c r="I155" s="4">
        <v>0</v>
      </c>
      <c r="J155" t="s">
        <v>58</v>
      </c>
      <c r="K155" s="9" t="s">
        <v>95</v>
      </c>
      <c r="L155" s="90">
        <f t="shared" si="8"/>
        <v>1645800000</v>
      </c>
      <c r="M155" s="2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4">
        <v>0</v>
      </c>
      <c r="I156" s="2">
        <v>380402000</v>
      </c>
      <c r="J156" t="s">
        <v>41</v>
      </c>
      <c r="K156" s="9" t="s">
        <v>97</v>
      </c>
      <c r="L156" s="90">
        <f t="shared" si="8"/>
        <v>1524426000</v>
      </c>
      <c r="M156" s="2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4">
        <v>0</v>
      </c>
      <c r="I157" s="2">
        <v>407000000</v>
      </c>
      <c r="J157" t="s">
        <v>41</v>
      </c>
      <c r="K157" s="9" t="s">
        <v>97</v>
      </c>
      <c r="L157" s="90">
        <f t="shared" si="8"/>
        <v>1590000000</v>
      </c>
      <c r="M157" s="2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4">
        <v>0</v>
      </c>
      <c r="I158" s="2">
        <v>424000000</v>
      </c>
      <c r="J158" t="s">
        <v>41</v>
      </c>
      <c r="K158" s="9" t="s">
        <v>97</v>
      </c>
      <c r="L158" s="90">
        <f t="shared" si="8"/>
        <v>1661000000</v>
      </c>
      <c r="M158" s="2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4">
        <v>0</v>
      </c>
      <c r="I159" s="2">
        <v>440000000</v>
      </c>
      <c r="J159" t="s">
        <v>41</v>
      </c>
      <c r="K159" s="9" t="s">
        <v>97</v>
      </c>
      <c r="L159" s="90">
        <f t="shared" si="8"/>
        <v>1755000000</v>
      </c>
      <c r="M159" s="2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4">
        <v>0</v>
      </c>
      <c r="I160" s="2">
        <v>1712000000</v>
      </c>
      <c r="J160" t="s">
        <v>46</v>
      </c>
      <c r="K160" s="9" t="s">
        <v>99</v>
      </c>
      <c r="L160" s="90">
        <f t="shared" si="8"/>
        <v>33301000000</v>
      </c>
      <c r="M160" s="2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4">
        <v>0</v>
      </c>
      <c r="I161" s="2">
        <v>1832000000</v>
      </c>
      <c r="J161" t="s">
        <v>46</v>
      </c>
      <c r="K161" s="9" t="s">
        <v>99</v>
      </c>
      <c r="L161" s="90">
        <f t="shared" si="8"/>
        <v>34386000000</v>
      </c>
      <c r="M161" s="2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4">
        <v>0</v>
      </c>
      <c r="I162" s="2">
        <v>2044000000</v>
      </c>
      <c r="J162" t="s">
        <v>46</v>
      </c>
      <c r="K162" s="9" t="s">
        <v>99</v>
      </c>
      <c r="L162" s="90">
        <f t="shared" si="8"/>
        <v>35522000000</v>
      </c>
      <c r="M162" s="2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4">
        <v>0</v>
      </c>
      <c r="I163" s="2">
        <v>1988000000</v>
      </c>
      <c r="J163" t="s">
        <v>46</v>
      </c>
      <c r="K163" s="9" t="s">
        <v>99</v>
      </c>
      <c r="L163" s="90">
        <f t="shared" si="8"/>
        <v>33966000000</v>
      </c>
      <c r="M163" s="2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4">
        <v>0</v>
      </c>
      <c r="I164" s="4">
        <v>0</v>
      </c>
      <c r="J164" t="s">
        <v>12</v>
      </c>
      <c r="K164" s="9" t="s">
        <v>69</v>
      </c>
      <c r="L164" s="90">
        <f t="shared" si="8"/>
        <v>837600000</v>
      </c>
      <c r="M164" s="2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4">
        <v>0</v>
      </c>
      <c r="I165" s="4">
        <v>0</v>
      </c>
      <c r="J165" t="s">
        <v>12</v>
      </c>
      <c r="K165" s="9" t="s">
        <v>69</v>
      </c>
      <c r="L165" s="90">
        <f t="shared" si="8"/>
        <v>979200000</v>
      </c>
      <c r="M165" s="2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4">
        <v>0</v>
      </c>
      <c r="I166" s="4">
        <v>0</v>
      </c>
      <c r="J166" t="s">
        <v>12</v>
      </c>
      <c r="K166" s="9" t="s">
        <v>69</v>
      </c>
      <c r="L166" s="90">
        <f t="shared" si="8"/>
        <v>1145600000</v>
      </c>
      <c r="M166" s="2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4">
        <v>0</v>
      </c>
      <c r="I167" s="4">
        <v>0</v>
      </c>
      <c r="J167" t="s">
        <v>12</v>
      </c>
      <c r="K167" s="9" t="s">
        <v>69</v>
      </c>
      <c r="L167" s="90">
        <f t="shared" si="8"/>
        <v>1436200000</v>
      </c>
      <c r="M167" s="2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4">
        <v>0</v>
      </c>
      <c r="I168" s="4">
        <v>0</v>
      </c>
      <c r="J168" t="s">
        <v>18</v>
      </c>
      <c r="K168" s="9" t="s">
        <v>78</v>
      </c>
      <c r="L168" s="90">
        <f t="shared" si="8"/>
        <v>4740935000</v>
      </c>
      <c r="M168" s="2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4">
        <v>0</v>
      </c>
      <c r="I169" s="4">
        <v>0</v>
      </c>
      <c r="J169" t="s">
        <v>18</v>
      </c>
      <c r="K169" s="9" t="s">
        <v>78</v>
      </c>
      <c r="L169" s="90">
        <f t="shared" si="8"/>
        <v>4934907000</v>
      </c>
      <c r="M169" s="2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4">
        <v>0</v>
      </c>
      <c r="I170" s="4">
        <v>0</v>
      </c>
      <c r="J170" t="s">
        <v>18</v>
      </c>
      <c r="K170" s="9" t="s">
        <v>78</v>
      </c>
      <c r="L170" s="90">
        <f t="shared" si="8"/>
        <v>5327031000</v>
      </c>
      <c r="M170" s="2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4">
        <v>0</v>
      </c>
      <c r="I171" s="4">
        <v>0</v>
      </c>
      <c r="J171" t="s">
        <v>18</v>
      </c>
      <c r="K171" s="9" t="s">
        <v>78</v>
      </c>
      <c r="L171" s="90">
        <f t="shared" si="8"/>
        <v>5608736000</v>
      </c>
      <c r="M171" s="2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4">
        <v>0</v>
      </c>
      <c r="J172" t="s">
        <v>12</v>
      </c>
      <c r="K172" s="9" t="s">
        <v>90</v>
      </c>
      <c r="L172" s="90">
        <f t="shared" si="8"/>
        <v>13355000000</v>
      </c>
      <c r="M172" s="2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4">
        <v>0</v>
      </c>
      <c r="J173" t="s">
        <v>12</v>
      </c>
      <c r="K173" s="9" t="s">
        <v>90</v>
      </c>
      <c r="L173" s="90">
        <f t="shared" si="8"/>
        <v>14010000000</v>
      </c>
      <c r="M173" s="2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4">
        <v>0</v>
      </c>
      <c r="J174" t="s">
        <v>12</v>
      </c>
      <c r="K174" s="9" t="s">
        <v>90</v>
      </c>
      <c r="L174" s="90">
        <f t="shared" si="8"/>
        <v>14026000000</v>
      </c>
      <c r="M174" s="2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4">
        <v>0</v>
      </c>
      <c r="J175" t="s">
        <v>12</v>
      </c>
      <c r="K175" s="9" t="s">
        <v>90</v>
      </c>
      <c r="L175" s="90">
        <f t="shared" si="8"/>
        <v>13781000000</v>
      </c>
      <c r="M175" s="2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4">
        <v>0</v>
      </c>
      <c r="I176" s="2">
        <v>9433000000</v>
      </c>
      <c r="J176" t="s">
        <v>46</v>
      </c>
      <c r="K176" s="9" t="s">
        <v>104</v>
      </c>
      <c r="L176" s="90">
        <f t="shared" si="8"/>
        <v>96325000000</v>
      </c>
      <c r="M176" s="2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4">
        <v>0</v>
      </c>
      <c r="I177" s="2">
        <v>4642000000</v>
      </c>
      <c r="J177" t="s">
        <v>46</v>
      </c>
      <c r="K177" s="9" t="s">
        <v>104</v>
      </c>
      <c r="L177" s="90">
        <f t="shared" si="8"/>
        <v>98663000000</v>
      </c>
      <c r="M177" s="2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4">
        <v>0</v>
      </c>
      <c r="I178" s="2">
        <v>3211000000</v>
      </c>
      <c r="J178" t="s">
        <v>46</v>
      </c>
      <c r="K178" s="9" t="s">
        <v>104</v>
      </c>
      <c r="L178" s="90">
        <f t="shared" si="8"/>
        <v>92525000000</v>
      </c>
      <c r="M178" s="2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4">
        <v>0</v>
      </c>
      <c r="I179" s="2">
        <v>3995000000</v>
      </c>
      <c r="J179" t="s">
        <v>46</v>
      </c>
      <c r="K179" s="9" t="s">
        <v>104</v>
      </c>
      <c r="L179" s="90">
        <f t="shared" si="8"/>
        <v>90852000000</v>
      </c>
      <c r="M179" s="2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4">
        <v>0</v>
      </c>
      <c r="J180" t="s">
        <v>24</v>
      </c>
      <c r="K180" s="9" t="s">
        <v>29</v>
      </c>
      <c r="L180" s="90">
        <f t="shared" si="8"/>
        <v>7134000000</v>
      </c>
      <c r="M180" s="2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4">
        <v>0</v>
      </c>
      <c r="J181" t="s">
        <v>24</v>
      </c>
      <c r="K181" s="9" t="s">
        <v>29</v>
      </c>
      <c r="L181" s="90">
        <f t="shared" si="8"/>
        <v>4162000000</v>
      </c>
      <c r="M181" s="2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4">
        <v>0</v>
      </c>
      <c r="J182" t="s">
        <v>24</v>
      </c>
      <c r="K182" s="9" t="s">
        <v>29</v>
      </c>
      <c r="L182" s="90">
        <f t="shared" si="8"/>
        <v>4581000000</v>
      </c>
      <c r="M182" s="2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4">
        <v>0</v>
      </c>
      <c r="J183" t="s">
        <v>24</v>
      </c>
      <c r="K183" s="9" t="s">
        <v>29</v>
      </c>
      <c r="L183" s="90">
        <f t="shared" si="8"/>
        <v>4146000000</v>
      </c>
      <c r="M183" s="2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4">
        <v>0</v>
      </c>
      <c r="I184" s="4">
        <v>0</v>
      </c>
      <c r="J184" t="s">
        <v>18</v>
      </c>
      <c r="K184" s="9" t="s">
        <v>78</v>
      </c>
      <c r="L184" s="90">
        <f t="shared" si="8"/>
        <v>4388755000</v>
      </c>
      <c r="M184" s="2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4">
        <v>0</v>
      </c>
      <c r="I185" s="4">
        <v>0</v>
      </c>
      <c r="J185" t="s">
        <v>18</v>
      </c>
      <c r="K185" s="9" t="s">
        <v>78</v>
      </c>
      <c r="L185" s="90">
        <f t="shared" si="8"/>
        <v>4565582000</v>
      </c>
      <c r="M185" s="2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4">
        <v>0</v>
      </c>
      <c r="I186" s="4">
        <v>0</v>
      </c>
      <c r="J186" t="s">
        <v>18</v>
      </c>
      <c r="K186" s="9" t="s">
        <v>78</v>
      </c>
      <c r="L186" s="90">
        <f t="shared" si="8"/>
        <v>4619779000</v>
      </c>
      <c r="M186" s="2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4">
        <v>0</v>
      </c>
      <c r="I187" s="4">
        <v>0</v>
      </c>
      <c r="J187" t="s">
        <v>18</v>
      </c>
      <c r="K187" s="9" t="s">
        <v>78</v>
      </c>
      <c r="L187" s="90">
        <f t="shared" si="8"/>
        <v>4620310000</v>
      </c>
      <c r="M187" s="2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4">
        <v>0</v>
      </c>
      <c r="I188" s="2">
        <v>1167000000</v>
      </c>
      <c r="J188" t="s">
        <v>46</v>
      </c>
      <c r="K188" s="9" t="s">
        <v>104</v>
      </c>
      <c r="L188" s="90">
        <f t="shared" si="8"/>
        <v>10308000000</v>
      </c>
      <c r="M188" s="2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4">
        <v>0</v>
      </c>
      <c r="I189" s="2">
        <v>698000000</v>
      </c>
      <c r="J189" t="s">
        <v>46</v>
      </c>
      <c r="K189" s="9" t="s">
        <v>104</v>
      </c>
      <c r="L189" s="90">
        <f t="shared" si="8"/>
        <v>10242000000</v>
      </c>
      <c r="M189" s="2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4">
        <v>0</v>
      </c>
      <c r="I190" s="2">
        <v>342000000</v>
      </c>
      <c r="J190" t="s">
        <v>46</v>
      </c>
      <c r="K190" s="9" t="s">
        <v>104</v>
      </c>
      <c r="L190" s="90">
        <f t="shared" si="8"/>
        <v>9759000000</v>
      </c>
      <c r="M190" s="2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4">
        <v>0</v>
      </c>
      <c r="I191" s="2">
        <v>533000000</v>
      </c>
      <c r="J191" t="s">
        <v>46</v>
      </c>
      <c r="K191" s="9" t="s">
        <v>104</v>
      </c>
      <c r="L191" s="90">
        <f t="shared" si="8"/>
        <v>10113000000</v>
      </c>
      <c r="M191" s="2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4">
        <v>0</v>
      </c>
      <c r="I192" s="4">
        <v>0</v>
      </c>
      <c r="J192" t="s">
        <v>18</v>
      </c>
      <c r="K192" s="9" t="s">
        <v>109</v>
      </c>
      <c r="L192" s="90">
        <f t="shared" si="8"/>
        <v>10984000000</v>
      </c>
      <c r="M192" s="2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4">
        <v>0</v>
      </c>
      <c r="I193" s="4">
        <v>0</v>
      </c>
      <c r="J193" t="s">
        <v>18</v>
      </c>
      <c r="K193" s="9" t="s">
        <v>109</v>
      </c>
      <c r="L193" s="90">
        <f t="shared" si="8"/>
        <v>9399000000</v>
      </c>
      <c r="M193" s="2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4">
        <v>0</v>
      </c>
      <c r="I194" s="4">
        <v>0</v>
      </c>
      <c r="J194" t="s">
        <v>18</v>
      </c>
      <c r="K194" s="9" t="s">
        <v>109</v>
      </c>
      <c r="L194" s="90">
        <f t="shared" ref="L194:L257" si="12">E194-F194</f>
        <v>9047000000</v>
      </c>
      <c r="M194" s="2">
        <f t="shared" ref="M194:M257" si="13">L194-G194-H194-I194</f>
        <v>1455000000</v>
      </c>
      <c r="N194">
        <f t="shared" ref="N194:N257" si="14">1-(F194/E194)</f>
        <v>0.22427427551501034</v>
      </c>
      <c r="O194">
        <f t="shared" ref="O194:O257" si="15">M194/E194</f>
        <v>3.6069312575919082E-2</v>
      </c>
    </row>
    <row r="195" spans="1:15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4">
        <v>0</v>
      </c>
      <c r="I195" s="4">
        <v>0</v>
      </c>
      <c r="J195" t="s">
        <v>18</v>
      </c>
      <c r="K195" s="9" t="s">
        <v>109</v>
      </c>
      <c r="L195" s="90">
        <f t="shared" si="12"/>
        <v>9191000000</v>
      </c>
      <c r="M195" s="2">
        <f t="shared" si="13"/>
        <v>1573000000</v>
      </c>
      <c r="N195">
        <f t="shared" si="14"/>
        <v>0.23251872090669901</v>
      </c>
      <c r="O195">
        <f t="shared" si="15"/>
        <v>3.979457599676179E-2</v>
      </c>
    </row>
    <row r="196" spans="1:15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4">
        <v>0</v>
      </c>
      <c r="J196" t="s">
        <v>24</v>
      </c>
      <c r="K196" s="9" t="s">
        <v>29</v>
      </c>
      <c r="L196" s="90">
        <f t="shared" si="12"/>
        <v>1855100000</v>
      </c>
      <c r="M196" s="2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4">
        <v>0</v>
      </c>
      <c r="J197" t="s">
        <v>24</v>
      </c>
      <c r="K197" s="9" t="s">
        <v>29</v>
      </c>
      <c r="L197" s="90">
        <f t="shared" si="12"/>
        <v>2065000000</v>
      </c>
      <c r="M197" s="2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4">
        <v>0</v>
      </c>
      <c r="J198" t="s">
        <v>24</v>
      </c>
      <c r="K198" s="9" t="s">
        <v>29</v>
      </c>
      <c r="L198" s="90">
        <f t="shared" si="12"/>
        <v>2114800000</v>
      </c>
      <c r="M198" s="2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4">
        <v>0</v>
      </c>
      <c r="J199" t="s">
        <v>24</v>
      </c>
      <c r="K199" s="9" t="s">
        <v>29</v>
      </c>
      <c r="L199" s="90">
        <f t="shared" si="12"/>
        <v>2342300000</v>
      </c>
      <c r="M199" s="2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4">
        <v>0</v>
      </c>
      <c r="J200" t="s">
        <v>24</v>
      </c>
      <c r="K200" s="9" t="s">
        <v>29</v>
      </c>
      <c r="L200" s="90">
        <f t="shared" si="12"/>
        <v>4171000000</v>
      </c>
      <c r="M200" s="2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4">
        <v>0</v>
      </c>
      <c r="J201" t="s">
        <v>24</v>
      </c>
      <c r="K201" s="9" t="s">
        <v>29</v>
      </c>
      <c r="L201" s="90">
        <f t="shared" si="12"/>
        <v>4301000000</v>
      </c>
      <c r="M201" s="2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4">
        <v>0</v>
      </c>
      <c r="J202" t="s">
        <v>24</v>
      </c>
      <c r="K202" s="9" t="s">
        <v>29</v>
      </c>
      <c r="L202" s="90">
        <f t="shared" si="12"/>
        <v>4695000000</v>
      </c>
      <c r="M202" s="2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4">
        <v>0</v>
      </c>
      <c r="J203" t="s">
        <v>24</v>
      </c>
      <c r="K203" s="9" t="s">
        <v>29</v>
      </c>
      <c r="L203" s="90">
        <f t="shared" si="12"/>
        <v>5991000000</v>
      </c>
      <c r="M203" s="2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4">
        <v>0</v>
      </c>
      <c r="J204" t="s">
        <v>82</v>
      </c>
      <c r="K204" s="9" t="s">
        <v>113</v>
      </c>
      <c r="L204" s="90">
        <f t="shared" si="12"/>
        <v>3811000000</v>
      </c>
      <c r="M204" s="2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4">
        <v>0</v>
      </c>
      <c r="J205" t="s">
        <v>82</v>
      </c>
      <c r="K205" s="9" t="s">
        <v>113</v>
      </c>
      <c r="L205" s="90">
        <f t="shared" si="12"/>
        <v>4805000000</v>
      </c>
      <c r="M205" s="2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4">
        <v>0</v>
      </c>
      <c r="J206" t="s">
        <v>82</v>
      </c>
      <c r="K206" s="9" t="s">
        <v>113</v>
      </c>
      <c r="L206" s="90">
        <f t="shared" si="12"/>
        <v>1327000000</v>
      </c>
      <c r="M206" s="2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4">
        <v>0</v>
      </c>
      <c r="J207" t="s">
        <v>82</v>
      </c>
      <c r="K207" s="9" t="s">
        <v>113</v>
      </c>
      <c r="L207" s="90">
        <f t="shared" si="12"/>
        <v>-132000000</v>
      </c>
      <c r="M207" s="2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s="9" t="s">
        <v>65</v>
      </c>
      <c r="L208" s="90">
        <f t="shared" si="12"/>
        <v>6074500000</v>
      </c>
      <c r="M208" s="2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s="9" t="s">
        <v>65</v>
      </c>
      <c r="L209" s="90">
        <f t="shared" si="12"/>
        <v>8532300000</v>
      </c>
      <c r="M209" s="2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s="9" t="s">
        <v>65</v>
      </c>
      <c r="L210" s="90">
        <f t="shared" si="12"/>
        <v>9523400000</v>
      </c>
      <c r="M210" s="2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s="9" t="s">
        <v>65</v>
      </c>
      <c r="L211" s="90">
        <f t="shared" si="12"/>
        <v>9970100000</v>
      </c>
      <c r="M211" s="2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4">
        <v>0</v>
      </c>
      <c r="I212" s="2">
        <v>282900000</v>
      </c>
      <c r="J212" t="s">
        <v>58</v>
      </c>
      <c r="K212" s="9" t="s">
        <v>116</v>
      </c>
      <c r="L212" s="90">
        <f t="shared" si="12"/>
        <v>1561700000</v>
      </c>
      <c r="M212" s="2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4">
        <v>0</v>
      </c>
      <c r="I213" s="2">
        <v>299900000</v>
      </c>
      <c r="J213" t="s">
        <v>58</v>
      </c>
      <c r="K213" s="9" t="s">
        <v>116</v>
      </c>
      <c r="L213" s="90">
        <f t="shared" si="12"/>
        <v>1592700000</v>
      </c>
      <c r="M213" s="2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4">
        <v>0</v>
      </c>
      <c r="I214" s="2">
        <v>280900000</v>
      </c>
      <c r="J214" t="s">
        <v>58</v>
      </c>
      <c r="K214" s="9" t="s">
        <v>116</v>
      </c>
      <c r="L214" s="90">
        <f t="shared" si="12"/>
        <v>1666500000</v>
      </c>
      <c r="M214" s="2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4">
        <v>0</v>
      </c>
      <c r="I215" s="2">
        <v>285500000</v>
      </c>
      <c r="J215" t="s">
        <v>58</v>
      </c>
      <c r="K215" s="9" t="s">
        <v>116</v>
      </c>
      <c r="L215" s="90">
        <f t="shared" si="12"/>
        <v>1536700000</v>
      </c>
      <c r="M215" s="2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4">
        <v>0</v>
      </c>
      <c r="J216" t="s">
        <v>24</v>
      </c>
      <c r="K216" s="9" t="s">
        <v>27</v>
      </c>
      <c r="L216" s="90">
        <f t="shared" si="12"/>
        <v>13011000000</v>
      </c>
      <c r="M216" s="2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4">
        <v>0</v>
      </c>
      <c r="J217" t="s">
        <v>24</v>
      </c>
      <c r="K217" s="9" t="s">
        <v>27</v>
      </c>
      <c r="L217" s="90">
        <f t="shared" si="12"/>
        <v>11766000000</v>
      </c>
      <c r="M217" s="2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4">
        <v>0</v>
      </c>
      <c r="J218" t="s">
        <v>24</v>
      </c>
      <c r="K218" s="9" t="s">
        <v>27</v>
      </c>
      <c r="L218" s="90">
        <f t="shared" si="12"/>
        <v>11947000000</v>
      </c>
      <c r="M218" s="2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4">
        <v>0</v>
      </c>
      <c r="J219" t="s">
        <v>24</v>
      </c>
      <c r="K219" s="9" t="s">
        <v>27</v>
      </c>
      <c r="L219" s="90">
        <f t="shared" si="12"/>
        <v>12651000000</v>
      </c>
      <c r="M219" s="2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s="9" t="s">
        <v>29</v>
      </c>
      <c r="L220" s="90">
        <f t="shared" si="12"/>
        <v>4900000000</v>
      </c>
      <c r="M220" s="2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s="9" t="s">
        <v>29</v>
      </c>
      <c r="L221" s="90">
        <f t="shared" si="12"/>
        <v>4969000000</v>
      </c>
      <c r="M221" s="2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s="9" t="s">
        <v>29</v>
      </c>
      <c r="L222" s="90">
        <f t="shared" si="12"/>
        <v>5170000000</v>
      </c>
      <c r="M222" s="2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s="9" t="s">
        <v>29</v>
      </c>
      <c r="L223" s="90">
        <f t="shared" si="12"/>
        <v>5304000000</v>
      </c>
      <c r="M223" s="2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4">
        <v>0</v>
      </c>
      <c r="I224" s="4">
        <v>0</v>
      </c>
      <c r="J224" t="s">
        <v>18</v>
      </c>
      <c r="K224" s="9" t="s">
        <v>120</v>
      </c>
      <c r="L224" s="90">
        <f t="shared" si="12"/>
        <v>1557500000</v>
      </c>
      <c r="M224" s="2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4">
        <v>0</v>
      </c>
      <c r="I225" s="4">
        <v>0</v>
      </c>
      <c r="J225" t="s">
        <v>18</v>
      </c>
      <c r="K225" s="9" t="s">
        <v>120</v>
      </c>
      <c r="L225" s="90">
        <f t="shared" si="12"/>
        <v>1756400000</v>
      </c>
      <c r="M225" s="2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4">
        <v>0</v>
      </c>
      <c r="I226" s="4">
        <v>0</v>
      </c>
      <c r="J226" t="s">
        <v>18</v>
      </c>
      <c r="K226" s="9" t="s">
        <v>120</v>
      </c>
      <c r="L226" s="90">
        <f t="shared" si="12"/>
        <v>1703100000</v>
      </c>
      <c r="M226" s="2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4">
        <v>0</v>
      </c>
      <c r="I227" s="4">
        <v>0</v>
      </c>
      <c r="J227" t="s">
        <v>18</v>
      </c>
      <c r="K227" s="9" t="s">
        <v>120</v>
      </c>
      <c r="L227" s="90">
        <f t="shared" si="12"/>
        <v>1933100000</v>
      </c>
      <c r="M227" s="2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4">
        <v>0</v>
      </c>
      <c r="I228" s="2">
        <v>445875000</v>
      </c>
      <c r="J228" t="s">
        <v>51</v>
      </c>
      <c r="K228" s="9" t="s">
        <v>52</v>
      </c>
      <c r="L228" s="90">
        <f t="shared" si="12"/>
        <v>1179978000</v>
      </c>
      <c r="M228" s="2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4">
        <v>0</v>
      </c>
      <c r="I229" s="2">
        <v>560637000</v>
      </c>
      <c r="J229" t="s">
        <v>51</v>
      </c>
      <c r="K229" s="9" t="s">
        <v>52</v>
      </c>
      <c r="L229" s="90">
        <f t="shared" si="12"/>
        <v>1364136000</v>
      </c>
      <c r="M229" s="2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4">
        <v>0</v>
      </c>
      <c r="I230" s="2">
        <v>628573000</v>
      </c>
      <c r="J230" t="s">
        <v>51</v>
      </c>
      <c r="K230" s="9" t="s">
        <v>52</v>
      </c>
      <c r="L230" s="90">
        <f t="shared" si="12"/>
        <v>1532472000</v>
      </c>
      <c r="M230" s="2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4">
        <v>0</v>
      </c>
      <c r="I231" s="2">
        <v>639542000</v>
      </c>
      <c r="J231" t="s">
        <v>51</v>
      </c>
      <c r="K231" s="9" t="s">
        <v>52</v>
      </c>
      <c r="L231" s="90">
        <f t="shared" si="12"/>
        <v>1586485000</v>
      </c>
      <c r="M231" s="2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4">
        <v>0</v>
      </c>
      <c r="I232" s="4">
        <v>0</v>
      </c>
      <c r="J232" t="s">
        <v>35</v>
      </c>
      <c r="K232" s="9" t="s">
        <v>123</v>
      </c>
      <c r="L232" s="90">
        <f t="shared" si="12"/>
        <v>3364900000</v>
      </c>
      <c r="M232" s="2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4">
        <v>0</v>
      </c>
      <c r="I233" s="4">
        <v>0</v>
      </c>
      <c r="J233" t="s">
        <v>35</v>
      </c>
      <c r="K233" s="9" t="s">
        <v>123</v>
      </c>
      <c r="L233" s="90">
        <f t="shared" si="12"/>
        <v>2927400000</v>
      </c>
      <c r="M233" s="2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4">
        <v>0</v>
      </c>
      <c r="I234" s="4">
        <v>0</v>
      </c>
      <c r="J234" t="s">
        <v>35</v>
      </c>
      <c r="K234" s="9" t="s">
        <v>123</v>
      </c>
      <c r="L234" s="90">
        <f t="shared" si="12"/>
        <v>2875600000</v>
      </c>
      <c r="M234" s="2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4">
        <v>0</v>
      </c>
      <c r="I235" s="4">
        <v>0</v>
      </c>
      <c r="J235" t="s">
        <v>35</v>
      </c>
      <c r="K235" s="9" t="s">
        <v>123</v>
      </c>
      <c r="L235" s="90">
        <f t="shared" si="12"/>
        <v>3090800000</v>
      </c>
      <c r="M235" s="2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4">
        <v>0</v>
      </c>
      <c r="I236" s="2">
        <v>158000000</v>
      </c>
      <c r="J236" t="s">
        <v>24</v>
      </c>
      <c r="K236" s="9" t="s">
        <v>27</v>
      </c>
      <c r="L236" s="90">
        <f t="shared" si="12"/>
        <v>4921000000</v>
      </c>
      <c r="M236" s="2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4">
        <v>0</v>
      </c>
      <c r="I237" s="2">
        <v>223000000</v>
      </c>
      <c r="J237" t="s">
        <v>24</v>
      </c>
      <c r="K237" s="9" t="s">
        <v>27</v>
      </c>
      <c r="L237" s="90">
        <f t="shared" si="12"/>
        <v>5161000000</v>
      </c>
      <c r="M237" s="2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4">
        <v>0</v>
      </c>
      <c r="I238" s="2">
        <v>281000000</v>
      </c>
      <c r="J238" t="s">
        <v>24</v>
      </c>
      <c r="K238" s="9" t="s">
        <v>27</v>
      </c>
      <c r="L238" s="90">
        <f t="shared" si="12"/>
        <v>5712000000</v>
      </c>
      <c r="M238" s="2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4">
        <v>0</v>
      </c>
      <c r="I239" s="2">
        <v>459000000</v>
      </c>
      <c r="J239" t="s">
        <v>24</v>
      </c>
      <c r="K239" s="9" t="s">
        <v>27</v>
      </c>
      <c r="L239" s="90">
        <f t="shared" si="12"/>
        <v>6543000000</v>
      </c>
      <c r="M239" s="2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4">
        <v>0</v>
      </c>
      <c r="J240" t="s">
        <v>12</v>
      </c>
      <c r="K240" s="9" t="s">
        <v>126</v>
      </c>
      <c r="L240" s="90">
        <f t="shared" si="12"/>
        <v>14202000000</v>
      </c>
      <c r="M240" s="2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4">
        <v>0</v>
      </c>
      <c r="J241" t="s">
        <v>12</v>
      </c>
      <c r="K241" s="9" t="s">
        <v>126</v>
      </c>
      <c r="L241" s="90">
        <f t="shared" si="12"/>
        <v>13842000000</v>
      </c>
      <c r="M241" s="2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4">
        <v>0</v>
      </c>
      <c r="J242" t="s">
        <v>12</v>
      </c>
      <c r="K242" s="9" t="s">
        <v>126</v>
      </c>
      <c r="L242" s="90">
        <f t="shared" si="12"/>
        <v>12878000000</v>
      </c>
      <c r="M242" s="2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4">
        <v>0</v>
      </c>
      <c r="J243" t="s">
        <v>12</v>
      </c>
      <c r="K243" s="9" t="s">
        <v>126</v>
      </c>
      <c r="L243" s="90">
        <f t="shared" si="12"/>
        <v>9632000000</v>
      </c>
      <c r="M243" s="2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4">
        <v>0</v>
      </c>
      <c r="I244" s="2">
        <v>-6000000</v>
      </c>
      <c r="J244" t="s">
        <v>46</v>
      </c>
      <c r="K244" s="9" t="s">
        <v>49</v>
      </c>
      <c r="L244" s="90">
        <f t="shared" si="12"/>
        <v>5316000000</v>
      </c>
      <c r="M244" s="2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4">
        <v>0</v>
      </c>
      <c r="I245" s="2">
        <v>15000000</v>
      </c>
      <c r="J245" t="s">
        <v>46</v>
      </c>
      <c r="K245" s="9" t="s">
        <v>49</v>
      </c>
      <c r="L245" s="90">
        <f t="shared" si="12"/>
        <v>6739000000</v>
      </c>
      <c r="M245" s="2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4">
        <v>0</v>
      </c>
      <c r="I246" s="2">
        <v>-82000000</v>
      </c>
      <c r="J246" t="s">
        <v>46</v>
      </c>
      <c r="K246" s="9" t="s">
        <v>49</v>
      </c>
      <c r="L246" s="90">
        <f t="shared" si="12"/>
        <v>5930000000</v>
      </c>
      <c r="M246" s="2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4">
        <v>0</v>
      </c>
      <c r="I247" s="2">
        <v>120000000</v>
      </c>
      <c r="J247" t="s">
        <v>46</v>
      </c>
      <c r="K247" s="9" t="s">
        <v>49</v>
      </c>
      <c r="L247" s="90">
        <f t="shared" si="12"/>
        <v>6019000000</v>
      </c>
      <c r="M247" s="2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4">
        <v>0</v>
      </c>
      <c r="H248" s="4">
        <v>0</v>
      </c>
      <c r="I248" s="2">
        <v>169645000</v>
      </c>
      <c r="J248" t="s">
        <v>51</v>
      </c>
      <c r="K248" s="9" t="s">
        <v>129</v>
      </c>
      <c r="L248" s="90">
        <f t="shared" si="12"/>
        <v>768671000</v>
      </c>
      <c r="M248" s="2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4">
        <v>0</v>
      </c>
      <c r="H249" s="4">
        <v>0</v>
      </c>
      <c r="I249" s="2">
        <v>190390000</v>
      </c>
      <c r="J249" t="s">
        <v>51</v>
      </c>
      <c r="K249" s="9" t="s">
        <v>129</v>
      </c>
      <c r="L249" s="90">
        <f t="shared" si="12"/>
        <v>891095000</v>
      </c>
      <c r="M249" s="2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4">
        <v>0</v>
      </c>
      <c r="H250" s="4">
        <v>0</v>
      </c>
      <c r="I250" s="2">
        <v>265101000</v>
      </c>
      <c r="J250" t="s">
        <v>51</v>
      </c>
      <c r="K250" s="9" t="s">
        <v>129</v>
      </c>
      <c r="L250" s="90">
        <f t="shared" si="12"/>
        <v>999696000</v>
      </c>
      <c r="M250" s="2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4">
        <v>0</v>
      </c>
      <c r="H251" s="4">
        <v>0</v>
      </c>
      <c r="I251" s="2">
        <v>314096000</v>
      </c>
      <c r="J251" t="s">
        <v>51</v>
      </c>
      <c r="K251" s="9" t="s">
        <v>129</v>
      </c>
      <c r="L251" s="90">
        <f t="shared" si="12"/>
        <v>1139269000</v>
      </c>
      <c r="M251" s="2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4">
        <v>0</v>
      </c>
      <c r="I252" s="2">
        <v>622592000</v>
      </c>
      <c r="J252" t="s">
        <v>51</v>
      </c>
      <c r="K252" s="9" t="s">
        <v>52</v>
      </c>
      <c r="L252" s="90">
        <f t="shared" si="12"/>
        <v>1703691000</v>
      </c>
      <c r="M252" s="2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4">
        <v>0</v>
      </c>
      <c r="I253" s="2">
        <v>741342000</v>
      </c>
      <c r="J253" t="s">
        <v>51</v>
      </c>
      <c r="K253" s="9" t="s">
        <v>52</v>
      </c>
      <c r="L253" s="90">
        <f t="shared" si="12"/>
        <v>1874734000</v>
      </c>
      <c r="M253" s="2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4">
        <v>0</v>
      </c>
      <c r="I254" s="2">
        <v>985781000</v>
      </c>
      <c r="J254" t="s">
        <v>51</v>
      </c>
      <c r="K254" s="9" t="s">
        <v>52</v>
      </c>
      <c r="L254" s="90">
        <f t="shared" si="12"/>
        <v>2232150000</v>
      </c>
      <c r="M254" s="2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4">
        <v>0</v>
      </c>
      <c r="I255" s="2">
        <v>1036178000</v>
      </c>
      <c r="J255" t="s">
        <v>51</v>
      </c>
      <c r="K255" s="9" t="s">
        <v>52</v>
      </c>
      <c r="L255" s="90">
        <f t="shared" si="12"/>
        <v>2342425000</v>
      </c>
      <c r="M255" s="2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4">
        <v>0</v>
      </c>
      <c r="I256" s="2">
        <v>1590000000</v>
      </c>
      <c r="J256" t="s">
        <v>18</v>
      </c>
      <c r="K256" s="9" t="s">
        <v>132</v>
      </c>
      <c r="L256" s="90">
        <f t="shared" si="12"/>
        <v>4811000000</v>
      </c>
      <c r="M256" s="2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4">
        <v>0</v>
      </c>
      <c r="I257" s="2">
        <v>1637000000</v>
      </c>
      <c r="J257" t="s">
        <v>18</v>
      </c>
      <c r="K257" s="9" t="s">
        <v>132</v>
      </c>
      <c r="L257" s="90">
        <f t="shared" si="12"/>
        <v>5463000000</v>
      </c>
      <c r="M257" s="2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4">
        <v>0</v>
      </c>
      <c r="I258" s="2">
        <v>1626000000</v>
      </c>
      <c r="J258" t="s">
        <v>18</v>
      </c>
      <c r="K258" s="9" t="s">
        <v>132</v>
      </c>
      <c r="L258" s="90">
        <f t="shared" ref="L258:L321" si="16">E258-F258</f>
        <v>6267000000</v>
      </c>
      <c r="M258" s="2">
        <f t="shared" ref="M258:M321" si="17">L258-G258-H258-I258</f>
        <v>2574000000</v>
      </c>
      <c r="N258">
        <f t="shared" ref="N258:N321" si="18">1-(F258/E258)</f>
        <v>0.39881634211531114</v>
      </c>
      <c r="O258">
        <f t="shared" ref="O258:O321" si="19">M258/E258</f>
        <v>0.16380297823596793</v>
      </c>
    </row>
    <row r="259" spans="1:15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4">
        <v>0</v>
      </c>
      <c r="I259" s="2">
        <v>1738000000</v>
      </c>
      <c r="J259" t="s">
        <v>18</v>
      </c>
      <c r="K259" s="9" t="s">
        <v>132</v>
      </c>
      <c r="L259" s="90">
        <f t="shared" si="16"/>
        <v>7006000000</v>
      </c>
      <c r="M259" s="2">
        <f t="shared" si="17"/>
        <v>3071000000</v>
      </c>
      <c r="N259">
        <f t="shared" si="18"/>
        <v>0.42748184758069441</v>
      </c>
      <c r="O259">
        <f t="shared" si="19"/>
        <v>0.18738178046250534</v>
      </c>
    </row>
    <row r="260" spans="1:15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s="9" t="s">
        <v>65</v>
      </c>
      <c r="L260" s="90">
        <f t="shared" si="16"/>
        <v>6153500000</v>
      </c>
      <c r="M260" s="2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s="9" t="s">
        <v>65</v>
      </c>
      <c r="L261" s="90">
        <f t="shared" si="16"/>
        <v>7284500000</v>
      </c>
      <c r="M261" s="2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s="9" t="s">
        <v>65</v>
      </c>
      <c r="L262" s="90">
        <f t="shared" si="16"/>
        <v>8835900000</v>
      </c>
      <c r="M262" s="2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s="9" t="s">
        <v>65</v>
      </c>
      <c r="L263" s="90">
        <f t="shared" si="16"/>
        <v>10791200000</v>
      </c>
      <c r="M263" s="2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s="9" t="s">
        <v>135</v>
      </c>
      <c r="L264" s="90">
        <f t="shared" si="16"/>
        <v>2396026000</v>
      </c>
      <c r="M264" s="2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s="9" t="s">
        <v>135</v>
      </c>
      <c r="L265" s="90">
        <f t="shared" si="16"/>
        <v>2798326000</v>
      </c>
      <c r="M265" s="2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s="9" t="s">
        <v>135</v>
      </c>
      <c r="L266" s="90">
        <f t="shared" si="16"/>
        <v>3674486000</v>
      </c>
      <c r="M266" s="2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s="9" t="s">
        <v>135</v>
      </c>
      <c r="L267" s="90">
        <f t="shared" si="16"/>
        <v>4017357000</v>
      </c>
      <c r="M267" s="2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4">
        <v>0</v>
      </c>
      <c r="I268" s="4">
        <v>0</v>
      </c>
      <c r="J268" t="s">
        <v>58</v>
      </c>
      <c r="K268" s="9" t="s">
        <v>137</v>
      </c>
      <c r="L268" s="90">
        <f t="shared" si="16"/>
        <v>3113300000</v>
      </c>
      <c r="M268" s="2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4">
        <v>0</v>
      </c>
      <c r="I269" s="4">
        <v>0</v>
      </c>
      <c r="J269" t="s">
        <v>58</v>
      </c>
      <c r="K269" s="9" t="s">
        <v>137</v>
      </c>
      <c r="L269" s="90">
        <f t="shared" si="16"/>
        <v>2520200000</v>
      </c>
      <c r="M269" s="2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4">
        <v>0</v>
      </c>
      <c r="I270" s="4">
        <v>0</v>
      </c>
      <c r="J270" t="s">
        <v>58</v>
      </c>
      <c r="K270" s="9" t="s">
        <v>137</v>
      </c>
      <c r="L270" s="90">
        <f t="shared" si="16"/>
        <v>1778500000</v>
      </c>
      <c r="M270" s="2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4">
        <v>0</v>
      </c>
      <c r="I271" s="4">
        <v>0</v>
      </c>
      <c r="J271" t="s">
        <v>58</v>
      </c>
      <c r="K271" s="9" t="s">
        <v>137</v>
      </c>
      <c r="L271" s="90">
        <f t="shared" si="16"/>
        <v>1547100000</v>
      </c>
      <c r="M271" s="2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4">
        <v>0</v>
      </c>
      <c r="I272" s="2">
        <v>490000000</v>
      </c>
      <c r="J272" t="s">
        <v>46</v>
      </c>
      <c r="K272" s="9" t="s">
        <v>139</v>
      </c>
      <c r="L272" s="90">
        <f t="shared" si="16"/>
        <v>5138000000</v>
      </c>
      <c r="M272" s="2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4">
        <v>0</v>
      </c>
      <c r="I273" s="2">
        <v>581000000</v>
      </c>
      <c r="J273" t="s">
        <v>46</v>
      </c>
      <c r="K273" s="9" t="s">
        <v>139</v>
      </c>
      <c r="L273" s="90">
        <f t="shared" si="16"/>
        <v>4917000000</v>
      </c>
      <c r="M273" s="2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4">
        <v>0</v>
      </c>
      <c r="I274" s="2">
        <v>464000000</v>
      </c>
      <c r="J274" t="s">
        <v>46</v>
      </c>
      <c r="K274" s="9" t="s">
        <v>139</v>
      </c>
      <c r="L274" s="90">
        <f t="shared" si="16"/>
        <v>5182000000</v>
      </c>
      <c r="M274" s="2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4">
        <v>0</v>
      </c>
      <c r="I275" s="2">
        <v>448000000</v>
      </c>
      <c r="J275" t="s">
        <v>46</v>
      </c>
      <c r="K275" s="9" t="s">
        <v>139</v>
      </c>
      <c r="L275" s="90">
        <f t="shared" si="16"/>
        <v>5039000000</v>
      </c>
      <c r="M275" s="2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4">
        <v>0</v>
      </c>
      <c r="I276" s="4">
        <v>0</v>
      </c>
      <c r="J276" t="s">
        <v>35</v>
      </c>
      <c r="K276" s="9" t="s">
        <v>141</v>
      </c>
      <c r="L276" s="90">
        <f t="shared" si="16"/>
        <v>1291400000</v>
      </c>
      <c r="M276" s="2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4">
        <v>0</v>
      </c>
      <c r="I277" s="4">
        <v>0</v>
      </c>
      <c r="J277" t="s">
        <v>35</v>
      </c>
      <c r="K277" s="9" t="s">
        <v>141</v>
      </c>
      <c r="L277" s="90">
        <f t="shared" si="16"/>
        <v>1438000000</v>
      </c>
      <c r="M277" s="2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4">
        <v>0</v>
      </c>
      <c r="I278" s="4">
        <v>0</v>
      </c>
      <c r="J278" t="s">
        <v>35</v>
      </c>
      <c r="K278" s="9" t="s">
        <v>141</v>
      </c>
      <c r="L278" s="90">
        <f t="shared" si="16"/>
        <v>1452900000</v>
      </c>
      <c r="M278" s="2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4">
        <v>0</v>
      </c>
      <c r="I279" s="4">
        <v>0</v>
      </c>
      <c r="J279" t="s">
        <v>35</v>
      </c>
      <c r="K279" s="9" t="s">
        <v>141</v>
      </c>
      <c r="L279" s="90">
        <f t="shared" si="16"/>
        <v>1511800000</v>
      </c>
      <c r="M279" s="2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4">
        <v>0</v>
      </c>
      <c r="I280" s="2">
        <v>2811000000</v>
      </c>
      <c r="J280" t="s">
        <v>82</v>
      </c>
      <c r="K280" s="9" t="s">
        <v>143</v>
      </c>
      <c r="L280" s="90">
        <f t="shared" si="16"/>
        <v>5235000000</v>
      </c>
      <c r="M280" s="2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4">
        <v>0</v>
      </c>
      <c r="I281" s="2">
        <v>2903000000</v>
      </c>
      <c r="J281" t="s">
        <v>82</v>
      </c>
      <c r="K281" s="9" t="s">
        <v>143</v>
      </c>
      <c r="L281" s="90">
        <f t="shared" si="16"/>
        <v>6150000000</v>
      </c>
      <c r="M281" s="2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4">
        <v>0</v>
      </c>
      <c r="I282" s="2">
        <v>2915000000</v>
      </c>
      <c r="J282" t="s">
        <v>82</v>
      </c>
      <c r="K282" s="9" t="s">
        <v>143</v>
      </c>
      <c r="L282" s="90">
        <f t="shared" si="16"/>
        <v>7076000000</v>
      </c>
      <c r="M282" s="2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4">
        <v>0</v>
      </c>
      <c r="I283" s="2">
        <v>2229000000</v>
      </c>
      <c r="J283" t="s">
        <v>82</v>
      </c>
      <c r="K283" s="9" t="s">
        <v>143</v>
      </c>
      <c r="L283" s="90">
        <f t="shared" si="16"/>
        <v>2469000000</v>
      </c>
      <c r="M283" s="2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4">
        <v>0</v>
      </c>
      <c r="I284" s="4">
        <v>0</v>
      </c>
      <c r="J284" t="s">
        <v>12</v>
      </c>
      <c r="K284" s="9" t="s">
        <v>145</v>
      </c>
      <c r="L284" s="90">
        <f t="shared" si="16"/>
        <v>1717571000</v>
      </c>
      <c r="M284" s="2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4">
        <v>0</v>
      </c>
      <c r="I285" s="4">
        <v>0</v>
      </c>
      <c r="J285" t="s">
        <v>12</v>
      </c>
      <c r="K285" s="9" t="s">
        <v>145</v>
      </c>
      <c r="L285" s="90">
        <f t="shared" si="16"/>
        <v>1836095000</v>
      </c>
      <c r="M285" s="2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4">
        <v>0</v>
      </c>
      <c r="I286" s="4">
        <v>0</v>
      </c>
      <c r="J286" t="s">
        <v>12</v>
      </c>
      <c r="K286" s="9" t="s">
        <v>145</v>
      </c>
      <c r="L286" s="90">
        <f t="shared" si="16"/>
        <v>2007652000</v>
      </c>
      <c r="M286" s="2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4">
        <v>0</v>
      </c>
      <c r="I287" s="4">
        <v>0</v>
      </c>
      <c r="J287" t="s">
        <v>12</v>
      </c>
      <c r="K287" s="9" t="s">
        <v>145</v>
      </c>
      <c r="L287" s="90">
        <f t="shared" si="16"/>
        <v>2268480000</v>
      </c>
      <c r="M287" s="2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4">
        <v>0</v>
      </c>
      <c r="I288" s="2">
        <v>1854000000</v>
      </c>
      <c r="J288" t="s">
        <v>18</v>
      </c>
      <c r="K288" s="9" t="s">
        <v>147</v>
      </c>
      <c r="L288" s="90">
        <f t="shared" si="16"/>
        <v>2810000000</v>
      </c>
      <c r="M288" s="2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4">
        <v>0</v>
      </c>
      <c r="I289" s="2">
        <v>2102000000</v>
      </c>
      <c r="J289" t="s">
        <v>18</v>
      </c>
      <c r="K289" s="9" t="s">
        <v>147</v>
      </c>
      <c r="L289" s="90">
        <f t="shared" si="16"/>
        <v>3135000000</v>
      </c>
      <c r="M289" s="2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4">
        <v>0</v>
      </c>
      <c r="I290" s="2">
        <v>2125000000</v>
      </c>
      <c r="J290" t="s">
        <v>18</v>
      </c>
      <c r="K290" s="9" t="s">
        <v>147</v>
      </c>
      <c r="L290" s="90">
        <f t="shared" si="16"/>
        <v>3328000000</v>
      </c>
      <c r="M290" s="2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4">
        <v>0</v>
      </c>
      <c r="I291" s="2">
        <v>6907000000</v>
      </c>
      <c r="J291" t="s">
        <v>18</v>
      </c>
      <c r="K291" s="9" t="s">
        <v>147</v>
      </c>
      <c r="L291" s="90">
        <f t="shared" si="16"/>
        <v>10348000000</v>
      </c>
      <c r="M291" s="2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4">
        <v>0</v>
      </c>
      <c r="H292" s="4">
        <v>0</v>
      </c>
      <c r="I292" s="2">
        <v>8742000000</v>
      </c>
      <c r="J292" t="s">
        <v>24</v>
      </c>
      <c r="K292" s="9" t="s">
        <v>80</v>
      </c>
      <c r="L292" s="90">
        <f t="shared" si="16"/>
        <v>11219000000</v>
      </c>
      <c r="M292" s="2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4">
        <v>0</v>
      </c>
      <c r="H293" s="4">
        <v>0</v>
      </c>
      <c r="I293" s="2">
        <v>9339000000</v>
      </c>
      <c r="J293" t="s">
        <v>24</v>
      </c>
      <c r="K293" s="9" t="s">
        <v>80</v>
      </c>
      <c r="L293" s="90">
        <f t="shared" si="16"/>
        <v>11515000000</v>
      </c>
      <c r="M293" s="2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4">
        <v>0</v>
      </c>
      <c r="H294" s="4">
        <v>0</v>
      </c>
      <c r="I294" s="2">
        <v>10276000000</v>
      </c>
      <c r="J294" t="s">
        <v>24</v>
      </c>
      <c r="K294" s="9" t="s">
        <v>80</v>
      </c>
      <c r="L294" s="90">
        <f t="shared" si="16"/>
        <v>13580000000</v>
      </c>
      <c r="M294" s="2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4">
        <v>0</v>
      </c>
      <c r="H295" s="4">
        <v>0</v>
      </c>
      <c r="I295" s="2">
        <v>11259000000</v>
      </c>
      <c r="J295" t="s">
        <v>24</v>
      </c>
      <c r="K295" s="9" t="s">
        <v>80</v>
      </c>
      <c r="L295" s="90">
        <f t="shared" si="16"/>
        <v>14586000000</v>
      </c>
      <c r="M295" s="2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4">
        <v>0</v>
      </c>
      <c r="H296" s="4">
        <v>0</v>
      </c>
      <c r="I296" s="2">
        <v>14000000</v>
      </c>
      <c r="J296" t="s">
        <v>46</v>
      </c>
      <c r="K296" s="9" t="s">
        <v>49</v>
      </c>
      <c r="L296" s="90">
        <f t="shared" si="16"/>
        <v>634000000</v>
      </c>
      <c r="M296" s="2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4">
        <v>0</v>
      </c>
      <c r="H297" s="4">
        <v>0</v>
      </c>
      <c r="I297" s="2">
        <v>15000000</v>
      </c>
      <c r="J297" t="s">
        <v>46</v>
      </c>
      <c r="K297" s="9" t="s">
        <v>49</v>
      </c>
      <c r="L297" s="90">
        <f t="shared" si="16"/>
        <v>783000000</v>
      </c>
      <c r="M297" s="2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4">
        <v>0</v>
      </c>
      <c r="H298" s="4">
        <v>0</v>
      </c>
      <c r="I298" s="2">
        <v>14000000</v>
      </c>
      <c r="J298" t="s">
        <v>46</v>
      </c>
      <c r="K298" s="9" t="s">
        <v>49</v>
      </c>
      <c r="L298" s="90">
        <f t="shared" si="16"/>
        <v>788000000</v>
      </c>
      <c r="M298" s="2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4">
        <v>0</v>
      </c>
      <c r="H299" s="4">
        <v>0</v>
      </c>
      <c r="I299" s="2">
        <v>13000000</v>
      </c>
      <c r="J299" t="s">
        <v>46</v>
      </c>
      <c r="K299" s="9" t="s">
        <v>49</v>
      </c>
      <c r="L299" s="90">
        <f t="shared" si="16"/>
        <v>947000000</v>
      </c>
      <c r="M299" s="2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4">
        <v>0</v>
      </c>
      <c r="I300" s="4">
        <v>0</v>
      </c>
      <c r="J300" t="s">
        <v>35</v>
      </c>
      <c r="K300" s="9" t="s">
        <v>141</v>
      </c>
      <c r="L300" s="90">
        <f t="shared" si="16"/>
        <v>9932000000</v>
      </c>
      <c r="M300" s="2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4">
        <v>0</v>
      </c>
      <c r="I301" s="4">
        <v>0</v>
      </c>
      <c r="J301" t="s">
        <v>35</v>
      </c>
      <c r="K301" s="9" t="s">
        <v>141</v>
      </c>
      <c r="L301" s="90">
        <f t="shared" si="16"/>
        <v>10201000000</v>
      </c>
      <c r="M301" s="2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4">
        <v>0</v>
      </c>
      <c r="I302" s="4">
        <v>0</v>
      </c>
      <c r="J302" t="s">
        <v>35</v>
      </c>
      <c r="K302" s="9" t="s">
        <v>141</v>
      </c>
      <c r="L302" s="90">
        <f t="shared" si="16"/>
        <v>10109000000</v>
      </c>
      <c r="M302" s="2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4">
        <v>0</v>
      </c>
      <c r="I303" s="4">
        <v>0</v>
      </c>
      <c r="J303" t="s">
        <v>35</v>
      </c>
      <c r="K303" s="9" t="s">
        <v>141</v>
      </c>
      <c r="L303" s="90">
        <f t="shared" si="16"/>
        <v>9399000000</v>
      </c>
      <c r="M303" s="2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4">
        <v>0</v>
      </c>
      <c r="J304" t="s">
        <v>35</v>
      </c>
      <c r="K304" s="9" t="s">
        <v>141</v>
      </c>
      <c r="L304" s="90">
        <f t="shared" si="16"/>
        <v>2391000000</v>
      </c>
      <c r="M304" s="2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4">
        <v>0</v>
      </c>
      <c r="J305" t="s">
        <v>35</v>
      </c>
      <c r="K305" s="9" t="s">
        <v>141</v>
      </c>
      <c r="L305" s="90">
        <f t="shared" si="16"/>
        <v>2356000000</v>
      </c>
      <c r="M305" s="2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4">
        <v>0</v>
      </c>
      <c r="J306" t="s">
        <v>35</v>
      </c>
      <c r="K306" s="9" t="s">
        <v>141</v>
      </c>
      <c r="L306" s="90">
        <f t="shared" si="16"/>
        <v>2465000000</v>
      </c>
      <c r="M306" s="2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4">
        <v>0</v>
      </c>
      <c r="J307" t="s">
        <v>35</v>
      </c>
      <c r="K307" s="9" t="s">
        <v>141</v>
      </c>
      <c r="L307" s="90">
        <f t="shared" si="16"/>
        <v>2598000000</v>
      </c>
      <c r="M307" s="2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4">
        <v>0</v>
      </c>
      <c r="I308" s="2">
        <v>46000000</v>
      </c>
      <c r="J308" t="s">
        <v>46</v>
      </c>
      <c r="K308" s="9" t="s">
        <v>139</v>
      </c>
      <c r="L308" s="90">
        <f t="shared" si="16"/>
        <v>2611000000</v>
      </c>
      <c r="M308" s="2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4">
        <v>0</v>
      </c>
      <c r="I309" s="2">
        <v>27000000</v>
      </c>
      <c r="J309" t="s">
        <v>46</v>
      </c>
      <c r="K309" s="9" t="s">
        <v>139</v>
      </c>
      <c r="L309" s="90">
        <f t="shared" si="16"/>
        <v>2562000000</v>
      </c>
      <c r="M309" s="2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4">
        <v>0</v>
      </c>
      <c r="I310" s="2">
        <v>147000000</v>
      </c>
      <c r="J310" t="s">
        <v>46</v>
      </c>
      <c r="K310" s="9" t="s">
        <v>139</v>
      </c>
      <c r="L310" s="90">
        <f t="shared" si="16"/>
        <v>2776000000</v>
      </c>
      <c r="M310" s="2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4">
        <v>0</v>
      </c>
      <c r="I311" s="2">
        <v>248000000</v>
      </c>
      <c r="J311" t="s">
        <v>46</v>
      </c>
      <c r="K311" s="9" t="s">
        <v>139</v>
      </c>
      <c r="L311" s="90">
        <f t="shared" si="16"/>
        <v>2920000000</v>
      </c>
      <c r="M311" s="2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4">
        <v>0</v>
      </c>
      <c r="I312" s="2">
        <v>96054000</v>
      </c>
      <c r="J312" t="s">
        <v>18</v>
      </c>
      <c r="K312" s="9" t="s">
        <v>154</v>
      </c>
      <c r="L312" s="90">
        <f t="shared" si="16"/>
        <v>854769000</v>
      </c>
      <c r="M312" s="2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4">
        <v>0</v>
      </c>
      <c r="I313" s="2">
        <v>110474000</v>
      </c>
      <c r="J313" t="s">
        <v>18</v>
      </c>
      <c r="K313" s="9" t="s">
        <v>154</v>
      </c>
      <c r="L313" s="90">
        <f t="shared" si="16"/>
        <v>1117756000</v>
      </c>
      <c r="M313" s="2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4">
        <v>0</v>
      </c>
      <c r="I314" s="2">
        <v>130368000</v>
      </c>
      <c r="J314" t="s">
        <v>18</v>
      </c>
      <c r="K314" s="9" t="s">
        <v>154</v>
      </c>
      <c r="L314" s="90">
        <f t="shared" si="16"/>
        <v>1174287000</v>
      </c>
      <c r="M314" s="2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4">
        <v>0</v>
      </c>
      <c r="I315" s="2">
        <v>146368000</v>
      </c>
      <c r="J315" t="s">
        <v>18</v>
      </c>
      <c r="K315" s="9" t="s">
        <v>154</v>
      </c>
      <c r="L315" s="90">
        <f t="shared" si="16"/>
        <v>498214000</v>
      </c>
      <c r="M315" s="2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4">
        <v>0</v>
      </c>
      <c r="J316" t="s">
        <v>12</v>
      </c>
      <c r="K316" s="9" t="s">
        <v>156</v>
      </c>
      <c r="L316" s="90">
        <f t="shared" si="16"/>
        <v>4280000000</v>
      </c>
      <c r="M316" s="2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4">
        <v>0</v>
      </c>
      <c r="J317" t="s">
        <v>12</v>
      </c>
      <c r="K317" s="9" t="s">
        <v>156</v>
      </c>
      <c r="L317" s="90">
        <f t="shared" si="16"/>
        <v>4861000000</v>
      </c>
      <c r="M317" s="2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4">
        <v>0</v>
      </c>
      <c r="J318" t="s">
        <v>12</v>
      </c>
      <c r="K318" s="9" t="s">
        <v>156</v>
      </c>
      <c r="L318" s="90">
        <f t="shared" si="16"/>
        <v>4947000000</v>
      </c>
      <c r="M318" s="2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4">
        <v>0</v>
      </c>
      <c r="J319" t="s">
        <v>12</v>
      </c>
      <c r="K319" s="9" t="s">
        <v>156</v>
      </c>
      <c r="L319" s="90">
        <f t="shared" si="16"/>
        <v>4452000000</v>
      </c>
      <c r="M319" s="2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4">
        <v>0</v>
      </c>
      <c r="I320" s="2">
        <v>628000000</v>
      </c>
      <c r="J320" t="s">
        <v>41</v>
      </c>
      <c r="K320" s="9" t="s">
        <v>42</v>
      </c>
      <c r="L320" s="90">
        <f t="shared" si="16"/>
        <v>2004000000</v>
      </c>
      <c r="M320" s="2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4">
        <v>0</v>
      </c>
      <c r="I321" s="2">
        <v>685000000</v>
      </c>
      <c r="J321" t="s">
        <v>41</v>
      </c>
      <c r="K321" s="9" t="s">
        <v>42</v>
      </c>
      <c r="L321" s="90">
        <f t="shared" si="16"/>
        <v>2089000000</v>
      </c>
      <c r="M321" s="2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4">
        <v>0</v>
      </c>
      <c r="I322" s="2">
        <v>750000000</v>
      </c>
      <c r="J322" t="s">
        <v>41</v>
      </c>
      <c r="K322" s="9" t="s">
        <v>42</v>
      </c>
      <c r="L322" s="90">
        <f t="shared" ref="L322:L385" si="20">E322-F322</f>
        <v>2175000000</v>
      </c>
      <c r="M322" s="2">
        <f t="shared" ref="M322:M385" si="21">L322-G322-H322-I322</f>
        <v>1163000000</v>
      </c>
      <c r="N322">
        <f t="shared" ref="N322:N385" si="22">1-(F322/E322)</f>
        <v>0.33689591078066916</v>
      </c>
      <c r="O322">
        <f t="shared" ref="O322:O385" si="23">M322/E322</f>
        <v>0.18014250309789342</v>
      </c>
    </row>
    <row r="323" spans="1:15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4">
        <v>0</v>
      </c>
      <c r="I323" s="2">
        <v>811000000</v>
      </c>
      <c r="J323" t="s">
        <v>41</v>
      </c>
      <c r="K323" s="9" t="s">
        <v>42</v>
      </c>
      <c r="L323" s="90">
        <f t="shared" si="20"/>
        <v>2389000000</v>
      </c>
      <c r="M323" s="2">
        <f t="shared" si="21"/>
        <v>1297000000</v>
      </c>
      <c r="N323">
        <f t="shared" si="22"/>
        <v>0.37333958431004843</v>
      </c>
      <c r="O323">
        <f t="shared" si="23"/>
        <v>0.20268791998749805</v>
      </c>
    </row>
    <row r="324" spans="1:15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4">
        <v>0</v>
      </c>
      <c r="I324" s="2">
        <v>88000000</v>
      </c>
      <c r="J324" t="s">
        <v>24</v>
      </c>
      <c r="K324" s="9" t="s">
        <v>80</v>
      </c>
      <c r="L324" s="90">
        <f t="shared" si="20"/>
        <v>1329000000</v>
      </c>
      <c r="M324" s="2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4">
        <v>0</v>
      </c>
      <c r="I325" s="2">
        <v>327000000</v>
      </c>
      <c r="J325" t="s">
        <v>24</v>
      </c>
      <c r="K325" s="9" t="s">
        <v>80</v>
      </c>
      <c r="L325" s="90">
        <f t="shared" si="20"/>
        <v>1868000000</v>
      </c>
      <c r="M325" s="2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4">
        <v>0</v>
      </c>
      <c r="I326" s="2">
        <v>1406000000</v>
      </c>
      <c r="J326" t="s">
        <v>24</v>
      </c>
      <c r="K326" s="9" t="s">
        <v>80</v>
      </c>
      <c r="L326" s="90">
        <f t="shared" si="20"/>
        <v>3882000000</v>
      </c>
      <c r="M326" s="2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4">
        <v>0</v>
      </c>
      <c r="I327" s="2">
        <v>1836000000</v>
      </c>
      <c r="J327" t="s">
        <v>24</v>
      </c>
      <c r="K327" s="9" t="s">
        <v>80</v>
      </c>
      <c r="L327" s="90">
        <f t="shared" si="20"/>
        <v>5518000000</v>
      </c>
      <c r="M327" s="2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4">
        <v>0</v>
      </c>
      <c r="I328" s="2">
        <v>1050000000</v>
      </c>
      <c r="J328" t="s">
        <v>41</v>
      </c>
      <c r="K328" s="9" t="s">
        <v>42</v>
      </c>
      <c r="L328" s="90">
        <f t="shared" si="20"/>
        <v>2705000000</v>
      </c>
      <c r="M328" s="2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4">
        <v>0</v>
      </c>
      <c r="I329" s="2">
        <v>954000000</v>
      </c>
      <c r="J329" t="s">
        <v>41</v>
      </c>
      <c r="K329" s="9" t="s">
        <v>42</v>
      </c>
      <c r="L329" s="90">
        <f t="shared" si="20"/>
        <v>2351000000</v>
      </c>
      <c r="M329" s="2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4">
        <v>0</v>
      </c>
      <c r="I330" s="2">
        <v>1013000000</v>
      </c>
      <c r="J330" t="s">
        <v>41</v>
      </c>
      <c r="K330" s="9" t="s">
        <v>42</v>
      </c>
      <c r="L330" s="90">
        <f t="shared" si="20"/>
        <v>2336000000</v>
      </c>
      <c r="M330" s="2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4">
        <v>0</v>
      </c>
      <c r="I331" s="2">
        <v>970000000</v>
      </c>
      <c r="J331" t="s">
        <v>41</v>
      </c>
      <c r="K331" s="9" t="s">
        <v>42</v>
      </c>
      <c r="L331" s="90">
        <f t="shared" si="20"/>
        <v>2277000000</v>
      </c>
      <c r="M331" s="2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4">
        <v>0</v>
      </c>
      <c r="I332" s="2">
        <v>5024000000</v>
      </c>
      <c r="J332" t="s">
        <v>46</v>
      </c>
      <c r="K332" s="9" t="s">
        <v>99</v>
      </c>
      <c r="L332" s="90">
        <f t="shared" si="20"/>
        <v>22368000000</v>
      </c>
      <c r="M332" s="2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4">
        <v>0</v>
      </c>
      <c r="I333" s="2">
        <v>4124000000</v>
      </c>
      <c r="J333" t="s">
        <v>46</v>
      </c>
      <c r="K333" s="9" t="s">
        <v>99</v>
      </c>
      <c r="L333" s="90">
        <f t="shared" si="20"/>
        <v>22935000000</v>
      </c>
      <c r="M333" s="2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4">
        <v>0</v>
      </c>
      <c r="I334" s="2">
        <v>4073000000</v>
      </c>
      <c r="J334" t="s">
        <v>46</v>
      </c>
      <c r="K334" s="9" t="s">
        <v>99</v>
      </c>
      <c r="L334" s="90">
        <f t="shared" si="20"/>
        <v>22781000000</v>
      </c>
      <c r="M334" s="2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4">
        <v>0</v>
      </c>
      <c r="I335" s="2">
        <v>4966000000</v>
      </c>
      <c r="J335" t="s">
        <v>46</v>
      </c>
      <c r="K335" s="9" t="s">
        <v>99</v>
      </c>
      <c r="L335" s="90">
        <f t="shared" si="20"/>
        <v>23947000000</v>
      </c>
      <c r="M335" s="2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4">
        <v>0</v>
      </c>
      <c r="I336" s="2">
        <v>451405000</v>
      </c>
      <c r="J336" t="s">
        <v>82</v>
      </c>
      <c r="K336" s="9" t="s">
        <v>83</v>
      </c>
      <c r="L336" s="90">
        <f t="shared" si="20"/>
        <v>914492000</v>
      </c>
      <c r="M336" s="2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4">
        <v>0</v>
      </c>
      <c r="I337" s="2">
        <v>651052000</v>
      </c>
      <c r="J337" t="s">
        <v>82</v>
      </c>
      <c r="K337" s="9" t="s">
        <v>83</v>
      </c>
      <c r="L337" s="90">
        <f t="shared" si="20"/>
        <v>1345997000</v>
      </c>
      <c r="M337" s="2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4">
        <v>0</v>
      </c>
      <c r="I338" s="2">
        <v>632760000</v>
      </c>
      <c r="J338" t="s">
        <v>82</v>
      </c>
      <c r="K338" s="9" t="s">
        <v>83</v>
      </c>
      <c r="L338" s="90">
        <f t="shared" si="20"/>
        <v>1648131000</v>
      </c>
      <c r="M338" s="2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4">
        <v>0</v>
      </c>
      <c r="I339" s="2">
        <v>622211000</v>
      </c>
      <c r="J339" t="s">
        <v>82</v>
      </c>
      <c r="K339" s="9" t="s">
        <v>83</v>
      </c>
      <c r="L339" s="90">
        <f t="shared" si="20"/>
        <v>776156000</v>
      </c>
      <c r="M339" s="2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4">
        <v>0</v>
      </c>
      <c r="I340" s="4">
        <v>0</v>
      </c>
      <c r="J340" t="s">
        <v>12</v>
      </c>
      <c r="K340" s="9" t="s">
        <v>163</v>
      </c>
      <c r="L340" s="90">
        <f t="shared" si="20"/>
        <v>1371000000</v>
      </c>
      <c r="M340" s="2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4">
        <v>0</v>
      </c>
      <c r="I341" s="4">
        <v>0</v>
      </c>
      <c r="J341" t="s">
        <v>12</v>
      </c>
      <c r="K341" s="9" t="s">
        <v>163</v>
      </c>
      <c r="L341" s="90">
        <f t="shared" si="20"/>
        <v>1510000000</v>
      </c>
      <c r="M341" s="2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4">
        <v>0</v>
      </c>
      <c r="I342" s="4">
        <v>0</v>
      </c>
      <c r="J342" t="s">
        <v>12</v>
      </c>
      <c r="K342" s="9" t="s">
        <v>163</v>
      </c>
      <c r="L342" s="90">
        <f t="shared" si="20"/>
        <v>1614000000</v>
      </c>
      <c r="M342" s="2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4">
        <v>0</v>
      </c>
      <c r="I343" s="4">
        <v>0</v>
      </c>
      <c r="J343" t="s">
        <v>12</v>
      </c>
      <c r="K343" s="9" t="s">
        <v>163</v>
      </c>
      <c r="L343" s="90">
        <f t="shared" si="20"/>
        <v>1617000000</v>
      </c>
      <c r="M343" s="2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s="9" t="s">
        <v>165</v>
      </c>
      <c r="L344" s="90">
        <f t="shared" si="20"/>
        <v>1026808000</v>
      </c>
      <c r="M344" s="2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s="9" t="s">
        <v>165</v>
      </c>
      <c r="L345" s="90">
        <f t="shared" si="20"/>
        <v>1091570000</v>
      </c>
      <c r="M345" s="2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s="9" t="s">
        <v>165</v>
      </c>
      <c r="L346" s="90">
        <f t="shared" si="20"/>
        <v>1070262000</v>
      </c>
      <c r="M346" s="2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s="9" t="s">
        <v>165</v>
      </c>
      <c r="L347" s="90">
        <f t="shared" si="20"/>
        <v>1173079000</v>
      </c>
      <c r="M347" s="2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4">
        <v>0</v>
      </c>
      <c r="I348" s="4">
        <v>0</v>
      </c>
      <c r="J348" t="s">
        <v>35</v>
      </c>
      <c r="K348" s="9" t="s">
        <v>167</v>
      </c>
      <c r="L348" s="90">
        <f t="shared" si="20"/>
        <v>13208000000</v>
      </c>
      <c r="M348" s="2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4">
        <v>0</v>
      </c>
      <c r="I349" s="4">
        <v>0</v>
      </c>
      <c r="J349" t="s">
        <v>35</v>
      </c>
      <c r="K349" s="9" t="s">
        <v>167</v>
      </c>
      <c r="L349" s="90">
        <f t="shared" si="20"/>
        <v>14182000000</v>
      </c>
      <c r="M349" s="2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4">
        <v>0</v>
      </c>
      <c r="I350" s="4">
        <v>0</v>
      </c>
      <c r="J350" t="s">
        <v>35</v>
      </c>
      <c r="K350" s="9" t="s">
        <v>167</v>
      </c>
      <c r="L350" s="90">
        <f t="shared" si="20"/>
        <v>15134000000</v>
      </c>
      <c r="M350" s="2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4">
        <v>0</v>
      </c>
      <c r="I351" s="4">
        <v>0</v>
      </c>
      <c r="J351" t="s">
        <v>35</v>
      </c>
      <c r="K351" s="9" t="s">
        <v>167</v>
      </c>
      <c r="L351" s="90">
        <f t="shared" si="20"/>
        <v>15818000000</v>
      </c>
      <c r="M351" s="2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4">
        <v>0</v>
      </c>
      <c r="J352" t="s">
        <v>35</v>
      </c>
      <c r="K352" s="9" t="s">
        <v>169</v>
      </c>
      <c r="L352" s="90">
        <f t="shared" si="20"/>
        <v>1319000</v>
      </c>
      <c r="M352" s="2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s="9" t="s">
        <v>169</v>
      </c>
      <c r="L353" s="90">
        <f t="shared" si="20"/>
        <v>1372000</v>
      </c>
      <c r="M353" s="2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4">
        <v>0</v>
      </c>
      <c r="I354" s="4">
        <v>0</v>
      </c>
      <c r="J354" t="s">
        <v>35</v>
      </c>
      <c r="K354" s="9" t="s">
        <v>169</v>
      </c>
      <c r="L354" s="90">
        <f t="shared" si="20"/>
        <v>4054000</v>
      </c>
      <c r="M354" s="2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4">
        <v>0</v>
      </c>
      <c r="I355" s="4">
        <v>0</v>
      </c>
      <c r="J355" t="s">
        <v>35</v>
      </c>
      <c r="K355" s="9" t="s">
        <v>169</v>
      </c>
      <c r="L355" s="90">
        <f t="shared" si="20"/>
        <v>15165000</v>
      </c>
      <c r="M355" s="2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4">
        <v>0</v>
      </c>
      <c r="J356" t="s">
        <v>35</v>
      </c>
      <c r="K356" s="9" t="s">
        <v>123</v>
      </c>
      <c r="L356" s="90">
        <f t="shared" si="20"/>
        <v>2912000000</v>
      </c>
      <c r="M356" s="2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4">
        <v>0</v>
      </c>
      <c r="J357" t="s">
        <v>35</v>
      </c>
      <c r="K357" s="9" t="s">
        <v>123</v>
      </c>
      <c r="L357" s="90">
        <f t="shared" si="20"/>
        <v>2971000000</v>
      </c>
      <c r="M357" s="2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4">
        <v>0</v>
      </c>
      <c r="J358" t="s">
        <v>35</v>
      </c>
      <c r="K358" s="9" t="s">
        <v>123</v>
      </c>
      <c r="L358" s="90">
        <f t="shared" si="20"/>
        <v>2782000000</v>
      </c>
      <c r="M358" s="2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4">
        <v>0</v>
      </c>
      <c r="J359" t="s">
        <v>35</v>
      </c>
      <c r="K359" s="9" t="s">
        <v>123</v>
      </c>
      <c r="L359" s="90">
        <f t="shared" si="20"/>
        <v>2780000000</v>
      </c>
      <c r="M359" s="2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4">
        <v>0</v>
      </c>
      <c r="J360" t="s">
        <v>21</v>
      </c>
      <c r="K360" s="9" t="s">
        <v>56</v>
      </c>
      <c r="L360" s="90">
        <f t="shared" si="20"/>
        <v>2366616000</v>
      </c>
      <c r="M360" s="2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4">
        <v>0</v>
      </c>
      <c r="J361" t="s">
        <v>21</v>
      </c>
      <c r="K361" s="9" t="s">
        <v>56</v>
      </c>
      <c r="L361" s="90">
        <f t="shared" si="20"/>
        <v>3102575000</v>
      </c>
      <c r="M361" s="2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4">
        <v>0</v>
      </c>
      <c r="J362" t="s">
        <v>21</v>
      </c>
      <c r="K362" s="9" t="s">
        <v>56</v>
      </c>
      <c r="L362" s="90">
        <f t="shared" si="20"/>
        <v>4084316000</v>
      </c>
      <c r="M362" s="2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4">
        <v>0</v>
      </c>
      <c r="J363" t="s">
        <v>21</v>
      </c>
      <c r="K363" s="9" t="s">
        <v>56</v>
      </c>
      <c r="L363" s="90">
        <f t="shared" si="20"/>
        <v>5012668000</v>
      </c>
      <c r="M363" s="2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s="9" t="s">
        <v>173</v>
      </c>
      <c r="L364" s="90">
        <f t="shared" si="20"/>
        <v>29440000000</v>
      </c>
      <c r="M364" s="2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s="9" t="s">
        <v>173</v>
      </c>
      <c r="L365" s="90">
        <f t="shared" si="20"/>
        <v>27769000000</v>
      </c>
      <c r="M365" s="2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s="9" t="s">
        <v>173</v>
      </c>
      <c r="L366" s="90">
        <f t="shared" si="20"/>
        <v>29681000000</v>
      </c>
      <c r="M366" s="2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s="9" t="s">
        <v>173</v>
      </c>
      <c r="L367" s="90">
        <f t="shared" si="20"/>
        <v>30960000000</v>
      </c>
      <c r="M367" s="2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4">
        <v>0</v>
      </c>
      <c r="I368" s="2">
        <v>137058000</v>
      </c>
      <c r="J368" t="s">
        <v>21</v>
      </c>
      <c r="K368" s="9" t="s">
        <v>175</v>
      </c>
      <c r="L368" s="90">
        <f t="shared" si="20"/>
        <v>787445000</v>
      </c>
      <c r="M368" s="2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4">
        <v>0</v>
      </c>
      <c r="I369" s="2">
        <v>182242000</v>
      </c>
      <c r="J369" t="s">
        <v>21</v>
      </c>
      <c r="K369" s="9" t="s">
        <v>175</v>
      </c>
      <c r="L369" s="90">
        <f t="shared" si="20"/>
        <v>674816000</v>
      </c>
      <c r="M369" s="2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4">
        <v>0</v>
      </c>
      <c r="I370" s="2">
        <v>1104000000</v>
      </c>
      <c r="J370" t="s">
        <v>12</v>
      </c>
      <c r="K370" s="9" t="s">
        <v>177</v>
      </c>
      <c r="L370" s="90">
        <f t="shared" si="20"/>
        <v>8095000000</v>
      </c>
      <c r="M370" s="2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4">
        <v>0</v>
      </c>
      <c r="I371" s="2">
        <v>1151000000</v>
      </c>
      <c r="J371" t="s">
        <v>12</v>
      </c>
      <c r="K371" s="9" t="s">
        <v>177</v>
      </c>
      <c r="L371" s="90">
        <f t="shared" si="20"/>
        <v>8569000000</v>
      </c>
      <c r="M371" s="2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4">
        <v>0</v>
      </c>
      <c r="I372" s="2">
        <v>1208000000</v>
      </c>
      <c r="J372" t="s">
        <v>12</v>
      </c>
      <c r="K372" s="9" t="s">
        <v>177</v>
      </c>
      <c r="L372" s="90">
        <f t="shared" si="20"/>
        <v>8518000000</v>
      </c>
      <c r="M372" s="2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4">
        <v>0</v>
      </c>
      <c r="I373" s="2">
        <v>1301000000</v>
      </c>
      <c r="J373" t="s">
        <v>12</v>
      </c>
      <c r="K373" s="9" t="s">
        <v>177</v>
      </c>
      <c r="L373" s="90">
        <f t="shared" si="20"/>
        <v>8287000000</v>
      </c>
      <c r="M373" s="2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4">
        <v>0</v>
      </c>
      <c r="I374" s="4">
        <v>0</v>
      </c>
      <c r="J374" t="s">
        <v>12</v>
      </c>
      <c r="K374" s="9" t="s">
        <v>179</v>
      </c>
      <c r="L374" s="90">
        <f t="shared" si="20"/>
        <v>1753309000</v>
      </c>
      <c r="M374" s="2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4">
        <v>0</v>
      </c>
      <c r="I375" s="4">
        <v>0</v>
      </c>
      <c r="J375" t="s">
        <v>12</v>
      </c>
      <c r="K375" s="9" t="s">
        <v>179</v>
      </c>
      <c r="L375" s="90">
        <f t="shared" si="20"/>
        <v>1749759000</v>
      </c>
      <c r="M375" s="2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4">
        <v>0</v>
      </c>
      <c r="I376" s="4">
        <v>0</v>
      </c>
      <c r="J376" t="s">
        <v>12</v>
      </c>
      <c r="K376" s="9" t="s">
        <v>179</v>
      </c>
      <c r="L376" s="90">
        <f t="shared" si="20"/>
        <v>1921337000</v>
      </c>
      <c r="M376" s="2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4">
        <v>0</v>
      </c>
      <c r="I377" s="4">
        <v>0</v>
      </c>
      <c r="J377" t="s">
        <v>12</v>
      </c>
      <c r="K377" s="9" t="s">
        <v>179</v>
      </c>
      <c r="L377" s="90">
        <f t="shared" si="20"/>
        <v>2129870000</v>
      </c>
      <c r="M377" s="2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4">
        <v>0</v>
      </c>
      <c r="I378" s="2">
        <v>4780000000</v>
      </c>
      <c r="J378" t="s">
        <v>181</v>
      </c>
      <c r="K378" s="9" t="s">
        <v>182</v>
      </c>
      <c r="L378" s="90">
        <f t="shared" si="20"/>
        <v>10737000000</v>
      </c>
      <c r="M378" s="2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4">
        <v>0</v>
      </c>
      <c r="I379" s="2">
        <v>4541000000</v>
      </c>
      <c r="J379" t="s">
        <v>181</v>
      </c>
      <c r="K379" s="9" t="s">
        <v>182</v>
      </c>
      <c r="L379" s="90">
        <f t="shared" si="20"/>
        <v>10588000000</v>
      </c>
      <c r="M379" s="2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4">
        <v>0</v>
      </c>
      <c r="I380" s="2">
        <v>4428000000</v>
      </c>
      <c r="J380" t="s">
        <v>181</v>
      </c>
      <c r="K380" s="9" t="s">
        <v>182</v>
      </c>
      <c r="L380" s="90">
        <f t="shared" si="20"/>
        <v>10185000000</v>
      </c>
      <c r="M380" s="2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4">
        <v>0</v>
      </c>
      <c r="I381" s="2">
        <v>4189000000</v>
      </c>
      <c r="J381" t="s">
        <v>181</v>
      </c>
      <c r="K381" s="9" t="s">
        <v>182</v>
      </c>
      <c r="L381" s="90">
        <f t="shared" si="20"/>
        <v>10122000000</v>
      </c>
      <c r="M381" s="2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4">
        <v>0</v>
      </c>
      <c r="I382" s="2">
        <v>149089000</v>
      </c>
      <c r="J382" t="s">
        <v>21</v>
      </c>
      <c r="K382" s="9" t="s">
        <v>175</v>
      </c>
      <c r="L382" s="90">
        <f t="shared" si="20"/>
        <v>3068231000</v>
      </c>
      <c r="M382" s="2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4">
        <v>0</v>
      </c>
      <c r="I383" s="2">
        <v>172200000</v>
      </c>
      <c r="J383" t="s">
        <v>21</v>
      </c>
      <c r="K383" s="9" t="s">
        <v>175</v>
      </c>
      <c r="L383" s="90">
        <f t="shared" si="20"/>
        <v>3577700000</v>
      </c>
      <c r="M383" s="2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4">
        <v>0</v>
      </c>
      <c r="I384" s="2">
        <v>199700000</v>
      </c>
      <c r="J384" t="s">
        <v>21</v>
      </c>
      <c r="K384" s="9" t="s">
        <v>175</v>
      </c>
      <c r="L384" s="90">
        <f t="shared" si="20"/>
        <v>4121600000</v>
      </c>
      <c r="M384" s="2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4">
        <v>0</v>
      </c>
      <c r="I385" s="2">
        <v>325200000</v>
      </c>
      <c r="J385" t="s">
        <v>21</v>
      </c>
      <c r="K385" s="9" t="s">
        <v>175</v>
      </c>
      <c r="L385" s="90">
        <f t="shared" si="20"/>
        <v>4975800000</v>
      </c>
      <c r="M385" s="2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s="9" t="s">
        <v>56</v>
      </c>
      <c r="L386" s="90">
        <f t="shared" ref="L386:L449" si="24">E386-F386</f>
        <v>2415639000</v>
      </c>
      <c r="M386" s="2">
        <f t="shared" ref="M386:M449" si="25">L386-G386-H386-I386</f>
        <v>380717000</v>
      </c>
      <c r="N386">
        <f t="shared" ref="N386:N449" si="26">1-(F386/E386)</f>
        <v>0.82771753618550226</v>
      </c>
      <c r="O386">
        <f t="shared" ref="O386:O449" si="27">M386/E386</f>
        <v>0.13045249609893525</v>
      </c>
    </row>
    <row r="387" spans="1:15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s="9" t="s">
        <v>56</v>
      </c>
      <c r="L387" s="90">
        <f t="shared" si="24"/>
        <v>2522637000</v>
      </c>
      <c r="M387" s="2">
        <f t="shared" si="25"/>
        <v>329056000</v>
      </c>
      <c r="N387">
        <f t="shared" si="26"/>
        <v>0.80265751914818884</v>
      </c>
      <c r="O387">
        <f t="shared" si="27"/>
        <v>0.10469967443624525</v>
      </c>
    </row>
    <row r="388" spans="1:15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s="9" t="s">
        <v>56</v>
      </c>
      <c r="L388" s="90">
        <f t="shared" si="24"/>
        <v>2661230000</v>
      </c>
      <c r="M388" s="2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s="9" t="s">
        <v>56</v>
      </c>
      <c r="L389" s="90">
        <f t="shared" si="24"/>
        <v>2858724000</v>
      </c>
      <c r="M389" s="2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4">
        <v>0</v>
      </c>
      <c r="H390" s="4">
        <v>0</v>
      </c>
      <c r="I390" s="4">
        <v>0</v>
      </c>
      <c r="J390" t="s">
        <v>35</v>
      </c>
      <c r="K390" s="9" t="s">
        <v>186</v>
      </c>
      <c r="L390" s="90">
        <f t="shared" si="24"/>
        <v>23783000000</v>
      </c>
      <c r="M390" s="2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4">
        <v>0</v>
      </c>
      <c r="H391" s="4">
        <v>0</v>
      </c>
      <c r="I391" s="4">
        <v>0</v>
      </c>
      <c r="J391" t="s">
        <v>35</v>
      </c>
      <c r="K391" s="9" t="s">
        <v>186</v>
      </c>
      <c r="L391" s="90">
        <f t="shared" si="24"/>
        <v>25367000000</v>
      </c>
      <c r="M391" s="2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4">
        <v>0</v>
      </c>
      <c r="H392" s="4">
        <v>0</v>
      </c>
      <c r="I392" s="4">
        <v>0</v>
      </c>
      <c r="J392" t="s">
        <v>35</v>
      </c>
      <c r="K392" s="9" t="s">
        <v>186</v>
      </c>
      <c r="L392" s="90">
        <f t="shared" si="24"/>
        <v>26528000000</v>
      </c>
      <c r="M392" s="2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4">
        <v>0</v>
      </c>
      <c r="H393" s="4">
        <v>0</v>
      </c>
      <c r="I393" s="4">
        <v>0</v>
      </c>
      <c r="J393" t="s">
        <v>35</v>
      </c>
      <c r="K393" s="9" t="s">
        <v>186</v>
      </c>
      <c r="L393" s="90">
        <f t="shared" si="24"/>
        <v>28857000000</v>
      </c>
      <c r="M393" s="2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4">
        <v>0</v>
      </c>
      <c r="I394" s="2">
        <v>13413000000</v>
      </c>
      <c r="J394" t="s">
        <v>82</v>
      </c>
      <c r="K394" s="9" t="s">
        <v>143</v>
      </c>
      <c r="L394" s="90">
        <f t="shared" si="24"/>
        <v>67254000000</v>
      </c>
      <c r="M394" s="2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4">
        <v>0</v>
      </c>
      <c r="I395" s="2">
        <v>14186000000</v>
      </c>
      <c r="J395" t="s">
        <v>82</v>
      </c>
      <c r="K395" s="9" t="s">
        <v>143</v>
      </c>
      <c r="L395" s="90">
        <f t="shared" si="24"/>
        <v>60833000000</v>
      </c>
      <c r="M395" s="2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4">
        <v>0</v>
      </c>
      <c r="I396" s="2">
        <v>16793000000</v>
      </c>
      <c r="J396" t="s">
        <v>82</v>
      </c>
      <c r="K396" s="9" t="s">
        <v>143</v>
      </c>
      <c r="L396" s="90">
        <f t="shared" si="24"/>
        <v>55538000000</v>
      </c>
      <c r="M396" s="2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4">
        <v>0</v>
      </c>
      <c r="I397" s="2">
        <v>21037000000</v>
      </c>
      <c r="J397" t="s">
        <v>82</v>
      </c>
      <c r="K397" s="9" t="s">
        <v>143</v>
      </c>
      <c r="L397" s="90">
        <f t="shared" si="24"/>
        <v>37140000000</v>
      </c>
      <c r="M397" s="2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4">
        <v>0</v>
      </c>
      <c r="I398" s="2">
        <v>579315000</v>
      </c>
      <c r="J398" t="s">
        <v>82</v>
      </c>
      <c r="K398" s="9" t="s">
        <v>83</v>
      </c>
      <c r="L398" s="90">
        <f t="shared" si="24"/>
        <v>1476071000</v>
      </c>
      <c r="M398" s="2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4">
        <v>0</v>
      </c>
      <c r="I399" s="2">
        <v>778655000</v>
      </c>
      <c r="J399" t="s">
        <v>82</v>
      </c>
      <c r="K399" s="9" t="s">
        <v>83</v>
      </c>
      <c r="L399" s="90">
        <f t="shared" si="24"/>
        <v>1864483000</v>
      </c>
      <c r="M399" s="2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4">
        <v>0</v>
      </c>
      <c r="I400" s="2">
        <v>986812000</v>
      </c>
      <c r="J400" t="s">
        <v>82</v>
      </c>
      <c r="K400" s="9" t="s">
        <v>83</v>
      </c>
      <c r="L400" s="90">
        <f t="shared" si="24"/>
        <v>2121773000</v>
      </c>
      <c r="M400" s="2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4">
        <v>0</v>
      </c>
      <c r="I401" s="2">
        <v>1230853000</v>
      </c>
      <c r="J401" t="s">
        <v>82</v>
      </c>
      <c r="K401" s="9" t="s">
        <v>83</v>
      </c>
      <c r="L401" s="90">
        <f t="shared" si="24"/>
        <v>1262214000</v>
      </c>
      <c r="M401" s="2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4">
        <v>0</v>
      </c>
      <c r="I402" s="2">
        <v>1127000000</v>
      </c>
      <c r="J402" t="s">
        <v>41</v>
      </c>
      <c r="K402" s="9" t="s">
        <v>44</v>
      </c>
      <c r="L402" s="90">
        <f t="shared" si="24"/>
        <v>4535000000</v>
      </c>
      <c r="M402" s="2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4">
        <v>0</v>
      </c>
      <c r="I403" s="2">
        <v>1208000000</v>
      </c>
      <c r="J403" t="s">
        <v>41</v>
      </c>
      <c r="K403" s="9" t="s">
        <v>44</v>
      </c>
      <c r="L403" s="90">
        <f t="shared" si="24"/>
        <v>5087000000</v>
      </c>
      <c r="M403" s="2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4">
        <v>0</v>
      </c>
      <c r="I404" s="2">
        <v>1292000000</v>
      </c>
      <c r="J404" t="s">
        <v>41</v>
      </c>
      <c r="K404" s="9" t="s">
        <v>44</v>
      </c>
      <c r="L404" s="90">
        <f t="shared" si="24"/>
        <v>4555000000</v>
      </c>
      <c r="M404" s="2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4">
        <v>0</v>
      </c>
      <c r="I405" s="2">
        <v>1395000000</v>
      </c>
      <c r="J405" t="s">
        <v>41</v>
      </c>
      <c r="K405" s="9" t="s">
        <v>44</v>
      </c>
      <c r="L405" s="90">
        <f t="shared" si="24"/>
        <v>5482000000</v>
      </c>
      <c r="M405" s="2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4">
        <v>0</v>
      </c>
      <c r="I406" s="2">
        <v>1658000000</v>
      </c>
      <c r="J406" t="s">
        <v>12</v>
      </c>
      <c r="K406" s="9" t="s">
        <v>13</v>
      </c>
      <c r="L406" s="90">
        <f t="shared" si="24"/>
        <v>16809000000</v>
      </c>
      <c r="M406" s="2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4">
        <v>0</v>
      </c>
      <c r="I407" s="2">
        <v>1771000000</v>
      </c>
      <c r="J407" t="s">
        <v>12</v>
      </c>
      <c r="K407" s="9" t="s">
        <v>13</v>
      </c>
      <c r="L407" s="90">
        <f t="shared" si="24"/>
        <v>17395000000</v>
      </c>
      <c r="M407" s="2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4">
        <v>0</v>
      </c>
      <c r="I408" s="2">
        <v>1835000000</v>
      </c>
      <c r="J408" t="s">
        <v>12</v>
      </c>
      <c r="K408" s="9" t="s">
        <v>13</v>
      </c>
      <c r="L408" s="90">
        <f t="shared" si="24"/>
        <v>23608000000</v>
      </c>
      <c r="M408" s="2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4">
        <v>0</v>
      </c>
      <c r="I409" s="2">
        <v>1902000000</v>
      </c>
      <c r="J409" t="s">
        <v>12</v>
      </c>
      <c r="K409" s="9" t="s">
        <v>13</v>
      </c>
      <c r="L409" s="90">
        <f t="shared" si="24"/>
        <v>23699000000</v>
      </c>
      <c r="M409" s="2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4">
        <v>0</v>
      </c>
      <c r="J410" t="s">
        <v>58</v>
      </c>
      <c r="K410" s="9" t="s">
        <v>192</v>
      </c>
      <c r="L410" s="90">
        <f t="shared" si="24"/>
        <v>11356000000</v>
      </c>
      <c r="M410" s="2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4">
        <v>0</v>
      </c>
      <c r="J411" t="s">
        <v>58</v>
      </c>
      <c r="K411" s="9" t="s">
        <v>192</v>
      </c>
      <c r="L411" s="90">
        <f t="shared" si="24"/>
        <v>11383000000</v>
      </c>
      <c r="M411" s="2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4">
        <v>0</v>
      </c>
      <c r="J412" t="s">
        <v>58</v>
      </c>
      <c r="K412" s="9" t="s">
        <v>192</v>
      </c>
      <c r="L412" s="90">
        <f t="shared" si="24"/>
        <v>10018000000</v>
      </c>
      <c r="M412" s="2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4">
        <v>0</v>
      </c>
      <c r="J413" t="s">
        <v>58</v>
      </c>
      <c r="K413" s="9" t="s">
        <v>192</v>
      </c>
      <c r="L413" s="90">
        <f t="shared" si="24"/>
        <v>10125000000</v>
      </c>
      <c r="M413" s="2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4">
        <v>0</v>
      </c>
      <c r="J414" t="s">
        <v>12</v>
      </c>
      <c r="K414" s="9" t="s">
        <v>126</v>
      </c>
      <c r="L414" s="90">
        <f t="shared" si="24"/>
        <v>12128100000</v>
      </c>
      <c r="M414" s="2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4">
        <v>0</v>
      </c>
      <c r="J415" t="s">
        <v>12</v>
      </c>
      <c r="K415" s="9" t="s">
        <v>126</v>
      </c>
      <c r="L415" s="90">
        <f t="shared" si="24"/>
        <v>11291100000</v>
      </c>
      <c r="M415" s="2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4">
        <v>0</v>
      </c>
      <c r="J416" t="s">
        <v>12</v>
      </c>
      <c r="K416" s="9" t="s">
        <v>126</v>
      </c>
      <c r="L416" s="90">
        <f t="shared" si="24"/>
        <v>8719600000</v>
      </c>
      <c r="M416" s="2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4">
        <v>0</v>
      </c>
      <c r="J417" t="s">
        <v>12</v>
      </c>
      <c r="K417" s="9" t="s">
        <v>126</v>
      </c>
      <c r="L417" s="90">
        <f t="shared" si="24"/>
        <v>8395100000</v>
      </c>
      <c r="M417" s="2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4">
        <v>0</v>
      </c>
      <c r="I418" s="2">
        <v>848000000</v>
      </c>
      <c r="J418" t="s">
        <v>46</v>
      </c>
      <c r="K418" s="9" t="s">
        <v>99</v>
      </c>
      <c r="L418" s="90">
        <f t="shared" si="24"/>
        <v>8139000000</v>
      </c>
      <c r="M418" s="2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4">
        <v>0</v>
      </c>
      <c r="I419" s="2">
        <v>1086000000</v>
      </c>
      <c r="J419" t="s">
        <v>46</v>
      </c>
      <c r="K419" s="9" t="s">
        <v>99</v>
      </c>
      <c r="L419" s="90">
        <f t="shared" si="24"/>
        <v>8672000000</v>
      </c>
      <c r="M419" s="2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4">
        <v>0</v>
      </c>
      <c r="I420" s="2">
        <v>1443000000</v>
      </c>
      <c r="J420" t="s">
        <v>46</v>
      </c>
      <c r="K420" s="9" t="s">
        <v>99</v>
      </c>
      <c r="L420" s="90">
        <f t="shared" si="24"/>
        <v>8997000000</v>
      </c>
      <c r="M420" s="2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4">
        <v>0</v>
      </c>
      <c r="I421" s="2">
        <v>1512000000</v>
      </c>
      <c r="J421" t="s">
        <v>46</v>
      </c>
      <c r="K421" s="9" t="s">
        <v>99</v>
      </c>
      <c r="L421" s="90">
        <f t="shared" si="24"/>
        <v>9379000000</v>
      </c>
      <c r="M421" s="2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4">
        <v>0</v>
      </c>
      <c r="I422" s="4">
        <v>0</v>
      </c>
      <c r="J422" t="s">
        <v>18</v>
      </c>
      <c r="K422" s="9" t="s">
        <v>196</v>
      </c>
      <c r="L422" s="90">
        <f t="shared" si="24"/>
        <v>5085401000</v>
      </c>
      <c r="M422" s="2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4">
        <v>0</v>
      </c>
      <c r="I423" s="4">
        <v>0</v>
      </c>
      <c r="J423" t="s">
        <v>18</v>
      </c>
      <c r="K423" s="9" t="s">
        <v>196</v>
      </c>
      <c r="L423" s="90">
        <f t="shared" si="24"/>
        <v>5435742000</v>
      </c>
      <c r="M423" s="2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4">
        <v>0</v>
      </c>
      <c r="I424" s="4">
        <v>0</v>
      </c>
      <c r="J424" t="s">
        <v>18</v>
      </c>
      <c r="K424" s="9" t="s">
        <v>196</v>
      </c>
      <c r="L424" s="90">
        <f t="shared" si="24"/>
        <v>5802507000</v>
      </c>
      <c r="M424" s="2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4">
        <v>0</v>
      </c>
      <c r="I425" s="4">
        <v>0</v>
      </c>
      <c r="J425" t="s">
        <v>18</v>
      </c>
      <c r="K425" s="9" t="s">
        <v>196</v>
      </c>
      <c r="L425" s="90">
        <f t="shared" si="24"/>
        <v>6306091000</v>
      </c>
      <c r="M425" s="2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4">
        <v>0</v>
      </c>
      <c r="I426" s="2">
        <v>75000000</v>
      </c>
      <c r="J426" t="s">
        <v>24</v>
      </c>
      <c r="K426" s="9" t="s">
        <v>198</v>
      </c>
      <c r="L426" s="90">
        <f t="shared" si="24"/>
        <v>3018000000</v>
      </c>
      <c r="M426" s="2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4">
        <v>0</v>
      </c>
      <c r="I427" s="2">
        <v>79000000</v>
      </c>
      <c r="J427" t="s">
        <v>24</v>
      </c>
      <c r="K427" s="9" t="s">
        <v>198</v>
      </c>
      <c r="L427" s="90">
        <f t="shared" si="24"/>
        <v>2820000000</v>
      </c>
      <c r="M427" s="2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4">
        <v>0</v>
      </c>
      <c r="I428" s="2">
        <v>94000000</v>
      </c>
      <c r="J428" t="s">
        <v>24</v>
      </c>
      <c r="K428" s="9" t="s">
        <v>198</v>
      </c>
      <c r="L428" s="90">
        <f t="shared" si="24"/>
        <v>2798000000</v>
      </c>
      <c r="M428" s="2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4">
        <v>0</v>
      </c>
      <c r="I429" s="2">
        <v>81000000</v>
      </c>
      <c r="J429" t="s">
        <v>24</v>
      </c>
      <c r="K429" s="9" t="s">
        <v>198</v>
      </c>
      <c r="L429" s="90">
        <f t="shared" si="24"/>
        <v>2836000000</v>
      </c>
      <c r="M429" s="2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4">
        <v>0</v>
      </c>
      <c r="I430" s="4">
        <v>0</v>
      </c>
      <c r="J430" t="s">
        <v>18</v>
      </c>
      <c r="K430" s="9" t="s">
        <v>200</v>
      </c>
      <c r="L430" s="90">
        <f t="shared" si="24"/>
        <v>1405800000</v>
      </c>
      <c r="M430" s="2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4">
        <v>0</v>
      </c>
      <c r="I431" s="4">
        <v>0</v>
      </c>
      <c r="J431" t="s">
        <v>18</v>
      </c>
      <c r="K431" s="9" t="s">
        <v>200</v>
      </c>
      <c r="L431" s="90">
        <f t="shared" si="24"/>
        <v>1756300000</v>
      </c>
      <c r="M431" s="2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4">
        <v>0</v>
      </c>
      <c r="I432" s="4">
        <v>0</v>
      </c>
      <c r="J432" t="s">
        <v>18</v>
      </c>
      <c r="K432" s="9" t="s">
        <v>200</v>
      </c>
      <c r="L432" s="90">
        <f t="shared" si="24"/>
        <v>2288300000</v>
      </c>
      <c r="M432" s="2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4">
        <v>0</v>
      </c>
      <c r="I433" s="4">
        <v>0</v>
      </c>
      <c r="J433" t="s">
        <v>18</v>
      </c>
      <c r="K433" s="9" t="s">
        <v>200</v>
      </c>
      <c r="L433" s="90">
        <f t="shared" si="24"/>
        <v>2654800000</v>
      </c>
      <c r="M433" s="2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4">
        <v>0</v>
      </c>
      <c r="J434" t="s">
        <v>12</v>
      </c>
      <c r="K434" s="9" t="s">
        <v>163</v>
      </c>
      <c r="L434" s="90">
        <f t="shared" si="24"/>
        <v>9414300000</v>
      </c>
      <c r="M434" s="2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4">
        <v>0</v>
      </c>
      <c r="J435" t="s">
        <v>12</v>
      </c>
      <c r="K435" s="9" t="s">
        <v>163</v>
      </c>
      <c r="L435" s="90">
        <f t="shared" si="24"/>
        <v>9342000000</v>
      </c>
      <c r="M435" s="2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4">
        <v>0</v>
      </c>
      <c r="J436" t="s">
        <v>12</v>
      </c>
      <c r="K436" s="9" t="s">
        <v>163</v>
      </c>
      <c r="L436" s="90">
        <f t="shared" si="24"/>
        <v>9892600000</v>
      </c>
      <c r="M436" s="2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4">
        <v>0</v>
      </c>
      <c r="J437" t="s">
        <v>12</v>
      </c>
      <c r="K437" s="9" t="s">
        <v>163</v>
      </c>
      <c r="L437" s="90">
        <f t="shared" si="24"/>
        <v>10762500000</v>
      </c>
      <c r="M437" s="2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4">
        <v>0</v>
      </c>
      <c r="I438" s="2">
        <v>2192000000</v>
      </c>
      <c r="J438" t="s">
        <v>18</v>
      </c>
      <c r="K438" s="9" t="s">
        <v>203</v>
      </c>
      <c r="L438" s="90">
        <f t="shared" si="24"/>
        <v>20007000000</v>
      </c>
      <c r="M438" s="2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4">
        <v>0</v>
      </c>
      <c r="I439" s="2">
        <v>2288000000</v>
      </c>
      <c r="J439" t="s">
        <v>18</v>
      </c>
      <c r="K439" s="9" t="s">
        <v>203</v>
      </c>
      <c r="L439" s="90">
        <f t="shared" si="24"/>
        <v>22393000000</v>
      </c>
      <c r="M439" s="2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4">
        <v>0</v>
      </c>
      <c r="I440" s="2">
        <v>2354000000</v>
      </c>
      <c r="J440" t="s">
        <v>18</v>
      </c>
      <c r="K440" s="9" t="s">
        <v>203</v>
      </c>
      <c r="L440" s="90">
        <f t="shared" si="24"/>
        <v>24101000000</v>
      </c>
      <c r="M440" s="2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4">
        <v>0</v>
      </c>
      <c r="I441" s="2">
        <v>2527000000</v>
      </c>
      <c r="J441" t="s">
        <v>18</v>
      </c>
      <c r="K441" s="9" t="s">
        <v>203</v>
      </c>
      <c r="L441" s="90">
        <f t="shared" si="24"/>
        <v>25639000000</v>
      </c>
      <c r="M441" s="2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4">
        <v>0</v>
      </c>
      <c r="I442" s="2">
        <v>276000000</v>
      </c>
      <c r="J442" t="s">
        <v>18</v>
      </c>
      <c r="K442" s="9" t="s">
        <v>147</v>
      </c>
      <c r="L442" s="90">
        <f t="shared" si="24"/>
        <v>3846000000</v>
      </c>
      <c r="M442" s="2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4">
        <v>0</v>
      </c>
      <c r="I443" s="2">
        <v>329000000</v>
      </c>
      <c r="J443" t="s">
        <v>18</v>
      </c>
      <c r="K443" s="9" t="s">
        <v>147</v>
      </c>
      <c r="L443" s="90">
        <f t="shared" si="24"/>
        <v>4141000000</v>
      </c>
      <c r="M443" s="2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4">
        <v>0</v>
      </c>
      <c r="I444" s="2">
        <v>330000000</v>
      </c>
      <c r="J444" t="s">
        <v>18</v>
      </c>
      <c r="K444" s="9" t="s">
        <v>147</v>
      </c>
      <c r="L444" s="90">
        <f t="shared" si="24"/>
        <v>4051000000</v>
      </c>
      <c r="M444" s="2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4">
        <v>0</v>
      </c>
      <c r="I445" s="2">
        <v>322000000</v>
      </c>
      <c r="J445" t="s">
        <v>18</v>
      </c>
      <c r="K445" s="9" t="s">
        <v>147</v>
      </c>
      <c r="L445" s="90">
        <f t="shared" si="24"/>
        <v>4065000000</v>
      </c>
      <c r="M445" s="2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4">
        <v>0</v>
      </c>
      <c r="I446" s="2">
        <v>276000000</v>
      </c>
      <c r="J446" t="s">
        <v>18</v>
      </c>
      <c r="K446" s="9" t="s">
        <v>147</v>
      </c>
      <c r="L446" s="90">
        <f t="shared" si="24"/>
        <v>3846000000</v>
      </c>
      <c r="M446" s="2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4">
        <v>0</v>
      </c>
      <c r="I447" s="2">
        <v>329000000</v>
      </c>
      <c r="J447" t="s">
        <v>18</v>
      </c>
      <c r="K447" s="9" t="s">
        <v>147</v>
      </c>
      <c r="L447" s="90">
        <f t="shared" si="24"/>
        <v>4141000000</v>
      </c>
      <c r="M447" s="2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4">
        <v>0</v>
      </c>
      <c r="I448" s="2">
        <v>330000000</v>
      </c>
      <c r="J448" t="s">
        <v>18</v>
      </c>
      <c r="K448" s="9" t="s">
        <v>147</v>
      </c>
      <c r="L448" s="90">
        <f t="shared" si="24"/>
        <v>4051000000</v>
      </c>
      <c r="M448" s="2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4">
        <v>0</v>
      </c>
      <c r="I449" s="2">
        <v>322000000</v>
      </c>
      <c r="J449" t="s">
        <v>18</v>
      </c>
      <c r="K449" s="9" t="s">
        <v>147</v>
      </c>
      <c r="L449" s="90">
        <f t="shared" si="24"/>
        <v>4065000000</v>
      </c>
      <c r="M449" s="2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4">
        <v>0</v>
      </c>
      <c r="I450" s="2">
        <v>97000000</v>
      </c>
      <c r="J450" t="s">
        <v>18</v>
      </c>
      <c r="K450" s="9" t="s">
        <v>120</v>
      </c>
      <c r="L450" s="90">
        <f t="shared" ref="L450:L513" si="28">E450-F450</f>
        <v>2777000000</v>
      </c>
      <c r="M450" s="2">
        <f t="shared" ref="M450:M513" si="29">L450-G450-H450-I450</f>
        <v>1764000000</v>
      </c>
      <c r="N450">
        <f t="shared" ref="N450:N513" si="30">1-(F450/E450)</f>
        <v>0.18450601288950896</v>
      </c>
      <c r="O450">
        <f t="shared" ref="O450:O513" si="31">M450/E450</f>
        <v>0.11720151484951166</v>
      </c>
    </row>
    <row r="451" spans="1:15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4">
        <v>0</v>
      </c>
      <c r="I451" s="2">
        <v>94000000</v>
      </c>
      <c r="J451" t="s">
        <v>18</v>
      </c>
      <c r="K451" s="9" t="s">
        <v>120</v>
      </c>
      <c r="L451" s="90">
        <f t="shared" si="28"/>
        <v>3028000000</v>
      </c>
      <c r="M451" s="2">
        <f t="shared" si="29"/>
        <v>1898000000</v>
      </c>
      <c r="N451">
        <f t="shared" si="30"/>
        <v>0.19536744306084264</v>
      </c>
      <c r="O451">
        <f t="shared" si="31"/>
        <v>0.1224595135170011</v>
      </c>
    </row>
    <row r="452" spans="1:15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4">
        <v>0</v>
      </c>
      <c r="I452" s="2">
        <v>93000000</v>
      </c>
      <c r="J452" t="s">
        <v>18</v>
      </c>
      <c r="K452" s="9" t="s">
        <v>120</v>
      </c>
      <c r="L452" s="90">
        <f t="shared" si="28"/>
        <v>3010000000</v>
      </c>
      <c r="M452" s="2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4">
        <v>0</v>
      </c>
      <c r="I453" s="2">
        <v>134000000</v>
      </c>
      <c r="J453" t="s">
        <v>18</v>
      </c>
      <c r="K453" s="9" t="s">
        <v>120</v>
      </c>
      <c r="L453" s="90">
        <f t="shared" si="28"/>
        <v>3554000000</v>
      </c>
      <c r="M453" s="2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4">
        <v>0</v>
      </c>
      <c r="I454" s="2">
        <v>382553000</v>
      </c>
      <c r="J454" t="s">
        <v>51</v>
      </c>
      <c r="K454" s="9" t="s">
        <v>74</v>
      </c>
      <c r="L454" s="90">
        <f t="shared" si="28"/>
        <v>817169000</v>
      </c>
      <c r="M454" s="2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4">
        <v>0</v>
      </c>
      <c r="I455" s="2">
        <v>475464000</v>
      </c>
      <c r="J455" t="s">
        <v>51</v>
      </c>
      <c r="K455" s="9" t="s">
        <v>74</v>
      </c>
      <c r="L455" s="90">
        <f t="shared" si="28"/>
        <v>926599000</v>
      </c>
      <c r="M455" s="2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4">
        <v>0</v>
      </c>
      <c r="I456" s="2">
        <v>538513000</v>
      </c>
      <c r="J456" t="s">
        <v>51</v>
      </c>
      <c r="K456" s="9" t="s">
        <v>74</v>
      </c>
      <c r="L456" s="90">
        <f t="shared" si="28"/>
        <v>1013117000</v>
      </c>
      <c r="M456" s="2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4">
        <v>0</v>
      </c>
      <c r="I457" s="2">
        <v>570527000</v>
      </c>
      <c r="J457" t="s">
        <v>51</v>
      </c>
      <c r="K457" s="9" t="s">
        <v>74</v>
      </c>
      <c r="L457" s="90">
        <f t="shared" si="28"/>
        <v>1112054000</v>
      </c>
      <c r="M457" s="2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4">
        <v>0</v>
      </c>
      <c r="I458" s="4">
        <v>0</v>
      </c>
      <c r="J458" t="s">
        <v>18</v>
      </c>
      <c r="K458" s="9" t="s">
        <v>196</v>
      </c>
      <c r="L458" s="90">
        <f t="shared" si="28"/>
        <v>2652700000</v>
      </c>
      <c r="M458" s="2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4">
        <v>0</v>
      </c>
      <c r="I459" s="4">
        <v>0</v>
      </c>
      <c r="J459" t="s">
        <v>18</v>
      </c>
      <c r="K459" s="9" t="s">
        <v>196</v>
      </c>
      <c r="L459" s="90">
        <f t="shared" si="28"/>
        <v>2789800000</v>
      </c>
      <c r="M459" s="2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4">
        <v>0</v>
      </c>
      <c r="I460" s="4">
        <v>0</v>
      </c>
      <c r="J460" t="s">
        <v>18</v>
      </c>
      <c r="K460" s="9" t="s">
        <v>196</v>
      </c>
      <c r="L460" s="90">
        <f t="shared" si="28"/>
        <v>3034000000</v>
      </c>
      <c r="M460" s="2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4">
        <v>0</v>
      </c>
      <c r="I461" s="4">
        <v>0</v>
      </c>
      <c r="J461" t="s">
        <v>18</v>
      </c>
      <c r="K461" s="9" t="s">
        <v>196</v>
      </c>
      <c r="L461" s="90">
        <f t="shared" si="28"/>
        <v>4656700000</v>
      </c>
      <c r="M461" s="2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4">
        <v>0</v>
      </c>
      <c r="G462" s="2">
        <v>1123200000</v>
      </c>
      <c r="H462" s="4">
        <v>0</v>
      </c>
      <c r="I462" s="2">
        <v>78300000</v>
      </c>
      <c r="J462" t="s">
        <v>12</v>
      </c>
      <c r="K462" s="9" t="s">
        <v>210</v>
      </c>
      <c r="L462" s="90">
        <f t="shared" si="28"/>
        <v>1663000000</v>
      </c>
      <c r="M462" s="2">
        <f t="shared" si="29"/>
        <v>461500000</v>
      </c>
      <c r="N462">
        <f t="shared" si="30"/>
        <v>1</v>
      </c>
      <c r="O462">
        <f t="shared" si="31"/>
        <v>0.27751052315093205</v>
      </c>
    </row>
    <row r="463" spans="1:15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4">
        <v>0</v>
      </c>
      <c r="G463" s="2">
        <v>1058000000</v>
      </c>
      <c r="H463" s="4">
        <v>0</v>
      </c>
      <c r="I463" s="2">
        <v>60400000</v>
      </c>
      <c r="J463" t="s">
        <v>12</v>
      </c>
      <c r="K463" s="9" t="s">
        <v>210</v>
      </c>
      <c r="L463" s="90">
        <f t="shared" si="28"/>
        <v>1558400000</v>
      </c>
      <c r="M463" s="2">
        <f t="shared" si="29"/>
        <v>440000000</v>
      </c>
      <c r="N463">
        <f t="shared" si="30"/>
        <v>1</v>
      </c>
      <c r="O463">
        <f t="shared" si="31"/>
        <v>0.28234086242299794</v>
      </c>
    </row>
    <row r="464" spans="1:15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4">
        <v>0</v>
      </c>
      <c r="G464" s="2">
        <v>1105700000</v>
      </c>
      <c r="H464" s="4">
        <v>0</v>
      </c>
      <c r="I464" s="2">
        <v>52500000</v>
      </c>
      <c r="J464" t="s">
        <v>12</v>
      </c>
      <c r="K464" s="9" t="s">
        <v>210</v>
      </c>
      <c r="L464" s="90">
        <f t="shared" si="28"/>
        <v>1584500000</v>
      </c>
      <c r="M464" s="2">
        <f t="shared" si="29"/>
        <v>426300000</v>
      </c>
      <c r="N464">
        <f t="shared" si="30"/>
        <v>1</v>
      </c>
      <c r="O464">
        <f t="shared" si="31"/>
        <v>0.26904386241716632</v>
      </c>
    </row>
    <row r="465" spans="1:15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4">
        <v>0</v>
      </c>
      <c r="G465" s="2">
        <v>1209100000</v>
      </c>
      <c r="H465" s="4">
        <v>0</v>
      </c>
      <c r="I465" s="2">
        <v>58700000</v>
      </c>
      <c r="J465" t="s">
        <v>12</v>
      </c>
      <c r="K465" s="9" t="s">
        <v>210</v>
      </c>
      <c r="L465" s="90">
        <f t="shared" si="28"/>
        <v>1637100000</v>
      </c>
      <c r="M465" s="2">
        <f t="shared" si="29"/>
        <v>369300000</v>
      </c>
      <c r="N465">
        <f t="shared" si="30"/>
        <v>1</v>
      </c>
      <c r="O465">
        <f t="shared" si="31"/>
        <v>0.22558182151365219</v>
      </c>
    </row>
    <row r="466" spans="1:15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4">
        <v>0</v>
      </c>
      <c r="I466" s="4">
        <v>0</v>
      </c>
      <c r="J466" t="s">
        <v>12</v>
      </c>
      <c r="K466" s="9" t="s">
        <v>156</v>
      </c>
      <c r="L466" s="90">
        <f t="shared" si="28"/>
        <v>2778591000</v>
      </c>
      <c r="M466" s="2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4">
        <v>0</v>
      </c>
      <c r="I467" s="4">
        <v>0</v>
      </c>
      <c r="J467" t="s">
        <v>12</v>
      </c>
      <c r="K467" s="9" t="s">
        <v>156</v>
      </c>
      <c r="L467" s="90">
        <f t="shared" si="28"/>
        <v>2974249000</v>
      </c>
      <c r="M467" s="2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4">
        <v>0</v>
      </c>
      <c r="I468" s="4">
        <v>0</v>
      </c>
      <c r="J468" t="s">
        <v>12</v>
      </c>
      <c r="K468" s="9" t="s">
        <v>156</v>
      </c>
      <c r="L468" s="90">
        <f t="shared" si="28"/>
        <v>2568144000</v>
      </c>
      <c r="M468" s="2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4">
        <v>0</v>
      </c>
      <c r="I469" s="4">
        <v>0</v>
      </c>
      <c r="J469" t="s">
        <v>12</v>
      </c>
      <c r="K469" s="9" t="s">
        <v>156</v>
      </c>
      <c r="L469" s="90">
        <f t="shared" si="28"/>
        <v>2471969000</v>
      </c>
      <c r="M469" s="2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4">
        <v>0</v>
      </c>
      <c r="I470" s="2">
        <v>115000000</v>
      </c>
      <c r="J470" t="s">
        <v>35</v>
      </c>
      <c r="K470" s="9" t="s">
        <v>213</v>
      </c>
      <c r="L470" s="90">
        <f t="shared" si="28"/>
        <v>3498000000</v>
      </c>
      <c r="M470" s="2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4">
        <v>0</v>
      </c>
      <c r="I471" s="2">
        <v>115000000</v>
      </c>
      <c r="J471" t="s">
        <v>35</v>
      </c>
      <c r="K471" s="9" t="s">
        <v>213</v>
      </c>
      <c r="L471" s="90">
        <f t="shared" si="28"/>
        <v>3630000000</v>
      </c>
      <c r="M471" s="2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4">
        <v>0</v>
      </c>
      <c r="I472" s="2">
        <v>105000000</v>
      </c>
      <c r="J472" t="s">
        <v>35</v>
      </c>
      <c r="K472" s="9" t="s">
        <v>213</v>
      </c>
      <c r="L472" s="90">
        <f t="shared" si="28"/>
        <v>3723000000</v>
      </c>
      <c r="M472" s="2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4">
        <v>0</v>
      </c>
      <c r="I473" s="2">
        <v>99000000</v>
      </c>
      <c r="J473" t="s">
        <v>35</v>
      </c>
      <c r="K473" s="9" t="s">
        <v>213</v>
      </c>
      <c r="L473" s="90">
        <f t="shared" si="28"/>
        <v>3858000000</v>
      </c>
      <c r="M473" s="2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4">
        <v>0</v>
      </c>
      <c r="I474" s="2">
        <v>278300000</v>
      </c>
      <c r="J474" t="s">
        <v>18</v>
      </c>
      <c r="K474" s="9" t="s">
        <v>154</v>
      </c>
      <c r="L474" s="90">
        <f t="shared" si="28"/>
        <v>1304400000</v>
      </c>
      <c r="M474" s="2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4">
        <v>0</v>
      </c>
      <c r="I475" s="2">
        <v>304400000</v>
      </c>
      <c r="J475" t="s">
        <v>18</v>
      </c>
      <c r="K475" s="9" t="s">
        <v>154</v>
      </c>
      <c r="L475" s="90">
        <f t="shared" si="28"/>
        <v>1295100000</v>
      </c>
      <c r="M475" s="2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4">
        <v>0</v>
      </c>
      <c r="I476" s="2">
        <v>319300000</v>
      </c>
      <c r="J476" t="s">
        <v>18</v>
      </c>
      <c r="K476" s="9" t="s">
        <v>154</v>
      </c>
      <c r="L476" s="90">
        <f t="shared" si="28"/>
        <v>1422500000</v>
      </c>
      <c r="M476" s="2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4">
        <v>0</v>
      </c>
      <c r="I477" s="2">
        <v>290200000</v>
      </c>
      <c r="J477" t="s">
        <v>18</v>
      </c>
      <c r="K477" s="9" t="s">
        <v>154</v>
      </c>
      <c r="L477" s="90">
        <f t="shared" si="28"/>
        <v>1541100000</v>
      </c>
      <c r="M477" s="2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4">
        <v>0</v>
      </c>
      <c r="I478" s="2">
        <v>2145000000</v>
      </c>
      <c r="J478" t="s">
        <v>41</v>
      </c>
      <c r="K478" s="9" t="s">
        <v>44</v>
      </c>
      <c r="L478" s="90">
        <f t="shared" si="28"/>
        <v>6677000000</v>
      </c>
      <c r="M478" s="2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4">
        <v>0</v>
      </c>
      <c r="I479" s="2">
        <v>2668000000</v>
      </c>
      <c r="J479" t="s">
        <v>41</v>
      </c>
      <c r="K479" s="9" t="s">
        <v>44</v>
      </c>
      <c r="L479" s="90">
        <f t="shared" si="28"/>
        <v>9211000000</v>
      </c>
      <c r="M479" s="2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4">
        <v>0</v>
      </c>
      <c r="I480" s="2">
        <v>3066000000</v>
      </c>
      <c r="J480" t="s">
        <v>41</v>
      </c>
      <c r="K480" s="9" t="s">
        <v>44</v>
      </c>
      <c r="L480" s="90">
        <f t="shared" si="28"/>
        <v>9602000000</v>
      </c>
      <c r="M480" s="2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4">
        <v>0</v>
      </c>
      <c r="I481" s="2">
        <v>3144000000</v>
      </c>
      <c r="J481" t="s">
        <v>41</v>
      </c>
      <c r="K481" s="9" t="s">
        <v>44</v>
      </c>
      <c r="L481" s="90">
        <f t="shared" si="28"/>
        <v>9731000000</v>
      </c>
      <c r="M481" s="2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4">
        <v>0</v>
      </c>
      <c r="I482" s="2">
        <v>341969000</v>
      </c>
      <c r="J482" t="s">
        <v>24</v>
      </c>
      <c r="K482" s="9" t="s">
        <v>198</v>
      </c>
      <c r="L482" s="90">
        <f t="shared" si="28"/>
        <v>2602731000</v>
      </c>
      <c r="M482" s="2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4">
        <v>0</v>
      </c>
      <c r="I483" s="2">
        <v>528737000</v>
      </c>
      <c r="J483" t="s">
        <v>24</v>
      </c>
      <c r="K483" s="9" t="s">
        <v>198</v>
      </c>
      <c r="L483" s="90">
        <f t="shared" si="28"/>
        <v>3565673000</v>
      </c>
      <c r="M483" s="2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4">
        <v>0</v>
      </c>
      <c r="I484" s="2">
        <v>590935000</v>
      </c>
      <c r="J484" t="s">
        <v>24</v>
      </c>
      <c r="K484" s="9" t="s">
        <v>198</v>
      </c>
      <c r="L484" s="90">
        <f t="shared" si="28"/>
        <v>3675801000</v>
      </c>
      <c r="M484" s="2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4">
        <v>0</v>
      </c>
      <c r="I485" s="2">
        <v>638024000</v>
      </c>
      <c r="J485" t="s">
        <v>24</v>
      </c>
      <c r="K485" s="9" t="s">
        <v>198</v>
      </c>
      <c r="L485" s="90">
        <f t="shared" si="28"/>
        <v>3957003000</v>
      </c>
      <c r="M485" s="2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4">
        <v>0</v>
      </c>
      <c r="I486" s="2">
        <v>2780000000</v>
      </c>
      <c r="J486" t="s">
        <v>82</v>
      </c>
      <c r="K486" s="9" t="s">
        <v>83</v>
      </c>
      <c r="L486" s="90">
        <f t="shared" si="28"/>
        <v>8129000000</v>
      </c>
      <c r="M486" s="2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4">
        <v>0</v>
      </c>
      <c r="I487" s="2">
        <v>3319000000</v>
      </c>
      <c r="J487" t="s">
        <v>82</v>
      </c>
      <c r="K487" s="9" t="s">
        <v>83</v>
      </c>
      <c r="L487" s="90">
        <f t="shared" si="28"/>
        <v>18306000000</v>
      </c>
      <c r="M487" s="2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4">
        <v>0</v>
      </c>
      <c r="I488" s="2">
        <v>3129000000</v>
      </c>
      <c r="J488" t="s">
        <v>82</v>
      </c>
      <c r="K488" s="9" t="s">
        <v>83</v>
      </c>
      <c r="L488" s="90">
        <f t="shared" si="28"/>
        <v>11041000000</v>
      </c>
      <c r="M488" s="2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4">
        <v>0</v>
      </c>
      <c r="I489" s="2">
        <v>1792000000</v>
      </c>
      <c r="J489" t="s">
        <v>82</v>
      </c>
      <c r="K489" s="9" t="s">
        <v>83</v>
      </c>
      <c r="L489" s="90">
        <f t="shared" si="28"/>
        <v>10615000000</v>
      </c>
      <c r="M489" s="2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s="9" t="s">
        <v>92</v>
      </c>
      <c r="L490" s="90">
        <f t="shared" si="28"/>
        <v>2409000000</v>
      </c>
      <c r="M490" s="2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s="9" t="s">
        <v>92</v>
      </c>
      <c r="L491" s="90">
        <f t="shared" si="28"/>
        <v>2228000000</v>
      </c>
      <c r="M491" s="2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s="9" t="s">
        <v>92</v>
      </c>
      <c r="L492" s="90">
        <f t="shared" si="28"/>
        <v>3086000000</v>
      </c>
      <c r="M492" s="2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s="9" t="s">
        <v>92</v>
      </c>
      <c r="L493" s="90">
        <f t="shared" si="28"/>
        <v>3042000000</v>
      </c>
      <c r="M493" s="2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s="9" t="s">
        <v>56</v>
      </c>
      <c r="L494" s="90">
        <f t="shared" si="28"/>
        <v>6765000000</v>
      </c>
      <c r="M494" s="2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s="9" t="s">
        <v>56</v>
      </c>
      <c r="L495" s="90">
        <f t="shared" si="28"/>
        <v>7127000000</v>
      </c>
      <c r="M495" s="2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s="9" t="s">
        <v>56</v>
      </c>
      <c r="L496" s="90">
        <f t="shared" si="28"/>
        <v>6821000000</v>
      </c>
      <c r="M496" s="2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s="9" t="s">
        <v>56</v>
      </c>
      <c r="L497" s="90">
        <f t="shared" si="28"/>
        <v>6972000000</v>
      </c>
      <c r="M497" s="2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4">
        <v>0</v>
      </c>
      <c r="I498" s="4">
        <v>0</v>
      </c>
      <c r="J498" t="s">
        <v>58</v>
      </c>
      <c r="K498" s="9" t="s">
        <v>59</v>
      </c>
      <c r="L498" s="90">
        <f t="shared" si="28"/>
        <v>5453300000</v>
      </c>
      <c r="M498" s="2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4">
        <v>0</v>
      </c>
      <c r="I499" s="4">
        <v>0</v>
      </c>
      <c r="J499" t="s">
        <v>58</v>
      </c>
      <c r="K499" s="9" t="s">
        <v>59</v>
      </c>
      <c r="L499" s="90">
        <f t="shared" si="28"/>
        <v>6092200000</v>
      </c>
      <c r="M499" s="2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4">
        <v>0</v>
      </c>
      <c r="I500" s="4">
        <v>0</v>
      </c>
      <c r="J500" t="s">
        <v>58</v>
      </c>
      <c r="K500" s="9" t="s">
        <v>59</v>
      </c>
      <c r="L500" s="90">
        <f t="shared" si="28"/>
        <v>6601400000</v>
      </c>
      <c r="M500" s="2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4">
        <v>0</v>
      </c>
      <c r="I501" s="4">
        <v>0</v>
      </c>
      <c r="J501" t="s">
        <v>58</v>
      </c>
      <c r="K501" s="9" t="s">
        <v>59</v>
      </c>
      <c r="L501" s="90">
        <f t="shared" si="28"/>
        <v>6321600000</v>
      </c>
      <c r="M501" s="2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4">
        <v>0</v>
      </c>
      <c r="I502" s="2">
        <v>1024000000</v>
      </c>
      <c r="J502" t="s">
        <v>41</v>
      </c>
      <c r="K502" s="9" t="s">
        <v>44</v>
      </c>
      <c r="L502" s="90">
        <f t="shared" si="28"/>
        <v>5163000000</v>
      </c>
      <c r="M502" s="2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4">
        <v>0</v>
      </c>
      <c r="I503" s="2">
        <v>1071000000</v>
      </c>
      <c r="J503" t="s">
        <v>41</v>
      </c>
      <c r="K503" s="9" t="s">
        <v>44</v>
      </c>
      <c r="L503" s="90">
        <f t="shared" si="28"/>
        <v>5112000000</v>
      </c>
      <c r="M503" s="2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4">
        <v>0</v>
      </c>
      <c r="I504" s="2">
        <v>1130000000</v>
      </c>
      <c r="J504" t="s">
        <v>41</v>
      </c>
      <c r="K504" s="9" t="s">
        <v>44</v>
      </c>
      <c r="L504" s="90">
        <f t="shared" si="28"/>
        <v>5494000000</v>
      </c>
      <c r="M504" s="2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4">
        <v>0</v>
      </c>
      <c r="I505" s="2">
        <v>1216000000</v>
      </c>
      <c r="J505" t="s">
        <v>41</v>
      </c>
      <c r="K505" s="9" t="s">
        <v>44</v>
      </c>
      <c r="L505" s="90">
        <f t="shared" si="28"/>
        <v>5718000000</v>
      </c>
      <c r="M505" s="2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4">
        <v>0</v>
      </c>
      <c r="I506" s="2">
        <v>160000000</v>
      </c>
      <c r="J506" t="s">
        <v>12</v>
      </c>
      <c r="K506" s="9" t="s">
        <v>210</v>
      </c>
      <c r="L506" s="90">
        <f t="shared" si="28"/>
        <v>1313500000</v>
      </c>
      <c r="M506" s="2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4">
        <v>0</v>
      </c>
      <c r="I507" s="2">
        <v>189600000</v>
      </c>
      <c r="J507" t="s">
        <v>12</v>
      </c>
      <c r="K507" s="9" t="s">
        <v>210</v>
      </c>
      <c r="L507" s="90">
        <f t="shared" si="28"/>
        <v>1516600000</v>
      </c>
      <c r="M507" s="2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4">
        <v>0</v>
      </c>
      <c r="I508" s="2">
        <v>201800000</v>
      </c>
      <c r="J508" t="s">
        <v>12</v>
      </c>
      <c r="K508" s="9" t="s">
        <v>210</v>
      </c>
      <c r="L508" s="90">
        <f t="shared" si="28"/>
        <v>1591700000</v>
      </c>
      <c r="M508" s="2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4">
        <v>0</v>
      </c>
      <c r="I509" s="2">
        <v>198000000</v>
      </c>
      <c r="J509" t="s">
        <v>12</v>
      </c>
      <c r="K509" s="9" t="s">
        <v>210</v>
      </c>
      <c r="L509" s="90">
        <f t="shared" si="28"/>
        <v>1776200000</v>
      </c>
      <c r="M509" s="2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4">
        <v>0</v>
      </c>
      <c r="I510" s="2">
        <v>1562000000</v>
      </c>
      <c r="J510" t="s">
        <v>41</v>
      </c>
      <c r="K510" s="9" t="s">
        <v>44</v>
      </c>
      <c r="L510" s="90">
        <f t="shared" si="28"/>
        <v>4115000000</v>
      </c>
      <c r="M510" s="2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4">
        <v>0</v>
      </c>
      <c r="I511" s="2">
        <v>1622000000</v>
      </c>
      <c r="J511" t="s">
        <v>41</v>
      </c>
      <c r="K511" s="9" t="s">
        <v>44</v>
      </c>
      <c r="L511" s="90">
        <f t="shared" si="28"/>
        <v>4217000000</v>
      </c>
      <c r="M511" s="2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4">
        <v>0</v>
      </c>
      <c r="I512" s="2">
        <v>1720000000</v>
      </c>
      <c r="J512" t="s">
        <v>41</v>
      </c>
      <c r="K512" s="9" t="s">
        <v>44</v>
      </c>
      <c r="L512" s="90">
        <f t="shared" si="28"/>
        <v>4671000000</v>
      </c>
      <c r="M512" s="2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4">
        <v>0</v>
      </c>
      <c r="I513" s="2">
        <v>1919000000</v>
      </c>
      <c r="J513" t="s">
        <v>41</v>
      </c>
      <c r="K513" s="9" t="s">
        <v>44</v>
      </c>
      <c r="L513" s="90">
        <f t="shared" si="28"/>
        <v>4268000000</v>
      </c>
      <c r="M513" s="2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4">
        <v>0</v>
      </c>
      <c r="I514" s="4">
        <v>0</v>
      </c>
      <c r="J514" t="s">
        <v>35</v>
      </c>
      <c r="K514" s="9" t="s">
        <v>169</v>
      </c>
      <c r="L514" s="90">
        <f t="shared" ref="L514:L577" si="32">E514-F514</f>
        <v>8155800000</v>
      </c>
      <c r="M514" s="2">
        <f t="shared" ref="M514:M577" si="33">L514-G514-H514-I514</f>
        <v>1558800000</v>
      </c>
      <c r="N514">
        <f t="shared" ref="N514:N577" si="34">1-(F514/E514)</f>
        <v>0.80102536904446209</v>
      </c>
      <c r="O514">
        <f t="shared" ref="O514:O577" si="35">M514/E514</f>
        <v>0.1530982056041722</v>
      </c>
    </row>
    <row r="515" spans="1:15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4">
        <v>0</v>
      </c>
      <c r="I515" s="4">
        <v>0</v>
      </c>
      <c r="J515" t="s">
        <v>35</v>
      </c>
      <c r="K515" s="9" t="s">
        <v>169</v>
      </c>
      <c r="L515" s="90">
        <f t="shared" si="32"/>
        <v>8810600000</v>
      </c>
      <c r="M515" s="2">
        <f t="shared" si="33"/>
        <v>1824700000</v>
      </c>
      <c r="N515">
        <f t="shared" si="34"/>
        <v>0.80324192254394289</v>
      </c>
      <c r="O515">
        <f t="shared" si="35"/>
        <v>0.16635365764714463</v>
      </c>
    </row>
    <row r="516" spans="1:15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4">
        <v>0</v>
      </c>
      <c r="I516" s="4">
        <v>0</v>
      </c>
      <c r="J516" t="s">
        <v>35</v>
      </c>
      <c r="K516" s="9" t="s">
        <v>169</v>
      </c>
      <c r="L516" s="90">
        <f t="shared" si="32"/>
        <v>8679800000</v>
      </c>
      <c r="M516" s="2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4">
        <v>0</v>
      </c>
      <c r="I517" s="4">
        <v>0</v>
      </c>
      <c r="J517" t="s">
        <v>35</v>
      </c>
      <c r="K517" s="9" t="s">
        <v>169</v>
      </c>
      <c r="L517" s="90">
        <f t="shared" si="32"/>
        <v>9081200000</v>
      </c>
      <c r="M517" s="2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4">
        <v>0</v>
      </c>
      <c r="J518" t="s">
        <v>58</v>
      </c>
      <c r="K518" s="9" t="s">
        <v>192</v>
      </c>
      <c r="L518" s="90">
        <f t="shared" si="32"/>
        <v>1762000000</v>
      </c>
      <c r="M518" s="2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4">
        <v>0</v>
      </c>
      <c r="J519" t="s">
        <v>58</v>
      </c>
      <c r="K519" s="9" t="s">
        <v>192</v>
      </c>
      <c r="L519" s="90">
        <f t="shared" si="32"/>
        <v>2776000000</v>
      </c>
      <c r="M519" s="2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4">
        <v>0</v>
      </c>
      <c r="J520" t="s">
        <v>58</v>
      </c>
      <c r="K520" s="9" t="s">
        <v>192</v>
      </c>
      <c r="L520" s="90">
        <f t="shared" si="32"/>
        <v>2221000000</v>
      </c>
      <c r="M520" s="2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4">
        <v>0</v>
      </c>
      <c r="J521" t="s">
        <v>58</v>
      </c>
      <c r="K521" s="9" t="s">
        <v>192</v>
      </c>
      <c r="L521" s="90">
        <f t="shared" si="32"/>
        <v>2580000000</v>
      </c>
      <c r="M521" s="2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4">
        <v>0</v>
      </c>
      <c r="I522" s="4">
        <v>0</v>
      </c>
      <c r="J522" t="s">
        <v>12</v>
      </c>
      <c r="K522" s="9" t="s">
        <v>163</v>
      </c>
      <c r="L522" s="90">
        <f t="shared" si="32"/>
        <v>9952000000</v>
      </c>
      <c r="M522" s="2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4">
        <v>0</v>
      </c>
      <c r="I523" s="4">
        <v>0</v>
      </c>
      <c r="J523" t="s">
        <v>12</v>
      </c>
      <c r="K523" s="9" t="s">
        <v>163</v>
      </c>
      <c r="L523" s="90">
        <f t="shared" si="32"/>
        <v>7762000000</v>
      </c>
      <c r="M523" s="2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4">
        <v>0</v>
      </c>
      <c r="I524" s="4">
        <v>0</v>
      </c>
      <c r="J524" t="s">
        <v>12</v>
      </c>
      <c r="K524" s="9" t="s">
        <v>163</v>
      </c>
      <c r="L524" s="90">
        <f t="shared" si="32"/>
        <v>7008000000</v>
      </c>
      <c r="M524" s="2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4">
        <v>0</v>
      </c>
      <c r="I525" s="4">
        <v>0</v>
      </c>
      <c r="J525" t="s">
        <v>12</v>
      </c>
      <c r="K525" s="9" t="s">
        <v>163</v>
      </c>
      <c r="L525" s="90">
        <f t="shared" si="32"/>
        <v>6262000000</v>
      </c>
      <c r="M525" s="2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4">
        <v>0</v>
      </c>
      <c r="I526" s="2">
        <v>3169703000</v>
      </c>
      <c r="J526" t="s">
        <v>82</v>
      </c>
      <c r="K526" s="9" t="s">
        <v>83</v>
      </c>
      <c r="L526" s="90">
        <f t="shared" si="32"/>
        <v>9983208000</v>
      </c>
      <c r="M526" s="2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4">
        <v>0</v>
      </c>
      <c r="I527" s="2">
        <v>3600976000</v>
      </c>
      <c r="J527" t="s">
        <v>82</v>
      </c>
      <c r="K527" s="9" t="s">
        <v>83</v>
      </c>
      <c r="L527" s="90">
        <f t="shared" si="32"/>
        <v>12420225000</v>
      </c>
      <c r="M527" s="2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4">
        <v>0</v>
      </c>
      <c r="I528" s="2">
        <v>3997041000</v>
      </c>
      <c r="J528" t="s">
        <v>82</v>
      </c>
      <c r="K528" s="9" t="s">
        <v>83</v>
      </c>
      <c r="L528" s="90">
        <f t="shared" si="32"/>
        <v>15500951000</v>
      </c>
      <c r="M528" s="2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4">
        <v>0</v>
      </c>
      <c r="I529" s="2">
        <v>3313644000</v>
      </c>
      <c r="J529" t="s">
        <v>82</v>
      </c>
      <c r="K529" s="9" t="s">
        <v>83</v>
      </c>
      <c r="L529" s="90">
        <f t="shared" si="32"/>
        <v>6579671000</v>
      </c>
      <c r="M529" s="2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4">
        <v>0</v>
      </c>
      <c r="I530" s="4">
        <v>0</v>
      </c>
      <c r="J530" t="s">
        <v>51</v>
      </c>
      <c r="K530" s="9" t="s">
        <v>52</v>
      </c>
      <c r="L530" s="90">
        <f t="shared" si="32"/>
        <v>942759000</v>
      </c>
      <c r="M530" s="2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4">
        <v>0</v>
      </c>
      <c r="I531" s="4">
        <v>0</v>
      </c>
      <c r="J531" t="s">
        <v>51</v>
      </c>
      <c r="K531" s="9" t="s">
        <v>52</v>
      </c>
      <c r="L531" s="90">
        <f t="shared" si="32"/>
        <v>1088363000</v>
      </c>
      <c r="M531" s="2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4">
        <v>0</v>
      </c>
      <c r="I532" s="4">
        <v>0</v>
      </c>
      <c r="J532" t="s">
        <v>51</v>
      </c>
      <c r="K532" s="9" t="s">
        <v>52</v>
      </c>
      <c r="L532" s="90">
        <f t="shared" si="32"/>
        <v>1245891000</v>
      </c>
      <c r="M532" s="2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4">
        <v>0</v>
      </c>
      <c r="I533" s="4">
        <v>0</v>
      </c>
      <c r="J533" t="s">
        <v>51</v>
      </c>
      <c r="K533" s="9" t="s">
        <v>52</v>
      </c>
      <c r="L533" s="90">
        <f t="shared" si="32"/>
        <v>1434361000</v>
      </c>
      <c r="M533" s="2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4">
        <v>0</v>
      </c>
      <c r="I534" s="2">
        <v>560669000</v>
      </c>
      <c r="J534" t="s">
        <v>51</v>
      </c>
      <c r="K534" s="9" t="s">
        <v>52</v>
      </c>
      <c r="L534" s="90">
        <f t="shared" si="32"/>
        <v>1121995000</v>
      </c>
      <c r="M534" s="2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4">
        <v>0</v>
      </c>
      <c r="I535" s="2">
        <v>978973000</v>
      </c>
      <c r="J535" t="s">
        <v>51</v>
      </c>
      <c r="K535" s="9" t="s">
        <v>52</v>
      </c>
      <c r="L535" s="90">
        <f t="shared" si="32"/>
        <v>1553474000</v>
      </c>
      <c r="M535" s="2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4">
        <v>0</v>
      </c>
      <c r="I536" s="2">
        <v>758861000</v>
      </c>
      <c r="J536" t="s">
        <v>51</v>
      </c>
      <c r="K536" s="9" t="s">
        <v>52</v>
      </c>
      <c r="L536" s="90">
        <f t="shared" si="32"/>
        <v>1731184000</v>
      </c>
      <c r="M536" s="2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4">
        <v>0</v>
      </c>
      <c r="I537" s="2">
        <v>765895000</v>
      </c>
      <c r="J537" t="s">
        <v>51</v>
      </c>
      <c r="K537" s="9" t="s">
        <v>52</v>
      </c>
      <c r="L537" s="90">
        <f t="shared" si="32"/>
        <v>1839797000</v>
      </c>
      <c r="M537" s="2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4">
        <v>0</v>
      </c>
      <c r="I538" s="2">
        <v>653132000</v>
      </c>
      <c r="J538" t="s">
        <v>82</v>
      </c>
      <c r="K538" s="9" t="s">
        <v>83</v>
      </c>
      <c r="L538" s="90">
        <f t="shared" si="32"/>
        <v>1504616000</v>
      </c>
      <c r="M538" s="2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4">
        <v>0</v>
      </c>
      <c r="I539" s="2">
        <v>679298000</v>
      </c>
      <c r="J539" t="s">
        <v>82</v>
      </c>
      <c r="K539" s="9" t="s">
        <v>83</v>
      </c>
      <c r="L539" s="90">
        <f t="shared" si="32"/>
        <v>1944794000</v>
      </c>
      <c r="M539" s="2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4">
        <v>0</v>
      </c>
      <c r="I540" s="2">
        <v>819216000</v>
      </c>
      <c r="J540" t="s">
        <v>82</v>
      </c>
      <c r="K540" s="9" t="s">
        <v>83</v>
      </c>
      <c r="L540" s="90">
        <f t="shared" si="32"/>
        <v>1430957000</v>
      </c>
      <c r="M540" s="2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4">
        <v>0</v>
      </c>
      <c r="I541" s="2">
        <v>927920000</v>
      </c>
      <c r="J541" t="s">
        <v>82</v>
      </c>
      <c r="K541" s="9" t="s">
        <v>83</v>
      </c>
      <c r="L541" s="90">
        <f t="shared" si="32"/>
        <v>1243430000</v>
      </c>
      <c r="M541" s="2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4">
        <v>0</v>
      </c>
      <c r="I542" s="2">
        <v>740791000</v>
      </c>
      <c r="J542" t="s">
        <v>41</v>
      </c>
      <c r="K542" s="9" t="s">
        <v>42</v>
      </c>
      <c r="L542" s="90">
        <f t="shared" si="32"/>
        <v>2606353000</v>
      </c>
      <c r="M542" s="2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4">
        <v>0</v>
      </c>
      <c r="I543" s="2">
        <v>859680000</v>
      </c>
      <c r="J543" t="s">
        <v>41</v>
      </c>
      <c r="K543" s="9" t="s">
        <v>42</v>
      </c>
      <c r="L543" s="90">
        <f t="shared" si="32"/>
        <v>3303264000</v>
      </c>
      <c r="M543" s="2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4">
        <v>0</v>
      </c>
      <c r="I544" s="2">
        <v>625361000</v>
      </c>
      <c r="J544" t="s">
        <v>41</v>
      </c>
      <c r="K544" s="9" t="s">
        <v>42</v>
      </c>
      <c r="L544" s="90">
        <f t="shared" si="32"/>
        <v>3292717000</v>
      </c>
      <c r="M544" s="2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4">
        <v>0</v>
      </c>
      <c r="I545" s="2">
        <v>688195000</v>
      </c>
      <c r="J545" t="s">
        <v>41</v>
      </c>
      <c r="K545" s="9" t="s">
        <v>42</v>
      </c>
      <c r="L545" s="90">
        <f t="shared" si="32"/>
        <v>3538633000</v>
      </c>
      <c r="M545" s="2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4">
        <v>0</v>
      </c>
      <c r="I546" s="2">
        <v>169173000</v>
      </c>
      <c r="J546" t="s">
        <v>51</v>
      </c>
      <c r="K546" s="9" t="s">
        <v>233</v>
      </c>
      <c r="L546" s="90">
        <f t="shared" si="32"/>
        <v>362986000</v>
      </c>
      <c r="M546" s="2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4">
        <v>0</v>
      </c>
      <c r="I547" s="2">
        <v>192420000</v>
      </c>
      <c r="J547" t="s">
        <v>51</v>
      </c>
      <c r="K547" s="9" t="s">
        <v>233</v>
      </c>
      <c r="L547" s="90">
        <f t="shared" si="32"/>
        <v>413254000</v>
      </c>
      <c r="M547" s="2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4">
        <v>0</v>
      </c>
      <c r="I548" s="2">
        <v>360592000</v>
      </c>
      <c r="J548" t="s">
        <v>51</v>
      </c>
      <c r="K548" s="9" t="s">
        <v>233</v>
      </c>
      <c r="L548" s="90">
        <f t="shared" si="32"/>
        <v>658392000</v>
      </c>
      <c r="M548" s="2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4">
        <v>0</v>
      </c>
      <c r="I549" s="2">
        <v>453423000</v>
      </c>
      <c r="J549" t="s">
        <v>51</v>
      </c>
      <c r="K549" s="9" t="s">
        <v>233</v>
      </c>
      <c r="L549" s="90">
        <f t="shared" si="32"/>
        <v>830899000</v>
      </c>
      <c r="M549" s="2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4">
        <v>0</v>
      </c>
      <c r="G550" s="2">
        <v>921000000</v>
      </c>
      <c r="H550" s="4">
        <v>0</v>
      </c>
      <c r="I550" s="2">
        <v>471000000</v>
      </c>
      <c r="J550" t="s">
        <v>46</v>
      </c>
      <c r="K550" s="9" t="s">
        <v>235</v>
      </c>
      <c r="L550" s="90">
        <f t="shared" si="32"/>
        <v>1365000000</v>
      </c>
      <c r="M550" s="2">
        <f t="shared" si="33"/>
        <v>-27000000</v>
      </c>
      <c r="N550">
        <f t="shared" si="34"/>
        <v>1</v>
      </c>
      <c r="O550">
        <f t="shared" si="35"/>
        <v>-1.9780219780219779E-2</v>
      </c>
    </row>
    <row r="551" spans="1:15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4">
        <v>0</v>
      </c>
      <c r="G551" s="2">
        <v>888000000</v>
      </c>
      <c r="H551" s="4">
        <v>0</v>
      </c>
      <c r="I551" s="2">
        <v>256000000</v>
      </c>
      <c r="J551" t="s">
        <v>46</v>
      </c>
      <c r="K551" s="9" t="s">
        <v>235</v>
      </c>
      <c r="L551" s="90">
        <f t="shared" si="32"/>
        <v>1466000000</v>
      </c>
      <c r="M551" s="2">
        <f t="shared" si="33"/>
        <v>322000000</v>
      </c>
      <c r="N551">
        <f t="shared" si="34"/>
        <v>1</v>
      </c>
      <c r="O551">
        <f t="shared" si="35"/>
        <v>0.21964529331514324</v>
      </c>
    </row>
    <row r="552" spans="1:15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4">
        <v>0</v>
      </c>
      <c r="G552" s="2">
        <v>958000000</v>
      </c>
      <c r="H552" s="4">
        <v>0</v>
      </c>
      <c r="I552" s="2">
        <v>136000000</v>
      </c>
      <c r="J552" t="s">
        <v>46</v>
      </c>
      <c r="K552" s="9" t="s">
        <v>235</v>
      </c>
      <c r="L552" s="90">
        <f t="shared" si="32"/>
        <v>1665000000</v>
      </c>
      <c r="M552" s="2">
        <f t="shared" si="33"/>
        <v>571000000</v>
      </c>
      <c r="N552">
        <f t="shared" si="34"/>
        <v>1</v>
      </c>
      <c r="O552">
        <f t="shared" si="35"/>
        <v>0.34294294294294292</v>
      </c>
    </row>
    <row r="553" spans="1:15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4">
        <v>0</v>
      </c>
      <c r="G553" s="2">
        <v>1048000000</v>
      </c>
      <c r="H553" s="4">
        <v>0</v>
      </c>
      <c r="I553" s="2">
        <v>61000000</v>
      </c>
      <c r="J553" t="s">
        <v>46</v>
      </c>
      <c r="K553" s="9" t="s">
        <v>235</v>
      </c>
      <c r="L553" s="90">
        <f t="shared" si="32"/>
        <v>1403000000</v>
      </c>
      <c r="M553" s="2">
        <f t="shared" si="33"/>
        <v>294000000</v>
      </c>
      <c r="N553">
        <f t="shared" si="34"/>
        <v>1</v>
      </c>
      <c r="O553">
        <f t="shared" si="35"/>
        <v>0.20955096222380612</v>
      </c>
    </row>
    <row r="554" spans="1:15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4">
        <v>0</v>
      </c>
      <c r="J554" t="s">
        <v>12</v>
      </c>
      <c r="K554" s="9" t="s">
        <v>163</v>
      </c>
      <c r="L554" s="90">
        <f t="shared" si="32"/>
        <v>4863000000</v>
      </c>
      <c r="M554" s="2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4">
        <v>0</v>
      </c>
      <c r="J555" t="s">
        <v>12</v>
      </c>
      <c r="K555" s="9" t="s">
        <v>163</v>
      </c>
      <c r="L555" s="90">
        <f t="shared" si="32"/>
        <v>6677000000</v>
      </c>
      <c r="M555" s="2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4">
        <v>0</v>
      </c>
      <c r="J556" t="s">
        <v>12</v>
      </c>
      <c r="K556" s="9" t="s">
        <v>163</v>
      </c>
      <c r="L556" s="90">
        <f t="shared" si="32"/>
        <v>6906000000</v>
      </c>
      <c r="M556" s="2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4">
        <v>0</v>
      </c>
      <c r="J557" t="s">
        <v>12</v>
      </c>
      <c r="K557" s="9" t="s">
        <v>163</v>
      </c>
      <c r="L557" s="90">
        <f t="shared" si="32"/>
        <v>6563000000</v>
      </c>
      <c r="M557" s="2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4">
        <v>0</v>
      </c>
      <c r="I558" s="2">
        <v>1144585000</v>
      </c>
      <c r="J558" t="s">
        <v>41</v>
      </c>
      <c r="K558" s="9" t="s">
        <v>44</v>
      </c>
      <c r="L558" s="90">
        <f t="shared" si="32"/>
        <v>3718452000</v>
      </c>
      <c r="M558" s="2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4">
        <v>0</v>
      </c>
      <c r="I559" s="2">
        <v>1261044000</v>
      </c>
      <c r="J559" t="s">
        <v>41</v>
      </c>
      <c r="K559" s="9" t="s">
        <v>44</v>
      </c>
      <c r="L559" s="90">
        <f t="shared" si="32"/>
        <v>3802062000</v>
      </c>
      <c r="M559" s="2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4">
        <v>0</v>
      </c>
      <c r="I560" s="2">
        <v>1318638000</v>
      </c>
      <c r="J560" t="s">
        <v>41</v>
      </c>
      <c r="K560" s="9" t="s">
        <v>44</v>
      </c>
      <c r="L560" s="90">
        <f t="shared" si="32"/>
        <v>4368734000</v>
      </c>
      <c r="M560" s="2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4">
        <v>0</v>
      </c>
      <c r="I561" s="2">
        <v>1337276000</v>
      </c>
      <c r="J561" t="s">
        <v>41</v>
      </c>
      <c r="K561" s="9" t="s">
        <v>44</v>
      </c>
      <c r="L561" s="90">
        <f t="shared" si="32"/>
        <v>4063978000</v>
      </c>
      <c r="M561" s="2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4">
        <v>0</v>
      </c>
      <c r="J562" t="s">
        <v>24</v>
      </c>
      <c r="K562" s="9" t="s">
        <v>29</v>
      </c>
      <c r="L562" s="90">
        <f t="shared" si="32"/>
        <v>1408600000</v>
      </c>
      <c r="M562" s="2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4">
        <v>0</v>
      </c>
      <c r="J563" t="s">
        <v>24</v>
      </c>
      <c r="K563" s="9" t="s">
        <v>29</v>
      </c>
      <c r="L563" s="90">
        <f t="shared" si="32"/>
        <v>1528900000</v>
      </c>
      <c r="M563" s="2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4">
        <v>0</v>
      </c>
      <c r="J564" t="s">
        <v>24</v>
      </c>
      <c r="K564" s="9" t="s">
        <v>29</v>
      </c>
      <c r="L564" s="90">
        <f t="shared" si="32"/>
        <v>1697300000</v>
      </c>
      <c r="M564" s="2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4">
        <v>0</v>
      </c>
      <c r="J565" t="s">
        <v>24</v>
      </c>
      <c r="K565" s="9" t="s">
        <v>29</v>
      </c>
      <c r="L565" s="90">
        <f t="shared" si="32"/>
        <v>1876500000</v>
      </c>
      <c r="M565" s="2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4">
        <v>0</v>
      </c>
      <c r="I566" s="2">
        <v>2153000000</v>
      </c>
      <c r="J566" t="s">
        <v>41</v>
      </c>
      <c r="K566" s="9" t="s">
        <v>42</v>
      </c>
      <c r="L566" s="90">
        <f t="shared" si="32"/>
        <v>6894000000</v>
      </c>
      <c r="M566" s="2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4">
        <v>0</v>
      </c>
      <c r="I567" s="2">
        <v>2314000000</v>
      </c>
      <c r="J567" t="s">
        <v>41</v>
      </c>
      <c r="K567" s="9" t="s">
        <v>42</v>
      </c>
      <c r="L567" s="90">
        <f t="shared" si="32"/>
        <v>5858000000</v>
      </c>
      <c r="M567" s="2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4">
        <v>0</v>
      </c>
      <c r="I568" s="2">
        <v>2450000000</v>
      </c>
      <c r="J568" t="s">
        <v>41</v>
      </c>
      <c r="K568" s="9" t="s">
        <v>42</v>
      </c>
      <c r="L568" s="90">
        <f t="shared" si="32"/>
        <v>8041000000</v>
      </c>
      <c r="M568" s="2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4">
        <v>0</v>
      </c>
      <c r="I569" s="2">
        <v>3936000000</v>
      </c>
      <c r="J569" t="s">
        <v>41</v>
      </c>
      <c r="K569" s="9" t="s">
        <v>42</v>
      </c>
      <c r="L569" s="90">
        <f t="shared" si="32"/>
        <v>8672000000</v>
      </c>
      <c r="M569" s="2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4">
        <v>0</v>
      </c>
      <c r="I570" s="2">
        <v>39940000</v>
      </c>
      <c r="J570" t="s">
        <v>12</v>
      </c>
      <c r="K570" s="9" t="s">
        <v>145</v>
      </c>
      <c r="L570" s="90">
        <f t="shared" si="32"/>
        <v>1835370000</v>
      </c>
      <c r="M570" s="2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4">
        <v>0</v>
      </c>
      <c r="I571" s="2">
        <v>48071000</v>
      </c>
      <c r="J571" t="s">
        <v>12</v>
      </c>
      <c r="K571" s="9" t="s">
        <v>145</v>
      </c>
      <c r="L571" s="90">
        <f t="shared" si="32"/>
        <v>1882853000</v>
      </c>
      <c r="M571" s="2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4">
        <v>0</v>
      </c>
      <c r="I572" s="2">
        <v>49292000</v>
      </c>
      <c r="J572" t="s">
        <v>12</v>
      </c>
      <c r="K572" s="9" t="s">
        <v>145</v>
      </c>
      <c r="L572" s="90">
        <f t="shared" si="32"/>
        <v>1981427000</v>
      </c>
      <c r="M572" s="2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4">
        <v>0</v>
      </c>
      <c r="I573" s="2">
        <v>46012000</v>
      </c>
      <c r="J573" t="s">
        <v>12</v>
      </c>
      <c r="K573" s="9" t="s">
        <v>145</v>
      </c>
      <c r="L573" s="90">
        <f t="shared" si="32"/>
        <v>2187777000</v>
      </c>
      <c r="M573" s="2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4">
        <v>0</v>
      </c>
      <c r="I574" s="2">
        <v>71731000</v>
      </c>
      <c r="J574" t="s">
        <v>18</v>
      </c>
      <c r="K574" s="9" t="s">
        <v>76</v>
      </c>
      <c r="L574" s="90">
        <f t="shared" si="32"/>
        <v>3733225000</v>
      </c>
      <c r="M574" s="2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4">
        <v>0</v>
      </c>
      <c r="I575" s="2">
        <v>76773000</v>
      </c>
      <c r="J575" t="s">
        <v>18</v>
      </c>
      <c r="K575" s="9" t="s">
        <v>76</v>
      </c>
      <c r="L575" s="90">
        <f t="shared" si="32"/>
        <v>4584404000</v>
      </c>
      <c r="M575" s="2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4">
        <v>0</v>
      </c>
      <c r="I576" s="2">
        <v>156458000</v>
      </c>
      <c r="J576" t="s">
        <v>18</v>
      </c>
      <c r="K576" s="9" t="s">
        <v>76</v>
      </c>
      <c r="L576" s="90">
        <f t="shared" si="32"/>
        <v>5362758000</v>
      </c>
      <c r="M576" s="2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4">
        <v>0</v>
      </c>
      <c r="I577" s="2">
        <v>317141000</v>
      </c>
      <c r="J577" t="s">
        <v>18</v>
      </c>
      <c r="K577" s="9" t="s">
        <v>76</v>
      </c>
      <c r="L577" s="90">
        <f t="shared" si="32"/>
        <v>7176866000</v>
      </c>
      <c r="M577" s="2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4">
        <v>0</v>
      </c>
      <c r="I578" s="2">
        <v>74453000</v>
      </c>
      <c r="J578" t="s">
        <v>51</v>
      </c>
      <c r="K578" s="9" t="s">
        <v>74</v>
      </c>
      <c r="L578" s="90">
        <f t="shared" ref="L578:L641" si="36">E578-F578</f>
        <v>295368000</v>
      </c>
      <c r="M578" s="2">
        <f t="shared" ref="M578:M641" si="37">L578-G578-H578-I578</f>
        <v>162592000</v>
      </c>
      <c r="N578">
        <f t="shared" ref="N578:N641" si="38">1-(F578/E578)</f>
        <v>0.72147260842802563</v>
      </c>
      <c r="O578">
        <f t="shared" ref="O578:O641" si="39">M578/E578</f>
        <v>0.39715092477698855</v>
      </c>
    </row>
    <row r="579" spans="1:15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4">
        <v>0</v>
      </c>
      <c r="I579" s="2">
        <v>95232000</v>
      </c>
      <c r="J579" t="s">
        <v>51</v>
      </c>
      <c r="K579" s="9" t="s">
        <v>74</v>
      </c>
      <c r="L579" s="90">
        <f t="shared" si="36"/>
        <v>380601000</v>
      </c>
      <c r="M579" s="2">
        <f t="shared" si="37"/>
        <v>222101000</v>
      </c>
      <c r="N579">
        <f t="shared" si="38"/>
        <v>0.7310631889714625</v>
      </c>
      <c r="O579">
        <f t="shared" si="39"/>
        <v>0.42661439495364117</v>
      </c>
    </row>
    <row r="580" spans="1:15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4">
        <v>0</v>
      </c>
      <c r="I580" s="2">
        <v>115076000</v>
      </c>
      <c r="J580" t="s">
        <v>51</v>
      </c>
      <c r="K580" s="9" t="s">
        <v>74</v>
      </c>
      <c r="L580" s="90">
        <f t="shared" si="36"/>
        <v>474739000</v>
      </c>
      <c r="M580" s="2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4">
        <v>0</v>
      </c>
      <c r="I581" s="2">
        <v>133457000</v>
      </c>
      <c r="J581" t="s">
        <v>51</v>
      </c>
      <c r="K581" s="9" t="s">
        <v>74</v>
      </c>
      <c r="L581" s="90">
        <f t="shared" si="36"/>
        <v>578305000</v>
      </c>
      <c r="M581" s="2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4">
        <v>0</v>
      </c>
      <c r="I582" s="4">
        <v>0</v>
      </c>
      <c r="J582" t="s">
        <v>18</v>
      </c>
      <c r="K582" s="9" t="s">
        <v>244</v>
      </c>
      <c r="L582" s="90">
        <f t="shared" si="36"/>
        <v>23867000000</v>
      </c>
      <c r="M582" s="2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4">
        <v>0</v>
      </c>
      <c r="I583" s="4">
        <v>0</v>
      </c>
      <c r="J583" t="s">
        <v>18</v>
      </c>
      <c r="K583" s="9" t="s">
        <v>244</v>
      </c>
      <c r="L583" s="90">
        <f t="shared" si="36"/>
        <v>12174000000</v>
      </c>
      <c r="M583" s="2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4">
        <v>0</v>
      </c>
      <c r="I584" s="4">
        <v>0</v>
      </c>
      <c r="J584" t="s">
        <v>18</v>
      </c>
      <c r="K584" s="9" t="s">
        <v>244</v>
      </c>
      <c r="L584" s="90">
        <f t="shared" si="36"/>
        <v>18149000000</v>
      </c>
      <c r="M584" s="2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4">
        <v>0</v>
      </c>
      <c r="I585" s="4">
        <v>0</v>
      </c>
      <c r="J585" t="s">
        <v>18</v>
      </c>
      <c r="K585" s="9" t="s">
        <v>244</v>
      </c>
      <c r="L585" s="90">
        <f t="shared" si="36"/>
        <v>16312000000</v>
      </c>
      <c r="M585" s="2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4">
        <v>0</v>
      </c>
      <c r="I586" s="4">
        <v>0</v>
      </c>
      <c r="J586" t="s">
        <v>12</v>
      </c>
      <c r="K586" s="9" t="s">
        <v>63</v>
      </c>
      <c r="L586" s="90">
        <f t="shared" si="36"/>
        <v>1719445000</v>
      </c>
      <c r="M586" s="2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4">
        <v>0</v>
      </c>
      <c r="I587" s="4">
        <v>0</v>
      </c>
      <c r="J587" t="s">
        <v>12</v>
      </c>
      <c r="K587" s="9" t="s">
        <v>63</v>
      </c>
      <c r="L587" s="90">
        <f t="shared" si="36"/>
        <v>1897402000</v>
      </c>
      <c r="M587" s="2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4">
        <v>0</v>
      </c>
      <c r="I588" s="4">
        <v>0</v>
      </c>
      <c r="J588" t="s">
        <v>12</v>
      </c>
      <c r="K588" s="9" t="s">
        <v>63</v>
      </c>
      <c r="L588" s="90">
        <f t="shared" si="36"/>
        <v>1948934000</v>
      </c>
      <c r="M588" s="2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4">
        <v>0</v>
      </c>
      <c r="I589" s="4">
        <v>0</v>
      </c>
      <c r="J589" t="s">
        <v>12</v>
      </c>
      <c r="K589" s="9" t="s">
        <v>63</v>
      </c>
      <c r="L589" s="90">
        <f t="shared" si="36"/>
        <v>1964777000</v>
      </c>
      <c r="M589" s="2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4">
        <v>0</v>
      </c>
      <c r="J590" t="s">
        <v>21</v>
      </c>
      <c r="K590" s="9" t="s">
        <v>56</v>
      </c>
      <c r="L590" s="90">
        <f t="shared" si="36"/>
        <v>5997000000</v>
      </c>
      <c r="M590" s="2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4">
        <v>0</v>
      </c>
      <c r="J591" t="s">
        <v>21</v>
      </c>
      <c r="K591" s="9" t="s">
        <v>56</v>
      </c>
      <c r="L591" s="90">
        <f t="shared" si="36"/>
        <v>10313000000</v>
      </c>
      <c r="M591" s="2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4">
        <v>0</v>
      </c>
      <c r="J592" t="s">
        <v>21</v>
      </c>
      <c r="K592" s="9" t="s">
        <v>56</v>
      </c>
      <c r="L592" s="90">
        <f t="shared" si="36"/>
        <v>15061000000</v>
      </c>
      <c r="M592" s="2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4">
        <v>0</v>
      </c>
      <c r="J593" t="s">
        <v>21</v>
      </c>
      <c r="K593" s="9" t="s">
        <v>56</v>
      </c>
      <c r="L593" s="90">
        <f t="shared" si="36"/>
        <v>23849000000</v>
      </c>
      <c r="M593" s="2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4">
        <v>0</v>
      </c>
      <c r="I594" s="2">
        <v>7400000</v>
      </c>
      <c r="J594" t="s">
        <v>12</v>
      </c>
      <c r="K594" s="9" t="s">
        <v>63</v>
      </c>
      <c r="L594" s="90">
        <f t="shared" si="36"/>
        <v>1041600000</v>
      </c>
      <c r="M594" s="2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4">
        <v>0</v>
      </c>
      <c r="I595" s="2">
        <v>9400000</v>
      </c>
      <c r="J595" t="s">
        <v>12</v>
      </c>
      <c r="K595" s="9" t="s">
        <v>63</v>
      </c>
      <c r="L595" s="90">
        <f t="shared" si="36"/>
        <v>1295100000</v>
      </c>
      <c r="M595" s="2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4">
        <v>0</v>
      </c>
      <c r="I596" s="2">
        <v>13100000</v>
      </c>
      <c r="J596" t="s">
        <v>12</v>
      </c>
      <c r="K596" s="9" t="s">
        <v>63</v>
      </c>
      <c r="L596" s="90">
        <f t="shared" si="36"/>
        <v>1366900000</v>
      </c>
      <c r="M596" s="2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4">
        <v>0</v>
      </c>
      <c r="I597" s="2">
        <v>21600000</v>
      </c>
      <c r="J597" t="s">
        <v>12</v>
      </c>
      <c r="K597" s="9" t="s">
        <v>63</v>
      </c>
      <c r="L597" s="90">
        <f t="shared" si="36"/>
        <v>1581900000</v>
      </c>
      <c r="M597" s="2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4">
        <v>0</v>
      </c>
      <c r="J598" t="s">
        <v>58</v>
      </c>
      <c r="K598" s="9" t="s">
        <v>249</v>
      </c>
      <c r="L598" s="90">
        <f t="shared" si="36"/>
        <v>6449000000</v>
      </c>
      <c r="M598" s="2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4">
        <v>0</v>
      </c>
      <c r="J599" t="s">
        <v>58</v>
      </c>
      <c r="K599" s="9" t="s">
        <v>249</v>
      </c>
      <c r="L599" s="90">
        <f t="shared" si="36"/>
        <v>6284000000</v>
      </c>
      <c r="M599" s="2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4">
        <v>0</v>
      </c>
      <c r="J600" t="s">
        <v>58</v>
      </c>
      <c r="K600" s="9" t="s">
        <v>249</v>
      </c>
      <c r="L600" s="90">
        <f t="shared" si="36"/>
        <v>1934000000</v>
      </c>
      <c r="M600" s="2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4">
        <v>0</v>
      </c>
      <c r="J601" t="s">
        <v>58</v>
      </c>
      <c r="K601" s="9" t="s">
        <v>249</v>
      </c>
      <c r="L601" s="90">
        <f t="shared" si="36"/>
        <v>-12647000000</v>
      </c>
      <c r="M601" s="2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4">
        <v>0</v>
      </c>
      <c r="I602" s="2">
        <v>2386000000</v>
      </c>
      <c r="J602" t="s">
        <v>12</v>
      </c>
      <c r="K602" s="9" t="s">
        <v>145</v>
      </c>
      <c r="L602" s="90">
        <f t="shared" si="36"/>
        <v>27839000000</v>
      </c>
      <c r="M602" s="2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4">
        <v>0</v>
      </c>
      <c r="I603" s="2">
        <v>2587000000</v>
      </c>
      <c r="J603" t="s">
        <v>12</v>
      </c>
      <c r="K603" s="9" t="s">
        <v>145</v>
      </c>
      <c r="L603" s="90">
        <f t="shared" si="36"/>
        <v>28515000000</v>
      </c>
      <c r="M603" s="2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4">
        <v>0</v>
      </c>
      <c r="I604" s="2">
        <v>2611000000</v>
      </c>
      <c r="J604" t="s">
        <v>12</v>
      </c>
      <c r="K604" s="9" t="s">
        <v>145</v>
      </c>
      <c r="L604" s="90">
        <f t="shared" si="36"/>
        <v>30469000000</v>
      </c>
      <c r="M604" s="2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4">
        <v>0</v>
      </c>
      <c r="I605" s="2">
        <v>2631000000</v>
      </c>
      <c r="J605" t="s">
        <v>12</v>
      </c>
      <c r="K605" s="9" t="s">
        <v>145</v>
      </c>
      <c r="L605" s="90">
        <f t="shared" si="36"/>
        <v>33038000000</v>
      </c>
      <c r="M605" s="2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4">
        <v>0</v>
      </c>
      <c r="I606" s="2">
        <v>1051000000</v>
      </c>
      <c r="J606" t="s">
        <v>41</v>
      </c>
      <c r="K606" s="9" t="s">
        <v>44</v>
      </c>
      <c r="L606" s="90">
        <f t="shared" si="36"/>
        <v>8538000000</v>
      </c>
      <c r="M606" s="2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4">
        <v>0</v>
      </c>
      <c r="I607" s="2">
        <v>1741000000</v>
      </c>
      <c r="J607" t="s">
        <v>41</v>
      </c>
      <c r="K607" s="9" t="s">
        <v>44</v>
      </c>
      <c r="L607" s="90">
        <f t="shared" si="36"/>
        <v>8433000000</v>
      </c>
      <c r="M607" s="2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4">
        <v>0</v>
      </c>
      <c r="I608" s="2">
        <v>1232000000</v>
      </c>
      <c r="J608" t="s">
        <v>41</v>
      </c>
      <c r="K608" s="9" t="s">
        <v>44</v>
      </c>
      <c r="L608" s="90">
        <f t="shared" si="36"/>
        <v>8053000000</v>
      </c>
      <c r="M608" s="2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4">
        <v>0</v>
      </c>
      <c r="I609" s="2">
        <v>1550000000</v>
      </c>
      <c r="J609" t="s">
        <v>41</v>
      </c>
      <c r="K609" s="9" t="s">
        <v>44</v>
      </c>
      <c r="L609" s="90">
        <f t="shared" si="36"/>
        <v>8853000000</v>
      </c>
      <c r="M609" s="2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4">
        <v>0</v>
      </c>
      <c r="J610" t="s">
        <v>21</v>
      </c>
      <c r="K610" s="9" t="s">
        <v>173</v>
      </c>
      <c r="L610" s="90">
        <f t="shared" si="36"/>
        <v>1228267000</v>
      </c>
      <c r="M610" s="2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4">
        <v>0</v>
      </c>
      <c r="J611" t="s">
        <v>21</v>
      </c>
      <c r="K611" s="9" t="s">
        <v>173</v>
      </c>
      <c r="L611" s="90">
        <f t="shared" si="36"/>
        <v>1422087000</v>
      </c>
      <c r="M611" s="2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4">
        <v>0</v>
      </c>
      <c r="J612" t="s">
        <v>21</v>
      </c>
      <c r="K612" s="9" t="s">
        <v>173</v>
      </c>
      <c r="L612" s="90">
        <f t="shared" si="36"/>
        <v>1587562000</v>
      </c>
      <c r="M612" s="2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4">
        <v>0</v>
      </c>
      <c r="J613" t="s">
        <v>21</v>
      </c>
      <c r="K613" s="9" t="s">
        <v>173</v>
      </c>
      <c r="L613" s="90">
        <f t="shared" si="36"/>
        <v>1657829000</v>
      </c>
      <c r="M613" s="2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4">
        <v>0</v>
      </c>
      <c r="I614" s="4">
        <v>0</v>
      </c>
      <c r="J614" t="s">
        <v>21</v>
      </c>
      <c r="K614" s="9" t="s">
        <v>56</v>
      </c>
      <c r="L614" s="90">
        <f t="shared" si="36"/>
        <v>1839600000</v>
      </c>
      <c r="M614" s="2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4">
        <v>0</v>
      </c>
      <c r="I615" s="4">
        <v>0</v>
      </c>
      <c r="J615" t="s">
        <v>21</v>
      </c>
      <c r="K615" s="9" t="s">
        <v>56</v>
      </c>
      <c r="L615" s="90">
        <f t="shared" si="36"/>
        <v>1970700000</v>
      </c>
      <c r="M615" s="2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4">
        <v>0</v>
      </c>
      <c r="I616" s="4">
        <v>0</v>
      </c>
      <c r="J616" t="s">
        <v>21</v>
      </c>
      <c r="K616" s="9" t="s">
        <v>56</v>
      </c>
      <c r="L616" s="90">
        <f t="shared" si="36"/>
        <v>2085500000</v>
      </c>
      <c r="M616" s="2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4">
        <v>0</v>
      </c>
      <c r="I617" s="4">
        <v>0</v>
      </c>
      <c r="J617" t="s">
        <v>21</v>
      </c>
      <c r="K617" s="9" t="s">
        <v>56</v>
      </c>
      <c r="L617" s="90">
        <f t="shared" si="36"/>
        <v>2202000000</v>
      </c>
      <c r="M617" s="2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4">
        <v>0</v>
      </c>
      <c r="I618" s="4">
        <v>0</v>
      </c>
      <c r="J618" t="s">
        <v>21</v>
      </c>
      <c r="K618" s="9" t="s">
        <v>56</v>
      </c>
      <c r="L618" s="90">
        <f t="shared" si="36"/>
        <v>1872000000</v>
      </c>
      <c r="M618" s="2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4">
        <v>0</v>
      </c>
      <c r="I619" s="4">
        <v>0</v>
      </c>
      <c r="J619" t="s">
        <v>21</v>
      </c>
      <c r="K619" s="9" t="s">
        <v>56</v>
      </c>
      <c r="L619" s="90">
        <f t="shared" si="36"/>
        <v>2038000000</v>
      </c>
      <c r="M619" s="2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4">
        <v>0</v>
      </c>
      <c r="I620" s="4">
        <v>0</v>
      </c>
      <c r="J620" t="s">
        <v>21</v>
      </c>
      <c r="K620" s="9" t="s">
        <v>56</v>
      </c>
      <c r="L620" s="90">
        <f t="shared" si="36"/>
        <v>2185000000</v>
      </c>
      <c r="M620" s="2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4">
        <v>0</v>
      </c>
      <c r="I621" s="4">
        <v>0</v>
      </c>
      <c r="J621" t="s">
        <v>21</v>
      </c>
      <c r="K621" s="9" t="s">
        <v>56</v>
      </c>
      <c r="L621" s="90">
        <f t="shared" si="36"/>
        <v>2345000000</v>
      </c>
      <c r="M621" s="2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4">
        <v>0</v>
      </c>
      <c r="I622" s="2">
        <v>118000000</v>
      </c>
      <c r="J622" t="s">
        <v>18</v>
      </c>
      <c r="K622" s="9" t="s">
        <v>256</v>
      </c>
      <c r="L622" s="90">
        <f t="shared" si="36"/>
        <v>2034000000</v>
      </c>
      <c r="M622" s="2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4">
        <v>0</v>
      </c>
      <c r="I623" s="2">
        <v>133000000</v>
      </c>
      <c r="J623" t="s">
        <v>18</v>
      </c>
      <c r="K623" s="9" t="s">
        <v>256</v>
      </c>
      <c r="L623" s="90">
        <f t="shared" si="36"/>
        <v>2133000000</v>
      </c>
      <c r="M623" s="2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4">
        <v>0</v>
      </c>
      <c r="I624" s="2">
        <v>139000000</v>
      </c>
      <c r="J624" t="s">
        <v>18</v>
      </c>
      <c r="K624" s="9" t="s">
        <v>256</v>
      </c>
      <c r="L624" s="90">
        <f t="shared" si="36"/>
        <v>2374000000</v>
      </c>
      <c r="M624" s="2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4">
        <v>0</v>
      </c>
      <c r="I625" s="2">
        <v>148000000</v>
      </c>
      <c r="J625" t="s">
        <v>18</v>
      </c>
      <c r="K625" s="9" t="s">
        <v>256</v>
      </c>
      <c r="L625" s="90">
        <f t="shared" si="36"/>
        <v>2505000000</v>
      </c>
      <c r="M625" s="2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4">
        <v>0</v>
      </c>
      <c r="J626" t="s">
        <v>21</v>
      </c>
      <c r="K626" s="9" t="s">
        <v>258</v>
      </c>
      <c r="L626" s="90">
        <f t="shared" si="36"/>
        <v>735184000</v>
      </c>
      <c r="M626" s="2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4">
        <v>0</v>
      </c>
      <c r="J627" t="s">
        <v>21</v>
      </c>
      <c r="K627" s="9" t="s">
        <v>258</v>
      </c>
      <c r="L627" s="90">
        <f t="shared" si="36"/>
        <v>737010000</v>
      </c>
      <c r="M627" s="2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4">
        <v>0</v>
      </c>
      <c r="J628" t="s">
        <v>21</v>
      </c>
      <c r="K628" s="9" t="s">
        <v>258</v>
      </c>
      <c r="L628" s="90">
        <f t="shared" si="36"/>
        <v>750373000</v>
      </c>
      <c r="M628" s="2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4">
        <v>0</v>
      </c>
      <c r="J629" t="s">
        <v>21</v>
      </c>
      <c r="K629" s="9" t="s">
        <v>258</v>
      </c>
      <c r="L629" s="90">
        <f t="shared" si="36"/>
        <v>753561000</v>
      </c>
      <c r="M629" s="2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4">
        <v>0</v>
      </c>
      <c r="I630" s="4">
        <v>0</v>
      </c>
      <c r="J630" t="s">
        <v>12</v>
      </c>
      <c r="K630" s="9" t="s">
        <v>260</v>
      </c>
      <c r="L630" s="90">
        <f t="shared" si="36"/>
        <v>1365191000</v>
      </c>
      <c r="M630" s="2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4">
        <v>0</v>
      </c>
      <c r="I631" s="4">
        <v>0</v>
      </c>
      <c r="J631" t="s">
        <v>12</v>
      </c>
      <c r="K631" s="9" t="s">
        <v>260</v>
      </c>
      <c r="L631" s="90">
        <f t="shared" si="36"/>
        <v>1399033000</v>
      </c>
      <c r="M631" s="2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4">
        <v>0</v>
      </c>
      <c r="I632" s="4">
        <v>0</v>
      </c>
      <c r="J632" t="s">
        <v>12</v>
      </c>
      <c r="K632" s="9" t="s">
        <v>260</v>
      </c>
      <c r="L632" s="90">
        <f t="shared" si="36"/>
        <v>1094696000</v>
      </c>
      <c r="M632" s="2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4">
        <v>0</v>
      </c>
      <c r="I633" s="4">
        <v>0</v>
      </c>
      <c r="J633" t="s">
        <v>12</v>
      </c>
      <c r="K633" s="9" t="s">
        <v>260</v>
      </c>
      <c r="L633" s="90">
        <f t="shared" si="36"/>
        <v>790316000</v>
      </c>
      <c r="M633" s="2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4">
        <v>0</v>
      </c>
      <c r="I634" s="4">
        <v>0</v>
      </c>
      <c r="J634" t="s">
        <v>12</v>
      </c>
      <c r="K634" s="9" t="s">
        <v>156</v>
      </c>
      <c r="L634" s="90">
        <f t="shared" si="36"/>
        <v>1688095000</v>
      </c>
      <c r="M634" s="2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4">
        <v>0</v>
      </c>
      <c r="I635" s="4">
        <v>0</v>
      </c>
      <c r="J635" t="s">
        <v>12</v>
      </c>
      <c r="K635" s="9" t="s">
        <v>156</v>
      </c>
      <c r="L635" s="90">
        <f t="shared" si="36"/>
        <v>1714617000</v>
      </c>
      <c r="M635" s="2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4">
        <v>0</v>
      </c>
      <c r="I636" s="4">
        <v>0</v>
      </c>
      <c r="J636" t="s">
        <v>12</v>
      </c>
      <c r="K636" s="9" t="s">
        <v>156</v>
      </c>
      <c r="L636" s="90">
        <f t="shared" si="36"/>
        <v>1487318000</v>
      </c>
      <c r="M636" s="2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4">
        <v>0</v>
      </c>
      <c r="I637" s="4">
        <v>0</v>
      </c>
      <c r="J637" t="s">
        <v>12</v>
      </c>
      <c r="K637" s="9" t="s">
        <v>156</v>
      </c>
      <c r="L637" s="90">
        <f t="shared" si="36"/>
        <v>1231554000</v>
      </c>
      <c r="M637" s="2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4">
        <v>0</v>
      </c>
      <c r="J638" t="s">
        <v>58</v>
      </c>
      <c r="K638" s="9" t="s">
        <v>192</v>
      </c>
      <c r="L638" s="90">
        <f t="shared" si="36"/>
        <v>1268300000</v>
      </c>
      <c r="M638" s="2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4">
        <v>0</v>
      </c>
      <c r="J639" t="s">
        <v>58</v>
      </c>
      <c r="K639" s="9" t="s">
        <v>192</v>
      </c>
      <c r="L639" s="90">
        <f t="shared" si="36"/>
        <v>1200900000</v>
      </c>
      <c r="M639" s="2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4">
        <v>0</v>
      </c>
      <c r="J640" t="s">
        <v>58</v>
      </c>
      <c r="K640" s="9" t="s">
        <v>192</v>
      </c>
      <c r="L640" s="90">
        <f t="shared" si="36"/>
        <v>1210900000</v>
      </c>
      <c r="M640" s="2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4">
        <v>0</v>
      </c>
      <c r="J641" t="s">
        <v>58</v>
      </c>
      <c r="K641" s="9" t="s">
        <v>192</v>
      </c>
      <c r="L641" s="90">
        <f t="shared" si="36"/>
        <v>1075400000</v>
      </c>
      <c r="M641" s="2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4">
        <v>0</v>
      </c>
      <c r="I642" s="2">
        <v>160828000</v>
      </c>
      <c r="J642" t="s">
        <v>51</v>
      </c>
      <c r="K642" s="9" t="s">
        <v>264</v>
      </c>
      <c r="L642" s="90">
        <f t="shared" ref="L642:L705" si="40">E642-F642</f>
        <v>446959000</v>
      </c>
      <c r="M642" s="2">
        <f t="shared" ref="M642:M705" si="41">L642-G642-H642-I642</f>
        <v>254161000</v>
      </c>
      <c r="N642">
        <f t="shared" ref="N642:N705" si="42">1-(F642/E642)</f>
        <v>0.70120785111066142</v>
      </c>
      <c r="O642">
        <f t="shared" ref="O642:O705" si="43">M642/E642</f>
        <v>0.39873833762411498</v>
      </c>
    </row>
    <row r="643" spans="1:15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4">
        <v>0</v>
      </c>
      <c r="I643" s="2">
        <v>170814000</v>
      </c>
      <c r="J643" t="s">
        <v>51</v>
      </c>
      <c r="K643" s="9" t="s">
        <v>264</v>
      </c>
      <c r="L643" s="90">
        <f t="shared" si="40"/>
        <v>474167000</v>
      </c>
      <c r="M643" s="2">
        <f t="shared" si="41"/>
        <v>271037000</v>
      </c>
      <c r="N643">
        <f t="shared" si="42"/>
        <v>0.69111486831173752</v>
      </c>
      <c r="O643">
        <f t="shared" si="43"/>
        <v>0.39504583946712529</v>
      </c>
    </row>
    <row r="644" spans="1:15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4">
        <v>0</v>
      </c>
      <c r="I644" s="2">
        <v>174796000</v>
      </c>
      <c r="J644" t="s">
        <v>51</v>
      </c>
      <c r="K644" s="9" t="s">
        <v>264</v>
      </c>
      <c r="L644" s="90">
        <f t="shared" si="40"/>
        <v>510595000</v>
      </c>
      <c r="M644" s="2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4">
        <v>0</v>
      </c>
      <c r="I645" s="2">
        <v>193585000</v>
      </c>
      <c r="J645" t="s">
        <v>51</v>
      </c>
      <c r="K645" s="9" t="s">
        <v>264</v>
      </c>
      <c r="L645" s="90">
        <f t="shared" si="40"/>
        <v>547979000</v>
      </c>
      <c r="M645" s="2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4">
        <v>0</v>
      </c>
      <c r="J646" t="s">
        <v>21</v>
      </c>
      <c r="K646" s="9" t="s">
        <v>33</v>
      </c>
      <c r="L646" s="90">
        <f t="shared" si="40"/>
        <v>852749000</v>
      </c>
      <c r="M646" s="2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4">
        <v>0</v>
      </c>
      <c r="J647" t="s">
        <v>21</v>
      </c>
      <c r="K647" s="9" t="s">
        <v>33</v>
      </c>
      <c r="L647" s="90">
        <f t="shared" si="40"/>
        <v>864632000</v>
      </c>
      <c r="M647" s="2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4">
        <v>0</v>
      </c>
      <c r="J648" t="s">
        <v>21</v>
      </c>
      <c r="K648" s="9" t="s">
        <v>33</v>
      </c>
      <c r="L648" s="90">
        <f t="shared" si="40"/>
        <v>824941000</v>
      </c>
      <c r="M648" s="2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4">
        <v>0</v>
      </c>
      <c r="J649" t="s">
        <v>21</v>
      </c>
      <c r="K649" s="9" t="s">
        <v>33</v>
      </c>
      <c r="L649" s="90">
        <f t="shared" si="40"/>
        <v>919267000</v>
      </c>
      <c r="M649" s="2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4">
        <v>0</v>
      </c>
      <c r="G650" s="2">
        <v>2676141000</v>
      </c>
      <c r="H650" s="4">
        <v>0</v>
      </c>
      <c r="I650" s="2">
        <v>1266807000</v>
      </c>
      <c r="J650" t="s">
        <v>181</v>
      </c>
      <c r="K650" s="9" t="s">
        <v>182</v>
      </c>
      <c r="L650" s="90">
        <f t="shared" si="40"/>
        <v>5011853000</v>
      </c>
      <c r="M650" s="2">
        <f t="shared" si="41"/>
        <v>1068905000</v>
      </c>
      <c r="N650">
        <f t="shared" si="42"/>
        <v>1</v>
      </c>
      <c r="O650">
        <f t="shared" si="43"/>
        <v>0.21327540931467862</v>
      </c>
    </row>
    <row r="651" spans="1:15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4">
        <v>0</v>
      </c>
      <c r="G651" s="2">
        <v>2616000000</v>
      </c>
      <c r="H651" s="4">
        <v>0</v>
      </c>
      <c r="I651" s="2">
        <v>1170000000</v>
      </c>
      <c r="J651" t="s">
        <v>181</v>
      </c>
      <c r="K651" s="9" t="s">
        <v>182</v>
      </c>
      <c r="L651" s="90">
        <f t="shared" si="40"/>
        <v>4762000000</v>
      </c>
      <c r="M651" s="2">
        <f t="shared" si="41"/>
        <v>976000000</v>
      </c>
      <c r="N651">
        <f t="shared" si="42"/>
        <v>1</v>
      </c>
      <c r="O651">
        <f t="shared" si="43"/>
        <v>0.20495590088198237</v>
      </c>
    </row>
    <row r="652" spans="1:15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4">
        <v>0</v>
      </c>
      <c r="G652" s="2">
        <v>2671000000</v>
      </c>
      <c r="H652" s="4">
        <v>0</v>
      </c>
      <c r="I652" s="2">
        <v>1139000000</v>
      </c>
      <c r="J652" t="s">
        <v>181</v>
      </c>
      <c r="K652" s="9" t="s">
        <v>182</v>
      </c>
      <c r="L652" s="90">
        <f t="shared" si="40"/>
        <v>4772000000</v>
      </c>
      <c r="M652" s="2">
        <f t="shared" si="41"/>
        <v>962000000</v>
      </c>
      <c r="N652">
        <f t="shared" si="42"/>
        <v>1</v>
      </c>
      <c r="O652">
        <f t="shared" si="43"/>
        <v>0.20159262363788769</v>
      </c>
    </row>
    <row r="653" spans="1:15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4">
        <v>0</v>
      </c>
      <c r="G653" s="2">
        <v>3275000000</v>
      </c>
      <c r="H653" s="4">
        <v>0</v>
      </c>
      <c r="I653" s="2">
        <v>1320000000</v>
      </c>
      <c r="J653" t="s">
        <v>181</v>
      </c>
      <c r="K653" s="9" t="s">
        <v>182</v>
      </c>
      <c r="L653" s="90">
        <f t="shared" si="40"/>
        <v>5576000000</v>
      </c>
      <c r="M653" s="2">
        <f t="shared" si="41"/>
        <v>981000000</v>
      </c>
      <c r="N653">
        <f t="shared" si="42"/>
        <v>1</v>
      </c>
      <c r="O653">
        <f t="shared" si="43"/>
        <v>0.17593256814921091</v>
      </c>
    </row>
    <row r="654" spans="1:15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4">
        <v>0</v>
      </c>
      <c r="I654" s="4">
        <v>0</v>
      </c>
      <c r="J654" t="s">
        <v>12</v>
      </c>
      <c r="K654" s="9" t="s">
        <v>90</v>
      </c>
      <c r="L654" s="90">
        <f t="shared" si="40"/>
        <v>5728000000</v>
      </c>
      <c r="M654" s="2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4">
        <v>0</v>
      </c>
      <c r="I655" s="4">
        <v>0</v>
      </c>
      <c r="J655" t="s">
        <v>12</v>
      </c>
      <c r="K655" s="9" t="s">
        <v>90</v>
      </c>
      <c r="L655" s="90">
        <f t="shared" si="40"/>
        <v>5873000000</v>
      </c>
      <c r="M655" s="2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4">
        <v>0</v>
      </c>
      <c r="I656" s="4">
        <v>0</v>
      </c>
      <c r="J656" t="s">
        <v>12</v>
      </c>
      <c r="K656" s="9" t="s">
        <v>90</v>
      </c>
      <c r="L656" s="90">
        <f t="shared" si="40"/>
        <v>6130000000</v>
      </c>
      <c r="M656" s="2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4">
        <v>0</v>
      </c>
      <c r="I657" s="4">
        <v>0</v>
      </c>
      <c r="J657" t="s">
        <v>12</v>
      </c>
      <c r="K657" s="9" t="s">
        <v>90</v>
      </c>
      <c r="L657" s="90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4">
        <v>0</v>
      </c>
      <c r="I658" s="2">
        <v>768820000</v>
      </c>
      <c r="J658" t="s">
        <v>51</v>
      </c>
      <c r="K658" s="9" t="s">
        <v>264</v>
      </c>
      <c r="L658" s="90">
        <f t="shared" si="40"/>
        <v>1625965000</v>
      </c>
      <c r="M658" s="2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4">
        <v>0</v>
      </c>
      <c r="I659" s="2">
        <v>749722000</v>
      </c>
      <c r="J659" t="s">
        <v>51</v>
      </c>
      <c r="K659" s="9" t="s">
        <v>264</v>
      </c>
      <c r="L659" s="90">
        <f t="shared" si="40"/>
        <v>1670922000</v>
      </c>
      <c r="M659" s="2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4">
        <v>0</v>
      </c>
      <c r="I660" s="2">
        <v>708406000</v>
      </c>
      <c r="J660" t="s">
        <v>51</v>
      </c>
      <c r="K660" s="9" t="s">
        <v>264</v>
      </c>
      <c r="L660" s="90">
        <f t="shared" si="40"/>
        <v>1751957000</v>
      </c>
      <c r="M660" s="2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4">
        <v>0</v>
      </c>
      <c r="I661" s="2">
        <v>643689000</v>
      </c>
      <c r="J661" t="s">
        <v>51</v>
      </c>
      <c r="K661" s="9" t="s">
        <v>264</v>
      </c>
      <c r="L661" s="90">
        <f t="shared" si="40"/>
        <v>1656630000</v>
      </c>
      <c r="M661" s="2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4">
        <v>0</v>
      </c>
      <c r="J662" t="s">
        <v>24</v>
      </c>
      <c r="K662" s="9" t="s">
        <v>65</v>
      </c>
      <c r="L662" s="90">
        <f t="shared" si="40"/>
        <v>7231000000</v>
      </c>
      <c r="M662" s="2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4">
        <v>0</v>
      </c>
      <c r="J663" t="s">
        <v>24</v>
      </c>
      <c r="K663" s="9" t="s">
        <v>65</v>
      </c>
      <c r="L663" s="90">
        <f t="shared" si="40"/>
        <v>8343000000</v>
      </c>
      <c r="M663" s="2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4">
        <v>0</v>
      </c>
      <c r="J664" t="s">
        <v>24</v>
      </c>
      <c r="K664" s="9" t="s">
        <v>65</v>
      </c>
      <c r="L664" s="90">
        <f t="shared" si="40"/>
        <v>21102000000</v>
      </c>
      <c r="M664" s="2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4">
        <v>0</v>
      </c>
      <c r="J665" t="s">
        <v>24</v>
      </c>
      <c r="K665" s="9" t="s">
        <v>65</v>
      </c>
      <c r="L665" s="90">
        <f t="shared" si="40"/>
        <v>28633000000</v>
      </c>
      <c r="M665" s="2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4">
        <v>0</v>
      </c>
      <c r="I666" s="4">
        <v>0</v>
      </c>
      <c r="J666" t="s">
        <v>35</v>
      </c>
      <c r="K666" s="9" t="s">
        <v>123</v>
      </c>
      <c r="L666" s="90">
        <f t="shared" si="40"/>
        <v>6423900000</v>
      </c>
      <c r="M666" s="2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4">
        <v>0</v>
      </c>
      <c r="I667" s="4">
        <v>0</v>
      </c>
      <c r="J667" t="s">
        <v>35</v>
      </c>
      <c r="K667" s="9" t="s">
        <v>123</v>
      </c>
      <c r="L667" s="90">
        <f t="shared" si="40"/>
        <v>6369800000</v>
      </c>
      <c r="M667" s="2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4">
        <v>0</v>
      </c>
      <c r="I668" s="4">
        <v>0</v>
      </c>
      <c r="J668" t="s">
        <v>35</v>
      </c>
      <c r="K668" s="9" t="s">
        <v>123</v>
      </c>
      <c r="L668" s="90">
        <f t="shared" si="40"/>
        <v>5949200000</v>
      </c>
      <c r="M668" s="2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4">
        <v>0</v>
      </c>
      <c r="I669" s="4">
        <v>0</v>
      </c>
      <c r="J669" t="s">
        <v>35</v>
      </c>
      <c r="K669" s="9" t="s">
        <v>123</v>
      </c>
      <c r="L669" s="90">
        <f t="shared" si="40"/>
        <v>5829500000</v>
      </c>
      <c r="M669" s="2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s="9" t="s">
        <v>88</v>
      </c>
      <c r="L670" s="90">
        <f t="shared" si="40"/>
        <v>3324000000</v>
      </c>
      <c r="M670" s="2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s="9" t="s">
        <v>88</v>
      </c>
      <c r="L671" s="90">
        <f t="shared" si="40"/>
        <v>4052000000</v>
      </c>
      <c r="M671" s="2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s="9" t="s">
        <v>88</v>
      </c>
      <c r="L672" s="90">
        <f t="shared" si="40"/>
        <v>3653000000</v>
      </c>
      <c r="M672" s="2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s="9" t="s">
        <v>88</v>
      </c>
      <c r="L673" s="90">
        <f t="shared" si="40"/>
        <v>3746000000</v>
      </c>
      <c r="M673" s="2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4">
        <v>0</v>
      </c>
      <c r="I674" s="4">
        <v>0</v>
      </c>
      <c r="J674" t="s">
        <v>18</v>
      </c>
      <c r="K674" s="9" t="s">
        <v>244</v>
      </c>
      <c r="L674" s="90">
        <f t="shared" si="40"/>
        <v>18054000000</v>
      </c>
      <c r="M674" s="2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4">
        <v>0</v>
      </c>
      <c r="I675" s="4">
        <v>0</v>
      </c>
      <c r="J675" t="s">
        <v>18</v>
      </c>
      <c r="K675" s="9" t="s">
        <v>244</v>
      </c>
      <c r="L675" s="90">
        <f t="shared" si="40"/>
        <v>13808000000</v>
      </c>
      <c r="M675" s="2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4">
        <v>0</v>
      </c>
      <c r="I676" s="4">
        <v>0</v>
      </c>
      <c r="J676" t="s">
        <v>18</v>
      </c>
      <c r="K676" s="9" t="s">
        <v>244</v>
      </c>
      <c r="L676" s="90">
        <f t="shared" si="40"/>
        <v>18302000000</v>
      </c>
      <c r="M676" s="2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4">
        <v>0</v>
      </c>
      <c r="I677" s="4">
        <v>0</v>
      </c>
      <c r="J677" t="s">
        <v>18</v>
      </c>
      <c r="K677" s="9" t="s">
        <v>244</v>
      </c>
      <c r="L677" s="90">
        <f t="shared" si="40"/>
        <v>21255000000</v>
      </c>
      <c r="M677" s="2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4">
        <v>0</v>
      </c>
      <c r="I678" s="2">
        <v>98383000</v>
      </c>
      <c r="J678" t="s">
        <v>18</v>
      </c>
      <c r="K678" s="9" t="s">
        <v>78</v>
      </c>
      <c r="L678" s="90">
        <f t="shared" si="40"/>
        <v>3778091000</v>
      </c>
      <c r="M678" s="2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4">
        <v>0</v>
      </c>
      <c r="I679" s="2">
        <v>133957000</v>
      </c>
      <c r="J679" t="s">
        <v>18</v>
      </c>
      <c r="K679" s="9" t="s">
        <v>78</v>
      </c>
      <c r="L679" s="90">
        <f t="shared" si="40"/>
        <v>4219920000</v>
      </c>
      <c r="M679" s="2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4">
        <v>0</v>
      </c>
      <c r="I680" s="2">
        <v>148313000</v>
      </c>
      <c r="J680" t="s">
        <v>18</v>
      </c>
      <c r="K680" s="9" t="s">
        <v>78</v>
      </c>
      <c r="L680" s="90">
        <f t="shared" si="40"/>
        <v>4593761000</v>
      </c>
      <c r="M680" s="2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4">
        <v>0</v>
      </c>
      <c r="I681" s="2">
        <v>141675000</v>
      </c>
      <c r="J681" t="s">
        <v>18</v>
      </c>
      <c r="K681" s="9" t="s">
        <v>78</v>
      </c>
      <c r="L681" s="90">
        <f t="shared" si="40"/>
        <v>4555852000</v>
      </c>
      <c r="M681" s="2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4">
        <v>0</v>
      </c>
      <c r="I682" s="4">
        <v>0</v>
      </c>
      <c r="J682" t="s">
        <v>21</v>
      </c>
      <c r="K682" s="9" t="s">
        <v>38</v>
      </c>
      <c r="L682" s="90">
        <f t="shared" si="40"/>
        <v>1513848000</v>
      </c>
      <c r="M682" s="2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4">
        <v>0</v>
      </c>
      <c r="I683" s="4">
        <v>0</v>
      </c>
      <c r="J683" t="s">
        <v>21</v>
      </c>
      <c r="K683" s="9" t="s">
        <v>38</v>
      </c>
      <c r="L683" s="90">
        <f t="shared" si="40"/>
        <v>1602011000</v>
      </c>
      <c r="M683" s="2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4">
        <v>0</v>
      </c>
      <c r="I684" s="4">
        <v>0</v>
      </c>
      <c r="J684" t="s">
        <v>21</v>
      </c>
      <c r="K684" s="9" t="s">
        <v>38</v>
      </c>
      <c r="L684" s="90">
        <f t="shared" si="40"/>
        <v>1751611000</v>
      </c>
      <c r="M684" s="2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4">
        <v>0</v>
      </c>
      <c r="I685" s="4">
        <v>0</v>
      </c>
      <c r="J685" t="s">
        <v>21</v>
      </c>
      <c r="K685" s="9" t="s">
        <v>38</v>
      </c>
      <c r="L685" s="90">
        <f t="shared" si="40"/>
        <v>1750511000</v>
      </c>
      <c r="M685" s="2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4">
        <v>0</v>
      </c>
      <c r="H686" s="4">
        <v>0</v>
      </c>
      <c r="I686" s="4">
        <v>0</v>
      </c>
      <c r="J686" t="s">
        <v>18</v>
      </c>
      <c r="K686" s="9" t="s">
        <v>256</v>
      </c>
      <c r="L686" s="90">
        <f t="shared" si="40"/>
        <v>6171000000</v>
      </c>
      <c r="M686" s="2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4">
        <v>0</v>
      </c>
      <c r="H687" s="4">
        <v>0</v>
      </c>
      <c r="I687" s="4">
        <v>0</v>
      </c>
      <c r="J687" t="s">
        <v>18</v>
      </c>
      <c r="K687" s="9" t="s">
        <v>256</v>
      </c>
      <c r="L687" s="90">
        <f t="shared" si="40"/>
        <v>6293000000</v>
      </c>
      <c r="M687" s="2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4">
        <v>0</v>
      </c>
      <c r="H688" s="4">
        <v>0</v>
      </c>
      <c r="I688" s="4">
        <v>0</v>
      </c>
      <c r="J688" t="s">
        <v>18</v>
      </c>
      <c r="K688" s="9" t="s">
        <v>256</v>
      </c>
      <c r="L688" s="90">
        <f t="shared" si="40"/>
        <v>6289000000</v>
      </c>
      <c r="M688" s="2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4">
        <v>0</v>
      </c>
      <c r="H689" s="4">
        <v>0</v>
      </c>
      <c r="I689" s="4">
        <v>0</v>
      </c>
      <c r="J689" t="s">
        <v>18</v>
      </c>
      <c r="K689" s="9" t="s">
        <v>256</v>
      </c>
      <c r="L689" s="90">
        <f t="shared" si="40"/>
        <v>5720000000</v>
      </c>
      <c r="M689" s="2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4">
        <v>0</v>
      </c>
      <c r="J690" t="s">
        <v>18</v>
      </c>
      <c r="K690" s="9" t="s">
        <v>277</v>
      </c>
      <c r="L690" s="90">
        <f t="shared" si="40"/>
        <v>1438480000</v>
      </c>
      <c r="M690" s="2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4">
        <v>0</v>
      </c>
      <c r="J691" t="s">
        <v>18</v>
      </c>
      <c r="K691" s="9" t="s">
        <v>277</v>
      </c>
      <c r="L691" s="90">
        <f t="shared" si="40"/>
        <v>1407300000</v>
      </c>
      <c r="M691" s="2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4">
        <v>0</v>
      </c>
      <c r="J692" t="s">
        <v>18</v>
      </c>
      <c r="K692" s="9" t="s">
        <v>277</v>
      </c>
      <c r="L692" s="90">
        <f t="shared" si="40"/>
        <v>1604412000</v>
      </c>
      <c r="M692" s="2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4">
        <v>0</v>
      </c>
      <c r="J693" t="s">
        <v>18</v>
      </c>
      <c r="K693" s="9" t="s">
        <v>277</v>
      </c>
      <c r="L693" s="90">
        <f t="shared" si="40"/>
        <v>1538704000</v>
      </c>
      <c r="M693" s="2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4">
        <v>0</v>
      </c>
      <c r="I694" s="4">
        <v>0</v>
      </c>
      <c r="J694" t="s">
        <v>18</v>
      </c>
      <c r="K694" s="9" t="s">
        <v>279</v>
      </c>
      <c r="L694" s="90">
        <f t="shared" si="40"/>
        <v>4118000000</v>
      </c>
      <c r="M694" s="2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4">
        <v>0</v>
      </c>
      <c r="I695" s="4">
        <v>0</v>
      </c>
      <c r="J695" t="s">
        <v>18</v>
      </c>
      <c r="K695" s="9" t="s">
        <v>279</v>
      </c>
      <c r="L695" s="90">
        <f t="shared" si="40"/>
        <v>4232000000</v>
      </c>
      <c r="M695" s="2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4">
        <v>0</v>
      </c>
      <c r="I696" s="4">
        <v>0</v>
      </c>
      <c r="J696" t="s">
        <v>18</v>
      </c>
      <c r="K696" s="9" t="s">
        <v>279</v>
      </c>
      <c r="L696" s="90">
        <f t="shared" si="40"/>
        <v>4279000000</v>
      </c>
      <c r="M696" s="2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4">
        <v>0</v>
      </c>
      <c r="I697" s="4">
        <v>0</v>
      </c>
      <c r="J697" t="s">
        <v>18</v>
      </c>
      <c r="K697" s="9" t="s">
        <v>279</v>
      </c>
      <c r="L697" s="90">
        <f t="shared" si="40"/>
        <v>4186000000</v>
      </c>
      <c r="M697" s="2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4">
        <v>0</v>
      </c>
      <c r="I698" s="4">
        <v>0</v>
      </c>
      <c r="J698" t="s">
        <v>12</v>
      </c>
      <c r="K698" s="9" t="s">
        <v>281</v>
      </c>
      <c r="L698" s="90">
        <f t="shared" si="40"/>
        <v>3916160000</v>
      </c>
      <c r="M698" s="2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4">
        <v>0</v>
      </c>
      <c r="I699" s="4">
        <v>0</v>
      </c>
      <c r="J699" t="s">
        <v>12</v>
      </c>
      <c r="K699" s="9" t="s">
        <v>281</v>
      </c>
      <c r="L699" s="90">
        <f t="shared" si="40"/>
        <v>4136483000</v>
      </c>
      <c r="M699" s="2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4">
        <v>0</v>
      </c>
      <c r="I700" s="4">
        <v>0</v>
      </c>
      <c r="J700" t="s">
        <v>12</v>
      </c>
      <c r="K700" s="9" t="s">
        <v>281</v>
      </c>
      <c r="L700" s="90">
        <f t="shared" si="40"/>
        <v>4314242000</v>
      </c>
      <c r="M700" s="2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4">
        <v>0</v>
      </c>
      <c r="I701" s="4">
        <v>0</v>
      </c>
      <c r="J701" t="s">
        <v>12</v>
      </c>
      <c r="K701" s="9" t="s">
        <v>281</v>
      </c>
      <c r="L701" s="90">
        <f t="shared" si="40"/>
        <v>4231428000</v>
      </c>
      <c r="M701" s="2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4">
        <v>0</v>
      </c>
      <c r="I702" s="4">
        <v>0</v>
      </c>
      <c r="J702" t="s">
        <v>82</v>
      </c>
      <c r="K702" s="9" t="s">
        <v>113</v>
      </c>
      <c r="L702" s="90">
        <f t="shared" si="40"/>
        <v>4471000000</v>
      </c>
      <c r="M702" s="2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4">
        <v>0</v>
      </c>
      <c r="I703" s="4">
        <v>0</v>
      </c>
      <c r="J703" t="s">
        <v>82</v>
      </c>
      <c r="K703" s="9" t="s">
        <v>113</v>
      </c>
      <c r="L703" s="90">
        <f t="shared" si="40"/>
        <v>5536000000</v>
      </c>
      <c r="M703" s="2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4">
        <v>0</v>
      </c>
      <c r="I704" s="4">
        <v>0</v>
      </c>
      <c r="J704" t="s">
        <v>82</v>
      </c>
      <c r="K704" s="9" t="s">
        <v>113</v>
      </c>
      <c r="L704" s="90">
        <f t="shared" si="40"/>
        <v>2520000000</v>
      </c>
      <c r="M704" s="2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4">
        <v>0</v>
      </c>
      <c r="I705" s="4">
        <v>0</v>
      </c>
      <c r="J705" t="s">
        <v>82</v>
      </c>
      <c r="K705" s="9" t="s">
        <v>113</v>
      </c>
      <c r="L705" s="90">
        <f t="shared" si="40"/>
        <v>864000000</v>
      </c>
      <c r="M705" s="2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4">
        <v>0</v>
      </c>
      <c r="I706" s="4">
        <v>0</v>
      </c>
      <c r="J706" t="s">
        <v>18</v>
      </c>
      <c r="K706" s="9" t="s">
        <v>277</v>
      </c>
      <c r="L706" s="90">
        <f t="shared" ref="L706:L769" si="44">E706-F706</f>
        <v>1104120000</v>
      </c>
      <c r="M706" s="2">
        <f t="shared" ref="M706:M769" si="45">L706-G706-H706-I706</f>
        <v>201251000</v>
      </c>
      <c r="N706">
        <f t="shared" ref="N706:N769" si="46">1-(F706/E706)</f>
        <v>0.25690102148938931</v>
      </c>
      <c r="O706">
        <f t="shared" ref="O706:O769" si="47">M706/E706</f>
        <v>4.682605828692632E-2</v>
      </c>
    </row>
    <row r="707" spans="1:15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4">
        <v>0</v>
      </c>
      <c r="I707" s="4">
        <v>0</v>
      </c>
      <c r="J707" t="s">
        <v>18</v>
      </c>
      <c r="K707" s="9" t="s">
        <v>277</v>
      </c>
      <c r="L707" s="90">
        <f t="shared" si="44"/>
        <v>1456667000</v>
      </c>
      <c r="M707" s="2">
        <f t="shared" si="45"/>
        <v>329727000</v>
      </c>
      <c r="N707">
        <f t="shared" si="46"/>
        <v>0.27235143123760508</v>
      </c>
      <c r="O707">
        <f t="shared" si="47"/>
        <v>6.1648695527311205E-2</v>
      </c>
    </row>
    <row r="708" spans="1:15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4">
        <v>0</v>
      </c>
      <c r="I708" s="4">
        <v>0</v>
      </c>
      <c r="J708" t="s">
        <v>18</v>
      </c>
      <c r="K708" s="9" t="s">
        <v>277</v>
      </c>
      <c r="L708" s="90">
        <f t="shared" si="44"/>
        <v>1817104000</v>
      </c>
      <c r="M708" s="2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4">
        <v>0</v>
      </c>
      <c r="I709" s="4">
        <v>0</v>
      </c>
      <c r="J709" t="s">
        <v>18</v>
      </c>
      <c r="K709" s="9" t="s">
        <v>277</v>
      </c>
      <c r="L709" s="90">
        <f t="shared" si="44"/>
        <v>2093091000</v>
      </c>
      <c r="M709" s="2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s="9" t="s">
        <v>285</v>
      </c>
      <c r="L710" s="90">
        <f t="shared" si="44"/>
        <v>2417003000</v>
      </c>
      <c r="M710" s="2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s="9" t="s">
        <v>285</v>
      </c>
      <c r="L711" s="90">
        <f t="shared" si="44"/>
        <v>2409256000</v>
      </c>
      <c r="M711" s="2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s="9" t="s">
        <v>285</v>
      </c>
      <c r="L712" s="90">
        <f t="shared" si="44"/>
        <v>2578835000</v>
      </c>
      <c r="M712" s="2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s="9" t="s">
        <v>285</v>
      </c>
      <c r="L713" s="90">
        <f t="shared" si="44"/>
        <v>2770476000</v>
      </c>
      <c r="M713" s="2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4">
        <v>0</v>
      </c>
      <c r="I714" s="2">
        <v>193937000</v>
      </c>
      <c r="J714" t="s">
        <v>46</v>
      </c>
      <c r="K714" s="9" t="s">
        <v>104</v>
      </c>
      <c r="L714" s="90">
        <f t="shared" si="44"/>
        <v>2874417000</v>
      </c>
      <c r="M714" s="2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4">
        <v>0</v>
      </c>
      <c r="I715" s="2">
        <v>131409000</v>
      </c>
      <c r="J715" t="s">
        <v>46</v>
      </c>
      <c r="K715" s="9" t="s">
        <v>104</v>
      </c>
      <c r="L715" s="90">
        <f t="shared" si="44"/>
        <v>2756592000</v>
      </c>
      <c r="M715" s="2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4">
        <v>0</v>
      </c>
      <c r="I716" s="2">
        <v>120266000</v>
      </c>
      <c r="J716" t="s">
        <v>46</v>
      </c>
      <c r="K716" s="9" t="s">
        <v>104</v>
      </c>
      <c r="L716" s="90">
        <f t="shared" si="44"/>
        <v>2869188000</v>
      </c>
      <c r="M716" s="2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4">
        <v>0</v>
      </c>
      <c r="I717" s="2">
        <v>127821000</v>
      </c>
      <c r="J717" t="s">
        <v>46</v>
      </c>
      <c r="K717" s="9" t="s">
        <v>104</v>
      </c>
      <c r="L717" s="90">
        <f t="shared" si="44"/>
        <v>3071076000</v>
      </c>
      <c r="M717" s="2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4">
        <v>0</v>
      </c>
      <c r="I718" s="4">
        <v>0</v>
      </c>
      <c r="J718" t="s">
        <v>18</v>
      </c>
      <c r="K718" s="9" t="s">
        <v>288</v>
      </c>
      <c r="L718" s="90">
        <f t="shared" si="44"/>
        <v>1611693000</v>
      </c>
      <c r="M718" s="2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4">
        <v>0</v>
      </c>
      <c r="I719" s="4">
        <v>0</v>
      </c>
      <c r="J719" t="s">
        <v>18</v>
      </c>
      <c r="K719" s="9" t="s">
        <v>288</v>
      </c>
      <c r="L719" s="90">
        <f t="shared" si="44"/>
        <v>1904407000</v>
      </c>
      <c r="M719" s="2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4">
        <v>0</v>
      </c>
      <c r="I720" s="4">
        <v>0</v>
      </c>
      <c r="J720" t="s">
        <v>18</v>
      </c>
      <c r="K720" s="9" t="s">
        <v>288</v>
      </c>
      <c r="L720" s="90">
        <f t="shared" si="44"/>
        <v>2136332000</v>
      </c>
      <c r="M720" s="2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4">
        <v>0</v>
      </c>
      <c r="I721" s="4">
        <v>0</v>
      </c>
      <c r="J721" t="s">
        <v>18</v>
      </c>
      <c r="K721" s="9" t="s">
        <v>288</v>
      </c>
      <c r="L721" s="90">
        <f t="shared" si="44"/>
        <v>2276048000</v>
      </c>
      <c r="M721" s="2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4">
        <v>0</v>
      </c>
      <c r="I722" s="2">
        <v>1679000000</v>
      </c>
      <c r="J722" t="s">
        <v>24</v>
      </c>
      <c r="K722" s="9" t="s">
        <v>198</v>
      </c>
      <c r="L722" s="90">
        <f t="shared" si="44"/>
        <v>27296000000</v>
      </c>
      <c r="M722" s="2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4">
        <v>0</v>
      </c>
      <c r="I723" s="2">
        <v>1753000000</v>
      </c>
      <c r="J723" t="s">
        <v>24</v>
      </c>
      <c r="K723" s="9" t="s">
        <v>198</v>
      </c>
      <c r="L723" s="90">
        <f t="shared" si="44"/>
        <v>28212000000</v>
      </c>
      <c r="M723" s="2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4">
        <v>0</v>
      </c>
      <c r="I724" s="2">
        <v>1820000000</v>
      </c>
      <c r="J724" t="s">
        <v>24</v>
      </c>
      <c r="K724" s="9" t="s">
        <v>198</v>
      </c>
      <c r="L724" s="90">
        <f t="shared" si="44"/>
        <v>30656000000</v>
      </c>
      <c r="M724" s="2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4">
        <v>0</v>
      </c>
      <c r="I725" s="2">
        <v>1904000000</v>
      </c>
      <c r="J725" t="s">
        <v>24</v>
      </c>
      <c r="K725" s="9" t="s">
        <v>198</v>
      </c>
      <c r="L725" s="90">
        <f t="shared" si="44"/>
        <v>33040000000</v>
      </c>
      <c r="M725" s="2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4">
        <v>0</v>
      </c>
      <c r="I726" s="2">
        <v>506220000</v>
      </c>
      <c r="J726" t="s">
        <v>51</v>
      </c>
      <c r="K726" s="9" t="s">
        <v>52</v>
      </c>
      <c r="L726" s="90">
        <f t="shared" si="44"/>
        <v>1197990000</v>
      </c>
      <c r="M726" s="2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4">
        <v>0</v>
      </c>
      <c r="I727" s="2">
        <v>865800000</v>
      </c>
      <c r="J727" t="s">
        <v>51</v>
      </c>
      <c r="K727" s="9" t="s">
        <v>52</v>
      </c>
      <c r="L727" s="90">
        <f t="shared" si="44"/>
        <v>1641132000</v>
      </c>
      <c r="M727" s="2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4">
        <v>0</v>
      </c>
      <c r="I728" s="2">
        <v>844130000</v>
      </c>
      <c r="J728" t="s">
        <v>51</v>
      </c>
      <c r="K728" s="9" t="s">
        <v>52</v>
      </c>
      <c r="L728" s="90">
        <f t="shared" si="44"/>
        <v>1902521000</v>
      </c>
      <c r="M728" s="2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4">
        <v>0</v>
      </c>
      <c r="I729" s="2">
        <v>826240000</v>
      </c>
      <c r="J729" t="s">
        <v>51</v>
      </c>
      <c r="K729" s="9" t="s">
        <v>52</v>
      </c>
      <c r="L729" s="90">
        <f t="shared" si="44"/>
        <v>2153428000</v>
      </c>
      <c r="M729" s="2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4">
        <v>0</v>
      </c>
      <c r="G730" s="2">
        <v>401324000</v>
      </c>
      <c r="H730" s="4">
        <v>0</v>
      </c>
      <c r="I730" s="2">
        <v>423312000</v>
      </c>
      <c r="J730" t="s">
        <v>51</v>
      </c>
      <c r="K730" s="9" t="s">
        <v>52</v>
      </c>
      <c r="L730" s="90">
        <f t="shared" si="44"/>
        <v>2013719000</v>
      </c>
      <c r="M730" s="2">
        <f t="shared" si="45"/>
        <v>1189083000</v>
      </c>
      <c r="N730">
        <f t="shared" si="46"/>
        <v>1</v>
      </c>
      <c r="O730">
        <f t="shared" si="47"/>
        <v>0.59049102680165411</v>
      </c>
    </row>
    <row r="731" spans="1:15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4">
        <v>0</v>
      </c>
      <c r="G731" s="2">
        <v>463059000</v>
      </c>
      <c r="H731" s="4">
        <v>0</v>
      </c>
      <c r="I731" s="2">
        <v>455016000</v>
      </c>
      <c r="J731" t="s">
        <v>51</v>
      </c>
      <c r="K731" s="9" t="s">
        <v>52</v>
      </c>
      <c r="L731" s="90">
        <f t="shared" si="44"/>
        <v>1563210000</v>
      </c>
      <c r="M731" s="2">
        <f t="shared" si="45"/>
        <v>645135000</v>
      </c>
      <c r="N731">
        <f t="shared" si="46"/>
        <v>1</v>
      </c>
      <c r="O731">
        <f t="shared" si="47"/>
        <v>0.4126988696336385</v>
      </c>
    </row>
    <row r="732" spans="1:15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4">
        <v>0</v>
      </c>
      <c r="G732" s="2">
        <v>706644000</v>
      </c>
      <c r="H732" s="4">
        <v>0</v>
      </c>
      <c r="I732" s="2">
        <v>504905000</v>
      </c>
      <c r="J732" t="s">
        <v>51</v>
      </c>
      <c r="K732" s="9" t="s">
        <v>52</v>
      </c>
      <c r="L732" s="90">
        <f t="shared" si="44"/>
        <v>1828305000</v>
      </c>
      <c r="M732" s="2">
        <f t="shared" si="45"/>
        <v>616756000</v>
      </c>
      <c r="N732">
        <f t="shared" si="46"/>
        <v>1</v>
      </c>
      <c r="O732">
        <f t="shared" si="47"/>
        <v>0.33733758864084495</v>
      </c>
    </row>
    <row r="733" spans="1:15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4">
        <v>0</v>
      </c>
      <c r="G733" s="2">
        <v>842010000</v>
      </c>
      <c r="H733" s="4">
        <v>0</v>
      </c>
      <c r="I733" s="2">
        <v>568108000</v>
      </c>
      <c r="J733" t="s">
        <v>51</v>
      </c>
      <c r="K733" s="9" t="s">
        <v>52</v>
      </c>
      <c r="L733" s="90">
        <f t="shared" si="44"/>
        <v>2040486000</v>
      </c>
      <c r="M733" s="2">
        <f t="shared" si="45"/>
        <v>630368000</v>
      </c>
      <c r="N733">
        <f t="shared" si="46"/>
        <v>1</v>
      </c>
      <c r="O733">
        <f t="shared" si="47"/>
        <v>0.3089303234621556</v>
      </c>
    </row>
    <row r="734" spans="1:15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4">
        <v>0</v>
      </c>
      <c r="I734" s="2">
        <v>1568000000</v>
      </c>
      <c r="J734" t="s">
        <v>18</v>
      </c>
      <c r="K734" s="9" t="s">
        <v>293</v>
      </c>
      <c r="L734" s="90">
        <f t="shared" si="44"/>
        <v>25842000000</v>
      </c>
      <c r="M734" s="2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4">
        <v>0</v>
      </c>
      <c r="I735" s="2">
        <v>1627000000</v>
      </c>
      <c r="J735" t="s">
        <v>18</v>
      </c>
      <c r="K735" s="9" t="s">
        <v>293</v>
      </c>
      <c r="L735" s="90">
        <f t="shared" si="44"/>
        <v>26915000000</v>
      </c>
      <c r="M735" s="2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4">
        <v>0</v>
      </c>
      <c r="I736" s="2">
        <v>1640000000</v>
      </c>
      <c r="J736" t="s">
        <v>18</v>
      </c>
      <c r="K736" s="9" t="s">
        <v>293</v>
      </c>
      <c r="L736" s="90">
        <f t="shared" si="44"/>
        <v>28389000000</v>
      </c>
      <c r="M736" s="2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4">
        <v>0</v>
      </c>
      <c r="I737" s="2">
        <v>1690000000</v>
      </c>
      <c r="J737" t="s">
        <v>18</v>
      </c>
      <c r="K737" s="9" t="s">
        <v>293</v>
      </c>
      <c r="L737" s="90">
        <f t="shared" si="44"/>
        <v>30265000000</v>
      </c>
      <c r="M737" s="2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4">
        <v>0</v>
      </c>
      <c r="I738" s="2">
        <v>2866000000</v>
      </c>
      <c r="J738" t="s">
        <v>82</v>
      </c>
      <c r="K738" s="9" t="s">
        <v>143</v>
      </c>
      <c r="L738" s="90">
        <f t="shared" si="44"/>
        <v>8710000000</v>
      </c>
      <c r="M738" s="2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4">
        <v>0</v>
      </c>
      <c r="I739" s="2">
        <v>2687000000</v>
      </c>
      <c r="J739" t="s">
        <v>82</v>
      </c>
      <c r="K739" s="9" t="s">
        <v>143</v>
      </c>
      <c r="L739" s="90">
        <f t="shared" si="44"/>
        <v>7936000000</v>
      </c>
      <c r="M739" s="2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4">
        <v>0</v>
      </c>
      <c r="I740" s="2">
        <v>3224000000</v>
      </c>
      <c r="J740" t="s">
        <v>82</v>
      </c>
      <c r="K740" s="9" t="s">
        <v>143</v>
      </c>
      <c r="L740" s="90">
        <f t="shared" si="44"/>
        <v>6984000000</v>
      </c>
      <c r="M740" s="2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4">
        <v>0</v>
      </c>
      <c r="I741" s="2">
        <v>3955000000</v>
      </c>
      <c r="J741" t="s">
        <v>82</v>
      </c>
      <c r="K741" s="9" t="s">
        <v>143</v>
      </c>
      <c r="L741" s="90">
        <f t="shared" si="44"/>
        <v>3313000000</v>
      </c>
      <c r="M741" s="2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4">
        <v>0</v>
      </c>
      <c r="H742" s="4">
        <v>0</v>
      </c>
      <c r="I742" s="2">
        <v>7080000000</v>
      </c>
      <c r="J742" t="s">
        <v>46</v>
      </c>
      <c r="K742" s="9" t="s">
        <v>49</v>
      </c>
      <c r="L742" s="90">
        <f t="shared" si="44"/>
        <v>8891000000</v>
      </c>
      <c r="M742" s="2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4">
        <v>0</v>
      </c>
      <c r="H743" s="4">
        <v>0</v>
      </c>
      <c r="I743" s="2">
        <v>5970000000</v>
      </c>
      <c r="J743" t="s">
        <v>46</v>
      </c>
      <c r="K743" s="9" t="s">
        <v>49</v>
      </c>
      <c r="L743" s="90">
        <f t="shared" si="44"/>
        <v>9625000000</v>
      </c>
      <c r="M743" s="2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4">
        <v>0</v>
      </c>
      <c r="H744" s="4">
        <v>0</v>
      </c>
      <c r="I744" s="2">
        <v>5757000000</v>
      </c>
      <c r="J744" t="s">
        <v>46</v>
      </c>
      <c r="K744" s="9" t="s">
        <v>49</v>
      </c>
      <c r="L744" s="90">
        <f t="shared" si="44"/>
        <v>7809000000</v>
      </c>
      <c r="M744" s="2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4">
        <v>0</v>
      </c>
      <c r="H745" s="4">
        <v>0</v>
      </c>
      <c r="I745" s="2">
        <v>5274000000</v>
      </c>
      <c r="J745" t="s">
        <v>46</v>
      </c>
      <c r="K745" s="9" t="s">
        <v>49</v>
      </c>
      <c r="L745" s="90">
        <f t="shared" si="44"/>
        <v>7602000000</v>
      </c>
      <c r="M745" s="2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4">
        <v>0</v>
      </c>
      <c r="I746" s="4">
        <v>0</v>
      </c>
      <c r="J746" t="s">
        <v>18</v>
      </c>
      <c r="K746" s="9" t="s">
        <v>297</v>
      </c>
      <c r="L746" s="90">
        <f t="shared" si="44"/>
        <v>2139883000</v>
      </c>
      <c r="M746" s="2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4">
        <v>0</v>
      </c>
      <c r="I747" s="4">
        <v>0</v>
      </c>
      <c r="J747" t="s">
        <v>18</v>
      </c>
      <c r="K747" s="9" t="s">
        <v>297</v>
      </c>
      <c r="L747" s="90">
        <f t="shared" si="44"/>
        <v>2278455000</v>
      </c>
      <c r="M747" s="2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4">
        <v>0</v>
      </c>
      <c r="I748" s="4">
        <v>0</v>
      </c>
      <c r="J748" t="s">
        <v>18</v>
      </c>
      <c r="K748" s="9" t="s">
        <v>297</v>
      </c>
      <c r="L748" s="90">
        <f t="shared" si="44"/>
        <v>2440485000</v>
      </c>
      <c r="M748" s="2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4">
        <v>0</v>
      </c>
      <c r="I749" s="4">
        <v>0</v>
      </c>
      <c r="J749" t="s">
        <v>18</v>
      </c>
      <c r="K749" s="9" t="s">
        <v>297</v>
      </c>
      <c r="L749" s="90">
        <f t="shared" si="44"/>
        <v>2375790000</v>
      </c>
      <c r="M749" s="2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s="9" t="s">
        <v>29</v>
      </c>
      <c r="L750" s="90">
        <f t="shared" si="44"/>
        <v>1161400000</v>
      </c>
      <c r="M750" s="2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s="9" t="s">
        <v>29</v>
      </c>
      <c r="L751" s="90">
        <f t="shared" si="44"/>
        <v>1245500000</v>
      </c>
      <c r="M751" s="2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s="9" t="s">
        <v>29</v>
      </c>
      <c r="L752" s="90">
        <f t="shared" si="44"/>
        <v>1432700000</v>
      </c>
      <c r="M752" s="2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s="9" t="s">
        <v>29</v>
      </c>
      <c r="L753" s="90">
        <f t="shared" si="44"/>
        <v>1563300000</v>
      </c>
      <c r="M753" s="2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4">
        <v>0</v>
      </c>
      <c r="I754" s="4">
        <v>0</v>
      </c>
      <c r="J754" t="s">
        <v>12</v>
      </c>
      <c r="K754" s="9" t="s">
        <v>163</v>
      </c>
      <c r="L754" s="90">
        <f t="shared" si="44"/>
        <v>10691000000</v>
      </c>
      <c r="M754" s="2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4">
        <v>0</v>
      </c>
      <c r="I755" s="4">
        <v>0</v>
      </c>
      <c r="J755" t="s">
        <v>12</v>
      </c>
      <c r="K755" s="9" t="s">
        <v>163</v>
      </c>
      <c r="L755" s="90">
        <f t="shared" si="44"/>
        <v>11349000000</v>
      </c>
      <c r="M755" s="2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4">
        <v>0</v>
      </c>
      <c r="I756" s="4">
        <v>0</v>
      </c>
      <c r="J756" t="s">
        <v>12</v>
      </c>
      <c r="K756" s="9" t="s">
        <v>163</v>
      </c>
      <c r="L756" s="90">
        <f t="shared" si="44"/>
        <v>11834000000</v>
      </c>
      <c r="M756" s="2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4">
        <v>0</v>
      </c>
      <c r="I757" s="4">
        <v>0</v>
      </c>
      <c r="J757" t="s">
        <v>12</v>
      </c>
      <c r="K757" s="9" t="s">
        <v>163</v>
      </c>
      <c r="L757" s="90">
        <f t="shared" si="44"/>
        <v>12152000000</v>
      </c>
      <c r="M757" s="2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s="9" t="s">
        <v>301</v>
      </c>
      <c r="L758" s="90">
        <f t="shared" si="44"/>
        <v>1534846000</v>
      </c>
      <c r="M758" s="2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s="9" t="s">
        <v>301</v>
      </c>
      <c r="L759" s="90">
        <f t="shared" si="44"/>
        <v>1709253000</v>
      </c>
      <c r="M759" s="2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s="9" t="s">
        <v>301</v>
      </c>
      <c r="L760" s="90">
        <f t="shared" si="44"/>
        <v>1458226000</v>
      </c>
      <c r="M760" s="2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s="9" t="s">
        <v>301</v>
      </c>
      <c r="L761" s="90">
        <f t="shared" si="44"/>
        <v>725427000</v>
      </c>
      <c r="M761" s="2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s="9" t="s">
        <v>303</v>
      </c>
      <c r="L762" s="90">
        <f t="shared" si="44"/>
        <v>15637000000</v>
      </c>
      <c r="M762" s="2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s="9" t="s">
        <v>303</v>
      </c>
      <c r="L763" s="90">
        <f t="shared" si="44"/>
        <v>14939000000</v>
      </c>
      <c r="M763" s="2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s="9" t="s">
        <v>303</v>
      </c>
      <c r="L764" s="90">
        <f t="shared" si="44"/>
        <v>14616000000</v>
      </c>
      <c r="M764" s="2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s="9" t="s">
        <v>22</v>
      </c>
      <c r="L765" s="90">
        <f t="shared" si="44"/>
        <v>25918000000</v>
      </c>
      <c r="M765" s="2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s="9" t="s">
        <v>22</v>
      </c>
      <c r="L766" s="90">
        <f t="shared" si="44"/>
        <v>11220000000</v>
      </c>
      <c r="M766" s="2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s="9" t="s">
        <v>22</v>
      </c>
      <c r="L767" s="90">
        <f t="shared" si="44"/>
        <v>9939000000</v>
      </c>
      <c r="M767" s="2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s="9" t="s">
        <v>22</v>
      </c>
      <c r="L768" s="90">
        <f t="shared" si="44"/>
        <v>8998000000</v>
      </c>
      <c r="M768" s="2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4">
        <v>0</v>
      </c>
      <c r="I769" s="2">
        <v>92407000</v>
      </c>
      <c r="J769" t="s">
        <v>46</v>
      </c>
      <c r="K769" s="9" t="s">
        <v>99</v>
      </c>
      <c r="L769" s="90">
        <f t="shared" si="44"/>
        <v>1683341000</v>
      </c>
      <c r="M769" s="2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4">
        <v>0</v>
      </c>
      <c r="I770" s="2">
        <v>115604000</v>
      </c>
      <c r="J770" t="s">
        <v>46</v>
      </c>
      <c r="K770" s="9" t="s">
        <v>99</v>
      </c>
      <c r="L770" s="90">
        <f t="shared" ref="L770:L833" si="48">E770-F770</f>
        <v>1844890000</v>
      </c>
      <c r="M770" s="2">
        <f t="shared" ref="M770:M833" si="49">L770-G770-H770-I770</f>
        <v>898497000</v>
      </c>
      <c r="N770">
        <f t="shared" ref="N770:N833" si="50">1-(F770/E770)</f>
        <v>0.61002316242297794</v>
      </c>
      <c r="O770">
        <f t="shared" ref="O770:O833" si="51">M770/E770</f>
        <v>0.2970930415187672</v>
      </c>
    </row>
    <row r="771" spans="1:15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4">
        <v>0</v>
      </c>
      <c r="I771" s="2">
        <v>159804000</v>
      </c>
      <c r="J771" t="s">
        <v>46</v>
      </c>
      <c r="K771" s="9" t="s">
        <v>99</v>
      </c>
      <c r="L771" s="90">
        <f t="shared" si="48"/>
        <v>1847554000</v>
      </c>
      <c r="M771" s="2">
        <f t="shared" si="49"/>
        <v>869659000</v>
      </c>
      <c r="N771">
        <f t="shared" si="50"/>
        <v>0.60011667421324488</v>
      </c>
      <c r="O771">
        <f t="shared" si="51"/>
        <v>0.28247989870911289</v>
      </c>
    </row>
    <row r="772" spans="1:15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4">
        <v>0</v>
      </c>
      <c r="I772" s="2">
        <v>173598000</v>
      </c>
      <c r="J772" t="s">
        <v>46</v>
      </c>
      <c r="K772" s="9" t="s">
        <v>99</v>
      </c>
      <c r="L772" s="90">
        <f t="shared" si="48"/>
        <v>1787833000</v>
      </c>
      <c r="M772" s="2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4">
        <v>0</v>
      </c>
      <c r="I773" s="4">
        <v>0</v>
      </c>
      <c r="J773" t="s">
        <v>35</v>
      </c>
      <c r="K773" s="9" t="s">
        <v>123</v>
      </c>
      <c r="L773" s="90">
        <f t="shared" si="48"/>
        <v>1412816000</v>
      </c>
      <c r="M773" s="2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4">
        <v>0</v>
      </c>
      <c r="I774" s="4">
        <v>0</v>
      </c>
      <c r="J774" t="s">
        <v>35</v>
      </c>
      <c r="K774" s="9" t="s">
        <v>123</v>
      </c>
      <c r="L774" s="90">
        <f t="shared" si="48"/>
        <v>1564983000</v>
      </c>
      <c r="M774" s="2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4">
        <v>0</v>
      </c>
      <c r="I775" s="4">
        <v>0</v>
      </c>
      <c r="J775" t="s">
        <v>35</v>
      </c>
      <c r="K775" s="9" t="s">
        <v>123</v>
      </c>
      <c r="L775" s="90">
        <f t="shared" si="48"/>
        <v>1808581000</v>
      </c>
      <c r="M775" s="2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4">
        <v>0</v>
      </c>
      <c r="I776" s="4">
        <v>0</v>
      </c>
      <c r="J776" t="s">
        <v>35</v>
      </c>
      <c r="K776" s="9" t="s">
        <v>123</v>
      </c>
      <c r="L776" s="90">
        <f t="shared" si="48"/>
        <v>2158175000</v>
      </c>
      <c r="M776" s="2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4">
        <v>0</v>
      </c>
      <c r="I777" s="4">
        <v>0</v>
      </c>
      <c r="J777" t="s">
        <v>21</v>
      </c>
      <c r="K777" s="9" t="s">
        <v>308</v>
      </c>
      <c r="L777" s="90">
        <f t="shared" si="48"/>
        <v>1727000000</v>
      </c>
      <c r="M777" s="2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4">
        <v>0</v>
      </c>
      <c r="I778" s="4">
        <v>0</v>
      </c>
      <c r="J778" t="s">
        <v>21</v>
      </c>
      <c r="K778" s="9" t="s">
        <v>308</v>
      </c>
      <c r="L778" s="90">
        <f t="shared" si="48"/>
        <v>1702000000</v>
      </c>
      <c r="M778" s="2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4">
        <v>0</v>
      </c>
      <c r="I779" s="4">
        <v>0</v>
      </c>
      <c r="J779" t="s">
        <v>21</v>
      </c>
      <c r="K779" s="9" t="s">
        <v>308</v>
      </c>
      <c r="L779" s="90">
        <f t="shared" si="48"/>
        <v>1735000000</v>
      </c>
      <c r="M779" s="2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4">
        <v>0</v>
      </c>
      <c r="I780" s="4">
        <v>0</v>
      </c>
      <c r="J780" t="s">
        <v>21</v>
      </c>
      <c r="K780" s="9" t="s">
        <v>308</v>
      </c>
      <c r="L780" s="90">
        <f t="shared" si="48"/>
        <v>2335000000</v>
      </c>
      <c r="M780" s="2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4">
        <v>0</v>
      </c>
      <c r="I781" s="4">
        <v>0</v>
      </c>
      <c r="J781" t="s">
        <v>24</v>
      </c>
      <c r="K781" s="9" t="s">
        <v>27</v>
      </c>
      <c r="L781" s="90">
        <f t="shared" si="48"/>
        <v>2507513000</v>
      </c>
      <c r="M781" s="2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4">
        <v>0</v>
      </c>
      <c r="I782" s="4">
        <v>0</v>
      </c>
      <c r="J782" t="s">
        <v>24</v>
      </c>
      <c r="K782" s="9" t="s">
        <v>27</v>
      </c>
      <c r="L782" s="90">
        <f t="shared" si="48"/>
        <v>2656014000</v>
      </c>
      <c r="M782" s="2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4">
        <v>0</v>
      </c>
      <c r="I783" s="4">
        <v>0</v>
      </c>
      <c r="J783" t="s">
        <v>24</v>
      </c>
      <c r="K783" s="9" t="s">
        <v>27</v>
      </c>
      <c r="L783" s="90">
        <f t="shared" si="48"/>
        <v>2911315000</v>
      </c>
      <c r="M783" s="2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4">
        <v>0</v>
      </c>
      <c r="I784" s="4">
        <v>0</v>
      </c>
      <c r="J784" t="s">
        <v>24</v>
      </c>
      <c r="K784" s="9" t="s">
        <v>27</v>
      </c>
      <c r="L784" s="90">
        <f t="shared" si="48"/>
        <v>3012259000</v>
      </c>
      <c r="M784" s="2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4">
        <v>0</v>
      </c>
      <c r="I785" s="2">
        <v>722000000</v>
      </c>
      <c r="J785" t="s">
        <v>51</v>
      </c>
      <c r="K785" s="9" t="s">
        <v>52</v>
      </c>
      <c r="L785" s="90">
        <f t="shared" si="48"/>
        <v>3174000000</v>
      </c>
      <c r="M785" s="2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4">
        <v>0</v>
      </c>
      <c r="I786" s="2">
        <v>697000000</v>
      </c>
      <c r="J786" t="s">
        <v>51</v>
      </c>
      <c r="K786" s="9" t="s">
        <v>52</v>
      </c>
      <c r="L786" s="90">
        <f t="shared" si="48"/>
        <v>3177000000</v>
      </c>
      <c r="M786" s="2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4">
        <v>0</v>
      </c>
      <c r="I787" s="2">
        <v>701000000</v>
      </c>
      <c r="J787" t="s">
        <v>51</v>
      </c>
      <c r="K787" s="9" t="s">
        <v>52</v>
      </c>
      <c r="L787" s="90">
        <f t="shared" si="48"/>
        <v>3321000000</v>
      </c>
      <c r="M787" s="2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4">
        <v>0</v>
      </c>
      <c r="I788" s="2">
        <v>716000000</v>
      </c>
      <c r="J788" t="s">
        <v>51</v>
      </c>
      <c r="K788" s="9" t="s">
        <v>52</v>
      </c>
      <c r="L788" s="90">
        <f t="shared" si="48"/>
        <v>3375000000</v>
      </c>
      <c r="M788" s="2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4">
        <v>0</v>
      </c>
      <c r="I789" s="4">
        <v>0</v>
      </c>
      <c r="J789" t="s">
        <v>35</v>
      </c>
      <c r="K789" s="9" t="s">
        <v>123</v>
      </c>
      <c r="L789" s="90">
        <f t="shared" si="48"/>
        <v>2859882000</v>
      </c>
      <c r="M789" s="2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4">
        <v>0</v>
      </c>
      <c r="I790" s="4">
        <v>0</v>
      </c>
      <c r="J790" t="s">
        <v>35</v>
      </c>
      <c r="K790" s="9" t="s">
        <v>123</v>
      </c>
      <c r="L790" s="90">
        <f t="shared" si="48"/>
        <v>3280848000</v>
      </c>
      <c r="M790" s="2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4">
        <v>0</v>
      </c>
      <c r="I791" s="4">
        <v>0</v>
      </c>
      <c r="J791" t="s">
        <v>35</v>
      </c>
      <c r="K791" s="9" t="s">
        <v>123</v>
      </c>
      <c r="L791" s="90">
        <f t="shared" si="48"/>
        <v>3336166000</v>
      </c>
      <c r="M791" s="2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4">
        <v>0</v>
      </c>
      <c r="I792" s="4">
        <v>0</v>
      </c>
      <c r="J792" t="s">
        <v>35</v>
      </c>
      <c r="K792" s="9" t="s">
        <v>123</v>
      </c>
      <c r="L792" s="90">
        <f t="shared" si="48"/>
        <v>3382675000</v>
      </c>
      <c r="M792" s="2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4">
        <v>0</v>
      </c>
      <c r="H793" s="4">
        <v>0</v>
      </c>
      <c r="I793" s="2">
        <v>6688000000</v>
      </c>
      <c r="J793" t="s">
        <v>24</v>
      </c>
      <c r="K793" s="9" t="s">
        <v>80</v>
      </c>
      <c r="L793" s="90">
        <f t="shared" si="48"/>
        <v>8749000000</v>
      </c>
      <c r="M793" s="2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4">
        <v>0</v>
      </c>
      <c r="H794" s="4">
        <v>0</v>
      </c>
      <c r="I794" s="2">
        <v>7972000000</v>
      </c>
      <c r="J794" t="s">
        <v>24</v>
      </c>
      <c r="K794" s="9" t="s">
        <v>80</v>
      </c>
      <c r="L794" s="90">
        <f t="shared" si="48"/>
        <v>10334000000</v>
      </c>
      <c r="M794" s="2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4">
        <v>0</v>
      </c>
      <c r="H795" s="4">
        <v>0</v>
      </c>
      <c r="I795" s="2">
        <v>7673000000</v>
      </c>
      <c r="J795" t="s">
        <v>24</v>
      </c>
      <c r="K795" s="9" t="s">
        <v>80</v>
      </c>
      <c r="L795" s="90">
        <f t="shared" si="48"/>
        <v>10020000000</v>
      </c>
      <c r="M795" s="2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4">
        <v>0</v>
      </c>
      <c r="H796" s="4">
        <v>0</v>
      </c>
      <c r="I796" s="2">
        <v>7631000000</v>
      </c>
      <c r="J796" t="s">
        <v>24</v>
      </c>
      <c r="K796" s="9" t="s">
        <v>80</v>
      </c>
      <c r="L796" s="90">
        <f t="shared" si="48"/>
        <v>9372000000</v>
      </c>
      <c r="M796" s="2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4">
        <v>0</v>
      </c>
      <c r="J797" t="s">
        <v>21</v>
      </c>
      <c r="K797" s="9" t="s">
        <v>175</v>
      </c>
      <c r="L797" s="90">
        <f t="shared" si="48"/>
        <v>50361000000</v>
      </c>
      <c r="M797" s="2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4">
        <v>0</v>
      </c>
      <c r="J798" t="s">
        <v>21</v>
      </c>
      <c r="K798" s="9" t="s">
        <v>175</v>
      </c>
      <c r="L798" s="90">
        <f t="shared" si="48"/>
        <v>48684000000</v>
      </c>
      <c r="M798" s="2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4">
        <v>0</v>
      </c>
      <c r="J799" t="s">
        <v>21</v>
      </c>
      <c r="K799" s="9" t="s">
        <v>175</v>
      </c>
      <c r="L799" s="90">
        <f t="shared" si="48"/>
        <v>46407000000</v>
      </c>
      <c r="M799" s="2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4">
        <v>0</v>
      </c>
      <c r="J800" t="s">
        <v>21</v>
      </c>
      <c r="K800" s="9" t="s">
        <v>175</v>
      </c>
      <c r="L800" s="90">
        <f t="shared" si="48"/>
        <v>40684000000</v>
      </c>
      <c r="M800" s="2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4">
        <v>0</v>
      </c>
      <c r="J801" t="s">
        <v>24</v>
      </c>
      <c r="K801" s="9" t="s">
        <v>29</v>
      </c>
      <c r="L801" s="90">
        <f t="shared" si="48"/>
        <v>699148000</v>
      </c>
      <c r="M801" s="2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4">
        <v>0</v>
      </c>
      <c r="J802" t="s">
        <v>24</v>
      </c>
      <c r="K802" s="9" t="s">
        <v>29</v>
      </c>
      <c r="L802" s="90">
        <f t="shared" si="48"/>
        <v>756118000</v>
      </c>
      <c r="M802" s="2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4">
        <v>0</v>
      </c>
      <c r="J803" t="s">
        <v>24</v>
      </c>
      <c r="K803" s="9" t="s">
        <v>29</v>
      </c>
      <c r="L803" s="90">
        <f t="shared" si="48"/>
        <v>816116000</v>
      </c>
      <c r="M803" s="2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4">
        <v>0</v>
      </c>
      <c r="J804" t="s">
        <v>24</v>
      </c>
      <c r="K804" s="9" t="s">
        <v>29</v>
      </c>
      <c r="L804" s="90">
        <f t="shared" si="48"/>
        <v>890270000</v>
      </c>
      <c r="M804" s="2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4">
        <v>0</v>
      </c>
      <c r="J805" t="s">
        <v>58</v>
      </c>
      <c r="K805" s="9" t="s">
        <v>59</v>
      </c>
      <c r="L805" s="90">
        <f t="shared" si="48"/>
        <v>1175534000</v>
      </c>
      <c r="M805" s="2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4">
        <v>0</v>
      </c>
      <c r="J806" t="s">
        <v>58</v>
      </c>
      <c r="K806" s="9" t="s">
        <v>59</v>
      </c>
      <c r="L806" s="90">
        <f t="shared" si="48"/>
        <v>1284205000</v>
      </c>
      <c r="M806" s="2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4">
        <v>0</v>
      </c>
      <c r="J807" t="s">
        <v>58</v>
      </c>
      <c r="K807" s="9" t="s">
        <v>59</v>
      </c>
      <c r="L807" s="90">
        <f t="shared" si="48"/>
        <v>1362150000</v>
      </c>
      <c r="M807" s="2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4">
        <v>0</v>
      </c>
      <c r="J808" t="s">
        <v>58</v>
      </c>
      <c r="K808" s="9" t="s">
        <v>59</v>
      </c>
      <c r="L808" s="90">
        <f t="shared" si="48"/>
        <v>1351599000</v>
      </c>
      <c r="M808" s="2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4">
        <v>0</v>
      </c>
      <c r="J809" t="s">
        <v>24</v>
      </c>
      <c r="K809" s="9" t="s">
        <v>317</v>
      </c>
      <c r="L809" s="90">
        <f t="shared" si="48"/>
        <v>911887000</v>
      </c>
      <c r="M809" s="2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4">
        <v>0</v>
      </c>
      <c r="J810" t="s">
        <v>24</v>
      </c>
      <c r="K810" s="9" t="s">
        <v>317</v>
      </c>
      <c r="L810" s="90">
        <f t="shared" si="48"/>
        <v>1297710000</v>
      </c>
      <c r="M810" s="2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4">
        <v>0</v>
      </c>
      <c r="J811" t="s">
        <v>24</v>
      </c>
      <c r="K811" s="9" t="s">
        <v>317</v>
      </c>
      <c r="L811" s="90">
        <f t="shared" si="48"/>
        <v>1549290000</v>
      </c>
      <c r="M811" s="2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4">
        <v>0</v>
      </c>
      <c r="J812" t="s">
        <v>24</v>
      </c>
      <c r="K812" s="9" t="s">
        <v>317</v>
      </c>
      <c r="L812" s="90">
        <f t="shared" si="48"/>
        <v>1666448000</v>
      </c>
      <c r="M812" s="2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s="9" t="s">
        <v>33</v>
      </c>
      <c r="L813" s="90">
        <f t="shared" si="48"/>
        <v>31521000000</v>
      </c>
      <c r="M813" s="2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s="9" t="s">
        <v>33</v>
      </c>
      <c r="L814" s="90">
        <f t="shared" si="48"/>
        <v>35609000000</v>
      </c>
      <c r="M814" s="2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s="9" t="s">
        <v>33</v>
      </c>
      <c r="L815" s="90">
        <f t="shared" si="48"/>
        <v>34679000000</v>
      </c>
      <c r="M815" s="2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s="9" t="s">
        <v>33</v>
      </c>
      <c r="L816" s="90">
        <f t="shared" si="48"/>
        <v>36191000000</v>
      </c>
      <c r="M816" s="2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s="9" t="s">
        <v>56</v>
      </c>
      <c r="L817" s="90">
        <f t="shared" si="48"/>
        <v>3419000000</v>
      </c>
      <c r="M817" s="2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s="9" t="s">
        <v>56</v>
      </c>
      <c r="L818" s="90">
        <f t="shared" si="48"/>
        <v>3640000000</v>
      </c>
      <c r="M818" s="2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s="9" t="s">
        <v>56</v>
      </c>
      <c r="L819" s="90">
        <f t="shared" si="48"/>
        <v>3497000000</v>
      </c>
      <c r="M819" s="2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s="9" t="s">
        <v>56</v>
      </c>
      <c r="L820" s="90">
        <f t="shared" si="48"/>
        <v>3964000000</v>
      </c>
      <c r="M820" s="2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4">
        <v>0</v>
      </c>
      <c r="I821" s="2">
        <v>1473000000</v>
      </c>
      <c r="J821" t="s">
        <v>58</v>
      </c>
      <c r="K821" s="9" t="s">
        <v>95</v>
      </c>
      <c r="L821" s="90">
        <f t="shared" si="48"/>
        <v>6565000000</v>
      </c>
      <c r="M821" s="2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4">
        <v>0</v>
      </c>
      <c r="I822" s="2">
        <v>1531000000</v>
      </c>
      <c r="J822" t="s">
        <v>58</v>
      </c>
      <c r="K822" s="9" t="s">
        <v>95</v>
      </c>
      <c r="L822" s="90">
        <f t="shared" si="48"/>
        <v>7201000000</v>
      </c>
      <c r="M822" s="2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4">
        <v>0</v>
      </c>
      <c r="I823" s="2">
        <v>1406000000</v>
      </c>
      <c r="J823" t="s">
        <v>58</v>
      </c>
      <c r="K823" s="9" t="s">
        <v>95</v>
      </c>
      <c r="L823" s="90">
        <f t="shared" si="48"/>
        <v>7363000000</v>
      </c>
      <c r="M823" s="2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4">
        <v>0</v>
      </c>
      <c r="I824" s="2">
        <v>1294000000</v>
      </c>
      <c r="J824" t="s">
        <v>58</v>
      </c>
      <c r="K824" s="9" t="s">
        <v>95</v>
      </c>
      <c r="L824" s="90">
        <f t="shared" si="48"/>
        <v>6897000000</v>
      </c>
      <c r="M824" s="2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4">
        <v>0</v>
      </c>
      <c r="G825" s="2">
        <v>6279100000</v>
      </c>
      <c r="H825" s="4">
        <v>0</v>
      </c>
      <c r="I825" s="4">
        <v>0</v>
      </c>
      <c r="J825" t="s">
        <v>18</v>
      </c>
      <c r="K825" s="9" t="s">
        <v>322</v>
      </c>
      <c r="L825" s="90">
        <f t="shared" si="48"/>
        <v>6956200000</v>
      </c>
      <c r="M825" s="2">
        <f t="shared" si="49"/>
        <v>677100000</v>
      </c>
      <c r="N825">
        <f t="shared" si="50"/>
        <v>1</v>
      </c>
      <c r="O825">
        <f t="shared" si="51"/>
        <v>9.7337626865242513E-2</v>
      </c>
    </row>
    <row r="826" spans="1:15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4">
        <v>0</v>
      </c>
      <c r="G826" s="2">
        <v>6463400000</v>
      </c>
      <c r="H826" s="4">
        <v>0</v>
      </c>
      <c r="I826" s="4">
        <v>0</v>
      </c>
      <c r="J826" t="s">
        <v>18</v>
      </c>
      <c r="K826" s="9" t="s">
        <v>322</v>
      </c>
      <c r="L826" s="90">
        <f t="shared" si="48"/>
        <v>7122300000</v>
      </c>
      <c r="M826" s="2">
        <f t="shared" si="49"/>
        <v>658900000</v>
      </c>
      <c r="N826">
        <f t="shared" si="50"/>
        <v>1</v>
      </c>
      <c r="O826">
        <f t="shared" si="51"/>
        <v>9.2512250256237452E-2</v>
      </c>
    </row>
    <row r="827" spans="1:15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4">
        <v>0</v>
      </c>
      <c r="G827" s="2">
        <v>6748500000</v>
      </c>
      <c r="H827" s="4">
        <v>0</v>
      </c>
      <c r="I827" s="4">
        <v>0</v>
      </c>
      <c r="J827" t="s">
        <v>18</v>
      </c>
      <c r="K827" s="9" t="s">
        <v>322</v>
      </c>
      <c r="L827" s="90">
        <f t="shared" si="48"/>
        <v>7537100000</v>
      </c>
      <c r="M827" s="2">
        <f t="shared" si="49"/>
        <v>788600000</v>
      </c>
      <c r="N827">
        <f t="shared" si="50"/>
        <v>1</v>
      </c>
      <c r="O827">
        <f t="shared" si="51"/>
        <v>0.10462910137851428</v>
      </c>
    </row>
    <row r="828" spans="1:15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4">
        <v>0</v>
      </c>
      <c r="G828" s="2">
        <v>6742700000</v>
      </c>
      <c r="H828" s="4">
        <v>0</v>
      </c>
      <c r="I828" s="4">
        <v>0</v>
      </c>
      <c r="J828" t="s">
        <v>18</v>
      </c>
      <c r="K828" s="9" t="s">
        <v>322</v>
      </c>
      <c r="L828" s="90">
        <f t="shared" si="48"/>
        <v>7613800000</v>
      </c>
      <c r="M828" s="2">
        <f t="shared" si="49"/>
        <v>871100000</v>
      </c>
      <c r="N828">
        <f t="shared" si="50"/>
        <v>1</v>
      </c>
      <c r="O828">
        <f t="shared" si="51"/>
        <v>0.11441067535264914</v>
      </c>
    </row>
    <row r="829" spans="1:15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4">
        <v>0</v>
      </c>
      <c r="I829" s="2">
        <v>316344000</v>
      </c>
      <c r="J829" t="s">
        <v>51</v>
      </c>
      <c r="K829" s="9" t="s">
        <v>52</v>
      </c>
      <c r="L829" s="90">
        <f t="shared" si="48"/>
        <v>1726842000</v>
      </c>
      <c r="M829" s="2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4">
        <v>0</v>
      </c>
      <c r="I830" s="2">
        <v>322037000</v>
      </c>
      <c r="J830" t="s">
        <v>51</v>
      </c>
      <c r="K830" s="9" t="s">
        <v>52</v>
      </c>
      <c r="L830" s="90">
        <f t="shared" si="48"/>
        <v>1735745000</v>
      </c>
      <c r="M830" s="2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4">
        <v>0</v>
      </c>
      <c r="I831" s="2">
        <v>353143000</v>
      </c>
      <c r="J831" t="s">
        <v>51</v>
      </c>
      <c r="K831" s="9" t="s">
        <v>52</v>
      </c>
      <c r="L831" s="90">
        <f t="shared" si="48"/>
        <v>1773057000</v>
      </c>
      <c r="M831" s="2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4">
        <v>0</v>
      </c>
      <c r="I832" s="2">
        <v>345464000</v>
      </c>
      <c r="J832" t="s">
        <v>51</v>
      </c>
      <c r="K832" s="9" t="s">
        <v>52</v>
      </c>
      <c r="L832" s="90">
        <f t="shared" si="48"/>
        <v>1717951000</v>
      </c>
      <c r="M832" s="2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4">
        <v>0</v>
      </c>
      <c r="J833" t="s">
        <v>24</v>
      </c>
      <c r="K833" s="9" t="s">
        <v>29</v>
      </c>
      <c r="L833" s="90">
        <f t="shared" si="48"/>
        <v>1594200000</v>
      </c>
      <c r="M833" s="2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4">
        <v>0</v>
      </c>
      <c r="J834" t="s">
        <v>24</v>
      </c>
      <c r="K834" s="9" t="s">
        <v>29</v>
      </c>
      <c r="L834" s="90">
        <f t="shared" ref="L834:L897" si="52">E834-F834</f>
        <v>1413800000</v>
      </c>
      <c r="M834" s="2">
        <f t="shared" ref="M834:M897" si="53">L834-G834-H834-I834</f>
        <v>544800000</v>
      </c>
      <c r="N834">
        <f t="shared" ref="N834:N897" si="54">1-(F834/E834)</f>
        <v>0.66322653281418587</v>
      </c>
      <c r="O834">
        <f t="shared" ref="O834:O897" si="55">M834/E834</f>
        <v>0.25557067129521038</v>
      </c>
    </row>
    <row r="835" spans="1:15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4">
        <v>0</v>
      </c>
      <c r="J835" t="s">
        <v>24</v>
      </c>
      <c r="K835" s="9" t="s">
        <v>29</v>
      </c>
      <c r="L835" s="90">
        <f t="shared" si="52"/>
        <v>1577900000</v>
      </c>
      <c r="M835" s="2">
        <f t="shared" si="53"/>
        <v>740000000</v>
      </c>
      <c r="N835">
        <f t="shared" si="54"/>
        <v>0.66175977185036072</v>
      </c>
      <c r="O835">
        <f t="shared" si="55"/>
        <v>0.31035061231337024</v>
      </c>
    </row>
    <row r="836" spans="1:15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4">
        <v>0</v>
      </c>
      <c r="J836" t="s">
        <v>24</v>
      </c>
      <c r="K836" s="9" t="s">
        <v>29</v>
      </c>
      <c r="L836" s="90">
        <f t="shared" si="52"/>
        <v>1890100000</v>
      </c>
      <c r="M836" s="2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4">
        <v>0</v>
      </c>
      <c r="I837" s="2">
        <v>250000000</v>
      </c>
      <c r="J837" t="s">
        <v>12</v>
      </c>
      <c r="K837" s="9" t="s">
        <v>156</v>
      </c>
      <c r="L837" s="90">
        <f t="shared" si="52"/>
        <v>5581000000</v>
      </c>
      <c r="M837" s="2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4">
        <v>0</v>
      </c>
      <c r="I838" s="2">
        <v>245000000</v>
      </c>
      <c r="J838" t="s">
        <v>12</v>
      </c>
      <c r="K838" s="9" t="s">
        <v>156</v>
      </c>
      <c r="L838" s="90">
        <f t="shared" si="52"/>
        <v>5811000000</v>
      </c>
      <c r="M838" s="2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4">
        <v>0</v>
      </c>
      <c r="I839" s="2">
        <v>233000000</v>
      </c>
      <c r="J839" t="s">
        <v>12</v>
      </c>
      <c r="K839" s="9" t="s">
        <v>156</v>
      </c>
      <c r="L839" s="90">
        <f t="shared" si="52"/>
        <v>5517000000</v>
      </c>
      <c r="M839" s="2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4">
        <v>0</v>
      </c>
      <c r="I840" s="2">
        <v>224000000</v>
      </c>
      <c r="J840" t="s">
        <v>12</v>
      </c>
      <c r="K840" s="9" t="s">
        <v>156</v>
      </c>
      <c r="L840" s="90">
        <f t="shared" si="52"/>
        <v>5703000000</v>
      </c>
      <c r="M840" s="2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4">
        <v>0</v>
      </c>
      <c r="G841" s="2">
        <v>3207800000</v>
      </c>
      <c r="H841" s="4">
        <v>0</v>
      </c>
      <c r="I841" s="4">
        <v>0</v>
      </c>
      <c r="J841" t="s">
        <v>46</v>
      </c>
      <c r="K841" s="9" t="s">
        <v>72</v>
      </c>
      <c r="L841" s="90">
        <f t="shared" si="52"/>
        <v>4050400000</v>
      </c>
      <c r="M841" s="2">
        <f t="shared" si="53"/>
        <v>842600000</v>
      </c>
      <c r="N841">
        <f t="shared" si="54"/>
        <v>1</v>
      </c>
      <c r="O841">
        <f t="shared" si="55"/>
        <v>0.20802883665810784</v>
      </c>
    </row>
    <row r="842" spans="1:15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4">
        <v>0</v>
      </c>
      <c r="G842" s="2">
        <v>3524400000</v>
      </c>
      <c r="H842" s="4">
        <v>0</v>
      </c>
      <c r="I842" s="4">
        <v>0</v>
      </c>
      <c r="J842" t="s">
        <v>46</v>
      </c>
      <c r="K842" s="9" t="s">
        <v>72</v>
      </c>
      <c r="L842" s="90">
        <f t="shared" si="52"/>
        <v>4644600000</v>
      </c>
      <c r="M842" s="2">
        <f t="shared" si="53"/>
        <v>1120200000</v>
      </c>
      <c r="N842">
        <f t="shared" si="54"/>
        <v>1</v>
      </c>
      <c r="O842">
        <f t="shared" si="55"/>
        <v>0.24118330964991602</v>
      </c>
    </row>
    <row r="843" spans="1:15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4">
        <v>0</v>
      </c>
      <c r="G843" s="2">
        <v>3870200000</v>
      </c>
      <c r="H843" s="4">
        <v>0</v>
      </c>
      <c r="I843" s="4">
        <v>0</v>
      </c>
      <c r="J843" t="s">
        <v>46</v>
      </c>
      <c r="K843" s="9" t="s">
        <v>72</v>
      </c>
      <c r="L843" s="90">
        <f t="shared" si="52"/>
        <v>5147100000</v>
      </c>
      <c r="M843" s="2">
        <f t="shared" si="53"/>
        <v>1276900000</v>
      </c>
      <c r="N843">
        <f t="shared" si="54"/>
        <v>1</v>
      </c>
      <c r="O843">
        <f t="shared" si="55"/>
        <v>0.24808144391987721</v>
      </c>
    </row>
    <row r="844" spans="1:15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4">
        <v>0</v>
      </c>
      <c r="G844" s="2">
        <v>3764500000</v>
      </c>
      <c r="H844" s="4">
        <v>0</v>
      </c>
      <c r="I844" s="4">
        <v>0</v>
      </c>
      <c r="J844" t="s">
        <v>46</v>
      </c>
      <c r="K844" s="9" t="s">
        <v>72</v>
      </c>
      <c r="L844" s="90">
        <f t="shared" si="52"/>
        <v>5122900000</v>
      </c>
      <c r="M844" s="2">
        <f t="shared" si="53"/>
        <v>1358400000</v>
      </c>
      <c r="N844">
        <f t="shared" si="54"/>
        <v>1</v>
      </c>
      <c r="O844">
        <f t="shared" si="55"/>
        <v>0.26516231041011928</v>
      </c>
    </row>
    <row r="845" spans="1:15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4">
        <v>0</v>
      </c>
      <c r="I845" s="2">
        <v>229166000</v>
      </c>
      <c r="J845" t="s">
        <v>12</v>
      </c>
      <c r="K845" s="9" t="s">
        <v>328</v>
      </c>
      <c r="L845" s="90">
        <f t="shared" si="52"/>
        <v>1824123000</v>
      </c>
      <c r="M845" s="2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4">
        <v>0</v>
      </c>
      <c r="I846" s="2">
        <v>253380000</v>
      </c>
      <c r="J846" t="s">
        <v>12</v>
      </c>
      <c r="K846" s="9" t="s">
        <v>328</v>
      </c>
      <c r="L846" s="90">
        <f t="shared" si="52"/>
        <v>2013770000</v>
      </c>
      <c r="M846" s="2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4">
        <v>0</v>
      </c>
      <c r="I847" s="2">
        <v>294496000</v>
      </c>
      <c r="J847" t="s">
        <v>12</v>
      </c>
      <c r="K847" s="9" t="s">
        <v>328</v>
      </c>
      <c r="L847" s="90">
        <f t="shared" si="52"/>
        <v>2267038000</v>
      </c>
      <c r="M847" s="2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4">
        <v>0</v>
      </c>
      <c r="I848" s="2">
        <v>339613000</v>
      </c>
      <c r="J848" t="s">
        <v>12</v>
      </c>
      <c r="K848" s="9" t="s">
        <v>328</v>
      </c>
      <c r="L848" s="90">
        <f t="shared" si="52"/>
        <v>2522068000</v>
      </c>
      <c r="M848" s="2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4">
        <v>0</v>
      </c>
      <c r="I849" s="4">
        <v>0</v>
      </c>
      <c r="J849" t="s">
        <v>12</v>
      </c>
      <c r="K849" s="9" t="s">
        <v>163</v>
      </c>
      <c r="L849" s="90">
        <f t="shared" si="52"/>
        <v>1842319000</v>
      </c>
      <c r="M849" s="2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4">
        <v>0</v>
      </c>
      <c r="I850" s="4">
        <v>0</v>
      </c>
      <c r="J850" t="s">
        <v>12</v>
      </c>
      <c r="K850" s="9" t="s">
        <v>163</v>
      </c>
      <c r="L850" s="90">
        <f t="shared" si="52"/>
        <v>2073784000</v>
      </c>
      <c r="M850" s="2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4">
        <v>0</v>
      </c>
      <c r="I851" s="4">
        <v>0</v>
      </c>
      <c r="J851" t="s">
        <v>12</v>
      </c>
      <c r="K851" s="9" t="s">
        <v>163</v>
      </c>
      <c r="L851" s="90">
        <f t="shared" si="52"/>
        <v>1968338000</v>
      </c>
      <c r="M851" s="2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4">
        <v>0</v>
      </c>
      <c r="I852" s="4">
        <v>0</v>
      </c>
      <c r="J852" t="s">
        <v>12</v>
      </c>
      <c r="K852" s="9" t="s">
        <v>163</v>
      </c>
      <c r="L852" s="90">
        <f t="shared" si="52"/>
        <v>1767831000</v>
      </c>
      <c r="M852" s="2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4">
        <v>0</v>
      </c>
      <c r="J853" t="s">
        <v>21</v>
      </c>
      <c r="K853" s="9" t="s">
        <v>173</v>
      </c>
      <c r="L853" s="90">
        <f t="shared" si="52"/>
        <v>2708800000</v>
      </c>
      <c r="M853" s="2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4">
        <v>0</v>
      </c>
      <c r="J854" t="s">
        <v>21</v>
      </c>
      <c r="K854" s="9" t="s">
        <v>173</v>
      </c>
      <c r="L854" s="90">
        <f t="shared" si="52"/>
        <v>2941400000</v>
      </c>
      <c r="M854" s="2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4">
        <v>0</v>
      </c>
      <c r="J855" t="s">
        <v>21</v>
      </c>
      <c r="K855" s="9" t="s">
        <v>173</v>
      </c>
      <c r="L855" s="90">
        <f t="shared" si="52"/>
        <v>2858200000</v>
      </c>
      <c r="M855" s="2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4">
        <v>0</v>
      </c>
      <c r="J856" t="s">
        <v>21</v>
      </c>
      <c r="K856" s="9" t="s">
        <v>173</v>
      </c>
      <c r="L856" s="90">
        <f t="shared" si="52"/>
        <v>3078600000</v>
      </c>
      <c r="M856" s="2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4">
        <v>0</v>
      </c>
      <c r="G857" s="2">
        <v>64729000000</v>
      </c>
      <c r="H857" s="4">
        <v>0</v>
      </c>
      <c r="I857" s="2">
        <v>3385000000</v>
      </c>
      <c r="J857" t="s">
        <v>46</v>
      </c>
      <c r="K857" s="9" t="s">
        <v>104</v>
      </c>
      <c r="L857" s="90">
        <f t="shared" si="52"/>
        <v>93646000000</v>
      </c>
      <c r="M857" s="2">
        <f t="shared" si="53"/>
        <v>25532000000</v>
      </c>
      <c r="N857">
        <f t="shared" si="54"/>
        <v>1</v>
      </c>
      <c r="O857">
        <f t="shared" si="55"/>
        <v>0.27264378617346174</v>
      </c>
    </row>
    <row r="858" spans="1:15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4">
        <v>0</v>
      </c>
      <c r="G858" s="2">
        <v>70467000000</v>
      </c>
      <c r="H858" s="4">
        <v>0</v>
      </c>
      <c r="I858" s="2">
        <v>225000000</v>
      </c>
      <c r="J858" t="s">
        <v>46</v>
      </c>
      <c r="K858" s="9" t="s">
        <v>104</v>
      </c>
      <c r="L858" s="90">
        <f t="shared" si="52"/>
        <v>97142000000</v>
      </c>
      <c r="M858" s="2">
        <f t="shared" si="53"/>
        <v>26450000000</v>
      </c>
      <c r="N858">
        <f t="shared" si="54"/>
        <v>1</v>
      </c>
      <c r="O858">
        <f t="shared" si="55"/>
        <v>0.27228181425130221</v>
      </c>
    </row>
    <row r="859" spans="1:15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4">
        <v>0</v>
      </c>
      <c r="G859" s="2">
        <v>61274000000</v>
      </c>
      <c r="H859" s="4">
        <v>0</v>
      </c>
      <c r="I859" s="2">
        <v>3139000000</v>
      </c>
      <c r="J859" t="s">
        <v>46</v>
      </c>
      <c r="K859" s="9" t="s">
        <v>104</v>
      </c>
      <c r="L859" s="90">
        <f t="shared" si="52"/>
        <v>91973000000</v>
      </c>
      <c r="M859" s="2">
        <f t="shared" si="53"/>
        <v>27560000000</v>
      </c>
      <c r="N859">
        <f t="shared" si="54"/>
        <v>1</v>
      </c>
      <c r="O859">
        <f t="shared" si="55"/>
        <v>0.29965315907929502</v>
      </c>
    </row>
    <row r="860" spans="1:15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4">
        <v>0</v>
      </c>
      <c r="G860" s="2">
        <v>59014000000</v>
      </c>
      <c r="H860" s="4">
        <v>0</v>
      </c>
      <c r="I860" s="2">
        <v>3827000000</v>
      </c>
      <c r="J860" t="s">
        <v>46</v>
      </c>
      <c r="K860" s="9" t="s">
        <v>104</v>
      </c>
      <c r="L860" s="90">
        <f t="shared" si="52"/>
        <v>89716000000</v>
      </c>
      <c r="M860" s="2">
        <f t="shared" si="53"/>
        <v>26875000000</v>
      </c>
      <c r="N860">
        <f t="shared" si="54"/>
        <v>1</v>
      </c>
      <c r="O860">
        <f t="shared" si="55"/>
        <v>0.29955637790360695</v>
      </c>
    </row>
    <row r="861" spans="1:15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4">
        <v>0</v>
      </c>
      <c r="I861" s="4">
        <v>0</v>
      </c>
      <c r="J861" t="s">
        <v>18</v>
      </c>
      <c r="K861" s="9" t="s">
        <v>333</v>
      </c>
      <c r="L861" s="90">
        <f t="shared" si="52"/>
        <v>4702000000</v>
      </c>
      <c r="M861" s="2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4">
        <v>0</v>
      </c>
      <c r="I862" s="4">
        <v>0</v>
      </c>
      <c r="J862" t="s">
        <v>18</v>
      </c>
      <c r="K862" s="9" t="s">
        <v>333</v>
      </c>
      <c r="L862" s="90">
        <f t="shared" si="52"/>
        <v>4803000000</v>
      </c>
      <c r="M862" s="2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4">
        <v>0</v>
      </c>
      <c r="I863" s="4">
        <v>0</v>
      </c>
      <c r="J863" t="s">
        <v>18</v>
      </c>
      <c r="K863" s="9" t="s">
        <v>333</v>
      </c>
      <c r="L863" s="90">
        <f t="shared" si="52"/>
        <v>5100000000</v>
      </c>
      <c r="M863" s="2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4">
        <v>0</v>
      </c>
      <c r="I864" s="4">
        <v>0</v>
      </c>
      <c r="J864" t="s">
        <v>18</v>
      </c>
      <c r="K864" s="9" t="s">
        <v>333</v>
      </c>
      <c r="L864" s="90">
        <f t="shared" si="52"/>
        <v>5269000000</v>
      </c>
      <c r="M864" s="2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4">
        <v>0</v>
      </c>
      <c r="I865" s="4">
        <v>0</v>
      </c>
      <c r="J865" t="s">
        <v>35</v>
      </c>
      <c r="K865" s="9" t="s">
        <v>123</v>
      </c>
      <c r="L865" s="90">
        <f t="shared" si="52"/>
        <v>5434000000</v>
      </c>
      <c r="M865" s="2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4">
        <v>0</v>
      </c>
      <c r="I866" s="4">
        <v>0</v>
      </c>
      <c r="J866" t="s">
        <v>35</v>
      </c>
      <c r="K866" s="9" t="s">
        <v>123</v>
      </c>
      <c r="L866" s="90">
        <f t="shared" si="52"/>
        <v>6103000000</v>
      </c>
      <c r="M866" s="2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4">
        <v>0</v>
      </c>
      <c r="I867" s="4">
        <v>0</v>
      </c>
      <c r="J867" t="s">
        <v>35</v>
      </c>
      <c r="K867" s="9" t="s">
        <v>123</v>
      </c>
      <c r="L867" s="90">
        <f t="shared" si="52"/>
        <v>5063000000</v>
      </c>
      <c r="M867" s="2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4">
        <v>0</v>
      </c>
      <c r="I868" s="4">
        <v>0</v>
      </c>
      <c r="J868" t="s">
        <v>35</v>
      </c>
      <c r="K868" s="9" t="s">
        <v>123</v>
      </c>
      <c r="L868" s="90">
        <f t="shared" si="52"/>
        <v>4681000000</v>
      </c>
      <c r="M868" s="2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4">
        <v>0</v>
      </c>
      <c r="I869" s="2">
        <v>12784000</v>
      </c>
      <c r="J869" t="s">
        <v>46</v>
      </c>
      <c r="K869" s="9" t="s">
        <v>104</v>
      </c>
      <c r="L869" s="90">
        <f t="shared" si="52"/>
        <v>214130000</v>
      </c>
      <c r="M869" s="2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4">
        <v>0</v>
      </c>
      <c r="I870" s="2">
        <v>13279000</v>
      </c>
      <c r="J870" t="s">
        <v>46</v>
      </c>
      <c r="K870" s="9" t="s">
        <v>104</v>
      </c>
      <c r="L870" s="90">
        <f t="shared" si="52"/>
        <v>263459000</v>
      </c>
      <c r="M870" s="2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4">
        <v>0</v>
      </c>
      <c r="I871" s="2">
        <v>13338000</v>
      </c>
      <c r="J871" t="s">
        <v>46</v>
      </c>
      <c r="K871" s="9" t="s">
        <v>104</v>
      </c>
      <c r="L871" s="90">
        <f t="shared" si="52"/>
        <v>272444000</v>
      </c>
      <c r="M871" s="2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4">
        <v>0</v>
      </c>
      <c r="I872" s="2">
        <v>13794000</v>
      </c>
      <c r="J872" t="s">
        <v>46</v>
      </c>
      <c r="K872" s="9" t="s">
        <v>104</v>
      </c>
      <c r="L872" s="90">
        <f t="shared" si="52"/>
        <v>297207000</v>
      </c>
      <c r="M872" s="2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4">
        <v>0</v>
      </c>
      <c r="I873" s="2">
        <v>214827000</v>
      </c>
      <c r="J873" t="s">
        <v>51</v>
      </c>
      <c r="K873" s="9" t="s">
        <v>52</v>
      </c>
      <c r="L873" s="90">
        <f t="shared" si="52"/>
        <v>586399000</v>
      </c>
      <c r="M873" s="2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4">
        <v>0</v>
      </c>
      <c r="I874" s="2">
        <v>224713000</v>
      </c>
      <c r="J874" t="s">
        <v>51</v>
      </c>
      <c r="K874" s="9" t="s">
        <v>52</v>
      </c>
      <c r="L874" s="90">
        <f t="shared" si="52"/>
        <v>640029000</v>
      </c>
      <c r="M874" s="2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4">
        <v>0</v>
      </c>
      <c r="I875" s="2">
        <v>258074000</v>
      </c>
      <c r="J875" t="s">
        <v>51</v>
      </c>
      <c r="K875" s="9" t="s">
        <v>52</v>
      </c>
      <c r="L875" s="90">
        <f t="shared" si="52"/>
        <v>735280000</v>
      </c>
      <c r="M875" s="2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4">
        <v>0</v>
      </c>
      <c r="I876" s="2">
        <v>344527000</v>
      </c>
      <c r="J876" t="s">
        <v>51</v>
      </c>
      <c r="K876" s="9" t="s">
        <v>52</v>
      </c>
      <c r="L876" s="90">
        <f t="shared" si="52"/>
        <v>862292000</v>
      </c>
      <c r="M876" s="2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4">
        <v>0</v>
      </c>
      <c r="J877" t="s">
        <v>21</v>
      </c>
      <c r="K877" s="9" t="s">
        <v>67</v>
      </c>
      <c r="L877" s="90">
        <f t="shared" si="52"/>
        <v>1605329000</v>
      </c>
      <c r="M877" s="2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4">
        <v>0</v>
      </c>
      <c r="J878" t="s">
        <v>21</v>
      </c>
      <c r="K878" s="9" t="s">
        <v>67</v>
      </c>
      <c r="L878" s="90">
        <f t="shared" si="52"/>
        <v>1696446000</v>
      </c>
      <c r="M878" s="2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4">
        <v>0</v>
      </c>
      <c r="J879" t="s">
        <v>21</v>
      </c>
      <c r="K879" s="9" t="s">
        <v>67</v>
      </c>
      <c r="L879" s="90">
        <f t="shared" si="52"/>
        <v>1598820000</v>
      </c>
      <c r="M879" s="2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4">
        <v>0</v>
      </c>
      <c r="J880" t="s">
        <v>21</v>
      </c>
      <c r="K880" s="9" t="s">
        <v>67</v>
      </c>
      <c r="L880" s="90">
        <f t="shared" si="52"/>
        <v>1821102000</v>
      </c>
      <c r="M880" s="2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4">
        <v>0</v>
      </c>
      <c r="I881" s="4">
        <v>0</v>
      </c>
      <c r="J881" t="s">
        <v>35</v>
      </c>
      <c r="K881" s="9" t="s">
        <v>141</v>
      </c>
      <c r="L881" s="90">
        <f t="shared" si="52"/>
        <v>6609000000</v>
      </c>
      <c r="M881" s="2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4">
        <v>0</v>
      </c>
      <c r="I882" s="4">
        <v>0</v>
      </c>
      <c r="J882" t="s">
        <v>35</v>
      </c>
      <c r="K882" s="9" t="s">
        <v>141</v>
      </c>
      <c r="L882" s="90">
        <f t="shared" si="52"/>
        <v>6683000000</v>
      </c>
      <c r="M882" s="2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4">
        <v>0</v>
      </c>
      <c r="I883" s="4">
        <v>0</v>
      </c>
      <c r="J883" t="s">
        <v>35</v>
      </c>
      <c r="K883" s="9" t="s">
        <v>141</v>
      </c>
      <c r="L883" s="90">
        <f t="shared" si="52"/>
        <v>6624000000</v>
      </c>
      <c r="M883" s="2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4">
        <v>0</v>
      </c>
      <c r="I884" s="4">
        <v>0</v>
      </c>
      <c r="J884" t="s">
        <v>35</v>
      </c>
      <c r="K884" s="9" t="s">
        <v>141</v>
      </c>
      <c r="L884" s="90">
        <f t="shared" si="52"/>
        <v>6651000000</v>
      </c>
      <c r="M884" s="2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4">
        <v>0</v>
      </c>
      <c r="I885" s="2">
        <v>1806000000</v>
      </c>
      <c r="J885" t="s">
        <v>82</v>
      </c>
      <c r="K885" s="9" t="s">
        <v>340</v>
      </c>
      <c r="L885" s="90">
        <f t="shared" si="52"/>
        <v>6705000000</v>
      </c>
      <c r="M885" s="2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4">
        <v>0</v>
      </c>
      <c r="I886" s="2">
        <v>2040000000</v>
      </c>
      <c r="J886" t="s">
        <v>82</v>
      </c>
      <c r="K886" s="9" t="s">
        <v>340</v>
      </c>
      <c r="L886" s="90">
        <f t="shared" si="52"/>
        <v>7791000000</v>
      </c>
      <c r="M886" s="2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4">
        <v>0</v>
      </c>
      <c r="I887" s="2">
        <v>2309000000</v>
      </c>
      <c r="J887" t="s">
        <v>82</v>
      </c>
      <c r="K887" s="9" t="s">
        <v>340</v>
      </c>
      <c r="L887" s="90">
        <f t="shared" si="52"/>
        <v>7951000000</v>
      </c>
      <c r="M887" s="2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4">
        <v>0</v>
      </c>
      <c r="I888" s="2">
        <v>2209000000</v>
      </c>
      <c r="J888" t="s">
        <v>82</v>
      </c>
      <c r="K888" s="9" t="s">
        <v>340</v>
      </c>
      <c r="L888" s="90">
        <f t="shared" si="52"/>
        <v>7257000000</v>
      </c>
      <c r="M888" s="2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4">
        <v>0</v>
      </c>
      <c r="I889" s="4">
        <v>0</v>
      </c>
      <c r="J889" t="s">
        <v>18</v>
      </c>
      <c r="K889" s="9" t="s">
        <v>78</v>
      </c>
      <c r="L889" s="90">
        <f t="shared" si="52"/>
        <v>1464362000</v>
      </c>
      <c r="M889" s="2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4">
        <v>0</v>
      </c>
      <c r="I890" s="4">
        <v>0</v>
      </c>
      <c r="J890" t="s">
        <v>18</v>
      </c>
      <c r="K890" s="9" t="s">
        <v>78</v>
      </c>
      <c r="L890" s="90">
        <f t="shared" si="52"/>
        <v>1648701000</v>
      </c>
      <c r="M890" s="2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4">
        <v>0</v>
      </c>
      <c r="I891" s="4">
        <v>0</v>
      </c>
      <c r="J891" t="s">
        <v>18</v>
      </c>
      <c r="K891" s="9" t="s">
        <v>78</v>
      </c>
      <c r="L891" s="90">
        <f t="shared" si="52"/>
        <v>1887527000</v>
      </c>
      <c r="M891" s="2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4">
        <v>0</v>
      </c>
      <c r="I892" s="4">
        <v>0</v>
      </c>
      <c r="J892" t="s">
        <v>18</v>
      </c>
      <c r="K892" s="9" t="s">
        <v>78</v>
      </c>
      <c r="L892" s="90">
        <f t="shared" si="52"/>
        <v>2018760000</v>
      </c>
      <c r="M892" s="2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4">
        <v>0</v>
      </c>
      <c r="I893" s="4">
        <v>0</v>
      </c>
      <c r="J893" t="s">
        <v>35</v>
      </c>
      <c r="K893" s="9" t="s">
        <v>213</v>
      </c>
      <c r="L893" s="90">
        <f t="shared" si="52"/>
        <v>28964000000</v>
      </c>
      <c r="M893" s="2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4">
        <v>0</v>
      </c>
      <c r="I894" s="4">
        <v>0</v>
      </c>
      <c r="J894" t="s">
        <v>35</v>
      </c>
      <c r="K894" s="9" t="s">
        <v>213</v>
      </c>
      <c r="L894" s="90">
        <f t="shared" si="52"/>
        <v>28433000000</v>
      </c>
      <c r="M894" s="2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4">
        <v>0</v>
      </c>
      <c r="I895" s="4">
        <v>0</v>
      </c>
      <c r="J895" t="s">
        <v>35</v>
      </c>
      <c r="K895" s="9" t="s">
        <v>213</v>
      </c>
      <c r="L895" s="90">
        <f t="shared" si="52"/>
        <v>28109000000</v>
      </c>
      <c r="M895" s="2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4">
        <v>0</v>
      </c>
      <c r="I896" s="4">
        <v>0</v>
      </c>
      <c r="J896" t="s">
        <v>35</v>
      </c>
      <c r="K896" s="9" t="s">
        <v>213</v>
      </c>
      <c r="L896" s="90">
        <f t="shared" si="52"/>
        <v>26812000000</v>
      </c>
      <c r="M896" s="2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4">
        <v>0</v>
      </c>
      <c r="I897" s="2">
        <v>54291000</v>
      </c>
      <c r="J897" t="s">
        <v>18</v>
      </c>
      <c r="K897" s="9" t="s">
        <v>288</v>
      </c>
      <c r="L897" s="90">
        <f t="shared" si="52"/>
        <v>1306566000</v>
      </c>
      <c r="M897" s="2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4">
        <v>0</v>
      </c>
      <c r="I898" s="2">
        <v>79700000</v>
      </c>
      <c r="J898" t="s">
        <v>18</v>
      </c>
      <c r="K898" s="9" t="s">
        <v>288</v>
      </c>
      <c r="L898" s="90">
        <f t="shared" ref="L898:L961" si="56">E898-F898</f>
        <v>2016100000</v>
      </c>
      <c r="M898" s="2">
        <f t="shared" ref="M898:M961" si="57">L898-G898-H898-I898</f>
        <v>1009500000</v>
      </c>
      <c r="N898">
        <f t="shared" ref="N898:N961" si="58">1-(F898/E898)</f>
        <v>0.60894647819258185</v>
      </c>
      <c r="O898">
        <f t="shared" ref="O898:O961" si="59">M898/E898</f>
        <v>0.30491119971003988</v>
      </c>
    </row>
    <row r="899" spans="1:15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4">
        <v>0</v>
      </c>
      <c r="I899" s="2">
        <v>138400000</v>
      </c>
      <c r="J899" t="s">
        <v>18</v>
      </c>
      <c r="K899" s="9" t="s">
        <v>288</v>
      </c>
      <c r="L899" s="90">
        <f t="shared" si="56"/>
        <v>2647700000</v>
      </c>
      <c r="M899" s="2">
        <f t="shared" si="57"/>
        <v>1257800000</v>
      </c>
      <c r="N899">
        <f t="shared" si="58"/>
        <v>0.60567310991650469</v>
      </c>
      <c r="O899">
        <f t="shared" si="59"/>
        <v>0.28772732471691637</v>
      </c>
    </row>
    <row r="900" spans="1:15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4">
        <v>0</v>
      </c>
      <c r="I900" s="2">
        <v>183200000</v>
      </c>
      <c r="J900" t="s">
        <v>18</v>
      </c>
      <c r="K900" s="9" t="s">
        <v>288</v>
      </c>
      <c r="L900" s="90">
        <f t="shared" si="56"/>
        <v>2797200000</v>
      </c>
      <c r="M900" s="2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4">
        <v>0</v>
      </c>
      <c r="I901" s="2">
        <v>1652000000</v>
      </c>
      <c r="J901" t="s">
        <v>35</v>
      </c>
      <c r="K901" s="9" t="s">
        <v>345</v>
      </c>
      <c r="L901" s="90">
        <f t="shared" si="56"/>
        <v>19893000000</v>
      </c>
      <c r="M901" s="2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4">
        <v>0</v>
      </c>
      <c r="I902" s="2">
        <v>1703000000</v>
      </c>
      <c r="J902" t="s">
        <v>35</v>
      </c>
      <c r="K902" s="9" t="s">
        <v>345</v>
      </c>
      <c r="L902" s="90">
        <f t="shared" si="56"/>
        <v>20237000000</v>
      </c>
      <c r="M902" s="2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4">
        <v>0</v>
      </c>
      <c r="I903" s="2">
        <v>1948000000</v>
      </c>
      <c r="J903" t="s">
        <v>35</v>
      </c>
      <c r="K903" s="9" t="s">
        <v>345</v>
      </c>
      <c r="L903" s="90">
        <f t="shared" si="56"/>
        <v>22953000000</v>
      </c>
      <c r="M903" s="2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4">
        <v>0</v>
      </c>
      <c r="I904" s="2">
        <v>2089000000</v>
      </c>
      <c r="J904" t="s">
        <v>35</v>
      </c>
      <c r="K904" s="9" t="s">
        <v>345</v>
      </c>
      <c r="L904" s="90">
        <f t="shared" si="56"/>
        <v>24334000000</v>
      </c>
      <c r="M904" s="2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4">
        <v>0</v>
      </c>
      <c r="I905" s="2">
        <v>833000000</v>
      </c>
      <c r="J905" t="s">
        <v>18</v>
      </c>
      <c r="K905" s="9" t="s">
        <v>196</v>
      </c>
      <c r="L905" s="90">
        <f t="shared" si="56"/>
        <v>6990000000</v>
      </c>
      <c r="M905" s="2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4">
        <v>0</v>
      </c>
      <c r="I906" s="2">
        <v>889000000</v>
      </c>
      <c r="J906" t="s">
        <v>18</v>
      </c>
      <c r="K906" s="9" t="s">
        <v>196</v>
      </c>
      <c r="L906" s="90">
        <f t="shared" si="56"/>
        <v>6944000000</v>
      </c>
      <c r="M906" s="2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4">
        <v>0</v>
      </c>
      <c r="I907" s="2">
        <v>886000000</v>
      </c>
      <c r="J907" t="s">
        <v>18</v>
      </c>
      <c r="K907" s="9" t="s">
        <v>196</v>
      </c>
      <c r="L907" s="90">
        <f t="shared" si="56"/>
        <v>6925000000</v>
      </c>
      <c r="M907" s="2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4">
        <v>0</v>
      </c>
      <c r="I908" s="2">
        <v>934000000</v>
      </c>
      <c r="J908" t="s">
        <v>18</v>
      </c>
      <c r="K908" s="9" t="s">
        <v>196</v>
      </c>
      <c r="L908" s="90">
        <f t="shared" si="56"/>
        <v>6939000000</v>
      </c>
      <c r="M908" s="2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4">
        <v>0</v>
      </c>
      <c r="I909" s="2">
        <v>223300000</v>
      </c>
      <c r="J909" t="s">
        <v>12</v>
      </c>
      <c r="K909" s="9" t="s">
        <v>177</v>
      </c>
      <c r="L909" s="90">
        <f t="shared" si="56"/>
        <v>1564000000</v>
      </c>
      <c r="M909" s="2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4">
        <v>0</v>
      </c>
      <c r="I910" s="2">
        <v>258100000</v>
      </c>
      <c r="J910" t="s">
        <v>12</v>
      </c>
      <c r="K910" s="9" t="s">
        <v>177</v>
      </c>
      <c r="L910" s="90">
        <f t="shared" si="56"/>
        <v>1699200000</v>
      </c>
      <c r="M910" s="2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4">
        <v>0</v>
      </c>
      <c r="I911" s="2">
        <v>284600000</v>
      </c>
      <c r="J911" t="s">
        <v>12</v>
      </c>
      <c r="K911" s="9" t="s">
        <v>177</v>
      </c>
      <c r="L911" s="90">
        <f t="shared" si="56"/>
        <v>1659600000</v>
      </c>
      <c r="M911" s="2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4">
        <v>0</v>
      </c>
      <c r="I912" s="2">
        <v>305000000</v>
      </c>
      <c r="J912" t="s">
        <v>12</v>
      </c>
      <c r="K912" s="9" t="s">
        <v>177</v>
      </c>
      <c r="L912" s="90">
        <f t="shared" si="56"/>
        <v>1643100000</v>
      </c>
      <c r="M912" s="2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4">
        <v>0</v>
      </c>
      <c r="I913" s="4">
        <v>0</v>
      </c>
      <c r="J913" t="s">
        <v>18</v>
      </c>
      <c r="K913" s="9" t="s">
        <v>256</v>
      </c>
      <c r="L913" s="90">
        <f t="shared" si="56"/>
        <v>4386000000</v>
      </c>
      <c r="M913" s="2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4">
        <v>0</v>
      </c>
      <c r="I914" s="4">
        <v>0</v>
      </c>
      <c r="J914" t="s">
        <v>18</v>
      </c>
      <c r="K914" s="9" t="s">
        <v>256</v>
      </c>
      <c r="L914" s="90">
        <f t="shared" si="56"/>
        <v>4429000000</v>
      </c>
      <c r="M914" s="2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4">
        <v>0</v>
      </c>
      <c r="I915" s="4">
        <v>0</v>
      </c>
      <c r="J915" t="s">
        <v>18</v>
      </c>
      <c r="K915" s="9" t="s">
        <v>256</v>
      </c>
      <c r="L915" s="90">
        <f t="shared" si="56"/>
        <v>4808000000</v>
      </c>
      <c r="M915" s="2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4">
        <v>0</v>
      </c>
      <c r="I916" s="4">
        <v>0</v>
      </c>
      <c r="J916" t="s">
        <v>18</v>
      </c>
      <c r="K916" s="9" t="s">
        <v>256</v>
      </c>
      <c r="L916" s="90">
        <f t="shared" si="56"/>
        <v>5204000000</v>
      </c>
      <c r="M916" s="2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4">
        <v>0</v>
      </c>
      <c r="I917" s="2">
        <v>25100000</v>
      </c>
      <c r="J917" t="s">
        <v>12</v>
      </c>
      <c r="K917" s="9" t="s">
        <v>163</v>
      </c>
      <c r="L917" s="90">
        <f t="shared" si="56"/>
        <v>695600000</v>
      </c>
      <c r="M917" s="2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4">
        <v>0</v>
      </c>
      <c r="I918" s="2">
        <v>25400000</v>
      </c>
      <c r="J918" t="s">
        <v>12</v>
      </c>
      <c r="K918" s="9" t="s">
        <v>163</v>
      </c>
      <c r="L918" s="90">
        <f t="shared" si="56"/>
        <v>709900000</v>
      </c>
      <c r="M918" s="2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4">
        <v>0</v>
      </c>
      <c r="I919" s="2">
        <v>19700000</v>
      </c>
      <c r="J919" t="s">
        <v>12</v>
      </c>
      <c r="K919" s="9" t="s">
        <v>163</v>
      </c>
      <c r="L919" s="90">
        <f t="shared" si="56"/>
        <v>790400000</v>
      </c>
      <c r="M919" s="2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4">
        <v>0</v>
      </c>
      <c r="I920" s="2">
        <v>20800000</v>
      </c>
      <c r="J920" t="s">
        <v>12</v>
      </c>
      <c r="K920" s="9" t="s">
        <v>163</v>
      </c>
      <c r="L920" s="90">
        <f t="shared" si="56"/>
        <v>923200000</v>
      </c>
      <c r="M920" s="2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4">
        <v>0</v>
      </c>
      <c r="I921" s="4">
        <v>0</v>
      </c>
      <c r="J921" t="s">
        <v>18</v>
      </c>
      <c r="K921" s="9" t="s">
        <v>200</v>
      </c>
      <c r="L921" s="90">
        <f t="shared" si="56"/>
        <v>1014431000</v>
      </c>
      <c r="M921" s="2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4">
        <v>0</v>
      </c>
      <c r="I922" s="4">
        <v>0</v>
      </c>
      <c r="J922" t="s">
        <v>18</v>
      </c>
      <c r="K922" s="9" t="s">
        <v>200</v>
      </c>
      <c r="L922" s="90">
        <f t="shared" si="56"/>
        <v>1443540000</v>
      </c>
      <c r="M922" s="2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4">
        <v>0</v>
      </c>
      <c r="I923" s="4">
        <v>0</v>
      </c>
      <c r="J923" t="s">
        <v>18</v>
      </c>
      <c r="K923" s="9" t="s">
        <v>200</v>
      </c>
      <c r="L923" s="90">
        <f t="shared" si="56"/>
        <v>1716437000</v>
      </c>
      <c r="M923" s="2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4">
        <v>0</v>
      </c>
      <c r="I924" s="4">
        <v>0</v>
      </c>
      <c r="J924" t="s">
        <v>18</v>
      </c>
      <c r="K924" s="9" t="s">
        <v>200</v>
      </c>
      <c r="L924" s="90">
        <f t="shared" si="56"/>
        <v>2026480000</v>
      </c>
      <c r="M924" s="2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4">
        <v>0</v>
      </c>
      <c r="I925" s="2">
        <v>86300000</v>
      </c>
      <c r="J925" t="s">
        <v>24</v>
      </c>
      <c r="K925" s="9" t="s">
        <v>198</v>
      </c>
      <c r="L925" s="90">
        <f t="shared" si="56"/>
        <v>2249700000</v>
      </c>
      <c r="M925" s="2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4">
        <v>0</v>
      </c>
      <c r="I926" s="2">
        <v>81700000</v>
      </c>
      <c r="J926" t="s">
        <v>24</v>
      </c>
      <c r="K926" s="9" t="s">
        <v>198</v>
      </c>
      <c r="L926" s="90">
        <f t="shared" si="56"/>
        <v>2223200000</v>
      </c>
      <c r="M926" s="2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4">
        <v>0</v>
      </c>
      <c r="I927" s="2">
        <v>76700000</v>
      </c>
      <c r="J927" t="s">
        <v>24</v>
      </c>
      <c r="K927" s="9" t="s">
        <v>198</v>
      </c>
      <c r="L927" s="90">
        <f t="shared" si="56"/>
        <v>2203100000</v>
      </c>
      <c r="M927" s="2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4">
        <v>0</v>
      </c>
      <c r="I928" s="2">
        <v>164500000</v>
      </c>
      <c r="J928" t="s">
        <v>24</v>
      </c>
      <c r="K928" s="9" t="s">
        <v>198</v>
      </c>
      <c r="L928" s="90">
        <f t="shared" si="56"/>
        <v>2903300000</v>
      </c>
      <c r="M928" s="2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4">
        <v>0</v>
      </c>
      <c r="I929" s="2">
        <v>64093000</v>
      </c>
      <c r="J929" t="s">
        <v>18</v>
      </c>
      <c r="K929" s="9" t="s">
        <v>353</v>
      </c>
      <c r="L929" s="90">
        <f t="shared" si="56"/>
        <v>1724140000</v>
      </c>
      <c r="M929" s="2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4">
        <v>0</v>
      </c>
      <c r="I930" s="2">
        <v>80969000</v>
      </c>
      <c r="J930" t="s">
        <v>18</v>
      </c>
      <c r="K930" s="9" t="s">
        <v>353</v>
      </c>
      <c r="L930" s="90">
        <f t="shared" si="56"/>
        <v>2075402000</v>
      </c>
      <c r="M930" s="2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4">
        <v>0</v>
      </c>
      <c r="I931" s="2">
        <v>120719000</v>
      </c>
      <c r="J931" t="s">
        <v>18</v>
      </c>
      <c r="K931" s="9" t="s">
        <v>353</v>
      </c>
      <c r="L931" s="90">
        <f t="shared" si="56"/>
        <v>2651913000</v>
      </c>
      <c r="M931" s="2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4">
        <v>0</v>
      </c>
      <c r="I932" s="2">
        <v>122120000</v>
      </c>
      <c r="J932" t="s">
        <v>18</v>
      </c>
      <c r="K932" s="9" t="s">
        <v>353</v>
      </c>
      <c r="L932" s="90">
        <f t="shared" si="56"/>
        <v>2833529000</v>
      </c>
      <c r="M932" s="2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4">
        <v>0</v>
      </c>
      <c r="H933" s="4">
        <v>0</v>
      </c>
      <c r="I933" s="4">
        <v>0</v>
      </c>
      <c r="J933" t="s">
        <v>12</v>
      </c>
      <c r="K933" s="9" t="s">
        <v>163</v>
      </c>
      <c r="L933" s="90">
        <f t="shared" si="56"/>
        <v>1308000000</v>
      </c>
      <c r="M933" s="2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4">
        <v>0</v>
      </c>
      <c r="H934" s="4">
        <v>0</v>
      </c>
      <c r="I934" s="4">
        <v>0</v>
      </c>
      <c r="J934" t="s">
        <v>12</v>
      </c>
      <c r="K934" s="9" t="s">
        <v>163</v>
      </c>
      <c r="L934" s="90">
        <f t="shared" si="56"/>
        <v>1117000000</v>
      </c>
      <c r="M934" s="2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4">
        <v>0</v>
      </c>
      <c r="H935" s="4">
        <v>0</v>
      </c>
      <c r="I935" s="4">
        <v>0</v>
      </c>
      <c r="J935" t="s">
        <v>12</v>
      </c>
      <c r="K935" s="9" t="s">
        <v>163</v>
      </c>
      <c r="L935" s="90">
        <f t="shared" si="56"/>
        <v>1012000000</v>
      </c>
      <c r="M935" s="2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4">
        <v>0</v>
      </c>
      <c r="H936" s="4">
        <v>0</v>
      </c>
      <c r="I936" s="4">
        <v>0</v>
      </c>
      <c r="J936" t="s">
        <v>12</v>
      </c>
      <c r="K936" s="9" t="s">
        <v>163</v>
      </c>
      <c r="L936" s="90">
        <f t="shared" si="56"/>
        <v>890000000</v>
      </c>
      <c r="M936" s="2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4">
        <v>0</v>
      </c>
      <c r="J937" t="s">
        <v>21</v>
      </c>
      <c r="K937" s="9" t="s">
        <v>33</v>
      </c>
      <c r="L937" s="90">
        <f t="shared" si="56"/>
        <v>959720000</v>
      </c>
      <c r="M937" s="2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4">
        <v>0</v>
      </c>
      <c r="J938" t="s">
        <v>21</v>
      </c>
      <c r="K938" s="9" t="s">
        <v>33</v>
      </c>
      <c r="L938" s="90">
        <f t="shared" si="56"/>
        <v>1049806000</v>
      </c>
      <c r="M938" s="2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4">
        <v>0</v>
      </c>
      <c r="J939" t="s">
        <v>21</v>
      </c>
      <c r="K939" s="9" t="s">
        <v>33</v>
      </c>
      <c r="L939" s="90">
        <f t="shared" si="56"/>
        <v>1119412000</v>
      </c>
      <c r="M939" s="2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4">
        <v>0</v>
      </c>
      <c r="J940" t="s">
        <v>21</v>
      </c>
      <c r="K940" s="9" t="s">
        <v>33</v>
      </c>
      <c r="L940" s="90">
        <f t="shared" si="56"/>
        <v>1080135000</v>
      </c>
      <c r="M940" s="2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4">
        <v>0</v>
      </c>
      <c r="J941" t="s">
        <v>24</v>
      </c>
      <c r="K941" s="9" t="s">
        <v>25</v>
      </c>
      <c r="L941" s="90">
        <f t="shared" si="56"/>
        <v>17806900000</v>
      </c>
      <c r="M941" s="2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4">
        <v>0</v>
      </c>
      <c r="J942" t="s">
        <v>24</v>
      </c>
      <c r="K942" s="9" t="s">
        <v>25</v>
      </c>
      <c r="L942" s="90">
        <f t="shared" si="56"/>
        <v>18205000000</v>
      </c>
      <c r="M942" s="2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4">
        <v>0</v>
      </c>
      <c r="J943" t="s">
        <v>24</v>
      </c>
      <c r="K943" s="9" t="s">
        <v>25</v>
      </c>
      <c r="L943" s="90">
        <f t="shared" si="56"/>
        <v>14683100000</v>
      </c>
      <c r="M943" s="2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4">
        <v>0</v>
      </c>
      <c r="J944" t="s">
        <v>24</v>
      </c>
      <c r="K944" s="9" t="s">
        <v>25</v>
      </c>
      <c r="L944" s="90">
        <f t="shared" si="56"/>
        <v>14921500000</v>
      </c>
      <c r="M944" s="2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4">
        <v>0</v>
      </c>
      <c r="I945" s="4">
        <v>0</v>
      </c>
      <c r="J945" t="s">
        <v>12</v>
      </c>
      <c r="K945" s="9" t="s">
        <v>90</v>
      </c>
      <c r="L945" s="90">
        <f t="shared" si="56"/>
        <v>4187000000</v>
      </c>
      <c r="M945" s="2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4">
        <v>0</v>
      </c>
      <c r="I946" s="4">
        <v>0</v>
      </c>
      <c r="J946" t="s">
        <v>12</v>
      </c>
      <c r="K946" s="9" t="s">
        <v>90</v>
      </c>
      <c r="L946" s="90">
        <f t="shared" si="56"/>
        <v>4683000000</v>
      </c>
      <c r="M946" s="2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4">
        <v>0</v>
      </c>
      <c r="I947" s="4">
        <v>0</v>
      </c>
      <c r="J947" t="s">
        <v>12</v>
      </c>
      <c r="K947" s="9" t="s">
        <v>90</v>
      </c>
      <c r="L947" s="90">
        <f t="shared" si="56"/>
        <v>4492000000</v>
      </c>
      <c r="M947" s="2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4">
        <v>0</v>
      </c>
      <c r="I948" s="4">
        <v>0</v>
      </c>
      <c r="J948" t="s">
        <v>12</v>
      </c>
      <c r="K948" s="9" t="s">
        <v>90</v>
      </c>
      <c r="L948" s="90">
        <f t="shared" si="56"/>
        <v>5062000000</v>
      </c>
      <c r="M948" s="2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4">
        <v>0</v>
      </c>
      <c r="I949" s="2">
        <v>332400000</v>
      </c>
      <c r="J949" t="s">
        <v>41</v>
      </c>
      <c r="K949" s="9" t="s">
        <v>44</v>
      </c>
      <c r="L949" s="90">
        <f t="shared" si="56"/>
        <v>950300000</v>
      </c>
      <c r="M949" s="2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4">
        <v>0</v>
      </c>
      <c r="I950" s="2">
        <v>370900000</v>
      </c>
      <c r="J950" t="s">
        <v>41</v>
      </c>
      <c r="K950" s="9" t="s">
        <v>44</v>
      </c>
      <c r="L950" s="90">
        <f t="shared" si="56"/>
        <v>1004400000</v>
      </c>
      <c r="M950" s="2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4">
        <v>0</v>
      </c>
      <c r="I951" s="2">
        <v>388100000</v>
      </c>
      <c r="J951" t="s">
        <v>41</v>
      </c>
      <c r="K951" s="9" t="s">
        <v>44</v>
      </c>
      <c r="L951" s="90">
        <f t="shared" si="56"/>
        <v>1032800000</v>
      </c>
      <c r="M951" s="2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4">
        <v>0</v>
      </c>
      <c r="I952" s="2">
        <v>401300000</v>
      </c>
      <c r="J952" t="s">
        <v>41</v>
      </c>
      <c r="K952" s="9" t="s">
        <v>44</v>
      </c>
      <c r="L952" s="90">
        <f t="shared" si="56"/>
        <v>1082000000</v>
      </c>
      <c r="M952" s="2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4">
        <v>0</v>
      </c>
      <c r="I953" s="2">
        <v>1523000000</v>
      </c>
      <c r="J953" t="s">
        <v>18</v>
      </c>
      <c r="K953" s="9" t="s">
        <v>293</v>
      </c>
      <c r="L953" s="90">
        <f t="shared" si="56"/>
        <v>17327000000</v>
      </c>
      <c r="M953" s="2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4">
        <v>0</v>
      </c>
      <c r="I954" s="2">
        <v>1462000000</v>
      </c>
      <c r="J954" t="s">
        <v>18</v>
      </c>
      <c r="K954" s="9" t="s">
        <v>293</v>
      </c>
      <c r="L954" s="90">
        <f t="shared" si="56"/>
        <v>18476000000</v>
      </c>
      <c r="M954" s="2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4">
        <v>0</v>
      </c>
      <c r="I955" s="2">
        <v>1485000000</v>
      </c>
      <c r="J955" t="s">
        <v>18</v>
      </c>
      <c r="K955" s="9" t="s">
        <v>293</v>
      </c>
      <c r="L955" s="90">
        <f t="shared" si="56"/>
        <v>19558000000</v>
      </c>
      <c r="M955" s="2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4">
        <v>0</v>
      </c>
      <c r="I956" s="2">
        <v>1484000000</v>
      </c>
      <c r="J956" t="s">
        <v>18</v>
      </c>
      <c r="K956" s="9" t="s">
        <v>293</v>
      </c>
      <c r="L956" s="90">
        <f t="shared" si="56"/>
        <v>20570000000</v>
      </c>
      <c r="M956" s="2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4">
        <v>0</v>
      </c>
      <c r="J957" t="s">
        <v>21</v>
      </c>
      <c r="K957" s="9" t="s">
        <v>67</v>
      </c>
      <c r="L957" s="90">
        <f t="shared" si="56"/>
        <v>1403059000</v>
      </c>
      <c r="M957" s="2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4">
        <v>0</v>
      </c>
      <c r="J958" t="s">
        <v>21</v>
      </c>
      <c r="K958" s="9" t="s">
        <v>67</v>
      </c>
      <c r="L958" s="90">
        <f t="shared" si="56"/>
        <v>2007481000</v>
      </c>
      <c r="M958" s="2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4">
        <v>0</v>
      </c>
      <c r="J959" t="s">
        <v>21</v>
      </c>
      <c r="K959" s="9" t="s">
        <v>67</v>
      </c>
      <c r="L959" s="90">
        <f t="shared" si="56"/>
        <v>2284336000</v>
      </c>
      <c r="M959" s="2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4">
        <v>0</v>
      </c>
      <c r="J960" t="s">
        <v>21</v>
      </c>
      <c r="K960" s="9" t="s">
        <v>67</v>
      </c>
      <c r="L960" s="90">
        <f t="shared" si="56"/>
        <v>2618922000</v>
      </c>
      <c r="M960" s="2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4">
        <v>0</v>
      </c>
      <c r="I961" s="2">
        <v>116388000</v>
      </c>
      <c r="J961" t="s">
        <v>46</v>
      </c>
      <c r="K961" s="9" t="s">
        <v>362</v>
      </c>
      <c r="L961" s="90">
        <f t="shared" si="56"/>
        <v>330864000</v>
      </c>
      <c r="M961" s="2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4">
        <v>0</v>
      </c>
      <c r="I962" s="2">
        <v>167425000</v>
      </c>
      <c r="J962" t="s">
        <v>46</v>
      </c>
      <c r="K962" s="9" t="s">
        <v>362</v>
      </c>
      <c r="L962" s="90">
        <f t="shared" ref="L962:L1025" si="60">E962-F962</f>
        <v>1964071000</v>
      </c>
      <c r="M962" s="2">
        <f t="shared" ref="M962:M1025" si="61">L962-G962-H962-I962</f>
        <v>-380970000</v>
      </c>
      <c r="N962">
        <f t="shared" ref="N962:N1025" si="62">1-(F962/E962)</f>
        <v>0.20605505079954656</v>
      </c>
      <c r="O962">
        <f t="shared" ref="O962:O1025" si="63">M962/E962</f>
        <v>-3.9968408832014343E-2</v>
      </c>
    </row>
    <row r="963" spans="1:15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4">
        <v>0</v>
      </c>
      <c r="I963" s="2">
        <v>185993000</v>
      </c>
      <c r="J963" t="s">
        <v>46</v>
      </c>
      <c r="K963" s="9" t="s">
        <v>362</v>
      </c>
      <c r="L963" s="90">
        <f t="shared" si="60"/>
        <v>2657611000</v>
      </c>
      <c r="M963" s="2">
        <f t="shared" si="61"/>
        <v>-385024000</v>
      </c>
      <c r="N963">
        <f t="shared" si="62"/>
        <v>0.24879578973659833</v>
      </c>
      <c r="O963">
        <f t="shared" si="63"/>
        <v>-3.6044534037353103E-2</v>
      </c>
    </row>
    <row r="964" spans="1:15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4">
        <v>0</v>
      </c>
      <c r="I964" s="2">
        <v>224133000</v>
      </c>
      <c r="J964" t="s">
        <v>46</v>
      </c>
      <c r="K964" s="9" t="s">
        <v>362</v>
      </c>
      <c r="L964" s="90">
        <f t="shared" si="60"/>
        <v>2439269000</v>
      </c>
      <c r="M964" s="2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4">
        <v>0</v>
      </c>
      <c r="I965" s="2">
        <v>867000000</v>
      </c>
      <c r="J965" t="s">
        <v>12</v>
      </c>
      <c r="K965" s="9" t="s">
        <v>13</v>
      </c>
      <c r="L965" s="90">
        <f t="shared" si="60"/>
        <v>9392000000</v>
      </c>
      <c r="M965" s="2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4">
        <v>0</v>
      </c>
      <c r="I966" s="2">
        <v>938000000</v>
      </c>
      <c r="J966" t="s">
        <v>12</v>
      </c>
      <c r="K966" s="9" t="s">
        <v>13</v>
      </c>
      <c r="L966" s="90">
        <f t="shared" si="60"/>
        <v>10928000000</v>
      </c>
      <c r="M966" s="2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4">
        <v>0</v>
      </c>
      <c r="I967" s="2">
        <v>1015000000</v>
      </c>
      <c r="J967" t="s">
        <v>12</v>
      </c>
      <c r="K967" s="9" t="s">
        <v>13</v>
      </c>
      <c r="L967" s="90">
        <f t="shared" si="60"/>
        <v>13795000000</v>
      </c>
      <c r="M967" s="2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4">
        <v>0</v>
      </c>
      <c r="I968" s="2">
        <v>1221000000</v>
      </c>
      <c r="J968" t="s">
        <v>12</v>
      </c>
      <c r="K968" s="9" t="s">
        <v>13</v>
      </c>
      <c r="L968" s="90">
        <f t="shared" si="60"/>
        <v>14293000000</v>
      </c>
      <c r="M968" s="2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4">
        <v>0</v>
      </c>
      <c r="I969" s="2">
        <v>749000000</v>
      </c>
      <c r="J969" t="s">
        <v>181</v>
      </c>
      <c r="K969" s="9" t="s">
        <v>365</v>
      </c>
      <c r="L969" s="90">
        <f t="shared" si="60"/>
        <v>2525000000</v>
      </c>
      <c r="M969" s="2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4">
        <v>0</v>
      </c>
      <c r="I970" s="2">
        <v>800000000</v>
      </c>
      <c r="J970" t="s">
        <v>181</v>
      </c>
      <c r="K970" s="9" t="s">
        <v>365</v>
      </c>
      <c r="L970" s="90">
        <f t="shared" si="60"/>
        <v>2628000000</v>
      </c>
      <c r="M970" s="2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4">
        <v>0</v>
      </c>
      <c r="I971" s="2">
        <v>808000000</v>
      </c>
      <c r="J971" t="s">
        <v>181</v>
      </c>
      <c r="K971" s="9" t="s">
        <v>365</v>
      </c>
      <c r="L971" s="90">
        <f t="shared" si="60"/>
        <v>3002000000</v>
      </c>
      <c r="M971" s="2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4">
        <v>0</v>
      </c>
      <c r="I972" s="2">
        <v>1166000000</v>
      </c>
      <c r="J972" t="s">
        <v>181</v>
      </c>
      <c r="K972" s="9" t="s">
        <v>365</v>
      </c>
      <c r="L972" s="90">
        <f t="shared" si="60"/>
        <v>3964000000</v>
      </c>
      <c r="M972" s="2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4">
        <v>0</v>
      </c>
      <c r="J973" t="s">
        <v>58</v>
      </c>
      <c r="K973" s="9" t="s">
        <v>192</v>
      </c>
      <c r="L973" s="90">
        <f t="shared" si="60"/>
        <v>5757000000</v>
      </c>
      <c r="M973" s="2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4">
        <v>0</v>
      </c>
      <c r="J974" t="s">
        <v>58</v>
      </c>
      <c r="K974" s="9" t="s">
        <v>192</v>
      </c>
      <c r="L974" s="90">
        <f t="shared" si="60"/>
        <v>6122000000</v>
      </c>
      <c r="M974" s="2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4">
        <v>0</v>
      </c>
      <c r="J975" t="s">
        <v>58</v>
      </c>
      <c r="K975" s="9" t="s">
        <v>192</v>
      </c>
      <c r="L975" s="90">
        <f t="shared" si="60"/>
        <v>6669000000</v>
      </c>
      <c r="M975" s="2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4">
        <v>0</v>
      </c>
      <c r="J976" t="s">
        <v>58</v>
      </c>
      <c r="K976" s="9" t="s">
        <v>192</v>
      </c>
      <c r="L976" s="90">
        <f t="shared" si="60"/>
        <v>7052000000</v>
      </c>
      <c r="M976" s="2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4">
        <v>0</v>
      </c>
      <c r="I977" s="4">
        <v>0</v>
      </c>
      <c r="J977" t="s">
        <v>18</v>
      </c>
      <c r="K977" s="9" t="s">
        <v>333</v>
      </c>
      <c r="L977" s="90">
        <f t="shared" si="60"/>
        <v>11148000000</v>
      </c>
      <c r="M977" s="2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4">
        <v>0</v>
      </c>
      <c r="I978" s="4">
        <v>0</v>
      </c>
      <c r="J978" t="s">
        <v>18</v>
      </c>
      <c r="K978" s="9" t="s">
        <v>333</v>
      </c>
      <c r="L978" s="90">
        <f t="shared" si="60"/>
        <v>11206000000</v>
      </c>
      <c r="M978" s="2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4">
        <v>0</v>
      </c>
      <c r="I979" s="4">
        <v>0</v>
      </c>
      <c r="J979" t="s">
        <v>18</v>
      </c>
      <c r="K979" s="9" t="s">
        <v>333</v>
      </c>
      <c r="L979" s="90">
        <f t="shared" si="60"/>
        <v>11242000000</v>
      </c>
      <c r="M979" s="2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4">
        <v>0</v>
      </c>
      <c r="I980" s="4">
        <v>0</v>
      </c>
      <c r="J980" t="s">
        <v>18</v>
      </c>
      <c r="K980" s="9" t="s">
        <v>333</v>
      </c>
      <c r="L980" s="90">
        <f t="shared" si="60"/>
        <v>10583000000</v>
      </c>
      <c r="M980" s="2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4">
        <v>0</v>
      </c>
      <c r="G981" s="2">
        <v>3456000000</v>
      </c>
      <c r="H981" s="4">
        <v>0</v>
      </c>
      <c r="I981" s="2">
        <v>258000000</v>
      </c>
      <c r="J981" t="s">
        <v>21</v>
      </c>
      <c r="K981" s="9" t="s">
        <v>56</v>
      </c>
      <c r="L981" s="90">
        <f t="shared" si="60"/>
        <v>8312000000</v>
      </c>
      <c r="M981" s="2">
        <f t="shared" si="61"/>
        <v>4598000000</v>
      </c>
      <c r="N981">
        <f t="shared" si="62"/>
        <v>1</v>
      </c>
      <c r="O981">
        <f t="shared" si="63"/>
        <v>0.55317613089509143</v>
      </c>
    </row>
    <row r="982" spans="1:15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4">
        <v>0</v>
      </c>
      <c r="G982" s="2">
        <v>4014000000</v>
      </c>
      <c r="H982" s="4">
        <v>0</v>
      </c>
      <c r="I982" s="2">
        <v>321000000</v>
      </c>
      <c r="J982" t="s">
        <v>21</v>
      </c>
      <c r="K982" s="9" t="s">
        <v>56</v>
      </c>
      <c r="L982" s="90">
        <f t="shared" si="60"/>
        <v>9441000000</v>
      </c>
      <c r="M982" s="2">
        <f t="shared" si="61"/>
        <v>5106000000</v>
      </c>
      <c r="N982">
        <f t="shared" si="62"/>
        <v>1</v>
      </c>
      <c r="O982">
        <f t="shared" si="63"/>
        <v>0.54083253892596128</v>
      </c>
    </row>
    <row r="983" spans="1:15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4">
        <v>0</v>
      </c>
      <c r="G983" s="2">
        <v>4162000000</v>
      </c>
      <c r="H983" s="4">
        <v>0</v>
      </c>
      <c r="I983" s="2">
        <v>366000000</v>
      </c>
      <c r="J983" t="s">
        <v>21</v>
      </c>
      <c r="K983" s="9" t="s">
        <v>56</v>
      </c>
      <c r="L983" s="90">
        <f t="shared" si="60"/>
        <v>9667000000</v>
      </c>
      <c r="M983" s="2">
        <f t="shared" si="61"/>
        <v>5139000000</v>
      </c>
      <c r="N983">
        <f t="shared" si="62"/>
        <v>1</v>
      </c>
      <c r="O983">
        <f t="shared" si="63"/>
        <v>0.53160235853936066</v>
      </c>
    </row>
    <row r="984" spans="1:15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4">
        <v>0</v>
      </c>
      <c r="G984" s="2">
        <v>4525000000</v>
      </c>
      <c r="H984" s="4">
        <v>0</v>
      </c>
      <c r="I984" s="2">
        <v>373000000</v>
      </c>
      <c r="J984" t="s">
        <v>21</v>
      </c>
      <c r="K984" s="9" t="s">
        <v>56</v>
      </c>
      <c r="L984" s="90">
        <f t="shared" si="60"/>
        <v>10776000000</v>
      </c>
      <c r="M984" s="2">
        <f t="shared" si="61"/>
        <v>5878000000</v>
      </c>
      <c r="N984">
        <f t="shared" si="62"/>
        <v>1</v>
      </c>
      <c r="O984">
        <f t="shared" si="63"/>
        <v>0.54547141796585008</v>
      </c>
    </row>
    <row r="985" spans="1:15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4">
        <v>0</v>
      </c>
      <c r="I985" s="2">
        <v>121211000</v>
      </c>
      <c r="J985" t="s">
        <v>51</v>
      </c>
      <c r="K985" s="9" t="s">
        <v>233</v>
      </c>
      <c r="L985" s="90">
        <f t="shared" si="60"/>
        <v>358613000</v>
      </c>
      <c r="M985" s="2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4">
        <v>0</v>
      </c>
      <c r="I986" s="2">
        <v>186979000</v>
      </c>
      <c r="J986" t="s">
        <v>51</v>
      </c>
      <c r="K986" s="9" t="s">
        <v>233</v>
      </c>
      <c r="L986" s="90">
        <f t="shared" si="60"/>
        <v>463440000</v>
      </c>
      <c r="M986" s="2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4">
        <v>0</v>
      </c>
      <c r="I987" s="2">
        <v>301812000</v>
      </c>
      <c r="J987" t="s">
        <v>51</v>
      </c>
      <c r="K987" s="9" t="s">
        <v>233</v>
      </c>
      <c r="L987" s="90">
        <f t="shared" si="60"/>
        <v>716953000</v>
      </c>
      <c r="M987" s="2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4">
        <v>0</v>
      </c>
      <c r="I988" s="2">
        <v>294520000</v>
      </c>
      <c r="J988" t="s">
        <v>51</v>
      </c>
      <c r="K988" s="9" t="s">
        <v>233</v>
      </c>
      <c r="L988" s="90">
        <f t="shared" si="60"/>
        <v>761878000</v>
      </c>
      <c r="M988" s="2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4">
        <v>0</v>
      </c>
      <c r="I989" s="2">
        <v>277621000</v>
      </c>
      <c r="J989" t="s">
        <v>51</v>
      </c>
      <c r="K989" s="9" t="s">
        <v>264</v>
      </c>
      <c r="L989" s="90">
        <f t="shared" si="60"/>
        <v>459984000</v>
      </c>
      <c r="M989" s="2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4">
        <v>0</v>
      </c>
      <c r="I990" s="2">
        <v>357165000</v>
      </c>
      <c r="J990" t="s">
        <v>51</v>
      </c>
      <c r="K990" s="9" t="s">
        <v>264</v>
      </c>
      <c r="L990" s="90">
        <f t="shared" si="60"/>
        <v>606219000</v>
      </c>
      <c r="M990" s="2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4">
        <v>0</v>
      </c>
      <c r="I991" s="2">
        <v>378716000</v>
      </c>
      <c r="J991" t="s">
        <v>51</v>
      </c>
      <c r="K991" s="9" t="s">
        <v>264</v>
      </c>
      <c r="L991" s="90">
        <f t="shared" si="60"/>
        <v>663318000</v>
      </c>
      <c r="M991" s="2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4">
        <v>0</v>
      </c>
      <c r="I992" s="2">
        <v>464472000</v>
      </c>
      <c r="J992" t="s">
        <v>51</v>
      </c>
      <c r="K992" s="9" t="s">
        <v>264</v>
      </c>
      <c r="L992" s="90">
        <f t="shared" si="60"/>
        <v>790790000</v>
      </c>
      <c r="M992" s="2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4">
        <v>0</v>
      </c>
      <c r="I993" s="2">
        <v>102000000</v>
      </c>
      <c r="J993" t="s">
        <v>18</v>
      </c>
      <c r="K993" s="9" t="s">
        <v>132</v>
      </c>
      <c r="L993" s="90">
        <f t="shared" si="60"/>
        <v>1624000000</v>
      </c>
      <c r="M993" s="2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4">
        <v>0</v>
      </c>
      <c r="I994" s="2">
        <v>127000000</v>
      </c>
      <c r="J994" t="s">
        <v>18</v>
      </c>
      <c r="K994" s="9" t="s">
        <v>132</v>
      </c>
      <c r="L994" s="90">
        <f t="shared" si="60"/>
        <v>1764000000</v>
      </c>
      <c r="M994" s="2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4">
        <v>0</v>
      </c>
      <c r="I995" s="2">
        <v>148000000</v>
      </c>
      <c r="J995" t="s">
        <v>18</v>
      </c>
      <c r="K995" s="9" t="s">
        <v>132</v>
      </c>
      <c r="L995" s="90">
        <f t="shared" si="60"/>
        <v>1966000000</v>
      </c>
      <c r="M995" s="2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4">
        <v>0</v>
      </c>
      <c r="I996" s="2">
        <v>139000000</v>
      </c>
      <c r="J996" t="s">
        <v>18</v>
      </c>
      <c r="K996" s="9" t="s">
        <v>132</v>
      </c>
      <c r="L996" s="90">
        <f t="shared" si="60"/>
        <v>2123000000</v>
      </c>
      <c r="M996" s="2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4">
        <v>0</v>
      </c>
      <c r="I997" s="4">
        <v>0</v>
      </c>
      <c r="J997" t="s">
        <v>12</v>
      </c>
      <c r="K997" s="9" t="s">
        <v>63</v>
      </c>
      <c r="L997" s="90">
        <f t="shared" si="60"/>
        <v>1959000000</v>
      </c>
      <c r="M997" s="2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4">
        <v>0</v>
      </c>
      <c r="I998" s="4">
        <v>0</v>
      </c>
      <c r="J998" t="s">
        <v>12</v>
      </c>
      <c r="K998" s="9" t="s">
        <v>63</v>
      </c>
      <c r="L998" s="90">
        <f t="shared" si="60"/>
        <v>2060000000</v>
      </c>
      <c r="M998" s="2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4">
        <v>0</v>
      </c>
      <c r="I999" s="4">
        <v>0</v>
      </c>
      <c r="J999" t="s">
        <v>12</v>
      </c>
      <c r="K999" s="9" t="s">
        <v>63</v>
      </c>
      <c r="L999" s="90">
        <f t="shared" si="60"/>
        <v>2253000000</v>
      </c>
      <c r="M999" s="2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4">
        <v>0</v>
      </c>
      <c r="I1000" s="4">
        <v>0</v>
      </c>
      <c r="J1000" t="s">
        <v>12</v>
      </c>
      <c r="K1000" s="9" t="s">
        <v>63</v>
      </c>
      <c r="L1000" s="90">
        <f t="shared" si="60"/>
        <v>2456000000</v>
      </c>
      <c r="M1000" s="2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4">
        <v>0</v>
      </c>
      <c r="I1001" s="4">
        <v>0</v>
      </c>
      <c r="J1001" t="s">
        <v>18</v>
      </c>
      <c r="K1001" s="9" t="s">
        <v>285</v>
      </c>
      <c r="L1001" s="90">
        <f t="shared" si="60"/>
        <v>3409197000</v>
      </c>
      <c r="M1001" s="2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4">
        <v>0</v>
      </c>
      <c r="I1002" s="4">
        <v>0</v>
      </c>
      <c r="J1002" t="s">
        <v>18</v>
      </c>
      <c r="K1002" s="9" t="s">
        <v>285</v>
      </c>
      <c r="L1002" s="90">
        <f t="shared" si="60"/>
        <v>3478883000</v>
      </c>
      <c r="M1002" s="2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4">
        <v>0</v>
      </c>
      <c r="I1003" s="4">
        <v>0</v>
      </c>
      <c r="J1003" t="s">
        <v>18</v>
      </c>
      <c r="K1003" s="9" t="s">
        <v>285</v>
      </c>
      <c r="L1003" s="90">
        <f t="shared" si="60"/>
        <v>3001022000</v>
      </c>
      <c r="M1003" s="2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4">
        <v>0</v>
      </c>
      <c r="I1004" s="4">
        <v>0</v>
      </c>
      <c r="J1004" t="s">
        <v>18</v>
      </c>
      <c r="K1004" s="9" t="s">
        <v>285</v>
      </c>
      <c r="L1004" s="90">
        <f t="shared" si="60"/>
        <v>2806358000</v>
      </c>
      <c r="M1004" s="2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4">
        <v>0</v>
      </c>
      <c r="I1005" s="4">
        <v>0</v>
      </c>
      <c r="J1005" t="s">
        <v>18</v>
      </c>
      <c r="K1005" s="9" t="s">
        <v>154</v>
      </c>
      <c r="L1005" s="90">
        <f t="shared" si="60"/>
        <v>10816300000</v>
      </c>
      <c r="M1005" s="2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4">
        <v>0</v>
      </c>
      <c r="I1006" s="4">
        <v>0</v>
      </c>
      <c r="J1006" t="s">
        <v>18</v>
      </c>
      <c r="K1006" s="9" t="s">
        <v>154</v>
      </c>
      <c r="L1006" s="90">
        <f t="shared" si="60"/>
        <v>10902700000</v>
      </c>
      <c r="M1006" s="2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4">
        <v>0</v>
      </c>
      <c r="I1007" s="4">
        <v>0</v>
      </c>
      <c r="J1007" t="s">
        <v>18</v>
      </c>
      <c r="K1007" s="9" t="s">
        <v>154</v>
      </c>
      <c r="L1007" s="90">
        <f t="shared" si="60"/>
        <v>10455700000</v>
      </c>
      <c r="M1007" s="2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4">
        <v>0</v>
      </c>
      <c r="I1008" s="4">
        <v>0</v>
      </c>
      <c r="J1008" t="s">
        <v>18</v>
      </c>
      <c r="K1008" s="9" t="s">
        <v>154</v>
      </c>
      <c r="L1008" s="90">
        <f t="shared" si="60"/>
        <v>9789200000</v>
      </c>
      <c r="M1008" s="2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s="9" t="s">
        <v>33</v>
      </c>
      <c r="L1009" s="90">
        <f t="shared" si="60"/>
        <v>838459000</v>
      </c>
      <c r="M1009" s="2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s="9" t="s">
        <v>33</v>
      </c>
      <c r="L1010" s="90">
        <f t="shared" si="60"/>
        <v>1128743000</v>
      </c>
      <c r="M1010" s="2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s="9" t="s">
        <v>33</v>
      </c>
      <c r="L1011" s="90">
        <f t="shared" si="60"/>
        <v>1229564000</v>
      </c>
      <c r="M1011" s="2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s="9" t="s">
        <v>33</v>
      </c>
      <c r="L1012" s="90">
        <f t="shared" si="60"/>
        <v>1205464000</v>
      </c>
      <c r="M1012" s="2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4">
        <v>0</v>
      </c>
      <c r="J1013" t="s">
        <v>24</v>
      </c>
      <c r="K1013" s="9" t="s">
        <v>27</v>
      </c>
      <c r="L1013" s="90">
        <f t="shared" si="60"/>
        <v>6881000000</v>
      </c>
      <c r="M1013" s="2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4">
        <v>0</v>
      </c>
      <c r="J1014" t="s">
        <v>24</v>
      </c>
      <c r="K1014" s="9" t="s">
        <v>27</v>
      </c>
      <c r="L1014" s="90">
        <f t="shared" si="60"/>
        <v>8352000000</v>
      </c>
      <c r="M1014" s="2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4">
        <v>0</v>
      </c>
      <c r="J1015" t="s">
        <v>24</v>
      </c>
      <c r="K1015" s="9" t="s">
        <v>27</v>
      </c>
      <c r="L1015" s="90">
        <f t="shared" si="60"/>
        <v>11411000000</v>
      </c>
      <c r="M1015" s="2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4">
        <v>0</v>
      </c>
      <c r="J1016" t="s">
        <v>24</v>
      </c>
      <c r="K1016" s="9" t="s">
        <v>27</v>
      </c>
      <c r="L1016" s="90">
        <f t="shared" si="60"/>
        <v>11416000000</v>
      </c>
      <c r="M1016" s="2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4">
        <v>0</v>
      </c>
      <c r="I1017" s="2">
        <v>93500000</v>
      </c>
      <c r="J1017" t="s">
        <v>46</v>
      </c>
      <c r="K1017" s="9" t="s">
        <v>378</v>
      </c>
      <c r="L1017" s="90">
        <f t="shared" si="60"/>
        <v>1935300000</v>
      </c>
      <c r="M1017" s="2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4">
        <v>0</v>
      </c>
      <c r="I1018" s="2">
        <v>93400000</v>
      </c>
      <c r="J1018" t="s">
        <v>46</v>
      </c>
      <c r="K1018" s="9" t="s">
        <v>378</v>
      </c>
      <c r="L1018" s="90">
        <f t="shared" si="60"/>
        <v>2150100000</v>
      </c>
      <c r="M1018" s="2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4">
        <v>0</v>
      </c>
      <c r="I1019" s="2">
        <v>95600000</v>
      </c>
      <c r="J1019" t="s">
        <v>46</v>
      </c>
      <c r="K1019" s="9" t="s">
        <v>378</v>
      </c>
      <c r="L1019" s="90">
        <f t="shared" si="60"/>
        <v>2404000000</v>
      </c>
      <c r="M1019" s="2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4">
        <v>0</v>
      </c>
      <c r="I1020" s="2">
        <v>113500000</v>
      </c>
      <c r="J1020" t="s">
        <v>46</v>
      </c>
      <c r="K1020" s="9" t="s">
        <v>378</v>
      </c>
      <c r="L1020" s="90">
        <f t="shared" si="60"/>
        <v>2508200000</v>
      </c>
      <c r="M1020" s="2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4">
        <v>0</v>
      </c>
      <c r="I1021" s="2">
        <v>217000000</v>
      </c>
      <c r="J1021" t="s">
        <v>35</v>
      </c>
      <c r="K1021" s="9" t="s">
        <v>123</v>
      </c>
      <c r="L1021" s="90">
        <f t="shared" si="60"/>
        <v>13076000000</v>
      </c>
      <c r="M1021" s="2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4">
        <v>0</v>
      </c>
      <c r="I1022" s="2">
        <v>217000000</v>
      </c>
      <c r="J1022" t="s">
        <v>35</v>
      </c>
      <c r="K1022" s="9" t="s">
        <v>123</v>
      </c>
      <c r="L1022" s="90">
        <f t="shared" si="60"/>
        <v>13110000000</v>
      </c>
      <c r="M1022" s="2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4">
        <v>0</v>
      </c>
      <c r="I1023" s="2">
        <v>206000000</v>
      </c>
      <c r="J1023" t="s">
        <v>35</v>
      </c>
      <c r="K1023" s="9" t="s">
        <v>123</v>
      </c>
      <c r="L1023" s="90">
        <f t="shared" si="60"/>
        <v>12597000000</v>
      </c>
      <c r="M1023" s="2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4">
        <v>0</v>
      </c>
      <c r="I1024" s="2">
        <v>181000000</v>
      </c>
      <c r="J1024" t="s">
        <v>35</v>
      </c>
      <c r="K1024" s="9" t="s">
        <v>123</v>
      </c>
      <c r="L1024" s="90">
        <f t="shared" si="60"/>
        <v>11512000000</v>
      </c>
      <c r="M1024" s="2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4">
        <v>0</v>
      </c>
      <c r="I1025" s="2">
        <v>17755000000</v>
      </c>
      <c r="J1025" t="s">
        <v>46</v>
      </c>
      <c r="K1025" s="9" t="s">
        <v>47</v>
      </c>
      <c r="L1025" s="90">
        <f t="shared" si="60"/>
        <v>30163000000</v>
      </c>
      <c r="M1025" s="2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4">
        <v>0</v>
      </c>
      <c r="I1026" s="2">
        <v>16602000000</v>
      </c>
      <c r="J1026" t="s">
        <v>46</v>
      </c>
      <c r="K1026" s="9" t="s">
        <v>47</v>
      </c>
      <c r="L1026" s="90">
        <f t="shared" ref="L1026:L1089" si="64">E1026-F1026</f>
        <v>30092000000</v>
      </c>
      <c r="M1026" s="2">
        <f t="shared" ref="M1026:M1089" si="65">L1026-G1026-H1026-I1026</f>
        <v>4052000000</v>
      </c>
      <c r="N1026">
        <f t="shared" ref="N1026:N1089" si="66">1-(F1026/E1026)</f>
        <v>0.44123814132172023</v>
      </c>
      <c r="O1026">
        <f t="shared" ref="O1026:O1089" si="67">M1026/E1026</f>
        <v>5.9414360914382909E-2</v>
      </c>
    </row>
    <row r="1027" spans="1:15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4">
        <v>0</v>
      </c>
      <c r="I1027" s="2">
        <v>17091000000</v>
      </c>
      <c r="J1027" t="s">
        <v>46</v>
      </c>
      <c r="K1027" s="9" t="s">
        <v>47</v>
      </c>
      <c r="L1027" s="90">
        <f t="shared" si="64"/>
        <v>34214000000</v>
      </c>
      <c r="M1027" s="2">
        <f t="shared" si="65"/>
        <v>8804000000</v>
      </c>
      <c r="N1027">
        <f t="shared" si="66"/>
        <v>0.46666484805499486</v>
      </c>
      <c r="O1027">
        <f t="shared" si="67"/>
        <v>0.12008292869223634</v>
      </c>
    </row>
    <row r="1028" spans="1:15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4">
        <v>0</v>
      </c>
      <c r="I1028" s="2">
        <v>16769000000</v>
      </c>
      <c r="J1028" t="s">
        <v>46</v>
      </c>
      <c r="K1028" s="9" t="s">
        <v>47</v>
      </c>
      <c r="L1028" s="90">
        <f t="shared" si="64"/>
        <v>31237000000</v>
      </c>
      <c r="M1028" s="2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4">
        <v>0</v>
      </c>
      <c r="I1029" s="4">
        <v>0</v>
      </c>
      <c r="J1029" t="s">
        <v>18</v>
      </c>
      <c r="K1029" s="9" t="s">
        <v>382</v>
      </c>
      <c r="L1029" s="90">
        <f t="shared" si="64"/>
        <v>1490058000</v>
      </c>
      <c r="M1029" s="2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4">
        <v>0</v>
      </c>
      <c r="I1030" s="4">
        <v>0</v>
      </c>
      <c r="J1030" t="s">
        <v>18</v>
      </c>
      <c r="K1030" s="9" t="s">
        <v>382</v>
      </c>
      <c r="L1030" s="90">
        <f t="shared" si="64"/>
        <v>1920809000</v>
      </c>
      <c r="M1030" s="2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4">
        <v>0</v>
      </c>
      <c r="I1031" s="4">
        <v>0</v>
      </c>
      <c r="J1031" t="s">
        <v>18</v>
      </c>
      <c r="K1031" s="9" t="s">
        <v>382</v>
      </c>
      <c r="L1031" s="90">
        <f t="shared" si="64"/>
        <v>2154192000</v>
      </c>
      <c r="M1031" s="2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4">
        <v>0</v>
      </c>
      <c r="I1032" s="4">
        <v>0</v>
      </c>
      <c r="J1032" t="s">
        <v>18</v>
      </c>
      <c r="K1032" s="9" t="s">
        <v>382</v>
      </c>
      <c r="L1032" s="90">
        <f t="shared" si="64"/>
        <v>2410686000</v>
      </c>
      <c r="M1032" s="2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4">
        <v>0</v>
      </c>
      <c r="J1033" t="s">
        <v>35</v>
      </c>
      <c r="K1033" s="9" t="s">
        <v>123</v>
      </c>
      <c r="L1033" s="90">
        <f t="shared" si="64"/>
        <v>2397500000</v>
      </c>
      <c r="M1033" s="2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4">
        <v>0</v>
      </c>
      <c r="J1034" t="s">
        <v>35</v>
      </c>
      <c r="K1034" s="9" t="s">
        <v>123</v>
      </c>
      <c r="L1034" s="90">
        <f t="shared" si="64"/>
        <v>2672200000</v>
      </c>
      <c r="M1034" s="2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4">
        <v>0</v>
      </c>
      <c r="J1035" t="s">
        <v>35</v>
      </c>
      <c r="K1035" s="9" t="s">
        <v>123</v>
      </c>
      <c r="L1035" s="90">
        <f t="shared" si="64"/>
        <v>2708700000</v>
      </c>
      <c r="M1035" s="2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4">
        <v>0</v>
      </c>
      <c r="J1036" t="s">
        <v>35</v>
      </c>
      <c r="K1036" s="9" t="s">
        <v>123</v>
      </c>
      <c r="L1036" s="90">
        <f t="shared" si="64"/>
        <v>2616000000</v>
      </c>
      <c r="M1036" s="2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4">
        <v>0</v>
      </c>
      <c r="I1037" s="4">
        <v>0</v>
      </c>
      <c r="J1037" t="s">
        <v>35</v>
      </c>
      <c r="K1037" s="9" t="s">
        <v>123</v>
      </c>
      <c r="L1037" s="90">
        <f t="shared" si="64"/>
        <v>1665800000</v>
      </c>
      <c r="M1037" s="2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4">
        <v>0</v>
      </c>
      <c r="I1038" s="4">
        <v>0</v>
      </c>
      <c r="J1038" t="s">
        <v>35</v>
      </c>
      <c r="K1038" s="9" t="s">
        <v>123</v>
      </c>
      <c r="L1038" s="90">
        <f t="shared" si="64"/>
        <v>1730200000</v>
      </c>
      <c r="M1038" s="2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4">
        <v>0</v>
      </c>
      <c r="I1039" s="4">
        <v>0</v>
      </c>
      <c r="J1039" t="s">
        <v>35</v>
      </c>
      <c r="K1039" s="9" t="s">
        <v>123</v>
      </c>
      <c r="L1039" s="90">
        <f t="shared" si="64"/>
        <v>1737300000</v>
      </c>
      <c r="M1039" s="2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4">
        <v>0</v>
      </c>
      <c r="I1040" s="4">
        <v>0</v>
      </c>
      <c r="J1040" t="s">
        <v>35</v>
      </c>
      <c r="K1040" s="9" t="s">
        <v>123</v>
      </c>
      <c r="L1040" s="90">
        <f t="shared" si="64"/>
        <v>1831700000</v>
      </c>
      <c r="M1040" s="2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4">
        <v>0</v>
      </c>
      <c r="I1041" s="4">
        <v>0</v>
      </c>
      <c r="J1041" t="s">
        <v>58</v>
      </c>
      <c r="K1041" s="9" t="s">
        <v>386</v>
      </c>
      <c r="L1041" s="90">
        <f t="shared" si="64"/>
        <v>327134000</v>
      </c>
      <c r="M1041" s="2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4">
        <v>0</v>
      </c>
      <c r="I1042" s="4">
        <v>0</v>
      </c>
      <c r="J1042" t="s">
        <v>58</v>
      </c>
      <c r="K1042" s="9" t="s">
        <v>386</v>
      </c>
      <c r="L1042" s="90">
        <f t="shared" si="64"/>
        <v>363957000</v>
      </c>
      <c r="M1042" s="2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4">
        <v>0</v>
      </c>
      <c r="I1043" s="4">
        <v>0</v>
      </c>
      <c r="J1043" t="s">
        <v>58</v>
      </c>
      <c r="K1043" s="9" t="s">
        <v>386</v>
      </c>
      <c r="L1043" s="90">
        <f t="shared" si="64"/>
        <v>522360000</v>
      </c>
      <c r="M1043" s="2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4">
        <v>0</v>
      </c>
      <c r="I1044" s="4">
        <v>0</v>
      </c>
      <c r="J1044" t="s">
        <v>58</v>
      </c>
      <c r="K1044" s="9" t="s">
        <v>386</v>
      </c>
      <c r="L1044" s="90">
        <f t="shared" si="64"/>
        <v>721767000</v>
      </c>
      <c r="M1044" s="2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4">
        <v>0</v>
      </c>
      <c r="G1045" s="2">
        <v>7134000000</v>
      </c>
      <c r="H1045" s="4">
        <v>0</v>
      </c>
      <c r="I1045" s="2">
        <v>2961000000</v>
      </c>
      <c r="J1045" t="s">
        <v>46</v>
      </c>
      <c r="K1045" s="9" t="s">
        <v>388</v>
      </c>
      <c r="L1045" s="90">
        <f t="shared" si="64"/>
        <v>11924000000</v>
      </c>
      <c r="M1045" s="2">
        <f t="shared" si="65"/>
        <v>1829000000</v>
      </c>
      <c r="N1045">
        <f t="shared" si="66"/>
        <v>1</v>
      </c>
      <c r="O1045">
        <f t="shared" si="67"/>
        <v>0.15338812479033881</v>
      </c>
    </row>
    <row r="1046" spans="1:15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4">
        <v>0</v>
      </c>
      <c r="G1046" s="2">
        <v>7226000000</v>
      </c>
      <c r="H1046" s="4">
        <v>0</v>
      </c>
      <c r="I1046" s="2">
        <v>2958000000</v>
      </c>
      <c r="J1046" t="s">
        <v>46</v>
      </c>
      <c r="K1046" s="9" t="s">
        <v>388</v>
      </c>
      <c r="L1046" s="90">
        <f t="shared" si="64"/>
        <v>12261000000</v>
      </c>
      <c r="M1046" s="2">
        <f t="shared" si="65"/>
        <v>2077000000</v>
      </c>
      <c r="N1046">
        <f t="shared" si="66"/>
        <v>1</v>
      </c>
      <c r="O1046">
        <f t="shared" si="67"/>
        <v>0.16939890710382513</v>
      </c>
    </row>
    <row r="1047" spans="1:15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4">
        <v>0</v>
      </c>
      <c r="G1047" s="2">
        <v>7515000000</v>
      </c>
      <c r="H1047" s="4">
        <v>0</v>
      </c>
      <c r="I1047" s="2">
        <v>3135000000</v>
      </c>
      <c r="J1047" t="s">
        <v>46</v>
      </c>
      <c r="K1047" s="9" t="s">
        <v>388</v>
      </c>
      <c r="L1047" s="90">
        <f t="shared" si="64"/>
        <v>12951000000</v>
      </c>
      <c r="M1047" s="2">
        <f t="shared" si="65"/>
        <v>2301000000</v>
      </c>
      <c r="N1047">
        <f t="shared" si="66"/>
        <v>1</v>
      </c>
      <c r="O1047">
        <f t="shared" si="67"/>
        <v>0.17766967801714154</v>
      </c>
    </row>
    <row r="1048" spans="1:15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4">
        <v>0</v>
      </c>
      <c r="G1048" s="2">
        <v>7334000000</v>
      </c>
      <c r="H1048" s="4">
        <v>0</v>
      </c>
      <c r="I1048" s="2">
        <v>3140000000</v>
      </c>
      <c r="J1048" t="s">
        <v>46</v>
      </c>
      <c r="K1048" s="9" t="s">
        <v>388</v>
      </c>
      <c r="L1048" s="90">
        <f t="shared" si="64"/>
        <v>12893000000</v>
      </c>
      <c r="M1048" s="2">
        <f t="shared" si="65"/>
        <v>2419000000</v>
      </c>
      <c r="N1048">
        <f t="shared" si="66"/>
        <v>1</v>
      </c>
      <c r="O1048">
        <f t="shared" si="67"/>
        <v>0.18762118979291087</v>
      </c>
    </row>
    <row r="1049" spans="1:15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4">
        <v>0</v>
      </c>
      <c r="J1049" t="s">
        <v>12</v>
      </c>
      <c r="K1049" s="9" t="s">
        <v>163</v>
      </c>
      <c r="L1049" s="90">
        <f t="shared" si="64"/>
        <v>14765000000</v>
      </c>
      <c r="M1049" s="2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4">
        <v>0</v>
      </c>
      <c r="J1050" t="s">
        <v>12</v>
      </c>
      <c r="K1050" s="9" t="s">
        <v>163</v>
      </c>
      <c r="L1050" s="90">
        <f t="shared" si="64"/>
        <v>15374000000</v>
      </c>
      <c r="M1050" s="2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4">
        <v>0</v>
      </c>
      <c r="J1051" t="s">
        <v>12</v>
      </c>
      <c r="K1051" s="9" t="s">
        <v>163</v>
      </c>
      <c r="L1051" s="90">
        <f t="shared" si="64"/>
        <v>14891000000</v>
      </c>
      <c r="M1051" s="2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4">
        <v>0</v>
      </c>
      <c r="J1052" t="s">
        <v>12</v>
      </c>
      <c r="K1052" s="9" t="s">
        <v>163</v>
      </c>
      <c r="L1052" s="90">
        <f t="shared" si="64"/>
        <v>15069000000</v>
      </c>
      <c r="M1052" s="2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4">
        <v>0</v>
      </c>
      <c r="H1053" s="4">
        <v>0</v>
      </c>
      <c r="I1053" s="4">
        <v>0</v>
      </c>
      <c r="J1053" t="s">
        <v>35</v>
      </c>
      <c r="K1053" s="9" t="s">
        <v>213</v>
      </c>
      <c r="L1053" s="90">
        <f t="shared" si="64"/>
        <v>1065656000</v>
      </c>
      <c r="M1053" s="2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4">
        <v>0</v>
      </c>
      <c r="H1054" s="4">
        <v>0</v>
      </c>
      <c r="I1054" s="4">
        <v>0</v>
      </c>
      <c r="J1054" t="s">
        <v>35</v>
      </c>
      <c r="K1054" s="9" t="s">
        <v>213</v>
      </c>
      <c r="L1054" s="90">
        <f t="shared" si="64"/>
        <v>1172931000</v>
      </c>
      <c r="M1054" s="2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4">
        <v>0</v>
      </c>
      <c r="H1055" s="4">
        <v>0</v>
      </c>
      <c r="I1055" s="4">
        <v>0</v>
      </c>
      <c r="J1055" t="s">
        <v>35</v>
      </c>
      <c r="K1055" s="9" t="s">
        <v>213</v>
      </c>
      <c r="L1055" s="90">
        <f t="shared" si="64"/>
        <v>1339810000</v>
      </c>
      <c r="M1055" s="2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4">
        <v>0</v>
      </c>
      <c r="H1056" s="4">
        <v>0</v>
      </c>
      <c r="I1056" s="4">
        <v>0</v>
      </c>
      <c r="J1056" t="s">
        <v>35</v>
      </c>
      <c r="K1056" s="9" t="s">
        <v>213</v>
      </c>
      <c r="L1056" s="90">
        <f t="shared" si="64"/>
        <v>1632301000</v>
      </c>
      <c r="M1056" s="2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4">
        <v>0</v>
      </c>
      <c r="I1057" s="4">
        <v>0</v>
      </c>
      <c r="J1057" t="s">
        <v>35</v>
      </c>
      <c r="K1057" s="9" t="s">
        <v>392</v>
      </c>
      <c r="L1057" s="90">
        <f t="shared" si="64"/>
        <v>9563000000</v>
      </c>
      <c r="M1057" s="2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4">
        <v>0</v>
      </c>
      <c r="I1058" s="4">
        <v>0</v>
      </c>
      <c r="J1058" t="s">
        <v>35</v>
      </c>
      <c r="K1058" s="9" t="s">
        <v>392</v>
      </c>
      <c r="L1058" s="90">
        <f t="shared" si="64"/>
        <v>10457000000</v>
      </c>
      <c r="M1058" s="2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4">
        <v>0</v>
      </c>
      <c r="I1059" s="4">
        <v>0</v>
      </c>
      <c r="J1059" t="s">
        <v>35</v>
      </c>
      <c r="K1059" s="9" t="s">
        <v>392</v>
      </c>
      <c r="L1059" s="90">
        <f t="shared" si="64"/>
        <v>10160000000</v>
      </c>
      <c r="M1059" s="2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4">
        <v>0</v>
      </c>
      <c r="I1060" s="4">
        <v>0</v>
      </c>
      <c r="J1060" t="s">
        <v>35</v>
      </c>
      <c r="K1060" s="9" t="s">
        <v>392</v>
      </c>
      <c r="L1060" s="90">
        <f t="shared" si="64"/>
        <v>11114000000</v>
      </c>
      <c r="M1060" s="2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4">
        <v>0</v>
      </c>
      <c r="J1061" t="s">
        <v>58</v>
      </c>
      <c r="K1061" s="9" t="s">
        <v>137</v>
      </c>
      <c r="L1061" s="90">
        <f t="shared" si="64"/>
        <v>7653000000</v>
      </c>
      <c r="M1061" s="2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4">
        <v>0</v>
      </c>
      <c r="J1062" t="s">
        <v>58</v>
      </c>
      <c r="K1062" s="9" t="s">
        <v>137</v>
      </c>
      <c r="L1062" s="90">
        <f t="shared" si="64"/>
        <v>8574000000</v>
      </c>
      <c r="M1062" s="2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4">
        <v>0</v>
      </c>
      <c r="J1063" t="s">
        <v>58</v>
      </c>
      <c r="K1063" s="9" t="s">
        <v>137</v>
      </c>
      <c r="L1063" s="90">
        <f t="shared" si="64"/>
        <v>8182000000</v>
      </c>
      <c r="M1063" s="2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4">
        <v>0</v>
      </c>
      <c r="J1064" t="s">
        <v>58</v>
      </c>
      <c r="K1064" s="9" t="s">
        <v>137</v>
      </c>
      <c r="L1064" s="90">
        <f t="shared" si="64"/>
        <v>7017000000</v>
      </c>
      <c r="M1064" s="2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4">
        <v>0</v>
      </c>
      <c r="I1065" s="4">
        <v>0</v>
      </c>
      <c r="J1065" t="s">
        <v>58</v>
      </c>
      <c r="K1065" s="9" t="s">
        <v>137</v>
      </c>
      <c r="L1065" s="90">
        <f t="shared" si="64"/>
        <v>2760200000</v>
      </c>
      <c r="M1065" s="2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4">
        <v>0</v>
      </c>
      <c r="I1066" s="4">
        <v>0</v>
      </c>
      <c r="J1066" t="s">
        <v>58</v>
      </c>
      <c r="K1066" s="9" t="s">
        <v>137</v>
      </c>
      <c r="L1066" s="90">
        <f t="shared" si="64"/>
        <v>1926600000</v>
      </c>
      <c r="M1066" s="2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4">
        <v>0</v>
      </c>
      <c r="I1067" s="4">
        <v>0</v>
      </c>
      <c r="J1067" t="s">
        <v>58</v>
      </c>
      <c r="K1067" s="9" t="s">
        <v>137</v>
      </c>
      <c r="L1067" s="90">
        <f t="shared" si="64"/>
        <v>1717900000</v>
      </c>
      <c r="M1067" s="2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4">
        <v>0</v>
      </c>
      <c r="I1068" s="4">
        <v>0</v>
      </c>
      <c r="J1068" t="s">
        <v>58</v>
      </c>
      <c r="K1068" s="9" t="s">
        <v>137</v>
      </c>
      <c r="L1068" s="90">
        <f t="shared" si="64"/>
        <v>810000000</v>
      </c>
      <c r="M1068" s="2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4">
        <v>0</v>
      </c>
      <c r="I1069" s="2">
        <v>995000000</v>
      </c>
      <c r="J1069" t="s">
        <v>82</v>
      </c>
      <c r="K1069" s="9" t="s">
        <v>340</v>
      </c>
      <c r="L1069" s="90">
        <f t="shared" si="64"/>
        <v>13295000000</v>
      </c>
      <c r="M1069" s="2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4">
        <v>0</v>
      </c>
      <c r="I1070" s="2">
        <v>1220000000</v>
      </c>
      <c r="J1070" t="s">
        <v>82</v>
      </c>
      <c r="K1070" s="9" t="s">
        <v>340</v>
      </c>
      <c r="L1070" s="90">
        <f t="shared" si="64"/>
        <v>12402000000</v>
      </c>
      <c r="M1070" s="2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4">
        <v>0</v>
      </c>
      <c r="I1071" s="2">
        <v>1326000000</v>
      </c>
      <c r="J1071" t="s">
        <v>82</v>
      </c>
      <c r="K1071" s="9" t="s">
        <v>340</v>
      </c>
      <c r="L1071" s="90">
        <f t="shared" si="64"/>
        <v>13542000000</v>
      </c>
      <c r="M1071" s="2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4">
        <v>0</v>
      </c>
      <c r="I1072" s="2">
        <v>1646000000</v>
      </c>
      <c r="J1072" t="s">
        <v>82</v>
      </c>
      <c r="K1072" s="9" t="s">
        <v>340</v>
      </c>
      <c r="L1072" s="90">
        <f t="shared" si="64"/>
        <v>16160000000</v>
      </c>
      <c r="M1072" s="2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4">
        <v>0</v>
      </c>
      <c r="J1073" t="s">
        <v>24</v>
      </c>
      <c r="K1073" s="9" t="s">
        <v>25</v>
      </c>
      <c r="L1073" s="90">
        <f t="shared" si="64"/>
        <v>30821000000</v>
      </c>
      <c r="M1073" s="2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4">
        <v>0</v>
      </c>
      <c r="J1074" t="s">
        <v>24</v>
      </c>
      <c r="K1074" s="9" t="s">
        <v>25</v>
      </c>
      <c r="L1074" s="90">
        <f t="shared" si="64"/>
        <v>27079000000</v>
      </c>
      <c r="M1074" s="2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4">
        <v>0</v>
      </c>
      <c r="J1075" t="s">
        <v>24</v>
      </c>
      <c r="K1075" s="9" t="s">
        <v>25</v>
      </c>
      <c r="L1075" s="90">
        <f t="shared" si="64"/>
        <v>25469000000</v>
      </c>
      <c r="M1075" s="2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4">
        <v>0</v>
      </c>
      <c r="J1076" t="s">
        <v>24</v>
      </c>
      <c r="K1076" s="9" t="s">
        <v>25</v>
      </c>
      <c r="L1076" s="90">
        <f t="shared" si="64"/>
        <v>24564000000</v>
      </c>
      <c r="M1076" s="2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4">
        <v>0</v>
      </c>
      <c r="I1077" s="2">
        <v>2008000000</v>
      </c>
      <c r="J1077" t="s">
        <v>82</v>
      </c>
      <c r="K1077" s="9" t="s">
        <v>83</v>
      </c>
      <c r="L1077" s="90">
        <f t="shared" si="64"/>
        <v>9887000000</v>
      </c>
      <c r="M1077" s="2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4">
        <v>0</v>
      </c>
      <c r="I1078" s="2">
        <v>2500000000</v>
      </c>
      <c r="J1078" t="s">
        <v>82</v>
      </c>
      <c r="K1078" s="9" t="s">
        <v>83</v>
      </c>
      <c r="L1078" s="90">
        <f t="shared" si="64"/>
        <v>9169000000</v>
      </c>
      <c r="M1078" s="2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4">
        <v>0</v>
      </c>
      <c r="I1079" s="2">
        <v>2861000000</v>
      </c>
      <c r="J1079" t="s">
        <v>82</v>
      </c>
      <c r="K1079" s="9" t="s">
        <v>83</v>
      </c>
      <c r="L1079" s="90">
        <f t="shared" si="64"/>
        <v>8600000000</v>
      </c>
      <c r="M1079" s="2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4">
        <v>0</v>
      </c>
      <c r="I1080" s="2">
        <v>2957000000</v>
      </c>
      <c r="J1080" t="s">
        <v>82</v>
      </c>
      <c r="K1080" s="9" t="s">
        <v>83</v>
      </c>
      <c r="L1080" s="90">
        <f t="shared" si="64"/>
        <v>3828000000</v>
      </c>
      <c r="M1080" s="2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4">
        <v>0</v>
      </c>
      <c r="J1081" t="s">
        <v>21</v>
      </c>
      <c r="K1081" s="9" t="s">
        <v>399</v>
      </c>
      <c r="L1081" s="90">
        <f t="shared" si="64"/>
        <v>57464000000</v>
      </c>
      <c r="M1081" s="2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4">
        <v>0</v>
      </c>
      <c r="J1082" t="s">
        <v>21</v>
      </c>
      <c r="K1082" s="9" t="s">
        <v>399</v>
      </c>
      <c r="L1082" s="90">
        <f t="shared" si="64"/>
        <v>59755000000</v>
      </c>
      <c r="M1082" s="2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4">
        <v>0</v>
      </c>
      <c r="J1083" t="s">
        <v>21</v>
      </c>
      <c r="K1083" s="9" t="s">
        <v>399</v>
      </c>
      <c r="L1083" s="90">
        <f t="shared" si="64"/>
        <v>60542000000</v>
      </c>
      <c r="M1083" s="2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4">
        <v>0</v>
      </c>
      <c r="J1084" t="s">
        <v>21</v>
      </c>
      <c r="K1084" s="9" t="s">
        <v>399</v>
      </c>
      <c r="L1084" s="90">
        <f t="shared" si="64"/>
        <v>52540000000</v>
      </c>
      <c r="M1084" s="2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4">
        <v>0</v>
      </c>
      <c r="I1085" s="2">
        <v>264631000</v>
      </c>
      <c r="J1085" t="s">
        <v>46</v>
      </c>
      <c r="K1085" s="9" t="s">
        <v>104</v>
      </c>
      <c r="L1085" s="90">
        <f t="shared" si="64"/>
        <v>4492369000</v>
      </c>
      <c r="M1085" s="2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4">
        <v>0</v>
      </c>
      <c r="I1086" s="2">
        <v>231912000</v>
      </c>
      <c r="J1086" t="s">
        <v>46</v>
      </c>
      <c r="K1086" s="9" t="s">
        <v>104</v>
      </c>
      <c r="L1086" s="90">
        <f t="shared" si="64"/>
        <v>4738847000</v>
      </c>
      <c r="M1086" s="2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4">
        <v>0</v>
      </c>
      <c r="I1087" s="2">
        <v>157824000</v>
      </c>
      <c r="J1087" t="s">
        <v>46</v>
      </c>
      <c r="K1087" s="9" t="s">
        <v>104</v>
      </c>
      <c r="L1087" s="90">
        <f t="shared" si="64"/>
        <v>4673067000</v>
      </c>
      <c r="M1087" s="2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4">
        <v>0</v>
      </c>
      <c r="I1088" s="2">
        <v>196424000</v>
      </c>
      <c r="J1088" t="s">
        <v>46</v>
      </c>
      <c r="K1088" s="9" t="s">
        <v>104</v>
      </c>
      <c r="L1088" s="90">
        <f t="shared" si="64"/>
        <v>4922067000</v>
      </c>
      <c r="M1088" s="2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s="9" t="s">
        <v>317</v>
      </c>
      <c r="L1089" s="90">
        <f t="shared" si="64"/>
        <v>1281931000</v>
      </c>
      <c r="M1089" s="2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s="9" t="s">
        <v>317</v>
      </c>
      <c r="L1090" s="90">
        <f t="shared" ref="L1090:L1153" si="68">E1090-F1090</f>
        <v>1358750000</v>
      </c>
      <c r="M1090" s="2">
        <f t="shared" ref="M1090:M1153" si="69">L1090-G1090-H1090-I1090</f>
        <v>477686000</v>
      </c>
      <c r="N1090">
        <f t="shared" ref="N1090:N1153" si="70">1-(F1090/E1090)</f>
        <v>0.54656447771364491</v>
      </c>
      <c r="O1090">
        <f t="shared" ref="O1090:O1153" si="71">M1090/E1090</f>
        <v>0.19215175646816571</v>
      </c>
    </row>
    <row r="1091" spans="1:15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s="9" t="s">
        <v>317</v>
      </c>
      <c r="L1091" s="90">
        <f t="shared" si="68"/>
        <v>1351993000</v>
      </c>
      <c r="M1091" s="2">
        <f t="shared" si="69"/>
        <v>501156000</v>
      </c>
      <c r="N1091">
        <f t="shared" si="70"/>
        <v>0.56440113264872904</v>
      </c>
      <c r="O1091">
        <f t="shared" si="71"/>
        <v>0.20921189239419616</v>
      </c>
    </row>
    <row r="1092" spans="1:15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s="9" t="s">
        <v>317</v>
      </c>
      <c r="L1092" s="90">
        <f t="shared" si="68"/>
        <v>1435587000</v>
      </c>
      <c r="M1092" s="2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4">
        <v>0</v>
      </c>
      <c r="J1093" t="s">
        <v>21</v>
      </c>
      <c r="K1093" s="9" t="s">
        <v>33</v>
      </c>
      <c r="L1093" s="90">
        <f t="shared" si="68"/>
        <v>1847000000</v>
      </c>
      <c r="M1093" s="2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4">
        <v>0</v>
      </c>
      <c r="J1094" t="s">
        <v>21</v>
      </c>
      <c r="K1094" s="9" t="s">
        <v>33</v>
      </c>
      <c r="L1094" s="90">
        <f t="shared" si="68"/>
        <v>5437000000</v>
      </c>
      <c r="M1094" s="2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4">
        <v>0</v>
      </c>
      <c r="J1095" t="s">
        <v>21</v>
      </c>
      <c r="K1095" s="9" t="s">
        <v>33</v>
      </c>
      <c r="L1095" s="90">
        <f t="shared" si="68"/>
        <v>5215000000</v>
      </c>
      <c r="M1095" s="2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4">
        <v>0</v>
      </c>
      <c r="J1096" t="s">
        <v>21</v>
      </c>
      <c r="K1096" s="9" t="s">
        <v>33</v>
      </c>
      <c r="L1096" s="90">
        <f t="shared" si="68"/>
        <v>2505000000</v>
      </c>
      <c r="M1096" s="2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4">
        <v>0</v>
      </c>
      <c r="I1097" s="2">
        <v>1291456000</v>
      </c>
      <c r="J1097" t="s">
        <v>82</v>
      </c>
      <c r="K1097" s="9" t="s">
        <v>143</v>
      </c>
      <c r="L1097" s="90">
        <f t="shared" si="68"/>
        <v>3529427000</v>
      </c>
      <c r="M1097" s="2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4">
        <v>0</v>
      </c>
      <c r="I1098" s="2">
        <v>1602390000</v>
      </c>
      <c r="J1098" t="s">
        <v>82</v>
      </c>
      <c r="K1098" s="9" t="s">
        <v>143</v>
      </c>
      <c r="L1098" s="90">
        <f t="shared" si="68"/>
        <v>4059874000</v>
      </c>
      <c r="M1098" s="2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4">
        <v>0</v>
      </c>
      <c r="I1099" s="2">
        <v>1957025000</v>
      </c>
      <c r="J1099" t="s">
        <v>82</v>
      </c>
      <c r="K1099" s="9" t="s">
        <v>143</v>
      </c>
      <c r="L1099" s="90">
        <f t="shared" si="68"/>
        <v>4199045000</v>
      </c>
      <c r="M1099" s="2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4">
        <v>0</v>
      </c>
      <c r="I1100" s="2">
        <v>1668489000</v>
      </c>
      <c r="J1100" t="s">
        <v>82</v>
      </c>
      <c r="K1100" s="9" t="s">
        <v>143</v>
      </c>
      <c r="L1100" s="90">
        <f t="shared" si="68"/>
        <v>1954810000</v>
      </c>
      <c r="M1100" s="2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4">
        <v>0</v>
      </c>
      <c r="J1101" t="s">
        <v>24</v>
      </c>
      <c r="K1101" s="9" t="s">
        <v>25</v>
      </c>
      <c r="L1101" s="90">
        <f t="shared" si="68"/>
        <v>3528000000</v>
      </c>
      <c r="M1101" s="2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4">
        <v>0</v>
      </c>
      <c r="J1102" t="s">
        <v>24</v>
      </c>
      <c r="K1102" s="9" t="s">
        <v>25</v>
      </c>
      <c r="L1102" s="90">
        <f t="shared" si="68"/>
        <v>4216100000</v>
      </c>
      <c r="M1102" s="2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4">
        <v>0</v>
      </c>
      <c r="I1103" s="2">
        <v>1568000000</v>
      </c>
      <c r="J1103" t="s">
        <v>82</v>
      </c>
      <c r="K1103" s="9" t="s">
        <v>83</v>
      </c>
      <c r="L1103" s="90">
        <f t="shared" si="68"/>
        <v>4171000000</v>
      </c>
      <c r="M1103" s="2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4">
        <v>0</v>
      </c>
      <c r="I1104" s="2">
        <v>1759000000</v>
      </c>
      <c r="J1104" t="s">
        <v>82</v>
      </c>
      <c r="K1104" s="9" t="s">
        <v>83</v>
      </c>
      <c r="L1104" s="90">
        <f t="shared" si="68"/>
        <v>4170000000</v>
      </c>
      <c r="M1104" s="2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4">
        <v>0</v>
      </c>
      <c r="I1105" s="2">
        <v>2131000000</v>
      </c>
      <c r="J1105" t="s">
        <v>82</v>
      </c>
      <c r="K1105" s="9" t="s">
        <v>83</v>
      </c>
      <c r="L1105" s="90">
        <f t="shared" si="68"/>
        <v>2204000000</v>
      </c>
      <c r="M1105" s="2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4">
        <v>0</v>
      </c>
      <c r="I1106" s="2">
        <v>2454000000</v>
      </c>
      <c r="J1106" t="s">
        <v>82</v>
      </c>
      <c r="K1106" s="9" t="s">
        <v>83</v>
      </c>
      <c r="L1106" s="90">
        <f t="shared" si="68"/>
        <v>2408000000</v>
      </c>
      <c r="M1106" s="2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4">
        <v>0</v>
      </c>
      <c r="I1107" s="2">
        <v>104000000</v>
      </c>
      <c r="J1107" t="s">
        <v>46</v>
      </c>
      <c r="K1107" s="9" t="s">
        <v>378</v>
      </c>
      <c r="L1107" s="90">
        <f t="shared" si="68"/>
        <v>1577000000</v>
      </c>
      <c r="M1107" s="2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4">
        <v>0</v>
      </c>
      <c r="I1108" s="2">
        <v>122000000</v>
      </c>
      <c r="J1108" t="s">
        <v>46</v>
      </c>
      <c r="K1108" s="9" t="s">
        <v>378</v>
      </c>
      <c r="L1108" s="90">
        <f t="shared" si="68"/>
        <v>1784000000</v>
      </c>
      <c r="M1108" s="2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4">
        <v>0</v>
      </c>
      <c r="I1109" s="2">
        <v>137000000</v>
      </c>
      <c r="J1109" t="s">
        <v>46</v>
      </c>
      <c r="K1109" s="9" t="s">
        <v>378</v>
      </c>
      <c r="L1109" s="90">
        <f t="shared" si="68"/>
        <v>1950000000</v>
      </c>
      <c r="M1109" s="2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4">
        <v>0</v>
      </c>
      <c r="I1110" s="2">
        <v>138000000</v>
      </c>
      <c r="J1110" t="s">
        <v>46</v>
      </c>
      <c r="K1110" s="9" t="s">
        <v>378</v>
      </c>
      <c r="L1110" s="90">
        <f t="shared" si="68"/>
        <v>1979000000</v>
      </c>
      <c r="M1110" s="2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4">
        <v>0</v>
      </c>
      <c r="I1111" s="2">
        <v>1518000000</v>
      </c>
      <c r="J1111" t="s">
        <v>41</v>
      </c>
      <c r="K1111" s="9" t="s">
        <v>42</v>
      </c>
      <c r="L1111" s="90">
        <f t="shared" si="68"/>
        <v>5980000000</v>
      </c>
      <c r="M1111" s="2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4">
        <v>0</v>
      </c>
      <c r="I1112" s="2">
        <v>2163000000</v>
      </c>
      <c r="J1112" t="s">
        <v>41</v>
      </c>
      <c r="K1112" s="9" t="s">
        <v>42</v>
      </c>
      <c r="L1112" s="90">
        <f t="shared" si="68"/>
        <v>6984000000</v>
      </c>
      <c r="M1112" s="2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4">
        <v>0</v>
      </c>
      <c r="I1113" s="2">
        <v>2551000000</v>
      </c>
      <c r="J1113" t="s">
        <v>41</v>
      </c>
      <c r="K1113" s="9" t="s">
        <v>42</v>
      </c>
      <c r="L1113" s="90">
        <f t="shared" si="68"/>
        <v>8270000000</v>
      </c>
      <c r="M1113" s="2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4">
        <v>0</v>
      </c>
      <c r="I1114" s="2">
        <v>2831000000</v>
      </c>
      <c r="J1114" t="s">
        <v>41</v>
      </c>
      <c r="K1114" s="9" t="s">
        <v>42</v>
      </c>
      <c r="L1114" s="90">
        <f t="shared" si="68"/>
        <v>8890000000</v>
      </c>
      <c r="M1114" s="2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s="9" t="s">
        <v>409</v>
      </c>
      <c r="L1115" s="90">
        <f t="shared" si="68"/>
        <v>5630000000</v>
      </c>
      <c r="M1115" s="2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s="9" t="s">
        <v>409</v>
      </c>
      <c r="L1116" s="90">
        <f t="shared" si="68"/>
        <v>3115000000</v>
      </c>
      <c r="M1116" s="2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s="9" t="s">
        <v>409</v>
      </c>
      <c r="L1117" s="90">
        <f t="shared" si="68"/>
        <v>2835000000</v>
      </c>
      <c r="M1117" s="2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s="9" t="s">
        <v>409</v>
      </c>
      <c r="L1118" s="90">
        <f t="shared" si="68"/>
        <v>3417000000</v>
      </c>
      <c r="M1118" s="2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4">
        <v>0</v>
      </c>
      <c r="J1119" t="s">
        <v>21</v>
      </c>
      <c r="K1119" s="9" t="s">
        <v>56</v>
      </c>
      <c r="L1119" s="90">
        <f t="shared" si="68"/>
        <v>1257359000</v>
      </c>
      <c r="M1119" s="2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4">
        <v>0</v>
      </c>
      <c r="J1120" t="s">
        <v>21</v>
      </c>
      <c r="K1120" s="9" t="s">
        <v>56</v>
      </c>
      <c r="L1120" s="90">
        <f t="shared" si="68"/>
        <v>1751896000</v>
      </c>
      <c r="M1120" s="2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4">
        <v>0</v>
      </c>
      <c r="J1121" t="s">
        <v>21</v>
      </c>
      <c r="K1121" s="9" t="s">
        <v>56</v>
      </c>
      <c r="L1121" s="90">
        <f t="shared" si="68"/>
        <v>2188035000</v>
      </c>
      <c r="M1121" s="2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4">
        <v>0</v>
      </c>
      <c r="J1122" t="s">
        <v>21</v>
      </c>
      <c r="K1122" s="9" t="s">
        <v>56</v>
      </c>
      <c r="L1122" s="90">
        <f t="shared" si="68"/>
        <v>2800768000</v>
      </c>
      <c r="M1122" s="2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4">
        <v>0</v>
      </c>
      <c r="I1123" s="2">
        <v>704000000</v>
      </c>
      <c r="J1123" t="s">
        <v>82</v>
      </c>
      <c r="K1123" s="9" t="s">
        <v>83</v>
      </c>
      <c r="L1123" s="90">
        <f t="shared" si="68"/>
        <v>1149000000</v>
      </c>
      <c r="M1123" s="2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4">
        <v>0</v>
      </c>
      <c r="I1124" s="2">
        <v>685000000</v>
      </c>
      <c r="J1124" t="s">
        <v>82</v>
      </c>
      <c r="K1124" s="9" t="s">
        <v>83</v>
      </c>
      <c r="L1124" s="90">
        <f t="shared" si="68"/>
        <v>1446000000</v>
      </c>
      <c r="M1124" s="2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4">
        <v>0</v>
      </c>
      <c r="I1125" s="2">
        <v>870000000</v>
      </c>
      <c r="J1125" t="s">
        <v>82</v>
      </c>
      <c r="K1125" s="9" t="s">
        <v>83</v>
      </c>
      <c r="L1125" s="90">
        <f t="shared" si="68"/>
        <v>1803000000</v>
      </c>
      <c r="M1125" s="2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4">
        <v>0</v>
      </c>
      <c r="I1126" s="2">
        <v>917000000</v>
      </c>
      <c r="J1126" t="s">
        <v>82</v>
      </c>
      <c r="K1126" s="9" t="s">
        <v>83</v>
      </c>
      <c r="L1126" s="90">
        <f t="shared" si="68"/>
        <v>1060000000</v>
      </c>
      <c r="M1126" s="2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4">
        <v>0</v>
      </c>
      <c r="I1127" s="4">
        <v>0</v>
      </c>
      <c r="J1127" t="s">
        <v>18</v>
      </c>
      <c r="K1127" s="9" t="s">
        <v>288</v>
      </c>
      <c r="L1127" s="90">
        <f t="shared" si="68"/>
        <v>11034000000</v>
      </c>
      <c r="M1127" s="2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4">
        <v>0</v>
      </c>
      <c r="I1128" s="4">
        <v>0</v>
      </c>
      <c r="J1128" t="s">
        <v>18</v>
      </c>
      <c r="K1128" s="9" t="s">
        <v>288</v>
      </c>
      <c r="L1128" s="90">
        <f t="shared" si="68"/>
        <v>12446000000</v>
      </c>
      <c r="M1128" s="2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4">
        <v>0</v>
      </c>
      <c r="I1129" s="4">
        <v>0</v>
      </c>
      <c r="J1129" t="s">
        <v>18</v>
      </c>
      <c r="K1129" s="9" t="s">
        <v>288</v>
      </c>
      <c r="L1129" s="90">
        <f t="shared" si="68"/>
        <v>14067000000</v>
      </c>
      <c r="M1129" s="2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4">
        <v>0</v>
      </c>
      <c r="I1130" s="4">
        <v>0</v>
      </c>
      <c r="J1130" t="s">
        <v>18</v>
      </c>
      <c r="K1130" s="9" t="s">
        <v>288</v>
      </c>
      <c r="L1130" s="90">
        <f t="shared" si="68"/>
        <v>14971000000</v>
      </c>
      <c r="M1130" s="2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4">
        <v>0</v>
      </c>
      <c r="I1131" s="2">
        <v>510000000</v>
      </c>
      <c r="J1131" t="s">
        <v>12</v>
      </c>
      <c r="K1131" s="9" t="s">
        <v>210</v>
      </c>
      <c r="L1131" s="90">
        <f t="shared" si="68"/>
        <v>3305000000</v>
      </c>
      <c r="M1131" s="2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4">
        <v>0</v>
      </c>
      <c r="I1132" s="2">
        <v>573000000</v>
      </c>
      <c r="J1132" t="s">
        <v>12</v>
      </c>
      <c r="K1132" s="9" t="s">
        <v>210</v>
      </c>
      <c r="L1132" s="90">
        <f t="shared" si="68"/>
        <v>3668000000</v>
      </c>
      <c r="M1132" s="2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4">
        <v>0</v>
      </c>
      <c r="I1133" s="2">
        <v>574000000</v>
      </c>
      <c r="J1133" t="s">
        <v>12</v>
      </c>
      <c r="K1133" s="9" t="s">
        <v>210</v>
      </c>
      <c r="L1133" s="90">
        <f t="shared" si="68"/>
        <v>3633000000</v>
      </c>
      <c r="M1133" s="2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4">
        <v>0</v>
      </c>
      <c r="I1134" s="2">
        <v>603000000</v>
      </c>
      <c r="J1134" t="s">
        <v>12</v>
      </c>
      <c r="K1134" s="9" t="s">
        <v>210</v>
      </c>
      <c r="L1134" s="90">
        <f t="shared" si="68"/>
        <v>3702000000</v>
      </c>
      <c r="M1134" s="2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4">
        <v>0</v>
      </c>
      <c r="I1135" s="4">
        <v>0</v>
      </c>
      <c r="J1135" t="s">
        <v>82</v>
      </c>
      <c r="K1135" s="9" t="s">
        <v>113</v>
      </c>
      <c r="L1135" s="90">
        <f t="shared" si="68"/>
        <v>5043000000</v>
      </c>
      <c r="M1135" s="2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4">
        <v>0</v>
      </c>
      <c r="I1136" s="4">
        <v>0</v>
      </c>
      <c r="J1136" t="s">
        <v>82</v>
      </c>
      <c r="K1136" s="9" t="s">
        <v>113</v>
      </c>
      <c r="L1136" s="90">
        <f t="shared" si="68"/>
        <v>5104000000</v>
      </c>
      <c r="M1136" s="2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4">
        <v>0</v>
      </c>
      <c r="I1137" s="4">
        <v>0</v>
      </c>
      <c r="J1137" t="s">
        <v>82</v>
      </c>
      <c r="K1137" s="9" t="s">
        <v>113</v>
      </c>
      <c r="L1137" s="90">
        <f t="shared" si="68"/>
        <v>5809000000</v>
      </c>
      <c r="M1137" s="2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4">
        <v>0</v>
      </c>
      <c r="I1138" s="4">
        <v>0</v>
      </c>
      <c r="J1138" t="s">
        <v>82</v>
      </c>
      <c r="K1138" s="9" t="s">
        <v>113</v>
      </c>
      <c r="L1138" s="90">
        <f t="shared" si="68"/>
        <v>3063000000</v>
      </c>
      <c r="M1138" s="2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4">
        <v>0</v>
      </c>
      <c r="I1139" s="2">
        <v>916000000</v>
      </c>
      <c r="J1139" t="s">
        <v>12</v>
      </c>
      <c r="K1139" s="9" t="s">
        <v>177</v>
      </c>
      <c r="L1139" s="90">
        <f t="shared" si="68"/>
        <v>7175000000</v>
      </c>
      <c r="M1139" s="2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4">
        <v>0</v>
      </c>
      <c r="I1140" s="2">
        <v>951000000</v>
      </c>
      <c r="J1140" t="s">
        <v>12</v>
      </c>
      <c r="K1140" s="9" t="s">
        <v>177</v>
      </c>
      <c r="L1140" s="90">
        <f t="shared" si="68"/>
        <v>7423000000</v>
      </c>
      <c r="M1140" s="2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4">
        <v>0</v>
      </c>
      <c r="I1141" s="2">
        <v>1054000000</v>
      </c>
      <c r="J1141" t="s">
        <v>12</v>
      </c>
      <c r="K1141" s="9" t="s">
        <v>177</v>
      </c>
      <c r="L1141" s="90">
        <f t="shared" si="68"/>
        <v>6849000000</v>
      </c>
      <c r="M1141" s="2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4">
        <v>0</v>
      </c>
      <c r="I1142" s="2">
        <v>1026000000</v>
      </c>
      <c r="J1142" t="s">
        <v>12</v>
      </c>
      <c r="K1142" s="9" t="s">
        <v>177</v>
      </c>
      <c r="L1142" s="90">
        <f t="shared" si="68"/>
        <v>6843000000</v>
      </c>
      <c r="M1142" s="2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4">
        <v>0</v>
      </c>
      <c r="J1143" t="s">
        <v>21</v>
      </c>
      <c r="K1143" s="9" t="s">
        <v>56</v>
      </c>
      <c r="L1143" s="90">
        <f t="shared" si="68"/>
        <v>3761100000</v>
      </c>
      <c r="M1143" s="2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4">
        <v>0</v>
      </c>
      <c r="J1144" t="s">
        <v>21</v>
      </c>
      <c r="K1144" s="9" t="s">
        <v>56</v>
      </c>
      <c r="L1144" s="90">
        <f t="shared" si="68"/>
        <v>3919000000</v>
      </c>
      <c r="M1144" s="2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4">
        <v>0</v>
      </c>
      <c r="J1145" t="s">
        <v>21</v>
      </c>
      <c r="K1145" s="9" t="s">
        <v>56</v>
      </c>
      <c r="L1145" s="90">
        <f t="shared" si="68"/>
        <v>3833000000</v>
      </c>
      <c r="M1145" s="2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4">
        <v>0</v>
      </c>
      <c r="J1146" t="s">
        <v>21</v>
      </c>
      <c r="K1146" s="9" t="s">
        <v>56</v>
      </c>
      <c r="L1146" s="90">
        <f t="shared" si="68"/>
        <v>3373000000</v>
      </c>
      <c r="M1146" s="2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4">
        <v>0</v>
      </c>
      <c r="I1147" s="4">
        <v>0</v>
      </c>
      <c r="J1147" t="s">
        <v>58</v>
      </c>
      <c r="K1147" s="9" t="s">
        <v>418</v>
      </c>
      <c r="L1147" s="90">
        <f t="shared" si="68"/>
        <v>1513538000</v>
      </c>
      <c r="M1147" s="2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4">
        <v>0</v>
      </c>
      <c r="I1148" s="4">
        <v>0</v>
      </c>
      <c r="J1148" t="s">
        <v>58</v>
      </c>
      <c r="K1148" s="9" t="s">
        <v>418</v>
      </c>
      <c r="L1148" s="90">
        <f t="shared" si="68"/>
        <v>1410625000</v>
      </c>
      <c r="M1148" s="2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4">
        <v>0</v>
      </c>
      <c r="I1149" s="4">
        <v>0</v>
      </c>
      <c r="J1149" t="s">
        <v>58</v>
      </c>
      <c r="K1149" s="9" t="s">
        <v>418</v>
      </c>
      <c r="L1149" s="90">
        <f t="shared" si="68"/>
        <v>1906526000</v>
      </c>
      <c r="M1149" s="2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4">
        <v>0</v>
      </c>
      <c r="I1150" s="4">
        <v>0</v>
      </c>
      <c r="J1150" t="s">
        <v>58</v>
      </c>
      <c r="K1150" s="9" t="s">
        <v>418</v>
      </c>
      <c r="L1150" s="90">
        <f t="shared" si="68"/>
        <v>1581262000</v>
      </c>
      <c r="M1150" s="2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4">
        <v>0</v>
      </c>
      <c r="J1151" t="s">
        <v>21</v>
      </c>
      <c r="K1151" s="9" t="s">
        <v>33</v>
      </c>
      <c r="L1151" s="90">
        <f t="shared" si="68"/>
        <v>2226343000</v>
      </c>
      <c r="M1151" s="2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4">
        <v>0</v>
      </c>
      <c r="J1152" t="s">
        <v>21</v>
      </c>
      <c r="K1152" s="9" t="s">
        <v>33</v>
      </c>
      <c r="L1152" s="90">
        <f t="shared" si="68"/>
        <v>2268000000</v>
      </c>
      <c r="M1152" s="2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4">
        <v>0</v>
      </c>
      <c r="J1153" t="s">
        <v>21</v>
      </c>
      <c r="K1153" s="9" t="s">
        <v>33</v>
      </c>
      <c r="L1153" s="90">
        <f t="shared" si="68"/>
        <v>2599000000</v>
      </c>
      <c r="M1153" s="2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4">
        <v>0</v>
      </c>
      <c r="J1154" t="s">
        <v>21</v>
      </c>
      <c r="K1154" s="9" t="s">
        <v>33</v>
      </c>
      <c r="L1154" s="90">
        <f t="shared" ref="L1154:L1217" si="72">E1154-F1154</f>
        <v>2811000000</v>
      </c>
      <c r="M1154" s="2">
        <f t="shared" ref="M1154:M1217" si="73">L1154-G1154-H1154-I1154</f>
        <v>878000000</v>
      </c>
      <c r="N1154">
        <f t="shared" ref="N1154:N1217" si="74">1-(F1154/E1154)</f>
        <v>0.56107784431137731</v>
      </c>
      <c r="O1154">
        <f t="shared" ref="O1154:O1217" si="75">M1154/E1154</f>
        <v>0.17524950099800399</v>
      </c>
    </row>
    <row r="1155" spans="1:15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4">
        <v>0</v>
      </c>
      <c r="I1155" s="4">
        <v>0</v>
      </c>
      <c r="J1155" t="s">
        <v>18</v>
      </c>
      <c r="K1155" s="9" t="s">
        <v>421</v>
      </c>
      <c r="L1155" s="90">
        <f t="shared" si="72"/>
        <v>2094100000</v>
      </c>
      <c r="M1155" s="2">
        <f t="shared" si="73"/>
        <v>690600000</v>
      </c>
      <c r="N1155">
        <f t="shared" si="74"/>
        <v>0.3801579377325951</v>
      </c>
      <c r="O1155">
        <f t="shared" si="75"/>
        <v>0.12536988290823273</v>
      </c>
    </row>
    <row r="1156" spans="1:15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4">
        <v>0</v>
      </c>
      <c r="I1156" s="4">
        <v>0</v>
      </c>
      <c r="J1156" t="s">
        <v>18</v>
      </c>
      <c r="K1156" s="9" t="s">
        <v>421</v>
      </c>
      <c r="L1156" s="90">
        <f t="shared" si="72"/>
        <v>2124900000</v>
      </c>
      <c r="M1156" s="2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4">
        <v>0</v>
      </c>
      <c r="I1157" s="4">
        <v>0</v>
      </c>
      <c r="J1157" t="s">
        <v>18</v>
      </c>
      <c r="K1157" s="9" t="s">
        <v>421</v>
      </c>
      <c r="L1157" s="90">
        <f t="shared" si="72"/>
        <v>2203400000</v>
      </c>
      <c r="M1157" s="2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4">
        <v>0</v>
      </c>
      <c r="I1158" s="4">
        <v>0</v>
      </c>
      <c r="J1158" t="s">
        <v>18</v>
      </c>
      <c r="K1158" s="9" t="s">
        <v>421</v>
      </c>
      <c r="L1158" s="90">
        <f t="shared" si="72"/>
        <v>2304600000</v>
      </c>
      <c r="M1158" s="2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4">
        <v>0</v>
      </c>
      <c r="I1159" s="2">
        <v>147515000</v>
      </c>
      <c r="J1159" t="s">
        <v>51</v>
      </c>
      <c r="K1159" s="9" t="s">
        <v>264</v>
      </c>
      <c r="L1159" s="90">
        <f t="shared" si="72"/>
        <v>463275000</v>
      </c>
      <c r="M1159" s="2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4">
        <v>0</v>
      </c>
      <c r="I1160" s="2">
        <v>306769000</v>
      </c>
      <c r="J1160" t="s">
        <v>51</v>
      </c>
      <c r="K1160" s="9" t="s">
        <v>264</v>
      </c>
      <c r="L1160" s="90">
        <f t="shared" si="72"/>
        <v>741358000</v>
      </c>
      <c r="M1160" s="2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4">
        <v>0</v>
      </c>
      <c r="I1161" s="2">
        <v>374661000</v>
      </c>
      <c r="J1161" t="s">
        <v>51</v>
      </c>
      <c r="K1161" s="9" t="s">
        <v>264</v>
      </c>
      <c r="L1161" s="90">
        <f t="shared" si="72"/>
        <v>879634000</v>
      </c>
      <c r="M1161" s="2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4">
        <v>0</v>
      </c>
      <c r="I1162" s="2">
        <v>409215000</v>
      </c>
      <c r="J1162" t="s">
        <v>51</v>
      </c>
      <c r="K1162" s="9" t="s">
        <v>264</v>
      </c>
      <c r="L1162" s="90">
        <f t="shared" si="72"/>
        <v>967933000</v>
      </c>
      <c r="M1162" s="2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4">
        <v>0</v>
      </c>
      <c r="I1163" s="2">
        <v>205334000</v>
      </c>
      <c r="J1163" t="s">
        <v>82</v>
      </c>
      <c r="K1163" s="9" t="s">
        <v>83</v>
      </c>
      <c r="L1163" s="90">
        <f t="shared" si="72"/>
        <v>1643802000</v>
      </c>
      <c r="M1163" s="2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4">
        <v>0</v>
      </c>
      <c r="I1164" s="2">
        <v>239343000</v>
      </c>
      <c r="J1164" t="s">
        <v>82</v>
      </c>
      <c r="K1164" s="9" t="s">
        <v>83</v>
      </c>
      <c r="L1164" s="90">
        <f t="shared" si="72"/>
        <v>1649666000</v>
      </c>
      <c r="M1164" s="2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4">
        <v>0</v>
      </c>
      <c r="I1165" s="2">
        <v>294684000</v>
      </c>
      <c r="J1165" t="s">
        <v>82</v>
      </c>
      <c r="K1165" s="9" t="s">
        <v>83</v>
      </c>
      <c r="L1165" s="90">
        <f t="shared" si="72"/>
        <v>2106543000</v>
      </c>
      <c r="M1165" s="2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4">
        <v>0</v>
      </c>
      <c r="I1166" s="2">
        <v>354620000</v>
      </c>
      <c r="J1166" t="s">
        <v>82</v>
      </c>
      <c r="K1166" s="9" t="s">
        <v>83</v>
      </c>
      <c r="L1166" s="90">
        <f t="shared" si="72"/>
        <v>2122154000</v>
      </c>
      <c r="M1166" s="2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4">
        <v>0</v>
      </c>
      <c r="I1167" s="2">
        <v>294400000</v>
      </c>
      <c r="J1167" t="s">
        <v>18</v>
      </c>
      <c r="K1167" s="9" t="s">
        <v>322</v>
      </c>
      <c r="L1167" s="90">
        <f t="shared" si="72"/>
        <v>2715700000</v>
      </c>
      <c r="M1167" s="2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4">
        <v>0</v>
      </c>
      <c r="I1168" s="2">
        <v>291100000</v>
      </c>
      <c r="J1168" t="s">
        <v>18</v>
      </c>
      <c r="K1168" s="9" t="s">
        <v>322</v>
      </c>
      <c r="L1168" s="90">
        <f t="shared" si="72"/>
        <v>2643000000</v>
      </c>
      <c r="M1168" s="2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4">
        <v>0</v>
      </c>
      <c r="I1169" s="2">
        <v>292900000</v>
      </c>
      <c r="J1169" t="s">
        <v>18</v>
      </c>
      <c r="K1169" s="9" t="s">
        <v>322</v>
      </c>
      <c r="L1169" s="90">
        <f t="shared" si="72"/>
        <v>2745700000</v>
      </c>
      <c r="M1169" s="2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4">
        <v>0</v>
      </c>
      <c r="I1170" s="4">
        <v>0</v>
      </c>
      <c r="J1170" t="s">
        <v>18</v>
      </c>
      <c r="K1170" s="9" t="s">
        <v>78</v>
      </c>
      <c r="L1170" s="90">
        <f t="shared" si="72"/>
        <v>3097418000</v>
      </c>
      <c r="M1170" s="2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4">
        <v>0</v>
      </c>
      <c r="I1171" s="4">
        <v>0</v>
      </c>
      <c r="J1171" t="s">
        <v>18</v>
      </c>
      <c r="K1171" s="9" t="s">
        <v>78</v>
      </c>
      <c r="L1171" s="90">
        <f t="shared" si="72"/>
        <v>3369001000</v>
      </c>
      <c r="M1171" s="2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4">
        <v>0</v>
      </c>
      <c r="I1172" s="4">
        <v>0</v>
      </c>
      <c r="J1172" t="s">
        <v>18</v>
      </c>
      <c r="K1172" s="9" t="s">
        <v>78</v>
      </c>
      <c r="L1172" s="90">
        <f t="shared" si="72"/>
        <v>3708901000</v>
      </c>
      <c r="M1172" s="2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4">
        <v>0</v>
      </c>
      <c r="I1173" s="4">
        <v>0</v>
      </c>
      <c r="J1173" t="s">
        <v>18</v>
      </c>
      <c r="K1173" s="9" t="s">
        <v>78</v>
      </c>
      <c r="L1173" s="90">
        <f t="shared" si="72"/>
        <v>4162643000</v>
      </c>
      <c r="M1173" s="2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4">
        <v>0</v>
      </c>
      <c r="I1174" s="2">
        <v>3585000000</v>
      </c>
      <c r="J1174" t="s">
        <v>82</v>
      </c>
      <c r="K1174" s="9" t="s">
        <v>83</v>
      </c>
      <c r="L1174" s="90">
        <f t="shared" si="72"/>
        <v>13570000000</v>
      </c>
      <c r="M1174" s="2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4">
        <v>0</v>
      </c>
      <c r="I1175" s="2">
        <v>4203000000</v>
      </c>
      <c r="J1175" t="s">
        <v>82</v>
      </c>
      <c r="K1175" s="9" t="s">
        <v>83</v>
      </c>
      <c r="L1175" s="90">
        <f t="shared" si="72"/>
        <v>13673000000</v>
      </c>
      <c r="M1175" s="2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4">
        <v>0</v>
      </c>
      <c r="I1176" s="2">
        <v>4261000000</v>
      </c>
      <c r="J1176" t="s">
        <v>82</v>
      </c>
      <c r="K1176" s="9" t="s">
        <v>83</v>
      </c>
      <c r="L1176" s="90">
        <f t="shared" si="72"/>
        <v>12509000000</v>
      </c>
      <c r="M1176" s="2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4">
        <v>0</v>
      </c>
      <c r="I1177" s="2">
        <v>4544000000</v>
      </c>
      <c r="J1177" t="s">
        <v>82</v>
      </c>
      <c r="K1177" s="9" t="s">
        <v>83</v>
      </c>
      <c r="L1177" s="90">
        <f t="shared" si="72"/>
        <v>6676000000</v>
      </c>
      <c r="M1177" s="2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4">
        <v>0</v>
      </c>
      <c r="I1178" s="2">
        <v>76000000</v>
      </c>
      <c r="J1178" t="s">
        <v>46</v>
      </c>
      <c r="K1178" s="9" t="s">
        <v>428</v>
      </c>
      <c r="L1178" s="90">
        <f t="shared" si="72"/>
        <v>1264500000</v>
      </c>
      <c r="M1178" s="2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4">
        <v>0</v>
      </c>
      <c r="I1179" s="2">
        <v>69900000</v>
      </c>
      <c r="J1179" t="s">
        <v>46</v>
      </c>
      <c r="K1179" s="9" t="s">
        <v>428</v>
      </c>
      <c r="L1179" s="90">
        <f t="shared" si="72"/>
        <v>1265000000</v>
      </c>
      <c r="M1179" s="2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4">
        <v>0</v>
      </c>
      <c r="I1180" s="2">
        <v>65400000</v>
      </c>
      <c r="J1180" t="s">
        <v>46</v>
      </c>
      <c r="K1180" s="9" t="s">
        <v>428</v>
      </c>
      <c r="L1180" s="90">
        <f t="shared" si="72"/>
        <v>1300500000</v>
      </c>
      <c r="M1180" s="2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4">
        <v>0</v>
      </c>
      <c r="I1181" s="2">
        <v>57300000</v>
      </c>
      <c r="J1181" t="s">
        <v>46</v>
      </c>
      <c r="K1181" s="9" t="s">
        <v>428</v>
      </c>
      <c r="L1181" s="90">
        <f t="shared" si="72"/>
        <v>1325800000</v>
      </c>
      <c r="M1181" s="2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4">
        <v>0</v>
      </c>
      <c r="J1182" t="s">
        <v>12</v>
      </c>
      <c r="K1182" s="9" t="s">
        <v>430</v>
      </c>
      <c r="L1182" s="90">
        <f t="shared" si="72"/>
        <v>2241315000</v>
      </c>
      <c r="M1182" s="2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4">
        <v>0</v>
      </c>
      <c r="J1183" t="s">
        <v>12</v>
      </c>
      <c r="K1183" s="9" t="s">
        <v>430</v>
      </c>
      <c r="L1183" s="90">
        <f t="shared" si="72"/>
        <v>2140713000</v>
      </c>
      <c r="M1183" s="2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4">
        <v>0</v>
      </c>
      <c r="J1184" t="s">
        <v>12</v>
      </c>
      <c r="K1184" s="9" t="s">
        <v>430</v>
      </c>
      <c r="L1184" s="90">
        <f t="shared" si="72"/>
        <v>2140713000</v>
      </c>
      <c r="M1184" s="2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4">
        <v>0</v>
      </c>
      <c r="J1185" t="s">
        <v>12</v>
      </c>
      <c r="K1185" s="9" t="s">
        <v>430</v>
      </c>
      <c r="L1185" s="90">
        <f t="shared" si="72"/>
        <v>2019469000</v>
      </c>
      <c r="M1185" s="2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s="9" t="s">
        <v>126</v>
      </c>
      <c r="L1186" s="90">
        <f t="shared" si="72"/>
        <v>2688500000</v>
      </c>
      <c r="M1186" s="2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s="9" t="s">
        <v>126</v>
      </c>
      <c r="L1187" s="90">
        <f t="shared" si="72"/>
        <v>2760300000</v>
      </c>
      <c r="M1187" s="2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s="9" t="s">
        <v>126</v>
      </c>
      <c r="L1188" s="90">
        <f t="shared" si="72"/>
        <v>3052800000</v>
      </c>
      <c r="M1188" s="2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s="9" t="s">
        <v>126</v>
      </c>
      <c r="L1189" s="90">
        <f t="shared" si="72"/>
        <v>3379200000</v>
      </c>
      <c r="M1189" s="2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4">
        <v>0</v>
      </c>
      <c r="H1190" s="4">
        <v>0</v>
      </c>
      <c r="I1190" s="2">
        <v>2077000000</v>
      </c>
      <c r="J1190" t="s">
        <v>41</v>
      </c>
      <c r="K1190" s="9" t="s">
        <v>42</v>
      </c>
      <c r="L1190" s="90">
        <f t="shared" si="72"/>
        <v>3839000000</v>
      </c>
      <c r="M1190" s="2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4">
        <v>0</v>
      </c>
      <c r="H1191" s="4">
        <v>0</v>
      </c>
      <c r="I1191" s="2">
        <v>2433000000</v>
      </c>
      <c r="J1191" t="s">
        <v>41</v>
      </c>
      <c r="K1191" s="9" t="s">
        <v>42</v>
      </c>
      <c r="L1191" s="90">
        <f t="shared" si="72"/>
        <v>4883000000</v>
      </c>
      <c r="M1191" s="2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4">
        <v>0</v>
      </c>
      <c r="H1192" s="4">
        <v>0</v>
      </c>
      <c r="I1192" s="2">
        <v>2612000000</v>
      </c>
      <c r="J1192" t="s">
        <v>41</v>
      </c>
      <c r="K1192" s="9" t="s">
        <v>42</v>
      </c>
      <c r="L1192" s="90">
        <f t="shared" si="72"/>
        <v>4120000000</v>
      </c>
      <c r="M1192" s="2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4">
        <v>0</v>
      </c>
      <c r="H1193" s="4">
        <v>0</v>
      </c>
      <c r="I1193" s="2">
        <v>2755000000</v>
      </c>
      <c r="J1193" t="s">
        <v>41</v>
      </c>
      <c r="K1193" s="9" t="s">
        <v>42</v>
      </c>
      <c r="L1193" s="90">
        <f t="shared" si="72"/>
        <v>4932000000</v>
      </c>
      <c r="M1193" s="2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4">
        <v>0</v>
      </c>
      <c r="I1194" s="2">
        <v>65141000</v>
      </c>
      <c r="J1194" t="s">
        <v>18</v>
      </c>
      <c r="K1194" s="9" t="s">
        <v>76</v>
      </c>
      <c r="L1194" s="90">
        <f t="shared" si="72"/>
        <v>4083681000</v>
      </c>
      <c r="M1194" s="2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4">
        <v>0</v>
      </c>
      <c r="I1195" s="2">
        <v>117975000</v>
      </c>
      <c r="J1195" t="s">
        <v>18</v>
      </c>
      <c r="K1195" s="9" t="s">
        <v>76</v>
      </c>
      <c r="L1195" s="90">
        <f t="shared" si="72"/>
        <v>5715886000</v>
      </c>
      <c r="M1195" s="2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4">
        <v>0</v>
      </c>
      <c r="I1196" s="2">
        <v>207820000</v>
      </c>
      <c r="J1196" t="s">
        <v>18</v>
      </c>
      <c r="K1196" s="9" t="s">
        <v>76</v>
      </c>
      <c r="L1196" s="90">
        <f t="shared" si="72"/>
        <v>7584130000</v>
      </c>
      <c r="M1196" s="2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4">
        <v>0</v>
      </c>
      <c r="I1197" s="2">
        <v>272494000</v>
      </c>
      <c r="J1197" t="s">
        <v>18</v>
      </c>
      <c r="K1197" s="9" t="s">
        <v>76</v>
      </c>
      <c r="L1197" s="90">
        <f t="shared" si="72"/>
        <v>8591807000</v>
      </c>
      <c r="M1197" s="2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4">
        <v>0</v>
      </c>
      <c r="H1198" s="4">
        <v>0</v>
      </c>
      <c r="I1198" s="4">
        <v>0</v>
      </c>
      <c r="J1198" t="s">
        <v>24</v>
      </c>
      <c r="K1198" s="9" t="s">
        <v>165</v>
      </c>
      <c r="L1198" s="90">
        <f t="shared" si="72"/>
        <v>1190769000</v>
      </c>
      <c r="M1198" s="2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4">
        <v>0</v>
      </c>
      <c r="H1199" s="4">
        <v>0</v>
      </c>
      <c r="I1199" s="4">
        <v>0</v>
      </c>
      <c r="J1199" t="s">
        <v>24</v>
      </c>
      <c r="K1199" s="9" t="s">
        <v>165</v>
      </c>
      <c r="L1199" s="90">
        <f t="shared" si="72"/>
        <v>1018697000</v>
      </c>
      <c r="M1199" s="2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4">
        <v>0</v>
      </c>
      <c r="H1200" s="4">
        <v>0</v>
      </c>
      <c r="I1200" s="4">
        <v>0</v>
      </c>
      <c r="J1200" t="s">
        <v>24</v>
      </c>
      <c r="K1200" s="9" t="s">
        <v>165</v>
      </c>
      <c r="L1200" s="90">
        <f t="shared" si="72"/>
        <v>1060549000</v>
      </c>
      <c r="M1200" s="2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4">
        <v>0</v>
      </c>
      <c r="H1201" s="4">
        <v>0</v>
      </c>
      <c r="I1201" s="4">
        <v>0</v>
      </c>
      <c r="J1201" t="s">
        <v>24</v>
      </c>
      <c r="K1201" s="9" t="s">
        <v>165</v>
      </c>
      <c r="L1201" s="90">
        <f t="shared" si="72"/>
        <v>1322748000</v>
      </c>
      <c r="M1201" s="2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4">
        <v>0</v>
      </c>
      <c r="I1202" s="2">
        <v>1054000000</v>
      </c>
      <c r="J1202" t="s">
        <v>41</v>
      </c>
      <c r="K1202" s="9" t="s">
        <v>44</v>
      </c>
      <c r="L1202" s="90">
        <f t="shared" si="72"/>
        <v>3430000000</v>
      </c>
      <c r="M1202" s="2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4">
        <v>0</v>
      </c>
      <c r="I1203" s="2">
        <v>1178000000</v>
      </c>
      <c r="J1203" t="s">
        <v>41</v>
      </c>
      <c r="K1203" s="9" t="s">
        <v>44</v>
      </c>
      <c r="L1203" s="90">
        <f t="shared" si="72"/>
        <v>3545000000</v>
      </c>
      <c r="M1203" s="2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4">
        <v>0</v>
      </c>
      <c r="H1204" s="4">
        <v>0</v>
      </c>
      <c r="I1204" s="2">
        <v>1227000000</v>
      </c>
      <c r="J1204" t="s">
        <v>41</v>
      </c>
      <c r="K1204" s="9" t="s">
        <v>44</v>
      </c>
      <c r="L1204" s="90">
        <f t="shared" si="72"/>
        <v>3850000000</v>
      </c>
      <c r="M1204" s="2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4">
        <v>0</v>
      </c>
      <c r="H1205" s="4">
        <v>0</v>
      </c>
      <c r="I1205" s="2">
        <v>1214000000</v>
      </c>
      <c r="J1205" t="s">
        <v>41</v>
      </c>
      <c r="K1205" s="9" t="s">
        <v>44</v>
      </c>
      <c r="L1205" s="90">
        <f t="shared" si="72"/>
        <v>4176000000</v>
      </c>
      <c r="M1205" s="2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4">
        <v>0</v>
      </c>
      <c r="I1206" s="2">
        <v>110000000</v>
      </c>
      <c r="J1206" t="s">
        <v>35</v>
      </c>
      <c r="K1206" s="9" t="s">
        <v>213</v>
      </c>
      <c r="L1206" s="90">
        <f t="shared" si="72"/>
        <v>35172000000</v>
      </c>
      <c r="M1206" s="2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4">
        <v>0</v>
      </c>
      <c r="I1207" s="2">
        <v>92000000</v>
      </c>
      <c r="J1207" t="s">
        <v>35</v>
      </c>
      <c r="K1207" s="9" t="s">
        <v>213</v>
      </c>
      <c r="L1207" s="90">
        <f t="shared" si="72"/>
        <v>35445000000</v>
      </c>
      <c r="M1207" s="2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4">
        <v>0</v>
      </c>
      <c r="I1208" s="2">
        <v>75000000</v>
      </c>
      <c r="J1208" t="s">
        <v>35</v>
      </c>
      <c r="K1208" s="9" t="s">
        <v>213</v>
      </c>
      <c r="L1208" s="90">
        <f t="shared" si="72"/>
        <v>34325000000</v>
      </c>
      <c r="M1208" s="2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4">
        <v>0</v>
      </c>
      <c r="I1209" s="2">
        <v>70000000</v>
      </c>
      <c r="J1209" t="s">
        <v>35</v>
      </c>
      <c r="K1209" s="9" t="s">
        <v>213</v>
      </c>
      <c r="L1209" s="90">
        <f t="shared" si="72"/>
        <v>34590000000</v>
      </c>
      <c r="M1209" s="2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s="9" t="s">
        <v>25</v>
      </c>
      <c r="L1210" s="90">
        <f t="shared" si="72"/>
        <v>44836000000</v>
      </c>
      <c r="M1210" s="2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s="9" t="s">
        <v>25</v>
      </c>
      <c r="L1211" s="90">
        <f t="shared" si="72"/>
        <v>41998000000</v>
      </c>
      <c r="M1211" s="2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s="9" t="s">
        <v>25</v>
      </c>
      <c r="L1212" s="90">
        <f t="shared" si="72"/>
        <v>40028000000</v>
      </c>
      <c r="M1212" s="2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s="9" t="s">
        <v>25</v>
      </c>
      <c r="L1213" s="90">
        <f t="shared" si="72"/>
        <v>39203000000</v>
      </c>
      <c r="M1213" s="2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4">
        <v>0</v>
      </c>
      <c r="I1214" s="2">
        <v>3292900000</v>
      </c>
      <c r="J1214" t="s">
        <v>46</v>
      </c>
      <c r="K1214" s="9" t="s">
        <v>378</v>
      </c>
      <c r="L1214" s="90">
        <f t="shared" si="72"/>
        <v>4605900000</v>
      </c>
      <c r="M1214" s="2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4">
        <v>0</v>
      </c>
      <c r="I1215" s="2">
        <v>3574300000</v>
      </c>
      <c r="J1215" t="s">
        <v>46</v>
      </c>
      <c r="K1215" s="9" t="s">
        <v>378</v>
      </c>
      <c r="L1215" s="90">
        <f t="shared" si="72"/>
        <v>5246600000</v>
      </c>
      <c r="M1215" s="2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4">
        <v>0</v>
      </c>
      <c r="I1216" s="2">
        <v>3672400000</v>
      </c>
      <c r="J1216" t="s">
        <v>46</v>
      </c>
      <c r="K1216" s="9" t="s">
        <v>378</v>
      </c>
      <c r="L1216" s="90">
        <f t="shared" si="72"/>
        <v>5266700000</v>
      </c>
      <c r="M1216" s="2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4">
        <v>0</v>
      </c>
      <c r="I1217" s="2">
        <v>3732600000</v>
      </c>
      <c r="J1217" t="s">
        <v>46</v>
      </c>
      <c r="K1217" s="9" t="s">
        <v>378</v>
      </c>
      <c r="L1217" s="90">
        <f t="shared" si="72"/>
        <v>5480900000</v>
      </c>
      <c r="M1217" s="2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4">
        <v>0</v>
      </c>
      <c r="J1218" t="s">
        <v>35</v>
      </c>
      <c r="K1218" s="9" t="s">
        <v>169</v>
      </c>
      <c r="L1218" s="90">
        <f t="shared" ref="L1218:L1281" si="76">E1218-F1218</f>
        <v>1949390000</v>
      </c>
      <c r="M1218" s="2">
        <f t="shared" ref="M1218:M1281" si="77">L1218-G1218-H1218-I1218</f>
        <v>743050000</v>
      </c>
      <c r="N1218">
        <f t="shared" ref="N1218:N1281" si="78">1-(F1218/E1218)</f>
        <v>0.92618820807271185</v>
      </c>
      <c r="O1218">
        <f t="shared" ref="O1218:O1281" si="79">M1218/E1218</f>
        <v>0.35303564089711581</v>
      </c>
    </row>
    <row r="1219" spans="1:15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4">
        <v>0</v>
      </c>
      <c r="J1219" t="s">
        <v>35</v>
      </c>
      <c r="K1219" s="9" t="s">
        <v>169</v>
      </c>
      <c r="L1219" s="90">
        <f t="shared" si="76"/>
        <v>2614539000</v>
      </c>
      <c r="M1219" s="2">
        <f t="shared" si="77"/>
        <v>823919000</v>
      </c>
      <c r="N1219">
        <f t="shared" si="78"/>
        <v>0.92728715894021652</v>
      </c>
      <c r="O1219">
        <f t="shared" si="79"/>
        <v>0.29221576297269392</v>
      </c>
    </row>
    <row r="1220" spans="1:15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4">
        <v>0</v>
      </c>
      <c r="J1220" t="s">
        <v>35</v>
      </c>
      <c r="K1220" s="9" t="s">
        <v>169</v>
      </c>
      <c r="L1220" s="90">
        <f t="shared" si="76"/>
        <v>3711019000</v>
      </c>
      <c r="M1220" s="2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4">
        <v>0</v>
      </c>
      <c r="J1221" t="s">
        <v>35</v>
      </c>
      <c r="K1221" s="9" t="s">
        <v>169</v>
      </c>
      <c r="L1221" s="90">
        <f t="shared" si="76"/>
        <v>4560733000</v>
      </c>
      <c r="M1221" s="2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4">
        <v>0</v>
      </c>
      <c r="I1222" s="2">
        <v>36100000</v>
      </c>
      <c r="J1222" t="s">
        <v>46</v>
      </c>
      <c r="K1222" s="9" t="s">
        <v>49</v>
      </c>
      <c r="L1222" s="90">
        <f t="shared" si="76"/>
        <v>1493000000</v>
      </c>
      <c r="M1222" s="2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4">
        <v>0</v>
      </c>
      <c r="I1223" s="2">
        <v>38800000</v>
      </c>
      <c r="J1223" t="s">
        <v>46</v>
      </c>
      <c r="K1223" s="9" t="s">
        <v>49</v>
      </c>
      <c r="L1223" s="90">
        <f t="shared" si="76"/>
        <v>1895800000</v>
      </c>
      <c r="M1223" s="2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4">
        <v>0</v>
      </c>
      <c r="I1224" s="2">
        <v>50900000</v>
      </c>
      <c r="J1224" t="s">
        <v>46</v>
      </c>
      <c r="K1224" s="9" t="s">
        <v>49</v>
      </c>
      <c r="L1224" s="90">
        <f t="shared" si="76"/>
        <v>2094100000</v>
      </c>
      <c r="M1224" s="2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4">
        <v>0</v>
      </c>
      <c r="I1225" s="2">
        <v>77500000</v>
      </c>
      <c r="J1225" t="s">
        <v>46</v>
      </c>
      <c r="K1225" s="9" t="s">
        <v>49</v>
      </c>
      <c r="L1225" s="90">
        <f t="shared" si="76"/>
        <v>2147900000</v>
      </c>
      <c r="M1225" s="2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4">
        <v>0</v>
      </c>
      <c r="I1226" s="4">
        <v>0</v>
      </c>
      <c r="J1226" t="s">
        <v>12</v>
      </c>
      <c r="K1226" s="9" t="s">
        <v>163</v>
      </c>
      <c r="L1226" s="90">
        <f t="shared" si="76"/>
        <v>2929029000</v>
      </c>
      <c r="M1226" s="2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4">
        <v>0</v>
      </c>
      <c r="I1227" s="4">
        <v>0</v>
      </c>
      <c r="J1227" t="s">
        <v>12</v>
      </c>
      <c r="K1227" s="9" t="s">
        <v>163</v>
      </c>
      <c r="L1227" s="90">
        <f t="shared" si="76"/>
        <v>3027744000</v>
      </c>
      <c r="M1227" s="2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4">
        <v>0</v>
      </c>
      <c r="I1228" s="4">
        <v>0</v>
      </c>
      <c r="J1228" t="s">
        <v>12</v>
      </c>
      <c r="K1228" s="9" t="s">
        <v>163</v>
      </c>
      <c r="L1228" s="90">
        <f t="shared" si="76"/>
        <v>3056499000</v>
      </c>
      <c r="M1228" s="2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4">
        <v>0</v>
      </c>
      <c r="I1229" s="4">
        <v>0</v>
      </c>
      <c r="J1229" t="s">
        <v>12</v>
      </c>
      <c r="K1229" s="9" t="s">
        <v>163</v>
      </c>
      <c r="L1229" s="90">
        <f t="shared" si="76"/>
        <v>2537369000</v>
      </c>
      <c r="M1229" s="2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4">
        <v>0</v>
      </c>
      <c r="I1230" s="4">
        <v>0</v>
      </c>
      <c r="J1230" t="s">
        <v>18</v>
      </c>
      <c r="K1230" s="9" t="s">
        <v>200</v>
      </c>
      <c r="L1230" s="90">
        <f t="shared" si="76"/>
        <v>1172399000</v>
      </c>
      <c r="M1230" s="2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4">
        <v>0</v>
      </c>
      <c r="I1231" s="4">
        <v>0</v>
      </c>
      <c r="J1231" t="s">
        <v>18</v>
      </c>
      <c r="K1231" s="9" t="s">
        <v>200</v>
      </c>
      <c r="L1231" s="90">
        <f t="shared" si="76"/>
        <v>1577884000</v>
      </c>
      <c r="M1231" s="2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4">
        <v>0</v>
      </c>
      <c r="I1232" s="4">
        <v>0</v>
      </c>
      <c r="J1232" t="s">
        <v>18</v>
      </c>
      <c r="K1232" s="9" t="s">
        <v>200</v>
      </c>
      <c r="L1232" s="90">
        <f t="shared" si="76"/>
        <v>1628114000</v>
      </c>
      <c r="M1232" s="2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4">
        <v>0</v>
      </c>
      <c r="I1233" s="4">
        <v>0</v>
      </c>
      <c r="J1233" t="s">
        <v>18</v>
      </c>
      <c r="K1233" s="9" t="s">
        <v>200</v>
      </c>
      <c r="L1233" s="90">
        <f t="shared" si="76"/>
        <v>1939814000</v>
      </c>
      <c r="M1233" s="2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4">
        <v>0</v>
      </c>
      <c r="J1234" t="s">
        <v>24</v>
      </c>
      <c r="K1234" s="9" t="s">
        <v>29</v>
      </c>
      <c r="L1234" s="90">
        <f t="shared" si="76"/>
        <v>961529000</v>
      </c>
      <c r="M1234" s="2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4">
        <v>0</v>
      </c>
      <c r="J1235" t="s">
        <v>24</v>
      </c>
      <c r="K1235" s="9" t="s">
        <v>29</v>
      </c>
      <c r="L1235" s="90">
        <f t="shared" si="76"/>
        <v>976142000</v>
      </c>
      <c r="M1235" s="2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4">
        <v>0</v>
      </c>
      <c r="J1236" t="s">
        <v>24</v>
      </c>
      <c r="K1236" s="9" t="s">
        <v>29</v>
      </c>
      <c r="L1236" s="90">
        <f t="shared" si="76"/>
        <v>1004608000</v>
      </c>
      <c r="M1236" s="2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4">
        <v>0</v>
      </c>
      <c r="J1237" t="s">
        <v>24</v>
      </c>
      <c r="K1237" s="9" t="s">
        <v>29</v>
      </c>
      <c r="L1237" s="90">
        <f t="shared" si="76"/>
        <v>1024500000</v>
      </c>
      <c r="M1237" s="2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4">
        <v>0</v>
      </c>
      <c r="I1238" s="2">
        <v>93000000</v>
      </c>
      <c r="J1238" t="s">
        <v>35</v>
      </c>
      <c r="K1238" s="9" t="s">
        <v>392</v>
      </c>
      <c r="L1238" s="90">
        <f t="shared" si="76"/>
        <v>20807000000</v>
      </c>
      <c r="M1238" s="2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4">
        <v>0</v>
      </c>
      <c r="I1239" s="2">
        <v>93000000</v>
      </c>
      <c r="J1239" t="s">
        <v>35</v>
      </c>
      <c r="K1239" s="9" t="s">
        <v>392</v>
      </c>
      <c r="L1239" s="90">
        <f t="shared" si="76"/>
        <v>19331000000</v>
      </c>
      <c r="M1239" s="2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4">
        <v>0</v>
      </c>
      <c r="I1240" s="2">
        <v>82000000</v>
      </c>
      <c r="J1240" t="s">
        <v>35</v>
      </c>
      <c r="K1240" s="9" t="s">
        <v>392</v>
      </c>
      <c r="L1240" s="90">
        <f t="shared" si="76"/>
        <v>17429000000</v>
      </c>
      <c r="M1240" s="2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4">
        <v>0</v>
      </c>
      <c r="I1241" s="2">
        <v>74000000</v>
      </c>
      <c r="J1241" t="s">
        <v>35</v>
      </c>
      <c r="K1241" s="9" t="s">
        <v>392</v>
      </c>
      <c r="L1241" s="90">
        <f t="shared" si="76"/>
        <v>17294000000</v>
      </c>
      <c r="M1241" s="2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4">
        <v>0</v>
      </c>
      <c r="I1242" s="2">
        <v>987000000</v>
      </c>
      <c r="J1242" t="s">
        <v>46</v>
      </c>
      <c r="K1242" s="9" t="s">
        <v>104</v>
      </c>
      <c r="L1242" s="90">
        <f t="shared" si="76"/>
        <v>16220000000</v>
      </c>
      <c r="M1242" s="2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4">
        <v>0</v>
      </c>
      <c r="I1243" s="2">
        <v>643000000</v>
      </c>
      <c r="J1243" t="s">
        <v>46</v>
      </c>
      <c r="K1243" s="9" t="s">
        <v>104</v>
      </c>
      <c r="L1243" s="90">
        <f t="shared" si="76"/>
        <v>16528000000</v>
      </c>
      <c r="M1243" s="2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4">
        <v>0</v>
      </c>
      <c r="I1244" s="2">
        <v>273000000</v>
      </c>
      <c r="J1244" t="s">
        <v>46</v>
      </c>
      <c r="K1244" s="9" t="s">
        <v>104</v>
      </c>
      <c r="L1244" s="90">
        <f t="shared" si="76"/>
        <v>15956000000</v>
      </c>
      <c r="M1244" s="2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4">
        <v>0</v>
      </c>
      <c r="I1245" s="2">
        <v>255000000</v>
      </c>
      <c r="J1245" t="s">
        <v>46</v>
      </c>
      <c r="K1245" s="9" t="s">
        <v>104</v>
      </c>
      <c r="L1245" s="90">
        <f t="shared" si="76"/>
        <v>15867000000</v>
      </c>
      <c r="M1245" s="2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4">
        <v>0</v>
      </c>
      <c r="J1246" t="s">
        <v>12</v>
      </c>
      <c r="K1246" s="9" t="s">
        <v>156</v>
      </c>
      <c r="L1246" s="90">
        <f t="shared" si="76"/>
        <v>1265900000</v>
      </c>
      <c r="M1246" s="2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4">
        <v>0</v>
      </c>
      <c r="J1247" t="s">
        <v>12</v>
      </c>
      <c r="K1247" s="9" t="s">
        <v>156</v>
      </c>
      <c r="L1247" s="90">
        <f t="shared" si="76"/>
        <v>2370100000</v>
      </c>
      <c r="M1247" s="2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4">
        <v>0</v>
      </c>
      <c r="J1248" t="s">
        <v>12</v>
      </c>
      <c r="K1248" s="9" t="s">
        <v>156</v>
      </c>
      <c r="L1248" s="90">
        <f t="shared" si="76"/>
        <v>2463000000</v>
      </c>
      <c r="M1248" s="2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4">
        <v>0</v>
      </c>
      <c r="J1249" t="s">
        <v>12</v>
      </c>
      <c r="K1249" s="9" t="s">
        <v>156</v>
      </c>
      <c r="L1249" s="90">
        <f t="shared" si="76"/>
        <v>2185800000</v>
      </c>
      <c r="M1249" s="2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4">
        <v>0</v>
      </c>
      <c r="I1250" s="2">
        <v>404336000</v>
      </c>
      <c r="J1250" t="s">
        <v>41</v>
      </c>
      <c r="K1250" s="9" t="s">
        <v>42</v>
      </c>
      <c r="L1250" s="90">
        <f t="shared" si="76"/>
        <v>1422245000</v>
      </c>
      <c r="M1250" s="2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4">
        <v>0</v>
      </c>
      <c r="I1251" s="2">
        <v>415708000</v>
      </c>
      <c r="J1251" t="s">
        <v>41</v>
      </c>
      <c r="K1251" s="9" t="s">
        <v>42</v>
      </c>
      <c r="L1251" s="90">
        <f t="shared" si="76"/>
        <v>1434192000</v>
      </c>
      <c r="M1251" s="2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4">
        <v>0</v>
      </c>
      <c r="I1252" s="2">
        <v>417358000</v>
      </c>
      <c r="J1252" t="s">
        <v>41</v>
      </c>
      <c r="K1252" s="9" t="s">
        <v>42</v>
      </c>
      <c r="L1252" s="90">
        <f t="shared" si="76"/>
        <v>1403778000</v>
      </c>
      <c r="M1252" s="2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4">
        <v>0</v>
      </c>
      <c r="I1253" s="2">
        <v>494422000</v>
      </c>
      <c r="J1253" t="s">
        <v>41</v>
      </c>
      <c r="K1253" s="9" t="s">
        <v>42</v>
      </c>
      <c r="L1253" s="90">
        <f t="shared" si="76"/>
        <v>1525768000</v>
      </c>
      <c r="M1253" s="2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s="9" t="s">
        <v>192</v>
      </c>
      <c r="L1254" s="90">
        <f t="shared" si="76"/>
        <v>5951000000</v>
      </c>
      <c r="M1254" s="2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s="9" t="s">
        <v>192</v>
      </c>
      <c r="L1255" s="90">
        <f t="shared" si="76"/>
        <v>6443000000</v>
      </c>
      <c r="M1255" s="2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s="9" t="s">
        <v>192</v>
      </c>
      <c r="L1256" s="90">
        <f t="shared" si="76"/>
        <v>6560000000</v>
      </c>
      <c r="M1256" s="2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s="9" t="s">
        <v>192</v>
      </c>
      <c r="L1257" s="90">
        <f t="shared" si="76"/>
        <v>6688000000</v>
      </c>
      <c r="M1257" s="2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4">
        <v>0</v>
      </c>
      <c r="I1258" s="2">
        <v>1087000000</v>
      </c>
      <c r="J1258" t="s">
        <v>41</v>
      </c>
      <c r="K1258" s="9" t="s">
        <v>44</v>
      </c>
      <c r="L1258" s="90">
        <f t="shared" si="76"/>
        <v>7256000000</v>
      </c>
      <c r="M1258" s="2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4">
        <v>0</v>
      </c>
      <c r="I1259" s="2">
        <v>843000000</v>
      </c>
      <c r="J1259" t="s">
        <v>41</v>
      </c>
      <c r="K1259" s="9" t="s">
        <v>44</v>
      </c>
      <c r="L1259" s="90">
        <f t="shared" si="76"/>
        <v>5512000000</v>
      </c>
      <c r="M1259" s="2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4">
        <v>0</v>
      </c>
      <c r="I1260" s="2">
        <v>923000000</v>
      </c>
      <c r="J1260" t="s">
        <v>41</v>
      </c>
      <c r="K1260" s="9" t="s">
        <v>44</v>
      </c>
      <c r="L1260" s="90">
        <f t="shared" si="76"/>
        <v>5963000000</v>
      </c>
      <c r="M1260" s="2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4">
        <v>0</v>
      </c>
      <c r="I1261" s="2">
        <v>883000000</v>
      </c>
      <c r="J1261" t="s">
        <v>41</v>
      </c>
      <c r="K1261" s="9" t="s">
        <v>44</v>
      </c>
      <c r="L1261" s="90">
        <f t="shared" si="76"/>
        <v>5951000000</v>
      </c>
      <c r="M1261" s="2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4">
        <v>0</v>
      </c>
      <c r="I1262" s="4">
        <v>0</v>
      </c>
      <c r="J1262" t="s">
        <v>46</v>
      </c>
      <c r="K1262" s="9" t="s">
        <v>378</v>
      </c>
      <c r="L1262" s="90">
        <f t="shared" si="76"/>
        <v>18212000000</v>
      </c>
      <c r="M1262" s="2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4">
        <v>0</v>
      </c>
      <c r="I1263" s="4">
        <v>0</v>
      </c>
      <c r="J1263" t="s">
        <v>46</v>
      </c>
      <c r="K1263" s="9" t="s">
        <v>378</v>
      </c>
      <c r="L1263" s="90">
        <f t="shared" si="76"/>
        <v>14488000000</v>
      </c>
      <c r="M1263" s="2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4">
        <v>0</v>
      </c>
      <c r="I1264" s="4">
        <v>0</v>
      </c>
      <c r="J1264" t="s">
        <v>46</v>
      </c>
      <c r="K1264" s="9" t="s">
        <v>378</v>
      </c>
      <c r="L1264" s="90">
        <f t="shared" si="76"/>
        <v>20545000000</v>
      </c>
      <c r="M1264" s="2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4">
        <v>0</v>
      </c>
      <c r="I1265" s="4">
        <v>0</v>
      </c>
      <c r="J1265" t="s">
        <v>46</v>
      </c>
      <c r="K1265" s="9" t="s">
        <v>378</v>
      </c>
      <c r="L1265" s="90">
        <f t="shared" si="76"/>
        <v>24372000000</v>
      </c>
      <c r="M1265" s="2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4">
        <v>0</v>
      </c>
      <c r="I1266" s="2">
        <v>931000000</v>
      </c>
      <c r="J1266" t="s">
        <v>82</v>
      </c>
      <c r="K1266" s="9" t="s">
        <v>340</v>
      </c>
      <c r="L1266" s="90">
        <f t="shared" si="76"/>
        <v>20844000000</v>
      </c>
      <c r="M1266" s="2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4">
        <v>0</v>
      </c>
      <c r="I1267" s="2">
        <v>971000000</v>
      </c>
      <c r="J1267" t="s">
        <v>82</v>
      </c>
      <c r="K1267" s="9" t="s">
        <v>340</v>
      </c>
      <c r="L1267" s="90">
        <f t="shared" si="76"/>
        <v>19145000000</v>
      </c>
      <c r="M1267" s="2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4">
        <v>0</v>
      </c>
      <c r="I1268" s="2">
        <v>1019000000</v>
      </c>
      <c r="J1268" t="s">
        <v>82</v>
      </c>
      <c r="K1268" s="9" t="s">
        <v>340</v>
      </c>
      <c r="L1268" s="90">
        <f t="shared" si="76"/>
        <v>21029000000</v>
      </c>
      <c r="M1268" s="2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4">
        <v>0</v>
      </c>
      <c r="I1269" s="2">
        <v>1099000000</v>
      </c>
      <c r="J1269" t="s">
        <v>82</v>
      </c>
      <c r="K1269" s="9" t="s">
        <v>340</v>
      </c>
      <c r="L1269" s="90">
        <f t="shared" si="76"/>
        <v>21282000000</v>
      </c>
      <c r="M1269" s="2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4">
        <v>0</v>
      </c>
      <c r="I1270" s="4">
        <v>0</v>
      </c>
      <c r="J1270" t="s">
        <v>18</v>
      </c>
      <c r="K1270" s="9" t="s">
        <v>288</v>
      </c>
      <c r="L1270" s="90">
        <f t="shared" si="76"/>
        <v>3249200000</v>
      </c>
      <c r="M1270" s="2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4">
        <v>0</v>
      </c>
      <c r="I1271" s="4">
        <v>0</v>
      </c>
      <c r="J1271" t="s">
        <v>18</v>
      </c>
      <c r="K1271" s="9" t="s">
        <v>288</v>
      </c>
      <c r="L1271" s="90">
        <f t="shared" si="76"/>
        <v>4219300000</v>
      </c>
      <c r="M1271" s="2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4">
        <v>0</v>
      </c>
      <c r="I1272" s="4">
        <v>0</v>
      </c>
      <c r="J1272" t="s">
        <v>18</v>
      </c>
      <c r="K1272" s="9" t="s">
        <v>288</v>
      </c>
      <c r="L1272" s="90">
        <f t="shared" si="76"/>
        <v>4326700000</v>
      </c>
      <c r="M1272" s="2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4">
        <v>0</v>
      </c>
      <c r="I1273" s="4">
        <v>0</v>
      </c>
      <c r="J1273" t="s">
        <v>18</v>
      </c>
      <c r="K1273" s="9" t="s">
        <v>288</v>
      </c>
      <c r="L1273" s="90">
        <f t="shared" si="76"/>
        <v>4161600000</v>
      </c>
      <c r="M1273" s="2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4">
        <v>0</v>
      </c>
      <c r="I1274" s="2">
        <v>37691000</v>
      </c>
      <c r="J1274" t="s">
        <v>12</v>
      </c>
      <c r="K1274" s="9" t="s">
        <v>163</v>
      </c>
      <c r="L1274" s="90">
        <f t="shared" si="76"/>
        <v>937707000</v>
      </c>
      <c r="M1274" s="2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4">
        <v>0</v>
      </c>
      <c r="I1275" s="2">
        <v>25865000</v>
      </c>
      <c r="J1275" t="s">
        <v>12</v>
      </c>
      <c r="K1275" s="9" t="s">
        <v>163</v>
      </c>
      <c r="L1275" s="90">
        <f t="shared" si="76"/>
        <v>986933000</v>
      </c>
      <c r="M1275" s="2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4">
        <v>0</v>
      </c>
      <c r="I1276" s="2">
        <v>34257000</v>
      </c>
      <c r="J1276" t="s">
        <v>12</v>
      </c>
      <c r="K1276" s="9" t="s">
        <v>163</v>
      </c>
      <c r="L1276" s="90">
        <f t="shared" si="76"/>
        <v>1168794000</v>
      </c>
      <c r="M1276" s="2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4">
        <v>0</v>
      </c>
      <c r="I1277" s="2">
        <v>34848000</v>
      </c>
      <c r="J1277" t="s">
        <v>12</v>
      </c>
      <c r="K1277" s="9" t="s">
        <v>163</v>
      </c>
      <c r="L1277" s="90">
        <f t="shared" si="76"/>
        <v>923665000</v>
      </c>
      <c r="M1277" s="2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s="9" t="s">
        <v>86</v>
      </c>
      <c r="L1278" s="90">
        <f t="shared" si="76"/>
        <v>4828000000</v>
      </c>
      <c r="M1278" s="2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s="9" t="s">
        <v>86</v>
      </c>
      <c r="L1279" s="90">
        <f t="shared" si="76"/>
        <v>5181000000</v>
      </c>
      <c r="M1279" s="2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s="9" t="s">
        <v>86</v>
      </c>
      <c r="L1280" s="90">
        <f t="shared" si="76"/>
        <v>5311000000</v>
      </c>
      <c r="M1280" s="2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s="9" t="s">
        <v>86</v>
      </c>
      <c r="L1281" s="90">
        <f t="shared" si="76"/>
        <v>4816000000</v>
      </c>
      <c r="M1281" s="2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4">
        <v>0</v>
      </c>
      <c r="J1282" t="s">
        <v>21</v>
      </c>
      <c r="K1282" s="9" t="s">
        <v>33</v>
      </c>
      <c r="L1282" s="90">
        <f t="shared" ref="L1282:L1345" si="80">E1282-F1282</f>
        <v>15046000000</v>
      </c>
      <c r="M1282" s="2">
        <f t="shared" ref="M1282:M1345" si="81">L1282-G1282-H1282-I1282</f>
        <v>7230000000</v>
      </c>
      <c r="N1282">
        <f t="shared" ref="N1282:N1345" si="82">1-(F1282/E1282)</f>
        <v>0.60508324619963005</v>
      </c>
      <c r="O1282">
        <f t="shared" ref="O1282:O1345" si="83">M1282/E1282</f>
        <v>0.2907584653744068</v>
      </c>
    </row>
    <row r="1283" spans="1:15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4">
        <v>0</v>
      </c>
      <c r="J1283" t="s">
        <v>21</v>
      </c>
      <c r="K1283" s="9" t="s">
        <v>33</v>
      </c>
      <c r="L1283" s="90">
        <f t="shared" si="80"/>
        <v>15801000000</v>
      </c>
      <c r="M1283" s="2">
        <f t="shared" si="81"/>
        <v>7550000000</v>
      </c>
      <c r="N1283">
        <f t="shared" si="82"/>
        <v>0.59655680144976775</v>
      </c>
      <c r="O1283">
        <f t="shared" si="83"/>
        <v>0.28504549401593232</v>
      </c>
    </row>
    <row r="1284" spans="1:15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4">
        <v>0</v>
      </c>
      <c r="J1284" t="s">
        <v>21</v>
      </c>
      <c r="K1284" s="9" t="s">
        <v>33</v>
      </c>
      <c r="L1284" s="90">
        <f t="shared" si="80"/>
        <v>14903000000</v>
      </c>
      <c r="M1284" s="2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4">
        <v>0</v>
      </c>
      <c r="J1285" t="s">
        <v>21</v>
      </c>
      <c r="K1285" s="9" t="s">
        <v>33</v>
      </c>
      <c r="L1285" s="90">
        <f t="shared" si="80"/>
        <v>13805000000</v>
      </c>
      <c r="M1285" s="2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4">
        <v>0</v>
      </c>
      <c r="J1286" t="s">
        <v>21</v>
      </c>
      <c r="K1286" s="9" t="s">
        <v>33</v>
      </c>
      <c r="L1286" s="90">
        <f t="shared" si="80"/>
        <v>404927000</v>
      </c>
      <c r="M1286" s="2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4">
        <v>0</v>
      </c>
      <c r="J1287" t="s">
        <v>21</v>
      </c>
      <c r="K1287" s="9" t="s">
        <v>33</v>
      </c>
      <c r="L1287" s="90">
        <f t="shared" si="80"/>
        <v>689308000</v>
      </c>
      <c r="M1287" s="2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4">
        <v>0</v>
      </c>
      <c r="J1288" t="s">
        <v>21</v>
      </c>
      <c r="K1288" s="9" t="s">
        <v>33</v>
      </c>
      <c r="L1288" s="90">
        <f t="shared" si="80"/>
        <v>1049553000</v>
      </c>
      <c r="M1288" s="2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4">
        <v>0</v>
      </c>
      <c r="I1289" s="4">
        <v>0</v>
      </c>
      <c r="J1289" t="s">
        <v>12</v>
      </c>
      <c r="K1289" s="9" t="s">
        <v>163</v>
      </c>
      <c r="L1289" s="90">
        <f t="shared" si="80"/>
        <v>1319801000</v>
      </c>
      <c r="M1289" s="2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4">
        <v>0</v>
      </c>
      <c r="I1290" s="4">
        <v>0</v>
      </c>
      <c r="J1290" t="s">
        <v>12</v>
      </c>
      <c r="K1290" s="9" t="s">
        <v>163</v>
      </c>
      <c r="L1290" s="90">
        <f t="shared" si="80"/>
        <v>1385734000</v>
      </c>
      <c r="M1290" s="2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4">
        <v>0</v>
      </c>
      <c r="I1291" s="4">
        <v>0</v>
      </c>
      <c r="J1291" t="s">
        <v>12</v>
      </c>
      <c r="K1291" s="9" t="s">
        <v>163</v>
      </c>
      <c r="L1291" s="90">
        <f t="shared" si="80"/>
        <v>1485444000</v>
      </c>
      <c r="M1291" s="2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4">
        <v>0</v>
      </c>
      <c r="I1292" s="4">
        <v>0</v>
      </c>
      <c r="J1292" t="s">
        <v>12</v>
      </c>
      <c r="K1292" s="9" t="s">
        <v>163</v>
      </c>
      <c r="L1292" s="90">
        <f t="shared" si="80"/>
        <v>1501416000</v>
      </c>
      <c r="M1292" s="2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4">
        <v>0</v>
      </c>
      <c r="I1293" s="2">
        <v>730493000</v>
      </c>
      <c r="J1293" t="s">
        <v>18</v>
      </c>
      <c r="K1293" s="9" t="s">
        <v>132</v>
      </c>
      <c r="L1293" s="90">
        <f t="shared" si="80"/>
        <v>2530590000</v>
      </c>
      <c r="M1293" s="2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4">
        <v>0</v>
      </c>
      <c r="I1294" s="2">
        <v>754711000</v>
      </c>
      <c r="J1294" t="s">
        <v>18</v>
      </c>
      <c r="K1294" s="9" t="s">
        <v>132</v>
      </c>
      <c r="L1294" s="90">
        <f t="shared" si="80"/>
        <v>2654624000</v>
      </c>
      <c r="M1294" s="2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4">
        <v>0</v>
      </c>
      <c r="I1295" s="2">
        <v>772445000</v>
      </c>
      <c r="J1295" t="s">
        <v>18</v>
      </c>
      <c r="K1295" s="9" t="s">
        <v>132</v>
      </c>
      <c r="L1295" s="90">
        <f t="shared" si="80"/>
        <v>2767574000</v>
      </c>
      <c r="M1295" s="2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4">
        <v>0</v>
      </c>
      <c r="I1296" s="2">
        <v>827008000</v>
      </c>
      <c r="J1296" t="s">
        <v>18</v>
      </c>
      <c r="K1296" s="9" t="s">
        <v>132</v>
      </c>
      <c r="L1296" s="90">
        <f t="shared" si="80"/>
        <v>3199681000</v>
      </c>
      <c r="M1296" s="2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4">
        <v>0</v>
      </c>
      <c r="J1297" t="s">
        <v>24</v>
      </c>
      <c r="K1297" s="9" t="s">
        <v>65</v>
      </c>
      <c r="L1297" s="90">
        <f t="shared" si="80"/>
        <v>1949390000</v>
      </c>
      <c r="M1297" s="2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4">
        <v>0</v>
      </c>
      <c r="J1298" t="s">
        <v>24</v>
      </c>
      <c r="K1298" s="9" t="s">
        <v>65</v>
      </c>
      <c r="L1298" s="90">
        <f t="shared" si="80"/>
        <v>2614539000</v>
      </c>
      <c r="M1298" s="2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4">
        <v>0</v>
      </c>
      <c r="J1299" t="s">
        <v>24</v>
      </c>
      <c r="K1299" s="9" t="s">
        <v>65</v>
      </c>
      <c r="L1299" s="90">
        <f t="shared" si="80"/>
        <v>3711019000</v>
      </c>
      <c r="M1299" s="2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4">
        <v>0</v>
      </c>
      <c r="J1300" t="s">
        <v>24</v>
      </c>
      <c r="K1300" s="9" t="s">
        <v>65</v>
      </c>
      <c r="L1300" s="90">
        <f t="shared" si="80"/>
        <v>4560733000</v>
      </c>
      <c r="M1300" s="2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4">
        <v>0</v>
      </c>
      <c r="I1301" s="2">
        <v>1700000</v>
      </c>
      <c r="J1301" t="s">
        <v>12</v>
      </c>
      <c r="K1301" s="9" t="s">
        <v>461</v>
      </c>
      <c r="L1301" s="90">
        <f t="shared" si="80"/>
        <v>1723092000</v>
      </c>
      <c r="M1301" s="2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4">
        <v>0</v>
      </c>
      <c r="I1302" s="2">
        <v>557000</v>
      </c>
      <c r="J1302" t="s">
        <v>12</v>
      </c>
      <c r="K1302" s="9" t="s">
        <v>461</v>
      </c>
      <c r="L1302" s="90">
        <f t="shared" si="80"/>
        <v>1922916000</v>
      </c>
      <c r="M1302" s="2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4">
        <v>0</v>
      </c>
      <c r="I1303" s="2">
        <v>192000</v>
      </c>
      <c r="J1303" t="s">
        <v>12</v>
      </c>
      <c r="K1303" s="9" t="s">
        <v>461</v>
      </c>
      <c r="L1303" s="90">
        <f t="shared" si="80"/>
        <v>2114471000</v>
      </c>
      <c r="M1303" s="2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4">
        <v>0</v>
      </c>
      <c r="I1304" s="2">
        <v>1237000</v>
      </c>
      <c r="J1304" t="s">
        <v>12</v>
      </c>
      <c r="K1304" s="9" t="s">
        <v>461</v>
      </c>
      <c r="L1304" s="90">
        <f t="shared" si="80"/>
        <v>2160676000</v>
      </c>
      <c r="M1304" s="2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4">
        <v>0</v>
      </c>
      <c r="J1305" t="s">
        <v>21</v>
      </c>
      <c r="K1305" s="9" t="s">
        <v>399</v>
      </c>
      <c r="L1305" s="90">
        <f t="shared" si="80"/>
        <v>1128217000</v>
      </c>
      <c r="M1305" s="2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4">
        <v>0</v>
      </c>
      <c r="J1306" t="s">
        <v>21</v>
      </c>
      <c r="K1306" s="9" t="s">
        <v>399</v>
      </c>
      <c r="L1306" s="90">
        <f t="shared" si="80"/>
        <v>1302015000</v>
      </c>
      <c r="M1306" s="2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4">
        <v>0</v>
      </c>
      <c r="J1307" t="s">
        <v>21</v>
      </c>
      <c r="K1307" s="9" t="s">
        <v>399</v>
      </c>
      <c r="L1307" s="90">
        <f t="shared" si="80"/>
        <v>1516290000</v>
      </c>
      <c r="M1307" s="2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4">
        <v>0</v>
      </c>
      <c r="J1308" t="s">
        <v>21</v>
      </c>
      <c r="K1308" s="9" t="s">
        <v>399</v>
      </c>
      <c r="L1308" s="90">
        <f t="shared" si="80"/>
        <v>1742601000</v>
      </c>
      <c r="M1308" s="2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4">
        <v>0</v>
      </c>
      <c r="I1309" s="2">
        <v>27000000</v>
      </c>
      <c r="J1309" t="s">
        <v>18</v>
      </c>
      <c r="K1309" s="9" t="s">
        <v>288</v>
      </c>
      <c r="L1309" s="90">
        <f t="shared" si="80"/>
        <v>4156000000</v>
      </c>
      <c r="M1309" s="2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4">
        <v>0</v>
      </c>
      <c r="I1310" s="2">
        <v>35000000</v>
      </c>
      <c r="J1310" t="s">
        <v>18</v>
      </c>
      <c r="K1310" s="9" t="s">
        <v>288</v>
      </c>
      <c r="L1310" s="90">
        <f t="shared" si="80"/>
        <v>4310000000</v>
      </c>
      <c r="M1310" s="2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4">
        <v>0</v>
      </c>
      <c r="I1311" s="2">
        <v>25000000</v>
      </c>
      <c r="J1311" t="s">
        <v>18</v>
      </c>
      <c r="K1311" s="9" t="s">
        <v>288</v>
      </c>
      <c r="L1311" s="90">
        <f t="shared" si="80"/>
        <v>4378000000</v>
      </c>
      <c r="M1311" s="2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4">
        <v>0</v>
      </c>
      <c r="I1312" s="2">
        <v>24000000</v>
      </c>
      <c r="J1312" t="s">
        <v>18</v>
      </c>
      <c r="K1312" s="9" t="s">
        <v>288</v>
      </c>
      <c r="L1312" s="90">
        <f t="shared" si="80"/>
        <v>4187000000</v>
      </c>
      <c r="M1312" s="2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4">
        <v>0</v>
      </c>
      <c r="I1313" s="4">
        <v>0</v>
      </c>
      <c r="J1313" t="s">
        <v>12</v>
      </c>
      <c r="K1313" s="9" t="s">
        <v>163</v>
      </c>
      <c r="L1313" s="90">
        <f t="shared" si="80"/>
        <v>2573800000</v>
      </c>
      <c r="M1313" s="2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4">
        <v>0</v>
      </c>
      <c r="I1314" s="4">
        <v>0</v>
      </c>
      <c r="J1314" t="s">
        <v>12</v>
      </c>
      <c r="K1314" s="9" t="s">
        <v>163</v>
      </c>
      <c r="L1314" s="90">
        <f t="shared" si="80"/>
        <v>2753900000</v>
      </c>
      <c r="M1314" s="2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4">
        <v>0</v>
      </c>
      <c r="I1315" s="4">
        <v>0</v>
      </c>
      <c r="J1315" t="s">
        <v>12</v>
      </c>
      <c r="K1315" s="9" t="s">
        <v>163</v>
      </c>
      <c r="L1315" s="90">
        <f t="shared" si="80"/>
        <v>2703100000</v>
      </c>
      <c r="M1315" s="2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4">
        <v>0</v>
      </c>
      <c r="I1316" s="4">
        <v>0</v>
      </c>
      <c r="J1316" t="s">
        <v>12</v>
      </c>
      <c r="K1316" s="9" t="s">
        <v>163</v>
      </c>
      <c r="L1316" s="90">
        <f t="shared" si="80"/>
        <v>2475500000</v>
      </c>
      <c r="M1316" s="2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4">
        <v>0</v>
      </c>
      <c r="I1317" s="4">
        <v>0</v>
      </c>
      <c r="J1317" t="s">
        <v>12</v>
      </c>
      <c r="K1317" s="9" t="s">
        <v>163</v>
      </c>
      <c r="L1317" s="90">
        <f t="shared" si="80"/>
        <v>1671717000</v>
      </c>
      <c r="M1317" s="2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4">
        <v>0</v>
      </c>
      <c r="I1318" s="4">
        <v>0</v>
      </c>
      <c r="J1318" t="s">
        <v>12</v>
      </c>
      <c r="K1318" s="9" t="s">
        <v>163</v>
      </c>
      <c r="L1318" s="90">
        <f t="shared" si="80"/>
        <v>1882928000</v>
      </c>
      <c r="M1318" s="2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4">
        <v>0</v>
      </c>
      <c r="I1319" s="4">
        <v>0</v>
      </c>
      <c r="J1319" t="s">
        <v>12</v>
      </c>
      <c r="K1319" s="9" t="s">
        <v>163</v>
      </c>
      <c r="L1319" s="90">
        <f t="shared" si="80"/>
        <v>2101899000</v>
      </c>
      <c r="M1319" s="2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4">
        <v>0</v>
      </c>
      <c r="I1320" s="4">
        <v>0</v>
      </c>
      <c r="J1320" t="s">
        <v>12</v>
      </c>
      <c r="K1320" s="9" t="s">
        <v>163</v>
      </c>
      <c r="L1320" s="90">
        <f t="shared" si="80"/>
        <v>2164646000</v>
      </c>
      <c r="M1320" s="2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4">
        <v>0</v>
      </c>
      <c r="I1321" s="4">
        <v>0</v>
      </c>
      <c r="J1321" t="s">
        <v>18</v>
      </c>
      <c r="K1321" s="9" t="s">
        <v>256</v>
      </c>
      <c r="L1321" s="90">
        <f t="shared" si="80"/>
        <v>2709637000</v>
      </c>
      <c r="M1321" s="2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4">
        <v>0</v>
      </c>
      <c r="I1322" s="4">
        <v>0</v>
      </c>
      <c r="J1322" t="s">
        <v>18</v>
      </c>
      <c r="K1322" s="9" t="s">
        <v>256</v>
      </c>
      <c r="L1322" s="90">
        <f t="shared" si="80"/>
        <v>2869429000</v>
      </c>
      <c r="M1322" s="2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4">
        <v>0</v>
      </c>
      <c r="I1323" s="4">
        <v>0</v>
      </c>
      <c r="J1323" t="s">
        <v>18</v>
      </c>
      <c r="K1323" s="9" t="s">
        <v>256</v>
      </c>
      <c r="L1323" s="90">
        <f t="shared" si="80"/>
        <v>3103721000</v>
      </c>
      <c r="M1323" s="2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4">
        <v>0</v>
      </c>
      <c r="I1324" s="4">
        <v>0</v>
      </c>
      <c r="J1324" t="s">
        <v>18</v>
      </c>
      <c r="K1324" s="9" t="s">
        <v>256</v>
      </c>
      <c r="L1324" s="90">
        <f t="shared" si="80"/>
        <v>3363126000</v>
      </c>
      <c r="M1324" s="2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4">
        <v>0</v>
      </c>
      <c r="I1325" s="2">
        <v>445228000</v>
      </c>
      <c r="J1325" t="s">
        <v>82</v>
      </c>
      <c r="K1325" s="9" t="s">
        <v>83</v>
      </c>
      <c r="L1325" s="90">
        <f t="shared" si="80"/>
        <v>1038351000</v>
      </c>
      <c r="M1325" s="2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4">
        <v>0</v>
      </c>
      <c r="I1326" s="2">
        <v>492397000</v>
      </c>
      <c r="J1326" t="s">
        <v>82</v>
      </c>
      <c r="K1326" s="9" t="s">
        <v>83</v>
      </c>
      <c r="L1326" s="90">
        <f t="shared" si="80"/>
        <v>1316134000</v>
      </c>
      <c r="M1326" s="2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4">
        <v>0</v>
      </c>
      <c r="I1327" s="2">
        <v>551032000</v>
      </c>
      <c r="J1327" t="s">
        <v>82</v>
      </c>
      <c r="K1327" s="9" t="s">
        <v>83</v>
      </c>
      <c r="L1327" s="90">
        <f t="shared" si="80"/>
        <v>1436785000</v>
      </c>
      <c r="M1327" s="2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4">
        <v>0</v>
      </c>
      <c r="I1328" s="2">
        <v>581155000</v>
      </c>
      <c r="J1328" t="s">
        <v>82</v>
      </c>
      <c r="K1328" s="9" t="s">
        <v>83</v>
      </c>
      <c r="L1328" s="90">
        <f t="shared" si="80"/>
        <v>532736000</v>
      </c>
      <c r="M1328" s="2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4">
        <v>0</v>
      </c>
      <c r="I1329" s="2">
        <v>877400000</v>
      </c>
      <c r="J1329" t="s">
        <v>12</v>
      </c>
      <c r="K1329" s="9" t="s">
        <v>163</v>
      </c>
      <c r="L1329" s="90">
        <f t="shared" si="80"/>
        <v>3182500000</v>
      </c>
      <c r="M1329" s="2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4">
        <v>0</v>
      </c>
      <c r="I1330" s="2">
        <v>906900000</v>
      </c>
      <c r="J1330" t="s">
        <v>12</v>
      </c>
      <c r="K1330" s="9" t="s">
        <v>163</v>
      </c>
      <c r="L1330" s="90">
        <f t="shared" si="80"/>
        <v>3160200000</v>
      </c>
      <c r="M1330" s="2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4">
        <v>0</v>
      </c>
      <c r="I1331" s="2">
        <v>970600000</v>
      </c>
      <c r="J1331" t="s">
        <v>12</v>
      </c>
      <c r="K1331" s="9" t="s">
        <v>163</v>
      </c>
      <c r="L1331" s="90">
        <f t="shared" si="80"/>
        <v>3596400000</v>
      </c>
      <c r="M1331" s="2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4">
        <v>0</v>
      </c>
      <c r="I1332" s="2">
        <v>991100000</v>
      </c>
      <c r="J1332" t="s">
        <v>12</v>
      </c>
      <c r="K1332" s="9" t="s">
        <v>163</v>
      </c>
      <c r="L1332" s="90">
        <f t="shared" si="80"/>
        <v>3623700000</v>
      </c>
      <c r="M1332" s="2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4">
        <v>0</v>
      </c>
      <c r="I1333" s="2">
        <v>621400000</v>
      </c>
      <c r="J1333" t="s">
        <v>18</v>
      </c>
      <c r="K1333" s="9" t="s">
        <v>154</v>
      </c>
      <c r="L1333" s="90">
        <f t="shared" si="80"/>
        <v>8484500000</v>
      </c>
      <c r="M1333" s="2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4">
        <v>0</v>
      </c>
      <c r="I1334" s="2">
        <v>709600000</v>
      </c>
      <c r="J1334" t="s">
        <v>18</v>
      </c>
      <c r="K1334" s="9" t="s">
        <v>154</v>
      </c>
      <c r="L1334" s="90">
        <f t="shared" si="80"/>
        <v>9589000000</v>
      </c>
      <c r="M1334" s="2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4">
        <v>0</v>
      </c>
      <c r="I1335" s="2">
        <v>893900000</v>
      </c>
      <c r="J1335" t="s">
        <v>18</v>
      </c>
      <c r="K1335" s="9" t="s">
        <v>154</v>
      </c>
      <c r="L1335" s="90">
        <f t="shared" si="80"/>
        <v>11375200000</v>
      </c>
      <c r="M1335" s="2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4">
        <v>0</v>
      </c>
      <c r="I1336" s="2">
        <v>980800000</v>
      </c>
      <c r="J1336" t="s">
        <v>18</v>
      </c>
      <c r="K1336" s="9" t="s">
        <v>154</v>
      </c>
      <c r="L1336" s="90">
        <f t="shared" si="80"/>
        <v>12804800000</v>
      </c>
      <c r="M1336" s="2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4">
        <v>0</v>
      </c>
      <c r="I1337" s="2">
        <v>356000000</v>
      </c>
      <c r="J1337" t="s">
        <v>41</v>
      </c>
      <c r="K1337" s="9" t="s">
        <v>42</v>
      </c>
      <c r="L1337" s="90">
        <f t="shared" si="80"/>
        <v>1422000000</v>
      </c>
      <c r="M1337" s="2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4">
        <v>0</v>
      </c>
      <c r="I1338" s="2">
        <v>378000000</v>
      </c>
      <c r="J1338" t="s">
        <v>41</v>
      </c>
      <c r="K1338" s="9" t="s">
        <v>42</v>
      </c>
      <c r="L1338" s="90">
        <f t="shared" si="80"/>
        <v>1508000000</v>
      </c>
      <c r="M1338" s="2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4">
        <v>0</v>
      </c>
      <c r="I1339" s="2">
        <v>384000000</v>
      </c>
      <c r="J1339" t="s">
        <v>41</v>
      </c>
      <c r="K1339" s="9" t="s">
        <v>42</v>
      </c>
      <c r="L1339" s="90">
        <f t="shared" si="80"/>
        <v>1620000000</v>
      </c>
      <c r="M1339" s="2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4">
        <v>0</v>
      </c>
      <c r="I1340" s="2">
        <v>358000000</v>
      </c>
      <c r="J1340" t="s">
        <v>41</v>
      </c>
      <c r="K1340" s="9" t="s">
        <v>42</v>
      </c>
      <c r="L1340" s="90">
        <f t="shared" si="80"/>
        <v>1666000000</v>
      </c>
      <c r="M1340" s="2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4">
        <v>0</v>
      </c>
      <c r="I1341" s="2">
        <v>746000000</v>
      </c>
      <c r="J1341" t="s">
        <v>82</v>
      </c>
      <c r="K1341" s="9" t="s">
        <v>340</v>
      </c>
      <c r="L1341" s="90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4">
        <v>0</v>
      </c>
      <c r="I1342" s="2">
        <v>772000000</v>
      </c>
      <c r="J1342" t="s">
        <v>82</v>
      </c>
      <c r="K1342" s="9" t="s">
        <v>340</v>
      </c>
      <c r="L1342" s="90">
        <f t="shared" si="80"/>
        <v>2811000000</v>
      </c>
      <c r="M1342" s="2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4">
        <v>0</v>
      </c>
      <c r="I1343" s="2">
        <v>796000000</v>
      </c>
      <c r="J1343" t="s">
        <v>82</v>
      </c>
      <c r="K1343" s="9" t="s">
        <v>340</v>
      </c>
      <c r="L1343" s="90">
        <f t="shared" si="80"/>
        <v>3113000000</v>
      </c>
      <c r="M1343" s="2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4">
        <v>0</v>
      </c>
      <c r="I1344" s="2">
        <v>764000000</v>
      </c>
      <c r="J1344" t="s">
        <v>82</v>
      </c>
      <c r="K1344" s="9" t="s">
        <v>340</v>
      </c>
      <c r="L1344" s="90">
        <f t="shared" si="80"/>
        <v>2899000000</v>
      </c>
      <c r="M1344" s="2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4">
        <v>0</v>
      </c>
      <c r="I1345" s="2">
        <v>123200000</v>
      </c>
      <c r="J1345" t="s">
        <v>58</v>
      </c>
      <c r="K1345" s="9" t="s">
        <v>95</v>
      </c>
      <c r="L1345" s="90">
        <f t="shared" si="80"/>
        <v>2589900000</v>
      </c>
      <c r="M1345" s="2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4">
        <v>0</v>
      </c>
      <c r="I1346" s="2">
        <v>118900000</v>
      </c>
      <c r="J1346" t="s">
        <v>58</v>
      </c>
      <c r="K1346" s="9" t="s">
        <v>95</v>
      </c>
      <c r="L1346" s="90">
        <f t="shared" ref="L1346:L1409" si="84">E1346-F1346</f>
        <v>2687600000</v>
      </c>
      <c r="M1346" s="2">
        <f t="shared" ref="M1346:M1409" si="85">L1346-G1346-H1346-I1346</f>
        <v>719300000</v>
      </c>
      <c r="N1346">
        <f t="shared" ref="N1346:N1409" si="86">1-(F1346/E1346)</f>
        <v>0.34676472485646093</v>
      </c>
      <c r="O1346">
        <f t="shared" ref="O1346:O1409" si="87">M1346/E1346</f>
        <v>9.2806915682859176E-2</v>
      </c>
    </row>
    <row r="1347" spans="1:15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4">
        <v>0</v>
      </c>
      <c r="I1347" s="2">
        <v>88700000</v>
      </c>
      <c r="J1347" t="s">
        <v>58</v>
      </c>
      <c r="K1347" s="9" t="s">
        <v>95</v>
      </c>
      <c r="L1347" s="90">
        <f t="shared" si="84"/>
        <v>2586600000</v>
      </c>
      <c r="M1347" s="2">
        <f t="shared" si="85"/>
        <v>841700000</v>
      </c>
      <c r="N1347">
        <f t="shared" si="86"/>
        <v>0.36785892057171299</v>
      </c>
      <c r="O1347">
        <f t="shared" si="87"/>
        <v>0.11970418829552727</v>
      </c>
    </row>
    <row r="1348" spans="1:15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4">
        <v>0</v>
      </c>
      <c r="I1348" s="2">
        <v>94900000</v>
      </c>
      <c r="J1348" t="s">
        <v>58</v>
      </c>
      <c r="K1348" s="9" t="s">
        <v>95</v>
      </c>
      <c r="L1348" s="90">
        <f t="shared" si="84"/>
        <v>2531600000</v>
      </c>
      <c r="M1348" s="2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4">
        <v>0</v>
      </c>
      <c r="I1349" s="4">
        <v>0</v>
      </c>
      <c r="J1349" t="s">
        <v>58</v>
      </c>
      <c r="K1349" s="9" t="s">
        <v>59</v>
      </c>
      <c r="L1349" s="90">
        <f t="shared" si="84"/>
        <v>4206226000</v>
      </c>
      <c r="M1349" s="2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4">
        <v>0</v>
      </c>
      <c r="I1350" s="4">
        <v>0</v>
      </c>
      <c r="J1350" t="s">
        <v>58</v>
      </c>
      <c r="K1350" s="9" t="s">
        <v>59</v>
      </c>
      <c r="L1350" s="90">
        <f t="shared" si="84"/>
        <v>4616566000</v>
      </c>
      <c r="M1350" s="2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4">
        <v>0</v>
      </c>
      <c r="I1351" s="4">
        <v>0</v>
      </c>
      <c r="J1351" t="s">
        <v>58</v>
      </c>
      <c r="K1351" s="9" t="s">
        <v>59</v>
      </c>
      <c r="L1351" s="90">
        <f t="shared" si="84"/>
        <v>5164484000</v>
      </c>
      <c r="M1351" s="2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4">
        <v>0</v>
      </c>
      <c r="I1352" s="4">
        <v>0</v>
      </c>
      <c r="J1352" t="s">
        <v>58</v>
      </c>
      <c r="K1352" s="9" t="s">
        <v>59</v>
      </c>
      <c r="L1352" s="90">
        <f t="shared" si="84"/>
        <v>5559226000</v>
      </c>
      <c r="M1352" s="2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4">
        <v>0</v>
      </c>
      <c r="I1353" s="4">
        <v>0</v>
      </c>
      <c r="J1353" t="s">
        <v>18</v>
      </c>
      <c r="K1353" s="9" t="s">
        <v>78</v>
      </c>
      <c r="L1353" s="90">
        <f t="shared" si="84"/>
        <v>1537400000</v>
      </c>
      <c r="M1353" s="2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4">
        <v>0</v>
      </c>
      <c r="I1354" s="4">
        <v>0</v>
      </c>
      <c r="J1354" t="s">
        <v>18</v>
      </c>
      <c r="K1354" s="9" t="s">
        <v>78</v>
      </c>
      <c r="L1354" s="90">
        <f t="shared" si="84"/>
        <v>1580500000</v>
      </c>
      <c r="M1354" s="2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4">
        <v>0</v>
      </c>
      <c r="I1355" s="4">
        <v>0</v>
      </c>
      <c r="J1355" t="s">
        <v>18</v>
      </c>
      <c r="K1355" s="9" t="s">
        <v>78</v>
      </c>
      <c r="L1355" s="90">
        <f t="shared" si="84"/>
        <v>2074200000</v>
      </c>
      <c r="M1355" s="2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4">
        <v>0</v>
      </c>
      <c r="I1356" s="4">
        <v>0</v>
      </c>
      <c r="J1356" t="s">
        <v>18</v>
      </c>
      <c r="K1356" s="9" t="s">
        <v>78</v>
      </c>
      <c r="L1356" s="90">
        <f t="shared" si="84"/>
        <v>2440400000</v>
      </c>
      <c r="M1356" s="2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4">
        <v>0</v>
      </c>
      <c r="I1357" s="2">
        <v>96800000</v>
      </c>
      <c r="J1357" t="s">
        <v>35</v>
      </c>
      <c r="K1357" s="9" t="s">
        <v>123</v>
      </c>
      <c r="L1357" s="90">
        <f t="shared" si="84"/>
        <v>2027600000</v>
      </c>
      <c r="M1357" s="2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4">
        <v>0</v>
      </c>
      <c r="I1358" s="2">
        <v>98900000</v>
      </c>
      <c r="J1358" t="s">
        <v>35</v>
      </c>
      <c r="K1358" s="9" t="s">
        <v>123</v>
      </c>
      <c r="L1358" s="90">
        <f t="shared" si="84"/>
        <v>2031000000</v>
      </c>
      <c r="M1358" s="2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4">
        <v>0</v>
      </c>
      <c r="I1359" s="2">
        <v>110900000</v>
      </c>
      <c r="J1359" t="s">
        <v>35</v>
      </c>
      <c r="K1359" s="9" t="s">
        <v>123</v>
      </c>
      <c r="L1359" s="90">
        <f t="shared" si="84"/>
        <v>1968700000</v>
      </c>
      <c r="M1359" s="2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4">
        <v>0</v>
      </c>
      <c r="I1360" s="2">
        <v>208400000</v>
      </c>
      <c r="J1360" t="s">
        <v>35</v>
      </c>
      <c r="K1360" s="9" t="s">
        <v>123</v>
      </c>
      <c r="L1360" s="90">
        <f t="shared" si="84"/>
        <v>2967800000</v>
      </c>
      <c r="M1360" s="2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4">
        <v>0</v>
      </c>
      <c r="I1361" s="2">
        <v>330418000</v>
      </c>
      <c r="J1361" t="s">
        <v>51</v>
      </c>
      <c r="K1361" s="9" t="s">
        <v>477</v>
      </c>
      <c r="L1361" s="90">
        <f t="shared" si="84"/>
        <v>819809000</v>
      </c>
      <c r="M1361" s="2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4">
        <v>0</v>
      </c>
      <c r="I1362" s="2">
        <v>340316000</v>
      </c>
      <c r="J1362" t="s">
        <v>51</v>
      </c>
      <c r="K1362" s="9" t="s">
        <v>477</v>
      </c>
      <c r="L1362" s="90">
        <f t="shared" si="84"/>
        <v>891400000</v>
      </c>
      <c r="M1362" s="2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4">
        <v>0</v>
      </c>
      <c r="I1363" s="2">
        <v>393987000</v>
      </c>
      <c r="J1363" t="s">
        <v>51</v>
      </c>
      <c r="K1363" s="9" t="s">
        <v>477</v>
      </c>
      <c r="L1363" s="90">
        <f t="shared" si="84"/>
        <v>1019852000</v>
      </c>
      <c r="M1363" s="2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4">
        <v>0</v>
      </c>
      <c r="I1364" s="2">
        <v>588235000</v>
      </c>
      <c r="J1364" t="s">
        <v>51</v>
      </c>
      <c r="K1364" s="9" t="s">
        <v>477</v>
      </c>
      <c r="L1364" s="90">
        <f t="shared" si="84"/>
        <v>1128503000</v>
      </c>
      <c r="M1364" s="2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4">
        <v>0</v>
      </c>
      <c r="I1365" s="4">
        <v>0</v>
      </c>
      <c r="J1365" t="s">
        <v>18</v>
      </c>
      <c r="K1365" s="9" t="s">
        <v>479</v>
      </c>
      <c r="L1365" s="90">
        <f t="shared" si="84"/>
        <v>1598600000</v>
      </c>
      <c r="M1365" s="2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4">
        <v>0</v>
      </c>
      <c r="I1366" s="4">
        <v>0</v>
      </c>
      <c r="J1366" t="s">
        <v>18</v>
      </c>
      <c r="K1366" s="9" t="s">
        <v>479</v>
      </c>
      <c r="L1366" s="90">
        <f t="shared" si="84"/>
        <v>1733400000</v>
      </c>
      <c r="M1366" s="2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4">
        <v>0</v>
      </c>
      <c r="I1367" s="4">
        <v>0</v>
      </c>
      <c r="J1367" t="s">
        <v>18</v>
      </c>
      <c r="K1367" s="9" t="s">
        <v>479</v>
      </c>
      <c r="L1367" s="90">
        <f t="shared" si="84"/>
        <v>1818500000</v>
      </c>
      <c r="M1367" s="2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4">
        <v>0</v>
      </c>
      <c r="I1368" s="4">
        <v>0</v>
      </c>
      <c r="J1368" t="s">
        <v>18</v>
      </c>
      <c r="K1368" s="9" t="s">
        <v>479</v>
      </c>
      <c r="L1368" s="90">
        <f t="shared" si="84"/>
        <v>1908300000</v>
      </c>
      <c r="M1368" s="2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4">
        <v>0</v>
      </c>
      <c r="I1369" s="2">
        <v>107591000</v>
      </c>
      <c r="J1369" t="s">
        <v>18</v>
      </c>
      <c r="K1369" s="9" t="s">
        <v>203</v>
      </c>
      <c r="L1369" s="90">
        <f t="shared" si="84"/>
        <v>1696346000</v>
      </c>
      <c r="M1369" s="2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4">
        <v>0</v>
      </c>
      <c r="I1370" s="2">
        <v>117580000</v>
      </c>
      <c r="J1370" t="s">
        <v>18</v>
      </c>
      <c r="K1370" s="9" t="s">
        <v>203</v>
      </c>
      <c r="L1370" s="90">
        <f t="shared" si="84"/>
        <v>1831515000</v>
      </c>
      <c r="M1370" s="2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4">
        <v>0</v>
      </c>
      <c r="I1371" s="2">
        <v>128582000</v>
      </c>
      <c r="J1371" t="s">
        <v>18</v>
      </c>
      <c r="K1371" s="9" t="s">
        <v>203</v>
      </c>
      <c r="L1371" s="90">
        <f t="shared" si="84"/>
        <v>1886560000</v>
      </c>
      <c r="M1371" s="2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4">
        <v>0</v>
      </c>
      <c r="I1372" s="2">
        <v>137596000</v>
      </c>
      <c r="J1372" t="s">
        <v>18</v>
      </c>
      <c r="K1372" s="9" t="s">
        <v>203</v>
      </c>
      <c r="L1372" s="90">
        <f t="shared" si="84"/>
        <v>2030870000</v>
      </c>
      <c r="M1372" s="2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4">
        <v>0</v>
      </c>
      <c r="I1373" s="2">
        <v>1787000000</v>
      </c>
      <c r="J1373" t="s">
        <v>41</v>
      </c>
      <c r="K1373" s="9" t="s">
        <v>44</v>
      </c>
      <c r="L1373" s="90">
        <f t="shared" si="84"/>
        <v>7164000000</v>
      </c>
      <c r="M1373" s="2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4">
        <v>0</v>
      </c>
      <c r="I1374" s="2">
        <v>1901000000</v>
      </c>
      <c r="J1374" t="s">
        <v>41</v>
      </c>
      <c r="K1374" s="9" t="s">
        <v>44</v>
      </c>
      <c r="L1374" s="90">
        <f t="shared" si="84"/>
        <v>7270000000</v>
      </c>
      <c r="M1374" s="2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4">
        <v>0</v>
      </c>
      <c r="I1375" s="2">
        <v>1945000000</v>
      </c>
      <c r="J1375" t="s">
        <v>41</v>
      </c>
      <c r="K1375" s="9" t="s">
        <v>44</v>
      </c>
      <c r="L1375" s="90">
        <f t="shared" si="84"/>
        <v>7436000000</v>
      </c>
      <c r="M1375" s="2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4">
        <v>0</v>
      </c>
      <c r="I1376" s="2">
        <v>2034000000</v>
      </c>
      <c r="J1376" t="s">
        <v>41</v>
      </c>
      <c r="K1376" s="9" t="s">
        <v>44</v>
      </c>
      <c r="L1376" s="90">
        <f t="shared" si="84"/>
        <v>7678000000</v>
      </c>
      <c r="M1376" s="2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4">
        <v>0</v>
      </c>
      <c r="I1377" s="2">
        <v>1068382000</v>
      </c>
      <c r="J1377" t="s">
        <v>51</v>
      </c>
      <c r="K1377" s="9" t="s">
        <v>52</v>
      </c>
      <c r="L1377" s="90">
        <f t="shared" si="84"/>
        <v>3455777000</v>
      </c>
      <c r="M1377" s="2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4">
        <v>0</v>
      </c>
      <c r="I1378" s="2">
        <v>1107700000</v>
      </c>
      <c r="J1378" t="s">
        <v>51</v>
      </c>
      <c r="K1378" s="9" t="s">
        <v>52</v>
      </c>
      <c r="L1378" s="90">
        <f t="shared" si="84"/>
        <v>3705903000</v>
      </c>
      <c r="M1378" s="2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4">
        <v>0</v>
      </c>
      <c r="I1379" s="2">
        <v>1143827000</v>
      </c>
      <c r="J1379" t="s">
        <v>51</v>
      </c>
      <c r="K1379" s="9" t="s">
        <v>52</v>
      </c>
      <c r="L1379" s="90">
        <f t="shared" si="84"/>
        <v>3988015000</v>
      </c>
      <c r="M1379" s="2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4">
        <v>0</v>
      </c>
      <c r="I1380" s="2">
        <v>1177568000</v>
      </c>
      <c r="J1380" t="s">
        <v>51</v>
      </c>
      <c r="K1380" s="9" t="s">
        <v>52</v>
      </c>
      <c r="L1380" s="90">
        <f t="shared" si="84"/>
        <v>4305911000</v>
      </c>
      <c r="M1380" s="2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4">
        <v>0</v>
      </c>
      <c r="I1381" s="2">
        <v>78900000</v>
      </c>
      <c r="J1381" t="s">
        <v>18</v>
      </c>
      <c r="K1381" s="9" t="s">
        <v>78</v>
      </c>
      <c r="L1381" s="90">
        <f t="shared" si="84"/>
        <v>6491261000</v>
      </c>
      <c r="M1381" s="2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4">
        <v>0</v>
      </c>
      <c r="I1382" s="2">
        <v>55000000</v>
      </c>
      <c r="J1382" t="s">
        <v>18</v>
      </c>
      <c r="K1382" s="9" t="s">
        <v>78</v>
      </c>
      <c r="L1382" s="90">
        <f t="shared" si="84"/>
        <v>6032000000</v>
      </c>
      <c r="M1382" s="2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4">
        <v>0</v>
      </c>
      <c r="I1383" s="2">
        <v>62000000</v>
      </c>
      <c r="J1383" t="s">
        <v>18</v>
      </c>
      <c r="K1383" s="9" t="s">
        <v>78</v>
      </c>
      <c r="L1383" s="90">
        <f t="shared" si="84"/>
        <v>5801000000</v>
      </c>
      <c r="M1383" s="2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4">
        <v>0</v>
      </c>
      <c r="I1384" s="2">
        <v>67000000</v>
      </c>
      <c r="J1384" t="s">
        <v>18</v>
      </c>
      <c r="K1384" s="9" t="s">
        <v>78</v>
      </c>
      <c r="L1384" s="90">
        <f t="shared" si="84"/>
        <v>5514000000</v>
      </c>
      <c r="M1384" s="2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4">
        <v>0</v>
      </c>
      <c r="I1385" s="2">
        <v>31652000</v>
      </c>
      <c r="J1385" t="s">
        <v>12</v>
      </c>
      <c r="K1385" s="9" t="s">
        <v>163</v>
      </c>
      <c r="L1385" s="90">
        <f t="shared" si="84"/>
        <v>857305000</v>
      </c>
      <c r="M1385" s="2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4">
        <v>0</v>
      </c>
      <c r="I1386" s="2">
        <v>38405000</v>
      </c>
      <c r="J1386" t="s">
        <v>12</v>
      </c>
      <c r="K1386" s="9" t="s">
        <v>163</v>
      </c>
      <c r="L1386" s="90">
        <f t="shared" si="84"/>
        <v>964634000</v>
      </c>
      <c r="M1386" s="2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4">
        <v>0</v>
      </c>
      <c r="I1387" s="2">
        <v>48138000</v>
      </c>
      <c r="J1387" t="s">
        <v>12</v>
      </c>
      <c r="K1387" s="9" t="s">
        <v>163</v>
      </c>
      <c r="L1387" s="90">
        <f t="shared" si="84"/>
        <v>1094411000</v>
      </c>
      <c r="M1387" s="2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4">
        <v>0</v>
      </c>
      <c r="I1388" s="2">
        <v>65770000</v>
      </c>
      <c r="J1388" t="s">
        <v>12</v>
      </c>
      <c r="K1388" s="9" t="s">
        <v>163</v>
      </c>
      <c r="L1388" s="90">
        <f t="shared" si="84"/>
        <v>1266185000</v>
      </c>
      <c r="M1388" s="2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4">
        <v>0</v>
      </c>
      <c r="I1389" s="2">
        <v>1090000000</v>
      </c>
      <c r="J1389" t="s">
        <v>41</v>
      </c>
      <c r="K1389" s="9" t="s">
        <v>42</v>
      </c>
      <c r="L1389" s="90">
        <f t="shared" si="84"/>
        <v>3001000000</v>
      </c>
      <c r="M1389" s="2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4">
        <v>0</v>
      </c>
      <c r="I1390" s="2">
        <v>1113000000</v>
      </c>
      <c r="J1390" t="s">
        <v>41</v>
      </c>
      <c r="K1390" s="9" t="s">
        <v>42</v>
      </c>
      <c r="L1390" s="90">
        <f t="shared" si="84"/>
        <v>3371000000</v>
      </c>
      <c r="M1390" s="2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4">
        <v>0</v>
      </c>
      <c r="I1391" s="2">
        <v>1156000000</v>
      </c>
      <c r="J1391" t="s">
        <v>41</v>
      </c>
      <c r="K1391" s="9" t="s">
        <v>42</v>
      </c>
      <c r="L1391" s="90">
        <f t="shared" si="84"/>
        <v>3346000000</v>
      </c>
      <c r="M1391" s="2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4">
        <v>0</v>
      </c>
      <c r="I1392" s="2">
        <v>1250000000</v>
      </c>
      <c r="J1392" t="s">
        <v>41</v>
      </c>
      <c r="K1392" s="9" t="s">
        <v>42</v>
      </c>
      <c r="L1392" s="90">
        <f t="shared" si="84"/>
        <v>3583000000</v>
      </c>
      <c r="M1392" s="2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4">
        <v>0</v>
      </c>
      <c r="I1393" s="2">
        <v>1441000000</v>
      </c>
      <c r="J1393" t="s">
        <v>46</v>
      </c>
      <c r="K1393" s="9" t="s">
        <v>104</v>
      </c>
      <c r="L1393" s="90">
        <f t="shared" si="84"/>
        <v>10811000000</v>
      </c>
      <c r="M1393" s="2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4">
        <v>0</v>
      </c>
      <c r="I1394" s="2">
        <v>576000000</v>
      </c>
      <c r="J1394" t="s">
        <v>46</v>
      </c>
      <c r="K1394" s="9" t="s">
        <v>104</v>
      </c>
      <c r="L1394" s="90">
        <f t="shared" si="84"/>
        <v>8311000000</v>
      </c>
      <c r="M1394" s="2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4">
        <v>0</v>
      </c>
      <c r="I1395" s="2">
        <v>367000000</v>
      </c>
      <c r="J1395" t="s">
        <v>46</v>
      </c>
      <c r="K1395" s="9" t="s">
        <v>104</v>
      </c>
      <c r="L1395" s="90">
        <f t="shared" si="84"/>
        <v>8472000000</v>
      </c>
      <c r="M1395" s="2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4">
        <v>0</v>
      </c>
      <c r="I1396" s="2">
        <v>205000000</v>
      </c>
      <c r="J1396" t="s">
        <v>46</v>
      </c>
      <c r="K1396" s="9" t="s">
        <v>104</v>
      </c>
      <c r="L1396" s="90">
        <f t="shared" si="84"/>
        <v>8314000000</v>
      </c>
      <c r="M1396" s="2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s="9" t="s">
        <v>488</v>
      </c>
      <c r="L1397" s="90">
        <f t="shared" si="84"/>
        <v>3940000000</v>
      </c>
      <c r="M1397" s="2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s="9" t="s">
        <v>488</v>
      </c>
      <c r="L1398" s="90">
        <f t="shared" si="84"/>
        <v>3846000000</v>
      </c>
      <c r="M1398" s="2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s="9" t="s">
        <v>488</v>
      </c>
      <c r="L1399" s="90">
        <f t="shared" si="84"/>
        <v>3809000000</v>
      </c>
      <c r="M1399" s="2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s="9" t="s">
        <v>488</v>
      </c>
      <c r="L1400" s="90">
        <f t="shared" si="84"/>
        <v>2615000000</v>
      </c>
      <c r="M1400" s="2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4">
        <v>0</v>
      </c>
      <c r="I1401" s="4">
        <v>0</v>
      </c>
      <c r="J1401" t="s">
        <v>35</v>
      </c>
      <c r="K1401" s="9" t="s">
        <v>490</v>
      </c>
      <c r="L1401" s="90">
        <f t="shared" si="84"/>
        <v>1108300000</v>
      </c>
      <c r="M1401" s="2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4">
        <v>0</v>
      </c>
      <c r="I1402" s="4">
        <v>0</v>
      </c>
      <c r="J1402" t="s">
        <v>35</v>
      </c>
      <c r="K1402" s="9" t="s">
        <v>490</v>
      </c>
      <c r="L1402" s="90">
        <f t="shared" si="84"/>
        <v>1991700000</v>
      </c>
      <c r="M1402" s="2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4">
        <v>0</v>
      </c>
      <c r="I1403" s="4">
        <v>0</v>
      </c>
      <c r="J1403" t="s">
        <v>35</v>
      </c>
      <c r="K1403" s="9" t="s">
        <v>490</v>
      </c>
      <c r="L1403" s="90">
        <f t="shared" si="84"/>
        <v>2578600000</v>
      </c>
      <c r="M1403" s="2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4">
        <v>0</v>
      </c>
      <c r="I1404" s="4">
        <v>0</v>
      </c>
      <c r="J1404" t="s">
        <v>35</v>
      </c>
      <c r="K1404" s="9" t="s">
        <v>490</v>
      </c>
      <c r="L1404" s="90">
        <f t="shared" si="84"/>
        <v>2942300000</v>
      </c>
      <c r="M1404" s="2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4">
        <v>0</v>
      </c>
      <c r="I1405" s="4">
        <v>0</v>
      </c>
      <c r="J1405" t="s">
        <v>18</v>
      </c>
      <c r="K1405" s="9" t="s">
        <v>479</v>
      </c>
      <c r="L1405" s="90">
        <f t="shared" si="84"/>
        <v>3903700000</v>
      </c>
      <c r="M1405" s="2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4">
        <v>0</v>
      </c>
      <c r="I1406" s="4">
        <v>0</v>
      </c>
      <c r="J1406" t="s">
        <v>18</v>
      </c>
      <c r="K1406" s="9" t="s">
        <v>479</v>
      </c>
      <c r="L1406" s="90">
        <f t="shared" si="84"/>
        <v>4102700000</v>
      </c>
      <c r="M1406" s="2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4">
        <v>0</v>
      </c>
      <c r="I1407" s="4">
        <v>0</v>
      </c>
      <c r="J1407" t="s">
        <v>18</v>
      </c>
      <c r="K1407" s="9" t="s">
        <v>479</v>
      </c>
      <c r="L1407" s="90">
        <f t="shared" si="84"/>
        <v>4072000000</v>
      </c>
      <c r="M1407" s="2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4">
        <v>0</v>
      </c>
      <c r="I1408" s="4">
        <v>0</v>
      </c>
      <c r="J1408" t="s">
        <v>18</v>
      </c>
      <c r="K1408" s="9" t="s">
        <v>479</v>
      </c>
      <c r="L1408" s="90">
        <f t="shared" si="84"/>
        <v>4267200000</v>
      </c>
      <c r="M1408" s="2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s="9" t="s">
        <v>33</v>
      </c>
      <c r="L1409" s="90">
        <f t="shared" si="84"/>
        <v>766600000</v>
      </c>
      <c r="M1409" s="2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s="9" t="s">
        <v>33</v>
      </c>
      <c r="L1410" s="90">
        <f t="shared" ref="L1410:L1473" si="88">E1410-F1410</f>
        <v>1022700000</v>
      </c>
      <c r="M1410" s="2">
        <f t="shared" ref="M1410:M1473" si="89">L1410-G1410-H1410-I1410</f>
        <v>565500000</v>
      </c>
      <c r="N1410">
        <f t="shared" ref="N1410:N1473" si="90">1-(F1410/E1410)</f>
        <v>0.44630154920357845</v>
      </c>
      <c r="O1410">
        <f t="shared" ref="O1410:O1473" si="91">M1410/E1410</f>
        <v>0.24678158411520837</v>
      </c>
    </row>
    <row r="1411" spans="1:15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s="9" t="s">
        <v>33</v>
      </c>
      <c r="L1411" s="90">
        <f t="shared" si="88"/>
        <v>1554500000</v>
      </c>
      <c r="M1411" s="2">
        <f t="shared" si="89"/>
        <v>1026500000</v>
      </c>
      <c r="N1411">
        <f t="shared" si="90"/>
        <v>0.47707463785907189</v>
      </c>
      <c r="O1411">
        <f t="shared" si="91"/>
        <v>0.31503191750552417</v>
      </c>
    </row>
    <row r="1412" spans="1:15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s="9" t="s">
        <v>33</v>
      </c>
      <c r="L1412" s="90">
        <f t="shared" si="88"/>
        <v>1665200000</v>
      </c>
      <c r="M1412" s="2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4">
        <v>0</v>
      </c>
      <c r="I1413" s="2">
        <v>811000000</v>
      </c>
      <c r="J1413" t="s">
        <v>82</v>
      </c>
      <c r="K1413" s="9" t="s">
        <v>83</v>
      </c>
      <c r="L1413" s="90">
        <f t="shared" si="88"/>
        <v>2485000000</v>
      </c>
      <c r="M1413" s="2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4">
        <v>0</v>
      </c>
      <c r="I1414" s="2">
        <v>787000000</v>
      </c>
      <c r="J1414" t="s">
        <v>82</v>
      </c>
      <c r="K1414" s="9" t="s">
        <v>83</v>
      </c>
      <c r="L1414" s="90">
        <f t="shared" si="88"/>
        <v>3043000000</v>
      </c>
      <c r="M1414" s="2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4">
        <v>0</v>
      </c>
      <c r="I1415" s="2">
        <v>942000000</v>
      </c>
      <c r="J1415" t="s">
        <v>82</v>
      </c>
      <c r="K1415" s="9" t="s">
        <v>83</v>
      </c>
      <c r="L1415" s="90">
        <f t="shared" si="88"/>
        <v>3611000000</v>
      </c>
      <c r="M1415" s="2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4">
        <v>0</v>
      </c>
      <c r="I1416" s="2">
        <v>1091000000</v>
      </c>
      <c r="J1416" t="s">
        <v>82</v>
      </c>
      <c r="K1416" s="9" t="s">
        <v>83</v>
      </c>
      <c r="L1416" s="90">
        <f t="shared" si="88"/>
        <v>2444000000</v>
      </c>
      <c r="M1416" s="2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4">
        <v>0</v>
      </c>
      <c r="I1417" s="2">
        <v>4549000000</v>
      </c>
      <c r="J1417" t="s">
        <v>46</v>
      </c>
      <c r="K1417" s="9" t="s">
        <v>99</v>
      </c>
      <c r="L1417" s="90">
        <f t="shared" si="88"/>
        <v>10431000000</v>
      </c>
      <c r="M1417" s="2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4">
        <v>0</v>
      </c>
      <c r="I1418" s="2">
        <v>5445000000</v>
      </c>
      <c r="J1418" t="s">
        <v>46</v>
      </c>
      <c r="K1418" s="9" t="s">
        <v>99</v>
      </c>
      <c r="L1418" s="90">
        <f t="shared" si="88"/>
        <v>11439000000</v>
      </c>
      <c r="M1418" s="2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4">
        <v>0</v>
      </c>
      <c r="I1419" s="2">
        <v>5492000000</v>
      </c>
      <c r="J1419" t="s">
        <v>46</v>
      </c>
      <c r="K1419" s="9" t="s">
        <v>99</v>
      </c>
      <c r="L1419" s="90">
        <f t="shared" si="88"/>
        <v>12257000000</v>
      </c>
      <c r="M1419" s="2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4">
        <v>0</v>
      </c>
      <c r="I1420" s="2">
        <v>5690000000</v>
      </c>
      <c r="J1420" t="s">
        <v>46</v>
      </c>
      <c r="K1420" s="9" t="s">
        <v>99</v>
      </c>
      <c r="L1420" s="90">
        <f t="shared" si="88"/>
        <v>13013000000</v>
      </c>
      <c r="M1420" s="2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s="9" t="s">
        <v>29</v>
      </c>
      <c r="L1421" s="90">
        <f t="shared" si="88"/>
        <v>6019000000</v>
      </c>
      <c r="M1421" s="2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s="9" t="s">
        <v>29</v>
      </c>
      <c r="L1422" s="90">
        <f t="shared" si="88"/>
        <v>6356000000</v>
      </c>
      <c r="M1422" s="2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s="9" t="s">
        <v>29</v>
      </c>
      <c r="L1423" s="90">
        <f t="shared" si="88"/>
        <v>6602000000</v>
      </c>
      <c r="M1423" s="2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s="9" t="s">
        <v>29</v>
      </c>
      <c r="L1424" s="90">
        <f t="shared" si="88"/>
        <v>7495000000</v>
      </c>
      <c r="M1424" s="2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s="9" t="s">
        <v>31</v>
      </c>
      <c r="L1425" s="90">
        <f t="shared" si="88"/>
        <v>5731000000</v>
      </c>
      <c r="M1425" s="2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s="9" t="s">
        <v>31</v>
      </c>
      <c r="L1426" s="90">
        <f t="shared" si="88"/>
        <v>3392000000</v>
      </c>
      <c r="M1426" s="2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s="9" t="s">
        <v>31</v>
      </c>
      <c r="L1427" s="90">
        <f t="shared" si="88"/>
        <v>3229000000</v>
      </c>
      <c r="M1427" s="2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s="9" t="s">
        <v>31</v>
      </c>
      <c r="L1428" s="90">
        <f t="shared" si="88"/>
        <v>2985000000</v>
      </c>
      <c r="M1428" s="2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4">
        <v>0</v>
      </c>
      <c r="I1429" s="4">
        <v>0</v>
      </c>
      <c r="J1429" t="s">
        <v>35</v>
      </c>
      <c r="K1429" s="9" t="s">
        <v>498</v>
      </c>
      <c r="L1429" s="90">
        <f t="shared" si="88"/>
        <v>7996607000</v>
      </c>
      <c r="M1429" s="2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4">
        <v>0</v>
      </c>
      <c r="H1430" s="4">
        <v>0</v>
      </c>
      <c r="I1430" s="4">
        <v>0</v>
      </c>
      <c r="J1430" t="s">
        <v>35</v>
      </c>
      <c r="K1430" s="9" t="s">
        <v>498</v>
      </c>
      <c r="L1430" s="90">
        <f t="shared" si="88"/>
        <v>8181035000</v>
      </c>
      <c r="M1430" s="2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4">
        <v>0</v>
      </c>
      <c r="H1431" s="4">
        <v>0</v>
      </c>
      <c r="I1431" s="4">
        <v>0</v>
      </c>
      <c r="J1431" t="s">
        <v>35</v>
      </c>
      <c r="K1431" s="9" t="s">
        <v>498</v>
      </c>
      <c r="L1431" s="90">
        <f t="shared" si="88"/>
        <v>8551516000</v>
      </c>
      <c r="M1431" s="2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4">
        <v>0</v>
      </c>
      <c r="H1432" s="4">
        <v>0</v>
      </c>
      <c r="I1432" s="4">
        <v>0</v>
      </c>
      <c r="J1432" t="s">
        <v>35</v>
      </c>
      <c r="K1432" s="9" t="s">
        <v>498</v>
      </c>
      <c r="L1432" s="90">
        <f t="shared" si="88"/>
        <v>9040472000</v>
      </c>
      <c r="M1432" s="2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4">
        <v>0</v>
      </c>
      <c r="I1433" s="2">
        <v>18143000000</v>
      </c>
      <c r="J1433" t="s">
        <v>181</v>
      </c>
      <c r="K1433" s="9" t="s">
        <v>182</v>
      </c>
      <c r="L1433" s="90">
        <f t="shared" si="88"/>
        <v>72206000000</v>
      </c>
      <c r="M1433" s="2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4">
        <v>0</v>
      </c>
      <c r="I1434" s="2">
        <v>18395000000</v>
      </c>
      <c r="J1434" t="s">
        <v>181</v>
      </c>
      <c r="K1434" s="9" t="s">
        <v>182</v>
      </c>
      <c r="L1434" s="90">
        <f t="shared" si="88"/>
        <v>77561000000</v>
      </c>
      <c r="M1434" s="2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4">
        <v>0</v>
      </c>
      <c r="I1435" s="2">
        <v>18273000000</v>
      </c>
      <c r="J1435" t="s">
        <v>181</v>
      </c>
      <c r="K1435" s="9" t="s">
        <v>182</v>
      </c>
      <c r="L1435" s="90">
        <f t="shared" si="88"/>
        <v>72302000000</v>
      </c>
      <c r="M1435" s="2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4">
        <v>0</v>
      </c>
      <c r="I1436" s="2">
        <v>22016000000</v>
      </c>
      <c r="J1436" t="s">
        <v>181</v>
      </c>
      <c r="K1436" s="9" t="s">
        <v>182</v>
      </c>
      <c r="L1436" s="90">
        <f t="shared" si="88"/>
        <v>79755000000</v>
      </c>
      <c r="M1436" s="2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4">
        <v>0</v>
      </c>
      <c r="I1437" s="4">
        <v>0</v>
      </c>
      <c r="J1437" t="s">
        <v>35</v>
      </c>
      <c r="K1437" s="9" t="s">
        <v>501</v>
      </c>
      <c r="L1437" s="90">
        <f t="shared" si="88"/>
        <v>1660500000</v>
      </c>
      <c r="M1437" s="2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4">
        <v>0</v>
      </c>
      <c r="I1438" s="4">
        <v>0</v>
      </c>
      <c r="J1438" t="s">
        <v>35</v>
      </c>
      <c r="K1438" s="9" t="s">
        <v>501</v>
      </c>
      <c r="L1438" s="90">
        <f t="shared" si="88"/>
        <v>1653000000</v>
      </c>
      <c r="M1438" s="2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4">
        <v>0</v>
      </c>
      <c r="I1439" s="4">
        <v>0</v>
      </c>
      <c r="J1439" t="s">
        <v>35</v>
      </c>
      <c r="K1439" s="9" t="s">
        <v>501</v>
      </c>
      <c r="L1439" s="90">
        <f t="shared" si="88"/>
        <v>1404000000</v>
      </c>
      <c r="M1439" s="2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4">
        <v>0</v>
      </c>
      <c r="I1440" s="4">
        <v>0</v>
      </c>
      <c r="J1440" t="s">
        <v>35</v>
      </c>
      <c r="K1440" s="9" t="s">
        <v>501</v>
      </c>
      <c r="L1440" s="90">
        <f t="shared" si="88"/>
        <v>1881900000</v>
      </c>
      <c r="M1440" s="2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4">
        <v>0</v>
      </c>
      <c r="J1441" t="s">
        <v>21</v>
      </c>
      <c r="K1441" s="9" t="s">
        <v>31</v>
      </c>
      <c r="L1441" s="90">
        <f t="shared" si="88"/>
        <v>1491000000</v>
      </c>
      <c r="M1441" s="2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4">
        <v>0</v>
      </c>
      <c r="J1442" t="s">
        <v>21</v>
      </c>
      <c r="K1442" s="9" t="s">
        <v>31</v>
      </c>
      <c r="L1442" s="90">
        <f t="shared" si="88"/>
        <v>1473000000</v>
      </c>
      <c r="M1442" s="2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4">
        <v>0</v>
      </c>
      <c r="J1443" t="s">
        <v>21</v>
      </c>
      <c r="K1443" s="9" t="s">
        <v>31</v>
      </c>
      <c r="L1443" s="90">
        <f t="shared" si="88"/>
        <v>1479000000</v>
      </c>
      <c r="M1443" s="2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4">
        <v>0</v>
      </c>
      <c r="J1444" t="s">
        <v>21</v>
      </c>
      <c r="K1444" s="9" t="s">
        <v>31</v>
      </c>
      <c r="L1444" s="90">
        <f t="shared" si="88"/>
        <v>1276000000</v>
      </c>
      <c r="M1444" s="2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4">
        <v>0</v>
      </c>
      <c r="I1445" s="2">
        <v>45639000</v>
      </c>
      <c r="J1445" t="s">
        <v>12</v>
      </c>
      <c r="K1445" s="9" t="s">
        <v>90</v>
      </c>
      <c r="L1445" s="90">
        <f t="shared" si="88"/>
        <v>1049562000</v>
      </c>
      <c r="M1445" s="2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4">
        <v>0</v>
      </c>
      <c r="I1446" s="2">
        <v>63608000</v>
      </c>
      <c r="J1446" t="s">
        <v>12</v>
      </c>
      <c r="K1446" s="9" t="s">
        <v>90</v>
      </c>
      <c r="L1446" s="90">
        <f t="shared" si="88"/>
        <v>1267874000</v>
      </c>
      <c r="M1446" s="2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4">
        <v>0</v>
      </c>
      <c r="I1447" s="2">
        <v>54219000</v>
      </c>
      <c r="J1447" t="s">
        <v>12</v>
      </c>
      <c r="K1447" s="9" t="s">
        <v>90</v>
      </c>
      <c r="L1447" s="90">
        <f t="shared" si="88"/>
        <v>1449845000</v>
      </c>
      <c r="M1447" s="2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4">
        <v>0</v>
      </c>
      <c r="I1448" s="2">
        <v>77445000</v>
      </c>
      <c r="J1448" t="s">
        <v>12</v>
      </c>
      <c r="K1448" s="9" t="s">
        <v>90</v>
      </c>
      <c r="L1448" s="90">
        <f t="shared" si="88"/>
        <v>1728063000</v>
      </c>
      <c r="M1448" s="2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4">
        <v>0</v>
      </c>
      <c r="J1449" t="s">
        <v>21</v>
      </c>
      <c r="K1449" s="9" t="s">
        <v>505</v>
      </c>
      <c r="L1449" s="90">
        <f t="shared" si="88"/>
        <v>3651000000</v>
      </c>
      <c r="M1449" s="2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4">
        <v>0</v>
      </c>
      <c r="J1450" t="s">
        <v>21</v>
      </c>
      <c r="K1450" s="9" t="s">
        <v>505</v>
      </c>
      <c r="L1450" s="90">
        <f t="shared" si="88"/>
        <v>3972000000</v>
      </c>
      <c r="M1450" s="2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4">
        <v>0</v>
      </c>
      <c r="J1451" t="s">
        <v>21</v>
      </c>
      <c r="K1451" s="9" t="s">
        <v>505</v>
      </c>
      <c r="L1451" s="90">
        <f t="shared" si="88"/>
        <v>4087000000</v>
      </c>
      <c r="M1451" s="2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4">
        <v>0</v>
      </c>
      <c r="J1452" t="s">
        <v>21</v>
      </c>
      <c r="K1452" s="9" t="s">
        <v>505</v>
      </c>
      <c r="L1452" s="90">
        <f t="shared" si="88"/>
        <v>4033000000</v>
      </c>
      <c r="M1452" s="2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4">
        <v>0</v>
      </c>
      <c r="I1453" s="2">
        <v>194039000</v>
      </c>
      <c r="J1453" t="s">
        <v>18</v>
      </c>
      <c r="K1453" s="9" t="s">
        <v>507</v>
      </c>
      <c r="L1453" s="90">
        <f t="shared" si="88"/>
        <v>2409350000</v>
      </c>
      <c r="M1453" s="2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4">
        <v>0</v>
      </c>
      <c r="I1454" s="2">
        <v>74833000</v>
      </c>
      <c r="J1454" t="s">
        <v>18</v>
      </c>
      <c r="K1454" s="9" t="s">
        <v>507</v>
      </c>
      <c r="L1454" s="90">
        <f t="shared" si="88"/>
        <v>940354000</v>
      </c>
      <c r="M1454" s="2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4">
        <v>0</v>
      </c>
      <c r="I1455" s="2">
        <v>151837000</v>
      </c>
      <c r="J1455" t="s">
        <v>18</v>
      </c>
      <c r="K1455" s="9" t="s">
        <v>507</v>
      </c>
      <c r="L1455" s="90">
        <f t="shared" si="88"/>
        <v>1671151000</v>
      </c>
      <c r="M1455" s="2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4">
        <v>0</v>
      </c>
      <c r="I1456" s="2">
        <v>205087000</v>
      </c>
      <c r="J1456" t="s">
        <v>18</v>
      </c>
      <c r="K1456" s="9" t="s">
        <v>507</v>
      </c>
      <c r="L1456" s="90">
        <f t="shared" si="88"/>
        <v>2127609000</v>
      </c>
      <c r="M1456" s="2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4">
        <v>0</v>
      </c>
      <c r="I1457" s="2">
        <v>2044000000</v>
      </c>
      <c r="J1457" t="s">
        <v>18</v>
      </c>
      <c r="K1457" s="9" t="s">
        <v>196</v>
      </c>
      <c r="L1457" s="90">
        <f t="shared" si="88"/>
        <v>22733000000</v>
      </c>
      <c r="M1457" s="2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4">
        <v>0</v>
      </c>
      <c r="I1458" s="2">
        <v>1996000000</v>
      </c>
      <c r="J1458" t="s">
        <v>18</v>
      </c>
      <c r="K1458" s="9" t="s">
        <v>196</v>
      </c>
      <c r="L1458" s="90">
        <f t="shared" si="88"/>
        <v>21240000000</v>
      </c>
      <c r="M1458" s="2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4">
        <v>0</v>
      </c>
      <c r="I1459" s="2">
        <v>2129000000</v>
      </c>
      <c r="J1459" t="s">
        <v>18</v>
      </c>
      <c r="K1459" s="9" t="s">
        <v>196</v>
      </c>
      <c r="L1459" s="90">
        <f t="shared" si="88"/>
        <v>21340000000</v>
      </c>
      <c r="M1459" s="2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4">
        <v>0</v>
      </c>
      <c r="I1460" s="2">
        <v>2213000000</v>
      </c>
      <c r="J1460" t="s">
        <v>18</v>
      </c>
      <c r="K1460" s="9" t="s">
        <v>196</v>
      </c>
      <c r="L1460" s="90">
        <f t="shared" si="88"/>
        <v>21788000000</v>
      </c>
      <c r="M1460" s="2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4">
        <v>0</v>
      </c>
      <c r="I1461" s="4">
        <v>0</v>
      </c>
      <c r="J1461" t="s">
        <v>18</v>
      </c>
      <c r="K1461" s="9" t="s">
        <v>288</v>
      </c>
      <c r="L1461" s="90">
        <f t="shared" si="88"/>
        <v>2163284000</v>
      </c>
      <c r="M1461" s="2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4">
        <v>0</v>
      </c>
      <c r="I1462" s="4">
        <v>0</v>
      </c>
      <c r="J1462" t="s">
        <v>18</v>
      </c>
      <c r="K1462" s="9" t="s">
        <v>288</v>
      </c>
      <c r="L1462" s="90">
        <f t="shared" si="88"/>
        <v>2340400000</v>
      </c>
      <c r="M1462" s="2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4">
        <v>0</v>
      </c>
      <c r="I1463" s="4">
        <v>0</v>
      </c>
      <c r="J1463" t="s">
        <v>18</v>
      </c>
      <c r="K1463" s="9" t="s">
        <v>288</v>
      </c>
      <c r="L1463" s="90">
        <f t="shared" si="88"/>
        <v>2537200000</v>
      </c>
      <c r="M1463" s="2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4">
        <v>0</v>
      </c>
      <c r="I1464" s="4">
        <v>0</v>
      </c>
      <c r="J1464" t="s">
        <v>18</v>
      </c>
      <c r="K1464" s="9" t="s">
        <v>288</v>
      </c>
      <c r="L1464" s="90">
        <f t="shared" si="88"/>
        <v>2491300000</v>
      </c>
      <c r="M1464" s="2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4">
        <v>0</v>
      </c>
      <c r="I1465" s="4">
        <v>0</v>
      </c>
      <c r="J1465" t="s">
        <v>18</v>
      </c>
      <c r="K1465" s="9" t="s">
        <v>256</v>
      </c>
      <c r="L1465" s="90">
        <f t="shared" si="88"/>
        <v>7356972000</v>
      </c>
      <c r="M1465" s="2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4">
        <v>0</v>
      </c>
      <c r="I1466" s="4">
        <v>0</v>
      </c>
      <c r="J1466" t="s">
        <v>18</v>
      </c>
      <c r="K1466" s="9" t="s">
        <v>256</v>
      </c>
      <c r="L1466" s="90">
        <f t="shared" si="88"/>
        <v>7817659000</v>
      </c>
      <c r="M1466" s="2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4">
        <v>0</v>
      </c>
      <c r="I1467" s="4">
        <v>0</v>
      </c>
      <c r="J1467" t="s">
        <v>18</v>
      </c>
      <c r="K1467" s="9" t="s">
        <v>256</v>
      </c>
      <c r="L1467" s="90">
        <f t="shared" si="88"/>
        <v>8301885000</v>
      </c>
      <c r="M1467" s="2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4">
        <v>0</v>
      </c>
      <c r="I1468" s="4">
        <v>0</v>
      </c>
      <c r="J1468" t="s">
        <v>18</v>
      </c>
      <c r="K1468" s="9" t="s">
        <v>256</v>
      </c>
      <c r="L1468" s="90">
        <f t="shared" si="88"/>
        <v>8910415000</v>
      </c>
      <c r="M1468" s="2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4">
        <v>0</v>
      </c>
      <c r="H1469" s="4">
        <v>0</v>
      </c>
      <c r="I1469" s="2">
        <v>787329000</v>
      </c>
      <c r="J1469" t="s">
        <v>46</v>
      </c>
      <c r="K1469" s="9" t="s">
        <v>47</v>
      </c>
      <c r="L1469" s="90">
        <f t="shared" si="88"/>
        <v>1633834000</v>
      </c>
      <c r="M1469" s="2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4">
        <v>0</v>
      </c>
      <c r="H1470" s="4">
        <v>0</v>
      </c>
      <c r="I1470" s="2">
        <v>819711000</v>
      </c>
      <c r="J1470" t="s">
        <v>46</v>
      </c>
      <c r="K1470" s="9" t="s">
        <v>47</v>
      </c>
      <c r="L1470" s="90">
        <f t="shared" si="88"/>
        <v>1655487000</v>
      </c>
      <c r="M1470" s="2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4">
        <v>0</v>
      </c>
      <c r="H1471" s="4">
        <v>0</v>
      </c>
      <c r="I1471" s="2">
        <v>855908000</v>
      </c>
      <c r="J1471" t="s">
        <v>46</v>
      </c>
      <c r="K1471" s="9" t="s">
        <v>47</v>
      </c>
      <c r="L1471" s="90">
        <f t="shared" si="88"/>
        <v>1716711000</v>
      </c>
      <c r="M1471" s="2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4">
        <v>0</v>
      </c>
      <c r="H1472" s="4">
        <v>0</v>
      </c>
      <c r="I1472" s="2">
        <v>907024000</v>
      </c>
      <c r="J1472" t="s">
        <v>46</v>
      </c>
      <c r="K1472" s="9" t="s">
        <v>47</v>
      </c>
      <c r="L1472" s="90">
        <f t="shared" si="88"/>
        <v>1749853000</v>
      </c>
      <c r="M1472" s="2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4">
        <v>0</v>
      </c>
      <c r="J1473" t="s">
        <v>24</v>
      </c>
      <c r="K1473" s="9" t="s">
        <v>29</v>
      </c>
      <c r="L1473" s="90">
        <f t="shared" si="88"/>
        <v>5295500000</v>
      </c>
      <c r="M1473" s="2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4">
        <v>0</v>
      </c>
      <c r="J1474" t="s">
        <v>24</v>
      </c>
      <c r="K1474" s="9" t="s">
        <v>29</v>
      </c>
      <c r="L1474" s="90">
        <f t="shared" ref="L1474:L1537" si="92">E1474-F1474</f>
        <v>5529100000</v>
      </c>
      <c r="M1474" s="2">
        <f t="shared" ref="M1474:M1537" si="93">L1474-G1474-H1474-I1474</f>
        <v>1687300000</v>
      </c>
      <c r="N1474">
        <f t="shared" ref="N1474:N1537" si="94">1-(F1474/E1474)</f>
        <v>0.422381458026172</v>
      </c>
      <c r="O1474">
        <f t="shared" ref="O1474:O1537" si="95">M1474/E1474</f>
        <v>0.1288969695117759</v>
      </c>
    </row>
    <row r="1475" spans="1:15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4">
        <v>0</v>
      </c>
      <c r="J1475" t="s">
        <v>24</v>
      </c>
      <c r="K1475" s="9" t="s">
        <v>29</v>
      </c>
      <c r="L1475" s="90">
        <f t="shared" si="92"/>
        <v>7492000000</v>
      </c>
      <c r="M1475" s="2">
        <f t="shared" si="93"/>
        <v>1904800000</v>
      </c>
      <c r="N1475">
        <f t="shared" si="94"/>
        <v>0.44358658582796517</v>
      </c>
      <c r="O1475">
        <f t="shared" si="95"/>
        <v>0.11277946191739295</v>
      </c>
    </row>
    <row r="1476" spans="1:15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4">
        <v>0</v>
      </c>
      <c r="J1476" t="s">
        <v>24</v>
      </c>
      <c r="K1476" s="9" t="s">
        <v>29</v>
      </c>
      <c r="L1476" s="90">
        <f t="shared" si="92"/>
        <v>7755900000</v>
      </c>
      <c r="M1476" s="2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4">
        <v>0</v>
      </c>
      <c r="I1477" s="2">
        <v>26000000</v>
      </c>
      <c r="J1477" t="s">
        <v>18</v>
      </c>
      <c r="K1477" s="9" t="s">
        <v>76</v>
      </c>
      <c r="L1477" s="90">
        <f t="shared" si="92"/>
        <v>751000000</v>
      </c>
      <c r="M1477" s="2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4">
        <v>0</v>
      </c>
      <c r="I1478" s="2">
        <v>36000000</v>
      </c>
      <c r="J1478" t="s">
        <v>18</v>
      </c>
      <c r="K1478" s="9" t="s">
        <v>76</v>
      </c>
      <c r="L1478" s="90">
        <f t="shared" si="92"/>
        <v>927000000</v>
      </c>
      <c r="M1478" s="2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4">
        <v>0</v>
      </c>
      <c r="I1479" s="2">
        <v>65000000</v>
      </c>
      <c r="J1479" t="s">
        <v>18</v>
      </c>
      <c r="K1479" s="9" t="s">
        <v>76</v>
      </c>
      <c r="L1479" s="90">
        <f t="shared" si="92"/>
        <v>1206000000</v>
      </c>
      <c r="M1479" s="2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4">
        <v>0</v>
      </c>
      <c r="I1480" s="2">
        <v>93000000</v>
      </c>
      <c r="J1480" t="s">
        <v>18</v>
      </c>
      <c r="K1480" s="9" t="s">
        <v>76</v>
      </c>
      <c r="L1480" s="90">
        <f t="shared" si="92"/>
        <v>1434000000</v>
      </c>
      <c r="M1480" s="2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4">
        <v>0</v>
      </c>
      <c r="I1481" s="2">
        <v>3821000000</v>
      </c>
      <c r="J1481" t="s">
        <v>46</v>
      </c>
      <c r="K1481" s="9" t="s">
        <v>49</v>
      </c>
      <c r="L1481" s="90">
        <f t="shared" si="92"/>
        <v>12884000000</v>
      </c>
      <c r="M1481" s="2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4">
        <v>0</v>
      </c>
      <c r="I1482" s="2">
        <v>3882000000</v>
      </c>
      <c r="J1482" t="s">
        <v>46</v>
      </c>
      <c r="K1482" s="9" t="s">
        <v>49</v>
      </c>
      <c r="L1482" s="90">
        <f t="shared" si="92"/>
        <v>13304000000</v>
      </c>
      <c r="M1482" s="2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4">
        <v>0</v>
      </c>
      <c r="I1483" s="2">
        <v>3885000000</v>
      </c>
      <c r="J1483" t="s">
        <v>46</v>
      </c>
      <c r="K1483" s="9" t="s">
        <v>49</v>
      </c>
      <c r="L1483" s="90">
        <f t="shared" si="92"/>
        <v>13092000000</v>
      </c>
      <c r="M1483" s="2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4">
        <v>0</v>
      </c>
      <c r="I1484" s="2">
        <v>3985000000</v>
      </c>
      <c r="J1484" t="s">
        <v>46</v>
      </c>
      <c r="K1484" s="9" t="s">
        <v>49</v>
      </c>
      <c r="L1484" s="90">
        <f t="shared" si="92"/>
        <v>12555000000</v>
      </c>
      <c r="M1484" s="2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4">
        <v>0</v>
      </c>
      <c r="I1485" s="2">
        <v>88975000</v>
      </c>
      <c r="J1485" t="s">
        <v>18</v>
      </c>
      <c r="K1485" s="9" t="s">
        <v>516</v>
      </c>
      <c r="L1485" s="90">
        <f t="shared" si="92"/>
        <v>1566054000</v>
      </c>
      <c r="M1485" s="2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4">
        <v>0</v>
      </c>
      <c r="I1486" s="2">
        <v>100025000</v>
      </c>
      <c r="J1486" t="s">
        <v>18</v>
      </c>
      <c r="K1486" s="9" t="s">
        <v>516</v>
      </c>
      <c r="L1486" s="90">
        <f t="shared" si="92"/>
        <v>1753609000</v>
      </c>
      <c r="M1486" s="2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4">
        <v>0</v>
      </c>
      <c r="I1487" s="2">
        <v>114635000</v>
      </c>
      <c r="J1487" t="s">
        <v>18</v>
      </c>
      <c r="K1487" s="9" t="s">
        <v>516</v>
      </c>
      <c r="L1487" s="90">
        <f t="shared" si="92"/>
        <v>1950415000</v>
      </c>
      <c r="M1487" s="2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4">
        <v>0</v>
      </c>
      <c r="I1488" s="2">
        <v>123569000</v>
      </c>
      <c r="J1488" t="s">
        <v>18</v>
      </c>
      <c r="K1488" s="9" t="s">
        <v>516</v>
      </c>
      <c r="L1488" s="90">
        <f t="shared" si="92"/>
        <v>2143174000</v>
      </c>
      <c r="M1488" s="2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4">
        <v>0</v>
      </c>
      <c r="I1489" s="4">
        <v>0</v>
      </c>
      <c r="J1489" t="s">
        <v>35</v>
      </c>
      <c r="K1489" s="9" t="s">
        <v>123</v>
      </c>
      <c r="L1489" s="90">
        <f t="shared" si="92"/>
        <v>2358000000</v>
      </c>
      <c r="M1489" s="2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4">
        <v>0</v>
      </c>
      <c r="I1490" s="4">
        <v>0</v>
      </c>
      <c r="J1490" t="s">
        <v>35</v>
      </c>
      <c r="K1490" s="9" t="s">
        <v>123</v>
      </c>
      <c r="L1490" s="90">
        <f t="shared" si="92"/>
        <v>2685000000</v>
      </c>
      <c r="M1490" s="2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4">
        <v>0</v>
      </c>
      <c r="I1491" s="4">
        <v>0</v>
      </c>
      <c r="J1491" t="s">
        <v>35</v>
      </c>
      <c r="K1491" s="9" t="s">
        <v>123</v>
      </c>
      <c r="L1491" s="90">
        <f t="shared" si="92"/>
        <v>3917000000</v>
      </c>
      <c r="M1491" s="2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4">
        <v>0</v>
      </c>
      <c r="I1492" s="4">
        <v>0</v>
      </c>
      <c r="J1492" t="s">
        <v>35</v>
      </c>
      <c r="K1492" s="9" t="s">
        <v>123</v>
      </c>
      <c r="L1492" s="90">
        <f t="shared" si="92"/>
        <v>4697000000</v>
      </c>
      <c r="M1492" s="2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4">
        <v>0</v>
      </c>
      <c r="I1493" s="2">
        <v>418000000</v>
      </c>
      <c r="J1493" t="s">
        <v>82</v>
      </c>
      <c r="K1493" s="9" t="s">
        <v>340</v>
      </c>
      <c r="L1493" s="90">
        <f t="shared" si="92"/>
        <v>3764000000</v>
      </c>
      <c r="M1493" s="2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4">
        <v>0</v>
      </c>
      <c r="I1494" s="2">
        <v>489000000</v>
      </c>
      <c r="J1494" t="s">
        <v>82</v>
      </c>
      <c r="K1494" s="9" t="s">
        <v>340</v>
      </c>
      <c r="L1494" s="90">
        <f t="shared" si="92"/>
        <v>3516000000</v>
      </c>
      <c r="M1494" s="2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4">
        <v>0</v>
      </c>
      <c r="I1495" s="2">
        <v>562000000</v>
      </c>
      <c r="J1495" t="s">
        <v>82</v>
      </c>
      <c r="K1495" s="9" t="s">
        <v>340</v>
      </c>
      <c r="L1495" s="90">
        <f t="shared" si="92"/>
        <v>4960000000</v>
      </c>
      <c r="M1495" s="2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4">
        <v>0</v>
      </c>
      <c r="I1496" s="2">
        <v>756000000</v>
      </c>
      <c r="J1496" t="s">
        <v>82</v>
      </c>
      <c r="K1496" s="9" t="s">
        <v>340</v>
      </c>
      <c r="L1496" s="90">
        <f t="shared" si="92"/>
        <v>6245000000</v>
      </c>
      <c r="M1496" s="2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4">
        <v>0</v>
      </c>
      <c r="I1497" s="4">
        <v>0</v>
      </c>
      <c r="J1497" t="s">
        <v>21</v>
      </c>
      <c r="K1497" s="9" t="s">
        <v>56</v>
      </c>
      <c r="L1497" s="90">
        <f t="shared" si="92"/>
        <v>604216000</v>
      </c>
      <c r="M1497" s="2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4">
        <v>0</v>
      </c>
      <c r="I1498" s="4">
        <v>0</v>
      </c>
      <c r="J1498" t="s">
        <v>21</v>
      </c>
      <c r="K1498" s="9" t="s">
        <v>56</v>
      </c>
      <c r="L1498" s="90">
        <f t="shared" si="92"/>
        <v>694867000</v>
      </c>
      <c r="M1498" s="2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4">
        <v>0</v>
      </c>
      <c r="I1499" s="4">
        <v>0</v>
      </c>
      <c r="J1499" t="s">
        <v>21</v>
      </c>
      <c r="K1499" s="9" t="s">
        <v>56</v>
      </c>
      <c r="L1499" s="90">
        <f t="shared" si="92"/>
        <v>777985000</v>
      </c>
      <c r="M1499" s="2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4">
        <v>0</v>
      </c>
      <c r="I1500" s="4">
        <v>0</v>
      </c>
      <c r="J1500" t="s">
        <v>21</v>
      </c>
      <c r="K1500" s="9" t="s">
        <v>56</v>
      </c>
      <c r="L1500" s="90">
        <f t="shared" si="92"/>
        <v>924360000</v>
      </c>
      <c r="M1500" s="2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4">
        <v>0</v>
      </c>
      <c r="J1501" t="s">
        <v>21</v>
      </c>
      <c r="K1501" s="9" t="s">
        <v>33</v>
      </c>
      <c r="L1501" s="90">
        <f t="shared" si="92"/>
        <v>6368000000</v>
      </c>
      <c r="M1501" s="2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4">
        <v>0</v>
      </c>
      <c r="J1502" t="s">
        <v>21</v>
      </c>
      <c r="K1502" s="9" t="s">
        <v>33</v>
      </c>
      <c r="L1502" s="90">
        <f t="shared" si="92"/>
        <v>6364000000</v>
      </c>
      <c r="M1502" s="2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4">
        <v>0</v>
      </c>
      <c r="J1503" t="s">
        <v>21</v>
      </c>
      <c r="K1503" s="9" t="s">
        <v>33</v>
      </c>
      <c r="L1503" s="90">
        <f t="shared" si="92"/>
        <v>7427000000</v>
      </c>
      <c r="M1503" s="2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4">
        <v>0</v>
      </c>
      <c r="J1504" t="s">
        <v>21</v>
      </c>
      <c r="K1504" s="9" t="s">
        <v>33</v>
      </c>
      <c r="L1504" s="90">
        <f t="shared" si="92"/>
        <v>7560000000</v>
      </c>
      <c r="M1504" s="2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4">
        <v>0</v>
      </c>
      <c r="I1505" s="4">
        <v>0</v>
      </c>
      <c r="J1505" t="s">
        <v>12</v>
      </c>
      <c r="K1505" s="9" t="s">
        <v>163</v>
      </c>
      <c r="L1505" s="90">
        <f t="shared" si="92"/>
        <v>2218000000</v>
      </c>
      <c r="M1505" s="2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4">
        <v>0</v>
      </c>
      <c r="I1506" s="4">
        <v>0</v>
      </c>
      <c r="J1506" t="s">
        <v>12</v>
      </c>
      <c r="K1506" s="9" t="s">
        <v>163</v>
      </c>
      <c r="L1506" s="90">
        <f t="shared" si="92"/>
        <v>1973000000</v>
      </c>
      <c r="M1506" s="2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4">
        <v>0</v>
      </c>
      <c r="I1507" s="4">
        <v>0</v>
      </c>
      <c r="J1507" t="s">
        <v>12</v>
      </c>
      <c r="K1507" s="9" t="s">
        <v>163</v>
      </c>
      <c r="L1507" s="90">
        <f t="shared" si="92"/>
        <v>2457000000</v>
      </c>
      <c r="M1507" s="2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4">
        <v>0</v>
      </c>
      <c r="I1508" s="4">
        <v>0</v>
      </c>
      <c r="J1508" t="s">
        <v>12</v>
      </c>
      <c r="K1508" s="9" t="s">
        <v>163</v>
      </c>
      <c r="L1508" s="90">
        <f t="shared" si="92"/>
        <v>2444000000</v>
      </c>
      <c r="M1508" s="2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4">
        <v>0</v>
      </c>
      <c r="I1509" s="4">
        <v>0</v>
      </c>
      <c r="J1509" t="s">
        <v>18</v>
      </c>
      <c r="K1509" s="9" t="s">
        <v>288</v>
      </c>
      <c r="L1509" s="90">
        <f t="shared" si="92"/>
        <v>879297000</v>
      </c>
      <c r="M1509" s="2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4">
        <v>0</v>
      </c>
      <c r="I1510" s="4">
        <v>0</v>
      </c>
      <c r="J1510" t="s">
        <v>18</v>
      </c>
      <c r="K1510" s="9" t="s">
        <v>288</v>
      </c>
      <c r="L1510" s="90">
        <f t="shared" si="92"/>
        <v>1136670000</v>
      </c>
      <c r="M1510" s="2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4">
        <v>0</v>
      </c>
      <c r="I1511" s="4">
        <v>0</v>
      </c>
      <c r="J1511" t="s">
        <v>18</v>
      </c>
      <c r="K1511" s="9" t="s">
        <v>288</v>
      </c>
      <c r="L1511" s="90">
        <f t="shared" si="92"/>
        <v>1512206000</v>
      </c>
      <c r="M1511" s="2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4">
        <v>0</v>
      </c>
      <c r="I1512" s="4">
        <v>0</v>
      </c>
      <c r="J1512" t="s">
        <v>18</v>
      </c>
      <c r="K1512" s="9" t="s">
        <v>288</v>
      </c>
      <c r="L1512" s="90">
        <f t="shared" si="92"/>
        <v>1905547000</v>
      </c>
      <c r="M1512" s="2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4">
        <v>0</v>
      </c>
      <c r="I1513" s="4">
        <v>0</v>
      </c>
      <c r="J1513" t="s">
        <v>18</v>
      </c>
      <c r="K1513" s="9" t="s">
        <v>288</v>
      </c>
      <c r="L1513" s="90">
        <f t="shared" si="92"/>
        <v>879297000</v>
      </c>
      <c r="M1513" s="2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4">
        <v>0</v>
      </c>
      <c r="I1514" s="4">
        <v>0</v>
      </c>
      <c r="J1514" t="s">
        <v>18</v>
      </c>
      <c r="K1514" s="9" t="s">
        <v>288</v>
      </c>
      <c r="L1514" s="90">
        <f t="shared" si="92"/>
        <v>1136670000</v>
      </c>
      <c r="M1514" s="2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4">
        <v>0</v>
      </c>
      <c r="I1515" s="4">
        <v>0</v>
      </c>
      <c r="J1515" t="s">
        <v>18</v>
      </c>
      <c r="K1515" s="9" t="s">
        <v>288</v>
      </c>
      <c r="L1515" s="90">
        <f t="shared" si="92"/>
        <v>1512206000</v>
      </c>
      <c r="M1515" s="2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4">
        <v>0</v>
      </c>
      <c r="I1516" s="4">
        <v>0</v>
      </c>
      <c r="J1516" t="s">
        <v>18</v>
      </c>
      <c r="K1516" s="9" t="s">
        <v>288</v>
      </c>
      <c r="L1516" s="90">
        <f t="shared" si="92"/>
        <v>1905547000</v>
      </c>
      <c r="M1516" s="2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4">
        <v>0</v>
      </c>
      <c r="I1517" s="2">
        <v>1522000000</v>
      </c>
      <c r="J1517" t="s">
        <v>12</v>
      </c>
      <c r="K1517" s="9" t="s">
        <v>13</v>
      </c>
      <c r="L1517" s="90">
        <f t="shared" si="92"/>
        <v>19332000000</v>
      </c>
      <c r="M1517" s="2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4">
        <v>0</v>
      </c>
      <c r="I1518" s="2">
        <v>1689000000</v>
      </c>
      <c r="J1518" t="s">
        <v>12</v>
      </c>
      <c r="K1518" s="9" t="s">
        <v>13</v>
      </c>
      <c r="L1518" s="90">
        <f t="shared" si="92"/>
        <v>21087000000</v>
      </c>
      <c r="M1518" s="2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4">
        <v>0</v>
      </c>
      <c r="I1519" s="2">
        <v>1679000000</v>
      </c>
      <c r="J1519" t="s">
        <v>12</v>
      </c>
      <c r="K1519" s="9" t="s">
        <v>13</v>
      </c>
      <c r="L1519" s="90">
        <f t="shared" si="92"/>
        <v>22290000000</v>
      </c>
      <c r="M1519" s="2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4">
        <v>0</v>
      </c>
      <c r="I1520" s="2">
        <v>1819000000</v>
      </c>
      <c r="J1520" t="s">
        <v>12</v>
      </c>
      <c r="K1520" s="9" t="s">
        <v>13</v>
      </c>
      <c r="L1520" s="90">
        <f t="shared" si="92"/>
        <v>25734000000</v>
      </c>
      <c r="M1520" s="2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4">
        <v>0</v>
      </c>
      <c r="I1521" s="2">
        <v>346031000</v>
      </c>
      <c r="J1521" t="s">
        <v>51</v>
      </c>
      <c r="K1521" s="9" t="s">
        <v>233</v>
      </c>
      <c r="L1521" s="90">
        <f t="shared" si="92"/>
        <v>471296000</v>
      </c>
      <c r="M1521" s="2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4">
        <v>0</v>
      </c>
      <c r="I1522" s="2">
        <v>346273000</v>
      </c>
      <c r="J1522" t="s">
        <v>51</v>
      </c>
      <c r="K1522" s="9" t="s">
        <v>233</v>
      </c>
      <c r="L1522" s="90">
        <f t="shared" si="92"/>
        <v>500314000</v>
      </c>
      <c r="M1522" s="2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4">
        <v>0</v>
      </c>
      <c r="I1523" s="2">
        <v>363929000</v>
      </c>
      <c r="J1523" t="s">
        <v>51</v>
      </c>
      <c r="K1523" s="9" t="s">
        <v>233</v>
      </c>
      <c r="L1523" s="90">
        <f t="shared" si="92"/>
        <v>547305000</v>
      </c>
      <c r="M1523" s="2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4">
        <v>0</v>
      </c>
      <c r="I1524" s="2">
        <v>381277000</v>
      </c>
      <c r="J1524" t="s">
        <v>51</v>
      </c>
      <c r="K1524" s="9" t="s">
        <v>233</v>
      </c>
      <c r="L1524" s="90">
        <f t="shared" si="92"/>
        <v>612601000</v>
      </c>
      <c r="M1524" s="2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4">
        <v>0</v>
      </c>
      <c r="I1525" s="4">
        <v>0</v>
      </c>
      <c r="J1525" t="s">
        <v>18</v>
      </c>
      <c r="K1525" s="9" t="s">
        <v>78</v>
      </c>
      <c r="L1525" s="90">
        <f t="shared" si="92"/>
        <v>783674000</v>
      </c>
      <c r="M1525" s="2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4">
        <v>0</v>
      </c>
      <c r="I1526" s="4">
        <v>0</v>
      </c>
      <c r="J1526" t="s">
        <v>18</v>
      </c>
      <c r="K1526" s="9" t="s">
        <v>78</v>
      </c>
      <c r="L1526" s="90">
        <f t="shared" si="92"/>
        <v>941248000</v>
      </c>
      <c r="M1526" s="2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4">
        <v>0</v>
      </c>
      <c r="I1527" s="4">
        <v>0</v>
      </c>
      <c r="J1527" t="s">
        <v>18</v>
      </c>
      <c r="K1527" s="9" t="s">
        <v>78</v>
      </c>
      <c r="L1527" s="90">
        <f t="shared" si="92"/>
        <v>1136787000</v>
      </c>
      <c r="M1527" s="2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4">
        <v>0</v>
      </c>
      <c r="I1528" s="4">
        <v>0</v>
      </c>
      <c r="J1528" t="s">
        <v>18</v>
      </c>
      <c r="K1528" s="9" t="s">
        <v>78</v>
      </c>
      <c r="L1528" s="90">
        <f t="shared" si="92"/>
        <v>1384333000</v>
      </c>
      <c r="M1528" s="2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4">
        <v>0</v>
      </c>
      <c r="H1529" s="4">
        <v>0</v>
      </c>
      <c r="I1529" s="2">
        <v>23207000000</v>
      </c>
      <c r="J1529" t="s">
        <v>24</v>
      </c>
      <c r="K1529" s="9" t="s">
        <v>80</v>
      </c>
      <c r="L1529" s="90">
        <f t="shared" si="92"/>
        <v>32830000000</v>
      </c>
      <c r="M1529" s="2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4">
        <v>0</v>
      </c>
      <c r="H1530" s="4">
        <v>0</v>
      </c>
      <c r="I1530" s="2">
        <v>26567000000</v>
      </c>
      <c r="J1530" t="s">
        <v>24</v>
      </c>
      <c r="K1530" s="9" t="s">
        <v>80</v>
      </c>
      <c r="L1530" s="90">
        <f t="shared" si="92"/>
        <v>36841000000</v>
      </c>
      <c r="M1530" s="2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4">
        <v>0</v>
      </c>
      <c r="H1531" s="4">
        <v>0</v>
      </c>
      <c r="I1531" s="2">
        <v>42211000000</v>
      </c>
      <c r="J1531" t="s">
        <v>24</v>
      </c>
      <c r="K1531" s="9" t="s">
        <v>80</v>
      </c>
      <c r="L1531" s="90">
        <f t="shared" si="92"/>
        <v>53232000000</v>
      </c>
      <c r="M1531" s="2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4">
        <v>0</v>
      </c>
      <c r="H1532" s="4">
        <v>0</v>
      </c>
      <c r="I1532" s="2">
        <v>54872000000</v>
      </c>
      <c r="J1532" t="s">
        <v>24</v>
      </c>
      <c r="K1532" s="9" t="s">
        <v>80</v>
      </c>
      <c r="L1532" s="90">
        <f t="shared" si="92"/>
        <v>67802000000</v>
      </c>
      <c r="M1532" s="2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4">
        <v>0</v>
      </c>
      <c r="I1533" s="2">
        <v>1161600000</v>
      </c>
      <c r="J1533" t="s">
        <v>46</v>
      </c>
      <c r="K1533" s="9" t="s">
        <v>378</v>
      </c>
      <c r="L1533" s="90">
        <f t="shared" si="92"/>
        <v>3343300000</v>
      </c>
      <c r="M1533" s="2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4">
        <v>0</v>
      </c>
      <c r="I1534" s="2">
        <v>1170400000</v>
      </c>
      <c r="J1534" t="s">
        <v>46</v>
      </c>
      <c r="K1534" s="9" t="s">
        <v>378</v>
      </c>
      <c r="L1534" s="90">
        <f t="shared" si="92"/>
        <v>3330200000</v>
      </c>
      <c r="M1534" s="2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4">
        <v>0</v>
      </c>
      <c r="I1535" s="2">
        <v>1272000000</v>
      </c>
      <c r="J1535" t="s">
        <v>46</v>
      </c>
      <c r="K1535" s="9" t="s">
        <v>378</v>
      </c>
      <c r="L1535" s="90">
        <f t="shared" si="92"/>
        <v>2802400000</v>
      </c>
      <c r="M1535" s="2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4">
        <v>0</v>
      </c>
      <c r="I1536" s="2">
        <v>1295700000</v>
      </c>
      <c r="J1536" t="s">
        <v>46</v>
      </c>
      <c r="K1536" s="9" t="s">
        <v>378</v>
      </c>
      <c r="L1536" s="90">
        <f t="shared" si="92"/>
        <v>3521900000</v>
      </c>
      <c r="M1536" s="2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4">
        <v>0</v>
      </c>
      <c r="I1537" s="2">
        <v>1777000000</v>
      </c>
      <c r="J1537" t="s">
        <v>12</v>
      </c>
      <c r="K1537" s="9" t="s">
        <v>177</v>
      </c>
      <c r="L1537" s="90">
        <f t="shared" si="92"/>
        <v>16114000000</v>
      </c>
      <c r="M1537" s="2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4">
        <v>0</v>
      </c>
      <c r="I1538" s="2">
        <v>1904000000</v>
      </c>
      <c r="J1538" t="s">
        <v>12</v>
      </c>
      <c r="K1538" s="9" t="s">
        <v>177</v>
      </c>
      <c r="L1538" s="90">
        <f t="shared" ref="L1538:L1601" si="96">E1538-F1538</f>
        <v>17891000000</v>
      </c>
      <c r="M1538" s="2">
        <f t="shared" ref="M1538:M1601" si="97">L1538-G1538-H1538-I1538</f>
        <v>8753000000</v>
      </c>
      <c r="N1538">
        <f t="shared" ref="N1538:N1601" si="98">1-(F1538/E1538)</f>
        <v>0.74583124895781228</v>
      </c>
      <c r="O1538">
        <f t="shared" ref="O1538:O1601" si="99">M1538/E1538</f>
        <v>0.36489077872269465</v>
      </c>
    </row>
    <row r="1539" spans="1:15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4">
        <v>0</v>
      </c>
      <c r="I1539" s="2">
        <v>2012000000</v>
      </c>
      <c r="J1539" t="s">
        <v>12</v>
      </c>
      <c r="K1539" s="9" t="s">
        <v>177</v>
      </c>
      <c r="L1539" s="90">
        <f t="shared" si="96"/>
        <v>17379000000</v>
      </c>
      <c r="M1539" s="2">
        <f t="shared" si="97"/>
        <v>8052000000</v>
      </c>
      <c r="N1539">
        <f t="shared" si="98"/>
        <v>0.7967267225966167</v>
      </c>
      <c r="O1539">
        <f t="shared" si="99"/>
        <v>0.36913767019667171</v>
      </c>
    </row>
    <row r="1540" spans="1:15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4">
        <v>0</v>
      </c>
      <c r="I1540" s="2">
        <v>2038000000</v>
      </c>
      <c r="J1540" t="s">
        <v>12</v>
      </c>
      <c r="K1540" s="9" t="s">
        <v>177</v>
      </c>
      <c r="L1540" s="90">
        <f t="shared" si="96"/>
        <v>16194000000</v>
      </c>
      <c r="M1540" s="2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4">
        <v>0</v>
      </c>
      <c r="I1541" s="2">
        <v>1858000000</v>
      </c>
      <c r="J1541" t="s">
        <v>12</v>
      </c>
      <c r="K1541" s="9" t="s">
        <v>145</v>
      </c>
      <c r="L1541" s="90">
        <f t="shared" si="96"/>
        <v>40553000000</v>
      </c>
      <c r="M1541" s="2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4">
        <v>0</v>
      </c>
      <c r="I1542" s="2">
        <v>1867000000</v>
      </c>
      <c r="J1542" t="s">
        <v>12</v>
      </c>
      <c r="K1542" s="9" t="s">
        <v>145</v>
      </c>
      <c r="L1542" s="90">
        <f t="shared" si="96"/>
        <v>41735000000</v>
      </c>
      <c r="M1542" s="2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4">
        <v>0</v>
      </c>
      <c r="I1543" s="2">
        <v>1923000000</v>
      </c>
      <c r="J1543" t="s">
        <v>12</v>
      </c>
      <c r="K1543" s="9" t="s">
        <v>145</v>
      </c>
      <c r="L1543" s="90">
        <f t="shared" si="96"/>
        <v>43474000000</v>
      </c>
      <c r="M1543" s="2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4">
        <v>0</v>
      </c>
      <c r="I1544" s="2">
        <v>2084000000</v>
      </c>
      <c r="J1544" t="s">
        <v>12</v>
      </c>
      <c r="K1544" s="9" t="s">
        <v>145</v>
      </c>
      <c r="L1544" s="90">
        <f t="shared" si="96"/>
        <v>45416000000</v>
      </c>
      <c r="M1544" s="2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4">
        <v>0</v>
      </c>
      <c r="I1545" s="4">
        <v>0</v>
      </c>
      <c r="J1545" t="s">
        <v>18</v>
      </c>
      <c r="K1545" s="9" t="s">
        <v>256</v>
      </c>
      <c r="L1545" s="90">
        <f t="shared" si="96"/>
        <v>1031531000</v>
      </c>
      <c r="M1545" s="2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4">
        <v>0</v>
      </c>
      <c r="I1546" s="4">
        <v>0</v>
      </c>
      <c r="J1546" t="s">
        <v>18</v>
      </c>
      <c r="K1546" s="9" t="s">
        <v>256</v>
      </c>
      <c r="L1546" s="90">
        <f t="shared" si="96"/>
        <v>1161342000</v>
      </c>
      <c r="M1546" s="2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4">
        <v>0</v>
      </c>
      <c r="I1547" s="4">
        <v>0</v>
      </c>
      <c r="J1547" t="s">
        <v>18</v>
      </c>
      <c r="K1547" s="9" t="s">
        <v>256</v>
      </c>
      <c r="L1547" s="90">
        <f t="shared" si="96"/>
        <v>1174930000</v>
      </c>
      <c r="M1547" s="2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4">
        <v>0</v>
      </c>
      <c r="I1548" s="4">
        <v>0</v>
      </c>
      <c r="J1548" t="s">
        <v>18</v>
      </c>
      <c r="K1548" s="9" t="s">
        <v>256</v>
      </c>
      <c r="L1548" s="90">
        <f t="shared" si="96"/>
        <v>1201902000</v>
      </c>
      <c r="M1548" s="2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4">
        <v>0</v>
      </c>
      <c r="J1549" t="s">
        <v>46</v>
      </c>
      <c r="K1549" s="9" t="s">
        <v>104</v>
      </c>
      <c r="L1549" s="90">
        <f t="shared" si="96"/>
        <v>847127000</v>
      </c>
      <c r="M1549" s="2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4">
        <v>0</v>
      </c>
      <c r="J1550" t="s">
        <v>46</v>
      </c>
      <c r="K1550" s="9" t="s">
        <v>104</v>
      </c>
      <c r="L1550" s="90">
        <f t="shared" si="96"/>
        <v>877800000</v>
      </c>
      <c r="M1550" s="2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4">
        <v>0</v>
      </c>
      <c r="J1551" t="s">
        <v>46</v>
      </c>
      <c r="K1551" s="9" t="s">
        <v>104</v>
      </c>
      <c r="L1551" s="90">
        <f t="shared" si="96"/>
        <v>808600000</v>
      </c>
      <c r="M1551" s="2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4">
        <v>0</v>
      </c>
      <c r="J1552" t="s">
        <v>46</v>
      </c>
      <c r="K1552" s="9" t="s">
        <v>104</v>
      </c>
      <c r="L1552" s="90">
        <f t="shared" si="96"/>
        <v>754800000</v>
      </c>
      <c r="M1552" s="2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4">
        <v>0</v>
      </c>
      <c r="J1553" t="s">
        <v>12</v>
      </c>
      <c r="K1553" s="9" t="s">
        <v>163</v>
      </c>
      <c r="L1553" s="90">
        <f t="shared" si="96"/>
        <v>16132000000</v>
      </c>
      <c r="M1553" s="2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4">
        <v>0</v>
      </c>
      <c r="J1554" t="s">
        <v>12</v>
      </c>
      <c r="K1554" s="9" t="s">
        <v>163</v>
      </c>
      <c r="L1554" s="90">
        <f t="shared" si="96"/>
        <v>17002000000</v>
      </c>
      <c r="M1554" s="2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4">
        <v>0</v>
      </c>
      <c r="J1555" t="s">
        <v>12</v>
      </c>
      <c r="K1555" s="9" t="s">
        <v>163</v>
      </c>
      <c r="L1555" s="90">
        <f t="shared" si="96"/>
        <v>15667000000</v>
      </c>
      <c r="M1555" s="2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4">
        <v>0</v>
      </c>
      <c r="J1556" t="s">
        <v>12</v>
      </c>
      <c r="K1556" s="9" t="s">
        <v>163</v>
      </c>
      <c r="L1556" s="90">
        <f t="shared" si="96"/>
        <v>15784000000</v>
      </c>
      <c r="M1556" s="2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4">
        <v>0</v>
      </c>
      <c r="I1557" s="2">
        <v>397000000</v>
      </c>
      <c r="J1557" t="s">
        <v>21</v>
      </c>
      <c r="K1557" s="9" t="s">
        <v>56</v>
      </c>
      <c r="L1557" s="90">
        <f t="shared" si="96"/>
        <v>9846000000</v>
      </c>
      <c r="M1557" s="2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4">
        <v>0</v>
      </c>
      <c r="I1558" s="2">
        <v>435000000</v>
      </c>
      <c r="J1558" t="s">
        <v>21</v>
      </c>
      <c r="K1558" s="9" t="s">
        <v>56</v>
      </c>
      <c r="L1558" s="90">
        <f t="shared" si="96"/>
        <v>10827000000</v>
      </c>
      <c r="M1558" s="2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4">
        <v>0</v>
      </c>
      <c r="I1559" s="2">
        <v>494000000</v>
      </c>
      <c r="J1559" t="s">
        <v>21</v>
      </c>
      <c r="K1559" s="9" t="s">
        <v>56</v>
      </c>
      <c r="L1559" s="90">
        <f t="shared" si="96"/>
        <v>11801000000</v>
      </c>
      <c r="M1559" s="2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4">
        <v>0</v>
      </c>
      <c r="I1560" s="2">
        <v>502000000</v>
      </c>
      <c r="J1560" t="s">
        <v>21</v>
      </c>
      <c r="K1560" s="9" t="s">
        <v>56</v>
      </c>
      <c r="L1560" s="90">
        <f t="shared" si="96"/>
        <v>12856000000</v>
      </c>
      <c r="M1560" s="2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4">
        <v>0</v>
      </c>
      <c r="J1561" t="s">
        <v>24</v>
      </c>
      <c r="K1561" s="9" t="s">
        <v>29</v>
      </c>
      <c r="L1561" s="90">
        <f t="shared" si="96"/>
        <v>1249687000</v>
      </c>
      <c r="M1561" s="2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4">
        <v>0</v>
      </c>
      <c r="J1562" t="s">
        <v>24</v>
      </c>
      <c r="K1562" s="9" t="s">
        <v>29</v>
      </c>
      <c r="L1562" s="90">
        <f t="shared" si="96"/>
        <v>1301700000</v>
      </c>
      <c r="M1562" s="2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4">
        <v>0</v>
      </c>
      <c r="J1563" t="s">
        <v>24</v>
      </c>
      <c r="K1563" s="9" t="s">
        <v>29</v>
      </c>
      <c r="L1563" s="90">
        <f t="shared" si="96"/>
        <v>1282700000</v>
      </c>
      <c r="M1563" s="2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4">
        <v>0</v>
      </c>
      <c r="J1564" t="s">
        <v>24</v>
      </c>
      <c r="K1564" s="9" t="s">
        <v>29</v>
      </c>
      <c r="L1564" s="90">
        <f t="shared" si="96"/>
        <v>1361300000</v>
      </c>
      <c r="M1564" s="2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4">
        <v>0</v>
      </c>
      <c r="I1565" s="4">
        <v>0</v>
      </c>
      <c r="J1565" t="s">
        <v>18</v>
      </c>
      <c r="K1565" s="9" t="s">
        <v>288</v>
      </c>
      <c r="L1565" s="90">
        <f t="shared" si="96"/>
        <v>5061975000</v>
      </c>
      <c r="M1565" s="2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4">
        <v>0</v>
      </c>
      <c r="I1566" s="4">
        <v>0</v>
      </c>
      <c r="J1566" t="s">
        <v>18</v>
      </c>
      <c r="K1566" s="9" t="s">
        <v>288</v>
      </c>
      <c r="L1566" s="90">
        <f t="shared" si="96"/>
        <v>5488179000</v>
      </c>
      <c r="M1566" s="2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4">
        <v>0</v>
      </c>
      <c r="I1567" s="4">
        <v>0</v>
      </c>
      <c r="J1567" t="s">
        <v>18</v>
      </c>
      <c r="K1567" s="9" t="s">
        <v>288</v>
      </c>
      <c r="L1567" s="90">
        <f t="shared" si="96"/>
        <v>5993971000</v>
      </c>
      <c r="M1567" s="2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4">
        <v>0</v>
      </c>
      <c r="I1568" s="4">
        <v>0</v>
      </c>
      <c r="J1568" t="s">
        <v>18</v>
      </c>
      <c r="K1568" s="9" t="s">
        <v>288</v>
      </c>
      <c r="L1568" s="90">
        <f t="shared" si="96"/>
        <v>5982944000</v>
      </c>
      <c r="M1568" s="2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4">
        <v>0</v>
      </c>
      <c r="I1569" s="2">
        <v>237000000</v>
      </c>
      <c r="J1569" t="s">
        <v>18</v>
      </c>
      <c r="K1569" s="9" t="s">
        <v>203</v>
      </c>
      <c r="L1569" s="90">
        <f t="shared" si="96"/>
        <v>6995000000</v>
      </c>
      <c r="M1569" s="2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4">
        <v>0</v>
      </c>
      <c r="I1570" s="2">
        <v>217000000</v>
      </c>
      <c r="J1570" t="s">
        <v>18</v>
      </c>
      <c r="K1570" s="9" t="s">
        <v>203</v>
      </c>
      <c r="L1570" s="90">
        <f t="shared" si="96"/>
        <v>7241000000</v>
      </c>
      <c r="M1570" s="2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4">
        <v>0</v>
      </c>
      <c r="I1571" s="2">
        <v>222000000</v>
      </c>
      <c r="J1571" t="s">
        <v>18</v>
      </c>
      <c r="K1571" s="9" t="s">
        <v>203</v>
      </c>
      <c r="L1571" s="90">
        <f t="shared" si="96"/>
        <v>6400000000</v>
      </c>
      <c r="M1571" s="2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4">
        <v>0</v>
      </c>
      <c r="I1572" s="2">
        <v>221000000</v>
      </c>
      <c r="J1572" t="s">
        <v>18</v>
      </c>
      <c r="K1572" s="9" t="s">
        <v>203</v>
      </c>
      <c r="L1572" s="90">
        <f t="shared" si="96"/>
        <v>5804000000</v>
      </c>
      <c r="M1572" s="2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4">
        <v>0</v>
      </c>
      <c r="I1573" s="2">
        <v>1549000000</v>
      </c>
      <c r="J1573" t="s">
        <v>82</v>
      </c>
      <c r="K1573" s="9" t="s">
        <v>340</v>
      </c>
      <c r="L1573" s="90">
        <f t="shared" si="96"/>
        <v>11908000000</v>
      </c>
      <c r="M1573" s="2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4">
        <v>0</v>
      </c>
      <c r="I1574" s="2">
        <v>1720000000</v>
      </c>
      <c r="J1574" t="s">
        <v>82</v>
      </c>
      <c r="K1574" s="9" t="s">
        <v>340</v>
      </c>
      <c r="L1574" s="90">
        <f t="shared" si="96"/>
        <v>10758000000</v>
      </c>
      <c r="M1574" s="2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4">
        <v>0</v>
      </c>
      <c r="I1575" s="2">
        <v>1690000000</v>
      </c>
      <c r="J1575" t="s">
        <v>82</v>
      </c>
      <c r="K1575" s="9" t="s">
        <v>340</v>
      </c>
      <c r="L1575" s="90">
        <f t="shared" si="96"/>
        <v>12703000000</v>
      </c>
      <c r="M1575" s="2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4">
        <v>0</v>
      </c>
      <c r="I1576" s="2">
        <v>1842000000</v>
      </c>
      <c r="J1576" t="s">
        <v>82</v>
      </c>
      <c r="K1576" s="9" t="s">
        <v>340</v>
      </c>
      <c r="L1576" s="90">
        <f t="shared" si="96"/>
        <v>13153000000</v>
      </c>
      <c r="M1576" s="2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4">
        <v>0</v>
      </c>
      <c r="I1577" s="4">
        <v>0</v>
      </c>
      <c r="J1577" t="s">
        <v>58</v>
      </c>
      <c r="K1577" s="9" t="s">
        <v>386</v>
      </c>
      <c r="L1577" s="90">
        <f t="shared" si="96"/>
        <v>334026000</v>
      </c>
      <c r="M1577" s="2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4">
        <v>0</v>
      </c>
      <c r="I1578" s="4">
        <v>0</v>
      </c>
      <c r="J1578" t="s">
        <v>58</v>
      </c>
      <c r="K1578" s="9" t="s">
        <v>386</v>
      </c>
      <c r="L1578" s="90">
        <f t="shared" si="96"/>
        <v>426880000</v>
      </c>
      <c r="M1578" s="2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4">
        <v>0</v>
      </c>
      <c r="I1579" s="4">
        <v>0</v>
      </c>
      <c r="J1579" t="s">
        <v>58</v>
      </c>
      <c r="K1579" s="9" t="s">
        <v>386</v>
      </c>
      <c r="L1579" s="90">
        <f t="shared" si="96"/>
        <v>587582000</v>
      </c>
      <c r="M1579" s="2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4">
        <v>0</v>
      </c>
      <c r="I1580" s="4">
        <v>0</v>
      </c>
      <c r="J1580" t="s">
        <v>58</v>
      </c>
      <c r="K1580" s="9" t="s">
        <v>386</v>
      </c>
      <c r="L1580" s="90">
        <f t="shared" si="96"/>
        <v>857533000</v>
      </c>
      <c r="M1580" s="2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s="9" t="s">
        <v>52</v>
      </c>
      <c r="L1581" s="90">
        <f t="shared" si="96"/>
        <v>1370611000</v>
      </c>
      <c r="M1581" s="2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4">
        <v>0</v>
      </c>
      <c r="I1582" s="2">
        <v>481303000</v>
      </c>
      <c r="J1582" t="s">
        <v>51</v>
      </c>
      <c r="K1582" s="9" t="s">
        <v>52</v>
      </c>
      <c r="L1582" s="90">
        <f t="shared" si="96"/>
        <v>1358901000</v>
      </c>
      <c r="M1582" s="2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4">
        <v>0</v>
      </c>
      <c r="I1583" s="2">
        <v>542952000</v>
      </c>
      <c r="J1583" t="s">
        <v>51</v>
      </c>
      <c r="K1583" s="9" t="s">
        <v>52</v>
      </c>
      <c r="L1583" s="90">
        <f t="shared" si="96"/>
        <v>1491018000</v>
      </c>
      <c r="M1583" s="2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4">
        <v>0</v>
      </c>
      <c r="I1584" s="2">
        <v>565059000</v>
      </c>
      <c r="J1584" t="s">
        <v>51</v>
      </c>
      <c r="K1584" s="9" t="s">
        <v>52</v>
      </c>
      <c r="L1584" s="90">
        <f t="shared" si="96"/>
        <v>1481866000</v>
      </c>
      <c r="M1584" s="2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4">
        <v>0</v>
      </c>
      <c r="I1585" s="2">
        <v>98844000</v>
      </c>
      <c r="J1585" t="s">
        <v>12</v>
      </c>
      <c r="K1585" s="9" t="s">
        <v>210</v>
      </c>
      <c r="L1585" s="90">
        <f t="shared" si="96"/>
        <v>891140000</v>
      </c>
      <c r="M1585" s="2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4">
        <v>0</v>
      </c>
      <c r="I1586" s="2">
        <v>129931000</v>
      </c>
      <c r="J1586" t="s">
        <v>12</v>
      </c>
      <c r="K1586" s="9" t="s">
        <v>210</v>
      </c>
      <c r="L1586" s="90">
        <f t="shared" si="96"/>
        <v>973180000</v>
      </c>
      <c r="M1586" s="2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4">
        <v>0</v>
      </c>
      <c r="I1587" s="2">
        <v>142376000</v>
      </c>
      <c r="J1587" t="s">
        <v>12</v>
      </c>
      <c r="K1587" s="9" t="s">
        <v>210</v>
      </c>
      <c r="L1587" s="90">
        <f t="shared" si="96"/>
        <v>1030128000</v>
      </c>
      <c r="M1587" s="2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4">
        <v>0</v>
      </c>
      <c r="I1588" s="2">
        <v>215484000</v>
      </c>
      <c r="J1588" t="s">
        <v>12</v>
      </c>
      <c r="K1588" s="9" t="s">
        <v>210</v>
      </c>
      <c r="L1588" s="90">
        <f t="shared" si="96"/>
        <v>1264736000</v>
      </c>
      <c r="M1588" s="2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4">
        <v>0</v>
      </c>
      <c r="J1589" t="s">
        <v>21</v>
      </c>
      <c r="K1589" s="9" t="s">
        <v>56</v>
      </c>
      <c r="L1589" s="90">
        <f t="shared" si="96"/>
        <v>705992000</v>
      </c>
      <c r="M1589" s="2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4">
        <v>0</v>
      </c>
      <c r="J1590" t="s">
        <v>21</v>
      </c>
      <c r="K1590" s="9" t="s">
        <v>56</v>
      </c>
      <c r="L1590" s="90">
        <f t="shared" si="96"/>
        <v>778074000</v>
      </c>
      <c r="M1590" s="2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4">
        <v>0</v>
      </c>
      <c r="J1591" t="s">
        <v>21</v>
      </c>
      <c r="K1591" s="9" t="s">
        <v>56</v>
      </c>
      <c r="L1591" s="90">
        <f t="shared" si="96"/>
        <v>821692000</v>
      </c>
      <c r="M1591" s="2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4">
        <v>0</v>
      </c>
      <c r="J1592" t="s">
        <v>21</v>
      </c>
      <c r="K1592" s="9" t="s">
        <v>56</v>
      </c>
      <c r="L1592" s="90">
        <f t="shared" si="96"/>
        <v>866578000</v>
      </c>
      <c r="M1592" s="2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4">
        <v>0</v>
      </c>
      <c r="J1593" t="s">
        <v>24</v>
      </c>
      <c r="K1593" s="9" t="s">
        <v>65</v>
      </c>
      <c r="L1593" s="90">
        <f t="shared" si="96"/>
        <v>1247157000</v>
      </c>
      <c r="M1593" s="2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4">
        <v>0</v>
      </c>
      <c r="J1594" t="s">
        <v>24</v>
      </c>
      <c r="K1594" s="9" t="s">
        <v>65</v>
      </c>
      <c r="L1594" s="90">
        <f t="shared" si="96"/>
        <v>1081698000</v>
      </c>
      <c r="M1594" s="2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4">
        <v>0</v>
      </c>
      <c r="J1595" t="s">
        <v>24</v>
      </c>
      <c r="K1595" s="9" t="s">
        <v>65</v>
      </c>
      <c r="L1595" s="90">
        <f t="shared" si="96"/>
        <v>519428000</v>
      </c>
      <c r="M1595" s="2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4">
        <v>0</v>
      </c>
      <c r="J1596" t="s">
        <v>24</v>
      </c>
      <c r="K1596" s="9" t="s">
        <v>65</v>
      </c>
      <c r="L1596" s="90">
        <f t="shared" si="96"/>
        <v>907824000</v>
      </c>
      <c r="M1596" s="2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4">
        <v>0</v>
      </c>
      <c r="I1597" s="2">
        <v>629908000</v>
      </c>
      <c r="J1597" t="s">
        <v>51</v>
      </c>
      <c r="K1597" s="9" t="s">
        <v>52</v>
      </c>
      <c r="L1597" s="90">
        <f t="shared" si="96"/>
        <v>1396355000</v>
      </c>
      <c r="M1597" s="2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4">
        <v>0</v>
      </c>
      <c r="I1598" s="2">
        <v>725216000</v>
      </c>
      <c r="J1598" t="s">
        <v>51</v>
      </c>
      <c r="K1598" s="9" t="s">
        <v>52</v>
      </c>
      <c r="L1598" s="90">
        <f t="shared" si="96"/>
        <v>1560070000</v>
      </c>
      <c r="M1598" s="2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4">
        <v>0</v>
      </c>
      <c r="I1599" s="2">
        <v>894057000</v>
      </c>
      <c r="J1599" t="s">
        <v>51</v>
      </c>
      <c r="K1599" s="9" t="s">
        <v>52</v>
      </c>
      <c r="L1599" s="90">
        <f t="shared" si="96"/>
        <v>1875141000</v>
      </c>
      <c r="M1599" s="2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4">
        <v>0</v>
      </c>
      <c r="I1600" s="2">
        <v>898924000</v>
      </c>
      <c r="J1600" t="s">
        <v>51</v>
      </c>
      <c r="K1600" s="9" t="s">
        <v>52</v>
      </c>
      <c r="L1600" s="90">
        <f t="shared" si="96"/>
        <v>2000573000</v>
      </c>
      <c r="M1600" s="2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4">
        <v>0</v>
      </c>
      <c r="I1601" s="2">
        <v>16460000000</v>
      </c>
      <c r="J1601" t="s">
        <v>181</v>
      </c>
      <c r="K1601" s="9" t="s">
        <v>182</v>
      </c>
      <c r="L1601" s="90">
        <f t="shared" si="96"/>
        <v>69571000000</v>
      </c>
      <c r="M1601" s="2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4">
        <v>0</v>
      </c>
      <c r="I1602" s="2">
        <v>16606000000</v>
      </c>
      <c r="J1602" t="s">
        <v>181</v>
      </c>
      <c r="K1602" s="9" t="s">
        <v>182</v>
      </c>
      <c r="L1602" s="90">
        <f t="shared" ref="L1602:L1665" si="100">E1602-F1602</f>
        <v>75663000000</v>
      </c>
      <c r="M1602" s="2">
        <f t="shared" ref="M1602:M1665" si="101">L1602-G1602-H1602-I1602</f>
        <v>31968000000</v>
      </c>
      <c r="N1602">
        <f t="shared" ref="N1602:N1665" si="102">1-(F1602/E1602)</f>
        <v>0.62764827872252171</v>
      </c>
      <c r="O1602">
        <f t="shared" ref="O1602:O1665" si="103">M1602/E1602</f>
        <v>0.26518457071754459</v>
      </c>
    </row>
    <row r="1603" spans="1:15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4">
        <v>0</v>
      </c>
      <c r="I1603" s="2">
        <v>16533000000</v>
      </c>
      <c r="J1603" t="s">
        <v>181</v>
      </c>
      <c r="K1603" s="9" t="s">
        <v>182</v>
      </c>
      <c r="L1603" s="90">
        <f t="shared" si="100"/>
        <v>77148000000</v>
      </c>
      <c r="M1603" s="2">
        <f t="shared" si="101"/>
        <v>19599000000</v>
      </c>
      <c r="N1603">
        <f t="shared" si="102"/>
        <v>0.60708693017729132</v>
      </c>
      <c r="O1603">
        <f t="shared" si="103"/>
        <v>0.15422689822866092</v>
      </c>
    </row>
    <row r="1604" spans="1:15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4">
        <v>0</v>
      </c>
      <c r="I1604" s="2">
        <v>16017000000</v>
      </c>
      <c r="J1604" t="s">
        <v>181</v>
      </c>
      <c r="K1604" s="9" t="s">
        <v>182</v>
      </c>
      <c r="L1604" s="90">
        <f t="shared" si="100"/>
        <v>79063000000</v>
      </c>
      <c r="M1604" s="2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s="9" t="s">
        <v>27</v>
      </c>
      <c r="L1605" s="90">
        <f t="shared" si="100"/>
        <v>1106027000</v>
      </c>
      <c r="M1605" s="2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s="9" t="s">
        <v>27</v>
      </c>
      <c r="L1606" s="90">
        <f t="shared" si="100"/>
        <v>1120762000</v>
      </c>
      <c r="M1606" s="2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s="9" t="s">
        <v>27</v>
      </c>
      <c r="L1607" s="90">
        <f t="shared" si="100"/>
        <v>1164431000</v>
      </c>
      <c r="M1607" s="2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s="9" t="s">
        <v>27</v>
      </c>
      <c r="L1608" s="90">
        <f t="shared" si="100"/>
        <v>1199660000</v>
      </c>
      <c r="M1608" s="2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4">
        <v>0</v>
      </c>
      <c r="J1609" t="s">
        <v>21</v>
      </c>
      <c r="K1609" s="9" t="s">
        <v>488</v>
      </c>
      <c r="L1609" s="90">
        <f t="shared" si="100"/>
        <v>4363000000</v>
      </c>
      <c r="M1609" s="2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4">
        <v>0</v>
      </c>
      <c r="J1610" t="s">
        <v>21</v>
      </c>
      <c r="K1610" s="9" t="s">
        <v>488</v>
      </c>
      <c r="L1610" s="90">
        <f t="shared" si="100"/>
        <v>4360000000</v>
      </c>
      <c r="M1610" s="2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4">
        <v>0</v>
      </c>
      <c r="J1611" t="s">
        <v>21</v>
      </c>
      <c r="K1611" s="9" t="s">
        <v>488</v>
      </c>
      <c r="L1611" s="90">
        <f t="shared" si="100"/>
        <v>4221000000</v>
      </c>
      <c r="M1611" s="2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4">
        <v>0</v>
      </c>
      <c r="J1612" t="s">
        <v>21</v>
      </c>
      <c r="K1612" s="9" t="s">
        <v>488</v>
      </c>
      <c r="L1612" s="90">
        <f t="shared" si="100"/>
        <v>3435000000</v>
      </c>
      <c r="M1612" s="2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4">
        <v>0</v>
      </c>
      <c r="I1613" s="2">
        <v>364200000</v>
      </c>
      <c r="J1613" t="s">
        <v>41</v>
      </c>
      <c r="K1613" s="9" t="s">
        <v>44</v>
      </c>
      <c r="L1613" s="90">
        <f t="shared" si="100"/>
        <v>1485900000</v>
      </c>
      <c r="M1613" s="2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4">
        <v>0</v>
      </c>
      <c r="I1614" s="2">
        <v>340100000</v>
      </c>
      <c r="J1614" t="s">
        <v>41</v>
      </c>
      <c r="K1614" s="9" t="s">
        <v>44</v>
      </c>
      <c r="L1614" s="90">
        <f t="shared" si="100"/>
        <v>1536900000</v>
      </c>
      <c r="M1614" s="2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4">
        <v>0</v>
      </c>
      <c r="I1615" s="2">
        <v>391400000</v>
      </c>
      <c r="J1615" t="s">
        <v>41</v>
      </c>
      <c r="K1615" s="9" t="s">
        <v>44</v>
      </c>
      <c r="L1615" s="90">
        <f t="shared" si="100"/>
        <v>1625300000</v>
      </c>
      <c r="M1615" s="2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4">
        <v>0</v>
      </c>
      <c r="I1616" s="2">
        <v>561800000</v>
      </c>
      <c r="J1616" t="s">
        <v>41</v>
      </c>
      <c r="K1616" s="9" t="s">
        <v>44</v>
      </c>
      <c r="L1616" s="90">
        <f t="shared" si="100"/>
        <v>1976700000</v>
      </c>
      <c r="M1616" s="2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4">
        <v>0</v>
      </c>
      <c r="I1617" s="2">
        <v>8891000000</v>
      </c>
      <c r="J1617" t="s">
        <v>46</v>
      </c>
      <c r="K1617" s="9" t="s">
        <v>104</v>
      </c>
      <c r="L1617" s="90">
        <f t="shared" si="100"/>
        <v>89520000000</v>
      </c>
      <c r="M1617" s="2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4">
        <v>0</v>
      </c>
      <c r="I1618" s="2">
        <v>3813000000</v>
      </c>
      <c r="J1618" t="s">
        <v>46</v>
      </c>
      <c r="K1618" s="9" t="s">
        <v>104</v>
      </c>
      <c r="L1618" s="90">
        <f t="shared" si="100"/>
        <v>86732000000</v>
      </c>
      <c r="M1618" s="2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4">
        <v>0</v>
      </c>
      <c r="I1619" s="2">
        <v>2765000000</v>
      </c>
      <c r="J1619" t="s">
        <v>46</v>
      </c>
      <c r="K1619" s="9" t="s">
        <v>104</v>
      </c>
      <c r="L1619" s="90">
        <f t="shared" si="100"/>
        <v>87276000000</v>
      </c>
      <c r="M1619" s="2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4">
        <v>0</v>
      </c>
      <c r="I1620" s="2">
        <v>3688000000</v>
      </c>
      <c r="J1620" t="s">
        <v>46</v>
      </c>
      <c r="K1620" s="9" t="s">
        <v>104</v>
      </c>
      <c r="L1620" s="90">
        <f t="shared" si="100"/>
        <v>89070000000</v>
      </c>
      <c r="M1620" s="2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4">
        <v>0</v>
      </c>
      <c r="I1621" s="4">
        <v>0</v>
      </c>
      <c r="J1621" t="s">
        <v>35</v>
      </c>
      <c r="K1621" s="9" t="s">
        <v>345</v>
      </c>
      <c r="L1621" s="90">
        <f t="shared" si="100"/>
        <v>4629000000</v>
      </c>
      <c r="M1621" s="2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4">
        <v>0</v>
      </c>
      <c r="I1622" s="4">
        <v>0</v>
      </c>
      <c r="J1622" t="s">
        <v>35</v>
      </c>
      <c r="K1622" s="9" t="s">
        <v>345</v>
      </c>
      <c r="L1622" s="90">
        <f t="shared" si="100"/>
        <v>5044000000</v>
      </c>
      <c r="M1622" s="2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4">
        <v>0</v>
      </c>
      <c r="I1623" s="4">
        <v>0</v>
      </c>
      <c r="J1623" t="s">
        <v>35</v>
      </c>
      <c r="K1623" s="9" t="s">
        <v>345</v>
      </c>
      <c r="L1623" s="90">
        <f t="shared" si="100"/>
        <v>5416000000</v>
      </c>
      <c r="M1623" s="2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4">
        <v>0</v>
      </c>
      <c r="I1624" s="4">
        <v>0</v>
      </c>
      <c r="J1624" t="s">
        <v>35</v>
      </c>
      <c r="K1624" s="9" t="s">
        <v>345</v>
      </c>
      <c r="L1624" s="90">
        <f t="shared" si="100"/>
        <v>5411000000</v>
      </c>
      <c r="M1624" s="2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4">
        <v>0</v>
      </c>
      <c r="I1625" s="2">
        <v>25000000</v>
      </c>
      <c r="J1625" t="s">
        <v>18</v>
      </c>
      <c r="K1625" s="9" t="s">
        <v>479</v>
      </c>
      <c r="L1625" s="90">
        <f t="shared" si="100"/>
        <v>3298000000</v>
      </c>
      <c r="M1625" s="2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4">
        <v>0</v>
      </c>
      <c r="I1626" s="2">
        <v>33000000</v>
      </c>
      <c r="J1626" t="s">
        <v>18</v>
      </c>
      <c r="K1626" s="9" t="s">
        <v>479</v>
      </c>
      <c r="L1626" s="90">
        <f t="shared" si="100"/>
        <v>3395000000</v>
      </c>
      <c r="M1626" s="2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4">
        <v>0</v>
      </c>
      <c r="I1627" s="2">
        <v>74000000</v>
      </c>
      <c r="J1627" t="s">
        <v>18</v>
      </c>
      <c r="K1627" s="9" t="s">
        <v>479</v>
      </c>
      <c r="L1627" s="90">
        <f t="shared" si="100"/>
        <v>3690000000</v>
      </c>
      <c r="M1627" s="2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4">
        <v>0</v>
      </c>
      <c r="I1628" s="2">
        <v>71000000</v>
      </c>
      <c r="J1628" t="s">
        <v>18</v>
      </c>
      <c r="K1628" s="9" t="s">
        <v>479</v>
      </c>
      <c r="L1628" s="90">
        <f t="shared" si="100"/>
        <v>3682000000</v>
      </c>
      <c r="M1628" s="2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4">
        <v>0</v>
      </c>
      <c r="I1629" s="2">
        <v>1333000000</v>
      </c>
      <c r="J1629" t="s">
        <v>12</v>
      </c>
      <c r="K1629" s="9" t="s">
        <v>553</v>
      </c>
      <c r="L1629" s="90">
        <f t="shared" si="100"/>
        <v>4871000000</v>
      </c>
      <c r="M1629" s="2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4">
        <v>0</v>
      </c>
      <c r="I1630" s="2">
        <v>1292000000</v>
      </c>
      <c r="J1630" t="s">
        <v>12</v>
      </c>
      <c r="K1630" s="9" t="s">
        <v>553</v>
      </c>
      <c r="L1630" s="90">
        <f t="shared" si="100"/>
        <v>4994000000</v>
      </c>
      <c r="M1630" s="2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4">
        <v>0</v>
      </c>
      <c r="I1631" s="2">
        <v>1245000000</v>
      </c>
      <c r="J1631" t="s">
        <v>12</v>
      </c>
      <c r="K1631" s="9" t="s">
        <v>553</v>
      </c>
      <c r="L1631" s="90">
        <f t="shared" si="100"/>
        <v>4730000000</v>
      </c>
      <c r="M1631" s="2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4">
        <v>0</v>
      </c>
      <c r="I1632" s="2">
        <v>1301000000</v>
      </c>
      <c r="J1632" t="s">
        <v>12</v>
      </c>
      <c r="K1632" s="9" t="s">
        <v>553</v>
      </c>
      <c r="L1632" s="90">
        <f t="shared" si="100"/>
        <v>5123000000</v>
      </c>
      <c r="M1632" s="2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4">
        <v>0</v>
      </c>
      <c r="I1633" s="2">
        <v>756000000</v>
      </c>
      <c r="J1633" t="s">
        <v>82</v>
      </c>
      <c r="K1633" s="9" t="s">
        <v>83</v>
      </c>
      <c r="L1633" s="90">
        <f t="shared" si="100"/>
        <v>2963000000</v>
      </c>
      <c r="M1633" s="2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4">
        <v>0</v>
      </c>
      <c r="I1634" s="2">
        <v>815000000</v>
      </c>
      <c r="J1634" t="s">
        <v>82</v>
      </c>
      <c r="K1634" s="9" t="s">
        <v>83</v>
      </c>
      <c r="L1634" s="90">
        <f t="shared" si="100"/>
        <v>2736000000</v>
      </c>
      <c r="M1634" s="2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4">
        <v>0</v>
      </c>
      <c r="I1635" s="2">
        <v>1176000000</v>
      </c>
      <c r="J1635" t="s">
        <v>82</v>
      </c>
      <c r="K1635" s="9" t="s">
        <v>83</v>
      </c>
      <c r="L1635" s="90">
        <f t="shared" si="100"/>
        <v>3129000000</v>
      </c>
      <c r="M1635" s="2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4">
        <v>0</v>
      </c>
      <c r="I1636" s="2">
        <v>1738000000</v>
      </c>
      <c r="J1636" t="s">
        <v>82</v>
      </c>
      <c r="K1636" s="9" t="s">
        <v>83</v>
      </c>
      <c r="L1636" s="90">
        <f t="shared" si="100"/>
        <v>3926000000</v>
      </c>
      <c r="M1636" s="2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4">
        <v>0</v>
      </c>
      <c r="I1637" s="4">
        <v>0</v>
      </c>
      <c r="J1637" t="s">
        <v>35</v>
      </c>
      <c r="K1637" s="9" t="s">
        <v>167</v>
      </c>
      <c r="L1637" s="90">
        <f t="shared" si="100"/>
        <v>116354000000</v>
      </c>
      <c r="M1637" s="2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4">
        <v>0</v>
      </c>
      <c r="I1638" s="4">
        <v>0</v>
      </c>
      <c r="J1638" t="s">
        <v>35</v>
      </c>
      <c r="K1638" s="9" t="s">
        <v>167</v>
      </c>
      <c r="L1638" s="90">
        <f t="shared" si="100"/>
        <v>118225000000</v>
      </c>
      <c r="M1638" s="2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4">
        <v>0</v>
      </c>
      <c r="I1639" s="4">
        <v>0</v>
      </c>
      <c r="J1639" t="s">
        <v>35</v>
      </c>
      <c r="K1639" s="9" t="s">
        <v>167</v>
      </c>
      <c r="L1639" s="90">
        <f t="shared" si="100"/>
        <v>120565000000</v>
      </c>
      <c r="M1639" s="2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4">
        <v>0</v>
      </c>
      <c r="I1640" s="4">
        <v>0</v>
      </c>
      <c r="J1640" t="s">
        <v>35</v>
      </c>
      <c r="K1640" s="9" t="s">
        <v>167</v>
      </c>
      <c r="L1640" s="90">
        <f t="shared" si="100"/>
        <v>121146000000</v>
      </c>
      <c r="M1640" s="2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4">
        <v>0</v>
      </c>
      <c r="I1641" s="2">
        <v>86000000</v>
      </c>
      <c r="J1641" t="s">
        <v>58</v>
      </c>
      <c r="K1641" s="9" t="s">
        <v>95</v>
      </c>
      <c r="L1641" s="90">
        <f t="shared" si="100"/>
        <v>1933600000</v>
      </c>
      <c r="M1641" s="2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4">
        <v>0</v>
      </c>
      <c r="I1642" s="2">
        <v>118900000</v>
      </c>
      <c r="J1642" t="s">
        <v>58</v>
      </c>
      <c r="K1642" s="9" t="s">
        <v>95</v>
      </c>
      <c r="L1642" s="90">
        <f t="shared" si="100"/>
        <v>2138300000</v>
      </c>
      <c r="M1642" s="2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4">
        <v>0</v>
      </c>
      <c r="I1643" s="2">
        <v>211800000</v>
      </c>
      <c r="J1643" t="s">
        <v>58</v>
      </c>
      <c r="K1643" s="9" t="s">
        <v>95</v>
      </c>
      <c r="L1643" s="90">
        <f t="shared" si="100"/>
        <v>2758600000</v>
      </c>
      <c r="M1643" s="2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4">
        <v>0</v>
      </c>
      <c r="I1644" s="4">
        <v>0</v>
      </c>
      <c r="J1644" t="s">
        <v>21</v>
      </c>
      <c r="K1644" s="9" t="s">
        <v>56</v>
      </c>
      <c r="L1644" s="90">
        <f t="shared" si="100"/>
        <v>2470600000</v>
      </c>
      <c r="M1644" s="2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4">
        <v>0</v>
      </c>
      <c r="I1645" s="4">
        <v>0</v>
      </c>
      <c r="J1645" t="s">
        <v>21</v>
      </c>
      <c r="K1645" s="9" t="s">
        <v>56</v>
      </c>
      <c r="L1645" s="90">
        <f t="shared" si="100"/>
        <v>2307000000</v>
      </c>
      <c r="M1645" s="2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4">
        <v>0</v>
      </c>
      <c r="I1646" s="4">
        <v>0</v>
      </c>
      <c r="J1646" t="s">
        <v>21</v>
      </c>
      <c r="K1646" s="9" t="s">
        <v>56</v>
      </c>
      <c r="L1646" s="90">
        <f t="shared" si="100"/>
        <v>2309800000</v>
      </c>
      <c r="M1646" s="2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4">
        <v>0</v>
      </c>
      <c r="I1647" s="4">
        <v>0</v>
      </c>
      <c r="J1647" t="s">
        <v>21</v>
      </c>
      <c r="K1647" s="9" t="s">
        <v>56</v>
      </c>
      <c r="L1647" s="90">
        <f t="shared" si="100"/>
        <v>2284300000</v>
      </c>
      <c r="M1647" s="2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4">
        <v>0</v>
      </c>
      <c r="J1648" t="s">
        <v>51</v>
      </c>
      <c r="K1648" s="9" t="s">
        <v>52</v>
      </c>
      <c r="L1648" s="90">
        <f t="shared" si="100"/>
        <v>996000000</v>
      </c>
      <c r="M1648" s="2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4">
        <v>0</v>
      </c>
      <c r="J1649" t="s">
        <v>51</v>
      </c>
      <c r="K1649" s="9" t="s">
        <v>52</v>
      </c>
      <c r="L1649" s="90">
        <f t="shared" si="100"/>
        <v>1538000000</v>
      </c>
      <c r="M1649" s="2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4">
        <v>0</v>
      </c>
      <c r="J1650" t="s">
        <v>51</v>
      </c>
      <c r="K1650" s="9" t="s">
        <v>52</v>
      </c>
      <c r="L1650" s="90">
        <f t="shared" si="100"/>
        <v>1640000000</v>
      </c>
      <c r="M1650" s="2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4">
        <v>0</v>
      </c>
      <c r="J1651" t="s">
        <v>51</v>
      </c>
      <c r="K1651" s="9" t="s">
        <v>52</v>
      </c>
      <c r="L1651" s="90">
        <f t="shared" si="100"/>
        <v>1388000000</v>
      </c>
      <c r="M1651" s="2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4">
        <v>0</v>
      </c>
      <c r="I1652" s="2">
        <v>185000000</v>
      </c>
      <c r="J1652" t="s">
        <v>18</v>
      </c>
      <c r="K1652" s="9" t="s">
        <v>132</v>
      </c>
      <c r="L1652" s="90">
        <f t="shared" si="100"/>
        <v>2441000000</v>
      </c>
      <c r="M1652" s="2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4">
        <v>0</v>
      </c>
      <c r="I1653" s="2">
        <v>216000000</v>
      </c>
      <c r="J1653" t="s">
        <v>18</v>
      </c>
      <c r="K1653" s="9" t="s">
        <v>132</v>
      </c>
      <c r="L1653" s="90">
        <f t="shared" si="100"/>
        <v>2615000000</v>
      </c>
      <c r="M1653" s="2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4">
        <v>0</v>
      </c>
      <c r="I1654" s="2">
        <v>233000000</v>
      </c>
      <c r="J1654" t="s">
        <v>18</v>
      </c>
      <c r="K1654" s="9" t="s">
        <v>132</v>
      </c>
      <c r="L1654" s="90">
        <f t="shared" si="100"/>
        <v>2777000000</v>
      </c>
      <c r="M1654" s="2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4">
        <v>0</v>
      </c>
      <c r="I1655" s="2">
        <v>234000000</v>
      </c>
      <c r="J1655" t="s">
        <v>18</v>
      </c>
      <c r="K1655" s="9" t="s">
        <v>132</v>
      </c>
      <c r="L1655" s="90">
        <f t="shared" si="100"/>
        <v>2836000000</v>
      </c>
      <c r="M1655" s="2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4">
        <v>0</v>
      </c>
      <c r="I1656" s="2">
        <v>373199000</v>
      </c>
      <c r="J1656" t="s">
        <v>18</v>
      </c>
      <c r="K1656" s="9" t="s">
        <v>561</v>
      </c>
      <c r="L1656" s="90">
        <f t="shared" si="100"/>
        <v>1902709000</v>
      </c>
      <c r="M1656" s="2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4">
        <v>0</v>
      </c>
      <c r="I1657" s="2">
        <v>371051000</v>
      </c>
      <c r="J1657" t="s">
        <v>18</v>
      </c>
      <c r="K1657" s="9" t="s">
        <v>561</v>
      </c>
      <c r="L1657" s="90">
        <f t="shared" si="100"/>
        <v>2142114000</v>
      </c>
      <c r="M1657" s="2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4">
        <v>0</v>
      </c>
      <c r="I1658" s="2">
        <v>314119000</v>
      </c>
      <c r="J1658" t="s">
        <v>18</v>
      </c>
      <c r="K1658" s="9" t="s">
        <v>561</v>
      </c>
      <c r="L1658" s="90">
        <f t="shared" si="100"/>
        <v>2117350000</v>
      </c>
      <c r="M1658" s="2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4">
        <v>0</v>
      </c>
      <c r="I1659" s="2">
        <v>322629000</v>
      </c>
      <c r="J1659" t="s">
        <v>18</v>
      </c>
      <c r="K1659" s="9" t="s">
        <v>561</v>
      </c>
      <c r="L1659" s="90">
        <f t="shared" si="100"/>
        <v>1545509000</v>
      </c>
      <c r="M1659" s="2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4">
        <v>0</v>
      </c>
      <c r="I1660" s="2">
        <v>513916000</v>
      </c>
      <c r="J1660" t="s">
        <v>82</v>
      </c>
      <c r="K1660" s="9" t="s">
        <v>83</v>
      </c>
      <c r="L1660" s="90">
        <f t="shared" si="100"/>
        <v>1286035000</v>
      </c>
      <c r="M1660" s="2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4">
        <v>0</v>
      </c>
      <c r="I1661" s="2">
        <v>615874000</v>
      </c>
      <c r="J1661" t="s">
        <v>82</v>
      </c>
      <c r="K1661" s="9" t="s">
        <v>83</v>
      </c>
      <c r="L1661" s="90">
        <f t="shared" si="100"/>
        <v>1591853000</v>
      </c>
      <c r="M1661" s="2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4">
        <v>0</v>
      </c>
      <c r="I1662" s="2">
        <v>806021000</v>
      </c>
      <c r="J1662" t="s">
        <v>82</v>
      </c>
      <c r="K1662" s="9" t="s">
        <v>83</v>
      </c>
      <c r="L1662" s="90">
        <f t="shared" si="100"/>
        <v>1851345000</v>
      </c>
      <c r="M1662" s="2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4">
        <v>0</v>
      </c>
      <c r="I1663" s="2">
        <v>778923000</v>
      </c>
      <c r="J1663" t="s">
        <v>82</v>
      </c>
      <c r="K1663" s="9" t="s">
        <v>83</v>
      </c>
      <c r="L1663" s="90">
        <f t="shared" si="100"/>
        <v>932745000</v>
      </c>
      <c r="M1663" s="2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4">
        <v>0</v>
      </c>
      <c r="I1664" s="2">
        <v>926053000</v>
      </c>
      <c r="J1664" t="s">
        <v>41</v>
      </c>
      <c r="K1664" s="9" t="s">
        <v>42</v>
      </c>
      <c r="L1664" s="90">
        <f t="shared" si="100"/>
        <v>3418187000</v>
      </c>
      <c r="M1664" s="2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4">
        <v>0</v>
      </c>
      <c r="I1665" s="2">
        <v>977863000</v>
      </c>
      <c r="J1665" t="s">
        <v>41</v>
      </c>
      <c r="K1665" s="9" t="s">
        <v>42</v>
      </c>
      <c r="L1665" s="90">
        <f t="shared" si="100"/>
        <v>3506644000</v>
      </c>
      <c r="M1665" s="2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4">
        <v>0</v>
      </c>
      <c r="I1666" s="2">
        <v>1019045000</v>
      </c>
      <c r="J1666" t="s">
        <v>41</v>
      </c>
      <c r="K1666" s="9" t="s">
        <v>42</v>
      </c>
      <c r="L1666" s="90">
        <f t="shared" ref="L1666:L1711" si="104">E1666-F1666</f>
        <v>3734783000</v>
      </c>
      <c r="M1666" s="2">
        <f t="shared" ref="M1666:M1711" si="105">L1666-G1666-H1666-I1666</f>
        <v>1948130000</v>
      </c>
      <c r="N1666">
        <f t="shared" ref="N1666:N1711" si="106">1-(F1666/E1666)</f>
        <v>0.31959095115707636</v>
      </c>
      <c r="O1666">
        <f t="shared" ref="O1666:O1711" si="107">M1666/E1666</f>
        <v>0.16670438943243424</v>
      </c>
    </row>
    <row r="1667" spans="1:15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4">
        <v>0</v>
      </c>
      <c r="I1667" s="2">
        <v>1124524000</v>
      </c>
      <c r="J1667" t="s">
        <v>41</v>
      </c>
      <c r="K1667" s="9" t="s">
        <v>42</v>
      </c>
      <c r="L1667" s="90">
        <f t="shared" si="104"/>
        <v>3990853000</v>
      </c>
      <c r="M1667" s="2">
        <f t="shared" si="105"/>
        <v>2000512000</v>
      </c>
      <c r="N1667">
        <f t="shared" si="106"/>
        <v>0.36199900838914389</v>
      </c>
      <c r="O1667">
        <f t="shared" si="107"/>
        <v>0.1814607955418511</v>
      </c>
    </row>
    <row r="1668" spans="1:15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4">
        <v>0</v>
      </c>
      <c r="H1668" s="4">
        <v>0</v>
      </c>
      <c r="I1668" s="2">
        <v>1173955000</v>
      </c>
      <c r="J1668" t="s">
        <v>46</v>
      </c>
      <c r="K1668" s="9" t="s">
        <v>49</v>
      </c>
      <c r="L1668" s="90">
        <f t="shared" si="104"/>
        <v>2067228000</v>
      </c>
      <c r="M1668" s="2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4">
        <v>0</v>
      </c>
      <c r="H1669" s="4">
        <v>0</v>
      </c>
      <c r="I1669" s="2">
        <v>1213178000</v>
      </c>
      <c r="J1669" t="s">
        <v>46</v>
      </c>
      <c r="K1669" s="9" t="s">
        <v>49</v>
      </c>
      <c r="L1669" s="90">
        <f t="shared" si="104"/>
        <v>2434745000</v>
      </c>
      <c r="M1669" s="2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4">
        <v>0</v>
      </c>
      <c r="H1670" s="4">
        <v>0</v>
      </c>
      <c r="I1670" s="2">
        <v>1341315000</v>
      </c>
      <c r="J1670" t="s">
        <v>46</v>
      </c>
      <c r="K1670" s="9" t="s">
        <v>49</v>
      </c>
      <c r="L1670" s="90">
        <f t="shared" si="104"/>
        <v>2362793000</v>
      </c>
      <c r="M1670" s="2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4">
        <v>0</v>
      </c>
      <c r="H1671" s="4">
        <v>0</v>
      </c>
      <c r="I1671" s="2">
        <v>1966939000</v>
      </c>
      <c r="J1671" t="s">
        <v>46</v>
      </c>
      <c r="K1671" s="9" t="s">
        <v>49</v>
      </c>
      <c r="L1671" s="90">
        <f t="shared" si="104"/>
        <v>3109281000</v>
      </c>
      <c r="M1671" s="2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s="9" t="s">
        <v>33</v>
      </c>
      <c r="L1672" s="90">
        <f t="shared" si="104"/>
        <v>1431446000</v>
      </c>
      <c r="M1672" s="2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s="9" t="s">
        <v>33</v>
      </c>
      <c r="L1673" s="90">
        <f t="shared" si="104"/>
        <v>1639278000</v>
      </c>
      <c r="M1673" s="2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s="9" t="s">
        <v>33</v>
      </c>
      <c r="L1674" s="90">
        <f t="shared" si="104"/>
        <v>1668521000</v>
      </c>
      <c r="M1674" s="2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s="9" t="s">
        <v>33</v>
      </c>
      <c r="L1675" s="90">
        <f t="shared" si="104"/>
        <v>1541974000</v>
      </c>
      <c r="M1675" s="2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4">
        <v>0</v>
      </c>
      <c r="I1676" s="2">
        <v>15888000000</v>
      </c>
      <c r="J1676" t="s">
        <v>82</v>
      </c>
      <c r="K1676" s="9" t="s">
        <v>143</v>
      </c>
      <c r="L1676" s="90">
        <f t="shared" si="104"/>
        <v>149453000000</v>
      </c>
      <c r="M1676" s="2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4">
        <v>0</v>
      </c>
      <c r="I1677" s="2">
        <v>17182000000</v>
      </c>
      <c r="J1677" t="s">
        <v>82</v>
      </c>
      <c r="K1677" s="9" t="s">
        <v>143</v>
      </c>
      <c r="L1677" s="90">
        <f t="shared" si="104"/>
        <v>136155000000</v>
      </c>
      <c r="M1677" s="2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4">
        <v>0</v>
      </c>
      <c r="I1678" s="2">
        <v>17297000000</v>
      </c>
      <c r="J1678" t="s">
        <v>82</v>
      </c>
      <c r="K1678" s="9" t="s">
        <v>143</v>
      </c>
      <c r="L1678" s="90">
        <f t="shared" si="104"/>
        <v>127274000000</v>
      </c>
      <c r="M1678" s="2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4">
        <v>0</v>
      </c>
      <c r="I1679" s="2">
        <v>18048000000</v>
      </c>
      <c r="J1679" t="s">
        <v>82</v>
      </c>
      <c r="K1679" s="9" t="s">
        <v>143</v>
      </c>
      <c r="L1679" s="90">
        <f t="shared" si="104"/>
        <v>93898000000</v>
      </c>
      <c r="M1679" s="2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4">
        <v>0</v>
      </c>
      <c r="I1680" s="4">
        <v>0</v>
      </c>
      <c r="J1680" t="s">
        <v>24</v>
      </c>
      <c r="K1680" s="9" t="s">
        <v>165</v>
      </c>
      <c r="L1680" s="90">
        <f t="shared" si="104"/>
        <v>1556387000</v>
      </c>
      <c r="M1680" s="2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4">
        <v>0</v>
      </c>
      <c r="I1681" s="4">
        <v>0</v>
      </c>
      <c r="J1681" t="s">
        <v>24</v>
      </c>
      <c r="K1681" s="9" t="s">
        <v>165</v>
      </c>
      <c r="L1681" s="90">
        <f t="shared" si="104"/>
        <v>1577400000</v>
      </c>
      <c r="M1681" s="2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4">
        <v>0</v>
      </c>
      <c r="I1682" s="4">
        <v>0</v>
      </c>
      <c r="J1682" t="s">
        <v>24</v>
      </c>
      <c r="K1682" s="9" t="s">
        <v>165</v>
      </c>
      <c r="L1682" s="90">
        <f t="shared" si="104"/>
        <v>1599800000</v>
      </c>
      <c r="M1682" s="2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4">
        <v>0</v>
      </c>
      <c r="I1683" s="4">
        <v>0</v>
      </c>
      <c r="J1683" t="s">
        <v>24</v>
      </c>
      <c r="K1683" s="9" t="s">
        <v>165</v>
      </c>
      <c r="L1683" s="90">
        <f t="shared" si="104"/>
        <v>1517200000</v>
      </c>
      <c r="M1683" s="2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s="9" t="s">
        <v>175</v>
      </c>
      <c r="L1684" s="90">
        <f t="shared" si="104"/>
        <v>6787000000</v>
      </c>
      <c r="M1684" s="2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s="9" t="s">
        <v>175</v>
      </c>
      <c r="L1685" s="90">
        <f t="shared" si="104"/>
        <v>6485000000</v>
      </c>
      <c r="M1685" s="2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s="9" t="s">
        <v>175</v>
      </c>
      <c r="L1686" s="90">
        <f t="shared" si="104"/>
        <v>6246000000</v>
      </c>
      <c r="M1686" s="2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s="9" t="s">
        <v>175</v>
      </c>
      <c r="L1687" s="90">
        <f t="shared" si="104"/>
        <v>5263000000</v>
      </c>
      <c r="M1687" s="2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4">
        <v>0</v>
      </c>
      <c r="J1688" t="s">
        <v>12</v>
      </c>
      <c r="K1688" s="9" t="s">
        <v>163</v>
      </c>
      <c r="L1688" s="90">
        <f t="shared" si="104"/>
        <v>1502000000</v>
      </c>
      <c r="M1688" s="2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4">
        <v>0</v>
      </c>
      <c r="J1689" t="s">
        <v>12</v>
      </c>
      <c r="K1689" s="9" t="s">
        <v>163</v>
      </c>
      <c r="L1689" s="90">
        <f t="shared" si="104"/>
        <v>1499000000</v>
      </c>
      <c r="M1689" s="2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4">
        <v>0</v>
      </c>
      <c r="J1690" t="s">
        <v>12</v>
      </c>
      <c r="K1690" s="9" t="s">
        <v>163</v>
      </c>
      <c r="L1690" s="90">
        <f t="shared" si="104"/>
        <v>1513000000</v>
      </c>
      <c r="M1690" s="2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4">
        <v>0</v>
      </c>
      <c r="J1691" t="s">
        <v>12</v>
      </c>
      <c r="K1691" s="9" t="s">
        <v>163</v>
      </c>
      <c r="L1691" s="90">
        <f t="shared" si="104"/>
        <v>1404000000</v>
      </c>
      <c r="M1691" s="2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s="9" t="s">
        <v>56</v>
      </c>
      <c r="L1692" s="90">
        <f t="shared" si="104"/>
        <v>3366000000</v>
      </c>
      <c r="M1692" s="2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s="9" t="s">
        <v>56</v>
      </c>
      <c r="L1693" s="90">
        <f t="shared" si="104"/>
        <v>3331000000</v>
      </c>
      <c r="M1693" s="2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s="9" t="s">
        <v>56</v>
      </c>
      <c r="L1694" s="90">
        <f t="shared" si="104"/>
        <v>3230758000</v>
      </c>
      <c r="M1694" s="2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s="9" t="s">
        <v>56</v>
      </c>
      <c r="L1695" s="90">
        <f t="shared" si="104"/>
        <v>2890553000</v>
      </c>
      <c r="M1695" s="2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4">
        <v>0</v>
      </c>
      <c r="I1696" s="4">
        <v>0</v>
      </c>
      <c r="J1696" t="s">
        <v>18</v>
      </c>
      <c r="K1696" s="9" t="s">
        <v>154</v>
      </c>
      <c r="L1696" s="90">
        <f t="shared" si="104"/>
        <v>3781000000</v>
      </c>
      <c r="M1696" s="2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4">
        <v>0</v>
      </c>
      <c r="I1697" s="4">
        <v>0</v>
      </c>
      <c r="J1697" t="s">
        <v>18</v>
      </c>
      <c r="K1697" s="9" t="s">
        <v>154</v>
      </c>
      <c r="L1697" s="90">
        <f t="shared" si="104"/>
        <v>3583000000</v>
      </c>
      <c r="M1697" s="2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4">
        <v>0</v>
      </c>
      <c r="I1698" s="4">
        <v>0</v>
      </c>
      <c r="J1698" t="s">
        <v>18</v>
      </c>
      <c r="K1698" s="9" t="s">
        <v>154</v>
      </c>
      <c r="L1698" s="90">
        <f t="shared" si="104"/>
        <v>3597000000</v>
      </c>
      <c r="M1698" s="2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4">
        <v>0</v>
      </c>
      <c r="I1699" s="4">
        <v>0</v>
      </c>
      <c r="J1699" t="s">
        <v>18</v>
      </c>
      <c r="K1699" s="9" t="s">
        <v>154</v>
      </c>
      <c r="L1699" s="90">
        <f t="shared" si="104"/>
        <v>3746000000</v>
      </c>
      <c r="M1699" s="2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4">
        <v>0</v>
      </c>
      <c r="J1700" t="s">
        <v>24</v>
      </c>
      <c r="K1700" s="9" t="s">
        <v>29</v>
      </c>
      <c r="L1700" s="90">
        <f t="shared" si="104"/>
        <v>3346500000</v>
      </c>
      <c r="M1700" s="2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s="9" t="s">
        <v>29</v>
      </c>
      <c r="L1701" s="90">
        <f t="shared" si="104"/>
        <v>3356700000</v>
      </c>
      <c r="M1701" s="2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s="9" t="s">
        <v>29</v>
      </c>
      <c r="L1702" s="90">
        <f t="shared" si="104"/>
        <v>3430500000</v>
      </c>
      <c r="M1702" s="2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s="9" t="s">
        <v>29</v>
      </c>
      <c r="L1703" s="90">
        <f t="shared" si="104"/>
        <v>4197200000</v>
      </c>
      <c r="M1703" s="2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4">
        <v>0</v>
      </c>
      <c r="I1704" s="2">
        <v>31237000</v>
      </c>
      <c r="J1704" t="s">
        <v>46</v>
      </c>
      <c r="K1704" s="9" t="s">
        <v>139</v>
      </c>
      <c r="L1704" s="90">
        <f t="shared" si="104"/>
        <v>2378446000</v>
      </c>
      <c r="M1704" s="2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4">
        <v>0</v>
      </c>
      <c r="I1705" s="2">
        <v>-72761000</v>
      </c>
      <c r="J1705" t="s">
        <v>46</v>
      </c>
      <c r="K1705" s="9" t="s">
        <v>139</v>
      </c>
      <c r="L1705" s="90">
        <f t="shared" si="104"/>
        <v>2219899000</v>
      </c>
      <c r="M1705" s="2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4">
        <v>0</v>
      </c>
      <c r="I1706" s="2">
        <v>-87159000</v>
      </c>
      <c r="J1706" t="s">
        <v>46</v>
      </c>
      <c r="K1706" s="9" t="s">
        <v>139</v>
      </c>
      <c r="L1706" s="90">
        <f t="shared" si="104"/>
        <v>2311895000</v>
      </c>
      <c r="M1706" s="2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4">
        <v>0</v>
      </c>
      <c r="I1707" s="2">
        <v>49282000</v>
      </c>
      <c r="J1707" t="s">
        <v>46</v>
      </c>
      <c r="K1707" s="9" t="s">
        <v>139</v>
      </c>
      <c r="L1707" s="90">
        <f t="shared" si="104"/>
        <v>2161247000</v>
      </c>
      <c r="M1707" s="2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s="9" t="s">
        <v>25</v>
      </c>
      <c r="L1708" s="90">
        <f t="shared" si="104"/>
        <v>2892000000</v>
      </c>
      <c r="M1708" s="2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s="9" t="s">
        <v>25</v>
      </c>
      <c r="L1709" s="90">
        <f t="shared" si="104"/>
        <v>3068000000</v>
      </c>
      <c r="M1709" s="2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s="9" t="s">
        <v>25</v>
      </c>
      <c r="L1710" s="90">
        <f t="shared" si="104"/>
        <v>3027000000</v>
      </c>
      <c r="M1710" s="2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s="9" t="s">
        <v>25</v>
      </c>
      <c r="L1711" s="90">
        <f t="shared" si="104"/>
        <v>3222000000</v>
      </c>
      <c r="M1711" s="2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  <row r="1713" spans="5:5" x14ac:dyDescent="0.25">
      <c r="E1713" s="4"/>
    </row>
    <row r="1714" spans="5:5" x14ac:dyDescent="0.25">
      <c r="E1714" s="5"/>
    </row>
    <row r="1715" spans="5:5" x14ac:dyDescent="0.25">
      <c r="E17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C241-0D1C-472C-89FB-B5446398E062}">
  <dimension ref="A1:Y62"/>
  <sheetViews>
    <sheetView workbookViewId="0">
      <selection activeCell="F19" sqref="F19:I19"/>
    </sheetView>
  </sheetViews>
  <sheetFormatPr defaultRowHeight="15" x14ac:dyDescent="0.25"/>
  <cols>
    <col min="1" max="1" width="14.42578125" customWidth="1"/>
    <col min="2" max="2" width="22.5703125" bestFit="1" customWidth="1"/>
    <col min="3" max="3" width="15.5703125" customWidth="1"/>
    <col min="4" max="4" width="20.42578125" customWidth="1"/>
    <col min="6" max="6" width="18.140625" bestFit="1" customWidth="1"/>
    <col min="7" max="7" width="24.42578125" bestFit="1" customWidth="1"/>
    <col min="8" max="8" width="18.140625" style="126" bestFit="1" customWidth="1"/>
    <col min="9" max="9" width="24.42578125" bestFit="1" customWidth="1"/>
    <col min="10" max="10" width="10" style="126" customWidth="1"/>
    <col min="11" max="11" width="9.85546875" customWidth="1"/>
    <col min="12" max="13" width="17.5703125" bestFit="1" customWidth="1"/>
    <col min="14" max="18" width="9.85546875" customWidth="1"/>
    <col min="20" max="20" width="9.28515625" customWidth="1"/>
    <col min="21" max="21" width="29.140625" customWidth="1"/>
    <col min="22" max="22" width="24" style="4" customWidth="1"/>
    <col min="24" max="24" width="18.140625" bestFit="1" customWidth="1"/>
    <col min="25" max="25" width="30.7109375" bestFit="1" customWidth="1"/>
  </cols>
  <sheetData>
    <row r="1" spans="1:25" x14ac:dyDescent="0.25">
      <c r="H1"/>
      <c r="J1"/>
    </row>
    <row r="2" spans="1:25" x14ac:dyDescent="0.25">
      <c r="A2" s="193" t="s">
        <v>624</v>
      </c>
      <c r="B2" s="193"/>
      <c r="C2" s="193"/>
      <c r="D2" s="193"/>
      <c r="F2" s="196" t="s">
        <v>642</v>
      </c>
      <c r="G2" s="197"/>
      <c r="H2" s="197"/>
      <c r="I2" s="198"/>
      <c r="K2" s="196" t="s">
        <v>639</v>
      </c>
      <c r="L2" s="197"/>
      <c r="M2" s="197"/>
      <c r="N2" s="197"/>
      <c r="O2" s="197"/>
      <c r="P2" s="197"/>
      <c r="Q2" s="197"/>
      <c r="R2" s="198"/>
      <c r="T2" s="196" t="s">
        <v>646</v>
      </c>
      <c r="U2" s="197"/>
      <c r="V2" s="198"/>
      <c r="X2" s="196" t="s">
        <v>642</v>
      </c>
      <c r="Y2" s="198"/>
    </row>
    <row r="3" spans="1:25" x14ac:dyDescent="0.25">
      <c r="A3" s="141" t="s">
        <v>0</v>
      </c>
      <c r="B3" s="141" t="s">
        <v>21</v>
      </c>
      <c r="C3" s="141" t="s">
        <v>0</v>
      </c>
      <c r="D3" s="141" t="s">
        <v>623</v>
      </c>
      <c r="F3" s="194" t="s">
        <v>21</v>
      </c>
      <c r="G3" s="195"/>
      <c r="H3" s="194" t="s">
        <v>623</v>
      </c>
      <c r="I3" s="195"/>
      <c r="T3" s="205" t="s">
        <v>644</v>
      </c>
      <c r="U3" s="205"/>
      <c r="V3" s="147">
        <v>62081224068</v>
      </c>
      <c r="X3" s="202" t="s">
        <v>655</v>
      </c>
      <c r="Y3" s="203"/>
    </row>
    <row r="4" spans="1:25" x14ac:dyDescent="0.25">
      <c r="A4" s="142" t="s">
        <v>20</v>
      </c>
      <c r="B4" s="153">
        <v>803059000000</v>
      </c>
      <c r="C4" s="140" t="s">
        <v>23</v>
      </c>
      <c r="D4" s="131">
        <v>79989000000</v>
      </c>
      <c r="F4" s="180"/>
      <c r="G4" s="181"/>
      <c r="H4" s="180"/>
      <c r="I4" s="181"/>
      <c r="T4" s="205" t="s">
        <v>641</v>
      </c>
      <c r="U4" s="205"/>
      <c r="V4" s="147">
        <v>535854500000</v>
      </c>
      <c r="X4" s="190"/>
      <c r="Y4" s="191"/>
    </row>
    <row r="5" spans="1:25" x14ac:dyDescent="0.25">
      <c r="A5" s="127" t="s">
        <v>30</v>
      </c>
      <c r="B5" s="131">
        <v>18852246000</v>
      </c>
      <c r="C5" s="140" t="s">
        <v>26</v>
      </c>
      <c r="D5" s="131">
        <v>490339783000</v>
      </c>
      <c r="F5" s="136" t="s">
        <v>625</v>
      </c>
      <c r="G5" s="152">
        <v>62081224067.796608</v>
      </c>
      <c r="H5" s="136" t="s">
        <v>625</v>
      </c>
      <c r="I5" s="152">
        <v>92875257812.5</v>
      </c>
      <c r="X5" s="190" t="s">
        <v>625</v>
      </c>
      <c r="Y5" s="184">
        <v>298967862033.89832</v>
      </c>
    </row>
    <row r="6" spans="1:25" x14ac:dyDescent="0.25">
      <c r="A6" s="127" t="s">
        <v>32</v>
      </c>
      <c r="B6" s="131">
        <v>12354963000</v>
      </c>
      <c r="C6" s="140" t="s">
        <v>28</v>
      </c>
      <c r="D6" s="131">
        <v>79359000000</v>
      </c>
      <c r="F6" s="136" t="s">
        <v>626</v>
      </c>
      <c r="G6" s="137">
        <v>16350812780.81996</v>
      </c>
      <c r="H6" s="136" t="s">
        <v>626</v>
      </c>
      <c r="I6" s="137">
        <v>21498455506.700718</v>
      </c>
      <c r="X6" s="190" t="s">
        <v>626</v>
      </c>
      <c r="Y6" s="192">
        <v>236886637966.10162</v>
      </c>
    </row>
    <row r="7" spans="1:25" x14ac:dyDescent="0.25">
      <c r="A7" s="127" t="s">
        <v>37</v>
      </c>
      <c r="B7" s="131">
        <v>19703139000</v>
      </c>
      <c r="C7" s="140" t="s">
        <v>64</v>
      </c>
      <c r="D7" s="131">
        <v>9473346000</v>
      </c>
      <c r="F7" s="136" t="s">
        <v>627</v>
      </c>
      <c r="G7" s="152">
        <v>19570000000</v>
      </c>
      <c r="H7" s="136" t="s">
        <v>627</v>
      </c>
      <c r="I7" s="152">
        <v>36748800000</v>
      </c>
      <c r="X7" s="190" t="s">
        <v>627</v>
      </c>
      <c r="Y7" s="184">
        <v>298967862033.89832</v>
      </c>
    </row>
    <row r="8" spans="1:25" x14ac:dyDescent="0.25">
      <c r="A8" s="127" t="s">
        <v>39</v>
      </c>
      <c r="B8" s="131">
        <v>9602400000</v>
      </c>
      <c r="C8" s="140" t="s">
        <v>70</v>
      </c>
      <c r="D8" s="131">
        <v>83392000000</v>
      </c>
      <c r="F8" s="136" t="s">
        <v>628</v>
      </c>
      <c r="G8" s="137" t="e">
        <v>#N/A</v>
      </c>
      <c r="H8" s="136" t="s">
        <v>628</v>
      </c>
      <c r="I8" s="137" t="e">
        <v>#N/A</v>
      </c>
      <c r="T8" s="206"/>
      <c r="U8" s="206"/>
      <c r="V8" s="206"/>
      <c r="X8" s="190" t="s">
        <v>628</v>
      </c>
      <c r="Y8" s="192" t="e">
        <v>#N/A</v>
      </c>
    </row>
    <row r="9" spans="1:25" x14ac:dyDescent="0.25">
      <c r="A9" s="127" t="s">
        <v>55</v>
      </c>
      <c r="B9" s="131">
        <v>7113191000</v>
      </c>
      <c r="C9" s="140" t="s">
        <v>79</v>
      </c>
      <c r="D9" s="131">
        <v>285551300000</v>
      </c>
      <c r="F9" s="136" t="s">
        <v>629</v>
      </c>
      <c r="G9" s="152">
        <v>125592976065.59093</v>
      </c>
      <c r="H9" s="136" t="s">
        <v>629</v>
      </c>
      <c r="I9" s="152">
        <v>148945668887.45822</v>
      </c>
      <c r="T9" s="204"/>
      <c r="U9" s="204"/>
      <c r="V9" s="148"/>
      <c r="X9" s="190" t="s">
        <v>629</v>
      </c>
      <c r="Y9" s="192">
        <v>335008296156.62628</v>
      </c>
    </row>
    <row r="10" spans="1:25" x14ac:dyDescent="0.25">
      <c r="A10" s="127" t="s">
        <v>66</v>
      </c>
      <c r="B10" s="131">
        <v>37065000000</v>
      </c>
      <c r="C10" s="140" t="s">
        <v>105</v>
      </c>
      <c r="D10" s="131">
        <v>44036000000</v>
      </c>
      <c r="F10" s="136" t="s">
        <v>630</v>
      </c>
      <c r="G10" s="137">
        <v>1.57735956370121E+22</v>
      </c>
      <c r="H10" s="136" t="s">
        <v>630</v>
      </c>
      <c r="I10" s="137">
        <v>2.2184812280332344E+22</v>
      </c>
      <c r="T10" s="204"/>
      <c r="U10" s="204"/>
      <c r="V10" s="148"/>
      <c r="X10" s="190" t="s">
        <v>630</v>
      </c>
      <c r="Y10" s="184">
        <v>1.1223055849376584E+23</v>
      </c>
    </row>
    <row r="11" spans="1:25" x14ac:dyDescent="0.25">
      <c r="A11" s="127" t="s">
        <v>87</v>
      </c>
      <c r="B11" s="131">
        <v>19821000000</v>
      </c>
      <c r="C11" s="140" t="s">
        <v>110</v>
      </c>
      <c r="D11" s="131">
        <v>13503100000</v>
      </c>
      <c r="F11" s="136" t="s">
        <v>631</v>
      </c>
      <c r="G11" s="137">
        <v>21.47064017565425</v>
      </c>
      <c r="H11" s="136" t="s">
        <v>631</v>
      </c>
      <c r="I11" s="137">
        <v>5.888942124400077</v>
      </c>
      <c r="X11" s="190" t="s">
        <v>631</v>
      </c>
      <c r="Y11" s="192" t="e">
        <v>#DIV/0!</v>
      </c>
    </row>
    <row r="12" spans="1:25" x14ac:dyDescent="0.25">
      <c r="A12" s="127" t="s">
        <v>91</v>
      </c>
      <c r="B12" s="131">
        <v>18511000000</v>
      </c>
      <c r="C12" s="140" t="s">
        <v>111</v>
      </c>
      <c r="D12" s="131">
        <v>39265000000</v>
      </c>
      <c r="F12" s="136" t="s">
        <v>632</v>
      </c>
      <c r="G12" s="144">
        <v>4.2506725438662567</v>
      </c>
      <c r="H12" s="136" t="s">
        <v>632</v>
      </c>
      <c r="I12" s="144">
        <v>2.521631686582007</v>
      </c>
      <c r="X12" s="190" t="s">
        <v>632</v>
      </c>
      <c r="Y12" s="192" t="e">
        <v>#DIV/0!</v>
      </c>
    </row>
    <row r="13" spans="1:25" x14ac:dyDescent="0.25">
      <c r="A13" s="127" t="s">
        <v>93</v>
      </c>
      <c r="B13" s="131">
        <v>20064000000</v>
      </c>
      <c r="C13" s="140" t="s">
        <v>114</v>
      </c>
      <c r="D13" s="131">
        <v>38848100000</v>
      </c>
      <c r="F13" s="136" t="s">
        <v>633</v>
      </c>
      <c r="G13" s="152">
        <v>799150838000</v>
      </c>
      <c r="H13" s="136" t="s">
        <v>633</v>
      </c>
      <c r="I13" s="152">
        <v>625165232000</v>
      </c>
      <c r="X13" s="190" t="s">
        <v>633</v>
      </c>
      <c r="Y13" s="184">
        <v>473773275932.20337</v>
      </c>
    </row>
    <row r="14" spans="1:25" x14ac:dyDescent="0.25">
      <c r="A14" s="127" t="s">
        <v>171</v>
      </c>
      <c r="B14" s="131">
        <v>19162000000</v>
      </c>
      <c r="C14" s="140" t="s">
        <v>117</v>
      </c>
      <c r="D14" s="131">
        <v>66445000000</v>
      </c>
      <c r="F14" s="136" t="s">
        <v>634</v>
      </c>
      <c r="G14" s="152">
        <v>3908162000</v>
      </c>
      <c r="H14" s="136" t="s">
        <v>634</v>
      </c>
      <c r="I14" s="152">
        <v>4351768000</v>
      </c>
      <c r="X14" s="190" t="s">
        <v>634</v>
      </c>
      <c r="Y14" s="184">
        <v>62081224067.796608</v>
      </c>
    </row>
    <row r="15" spans="1:25" x14ac:dyDescent="0.25">
      <c r="A15" s="127" t="s">
        <v>172</v>
      </c>
      <c r="B15" s="131">
        <v>194157000000</v>
      </c>
      <c r="C15" s="140" t="s">
        <v>118</v>
      </c>
      <c r="D15" s="131">
        <v>29249000000</v>
      </c>
      <c r="F15" s="136" t="s">
        <v>635</v>
      </c>
      <c r="G15" s="152">
        <v>803059000000</v>
      </c>
      <c r="H15" s="136" t="s">
        <v>635</v>
      </c>
      <c r="I15" s="152">
        <v>629517000000</v>
      </c>
      <c r="X15" s="190" t="s">
        <v>635</v>
      </c>
      <c r="Y15" s="184">
        <v>535854500000</v>
      </c>
    </row>
    <row r="16" spans="1:25" x14ac:dyDescent="0.25">
      <c r="A16" s="127" t="s">
        <v>174</v>
      </c>
      <c r="B16" s="131">
        <v>8320193000</v>
      </c>
      <c r="C16" s="140" t="s">
        <v>124</v>
      </c>
      <c r="D16" s="131">
        <v>416254000000</v>
      </c>
      <c r="F16" s="136" t="s">
        <v>636</v>
      </c>
      <c r="G16" s="152">
        <v>3662792220000</v>
      </c>
      <c r="H16" s="136" t="s">
        <v>636</v>
      </c>
      <c r="I16" s="152">
        <v>4458012375000</v>
      </c>
      <c r="X16" s="190" t="s">
        <v>636</v>
      </c>
      <c r="Y16" s="184">
        <v>597935724067.79663</v>
      </c>
    </row>
    <row r="17" spans="1:25" x14ac:dyDescent="0.25">
      <c r="A17" s="127" t="s">
        <v>183</v>
      </c>
      <c r="B17" s="131">
        <v>38868372000</v>
      </c>
      <c r="C17" s="140" t="s">
        <v>133</v>
      </c>
      <c r="D17" s="131">
        <v>34649500000</v>
      </c>
      <c r="F17" s="138" t="s">
        <v>637</v>
      </c>
      <c r="G17" s="139">
        <v>59</v>
      </c>
      <c r="H17" s="138" t="s">
        <v>637</v>
      </c>
      <c r="I17" s="139">
        <v>48</v>
      </c>
      <c r="X17" s="190" t="s">
        <v>637</v>
      </c>
      <c r="Y17" s="192">
        <v>2</v>
      </c>
    </row>
    <row r="18" spans="1:25" x14ac:dyDescent="0.25">
      <c r="A18" s="127" t="s">
        <v>184</v>
      </c>
      <c r="B18" s="131">
        <v>12755149000</v>
      </c>
      <c r="C18" s="140" t="s">
        <v>134</v>
      </c>
      <c r="D18" s="131">
        <v>15535191000</v>
      </c>
      <c r="G18" s="103"/>
      <c r="H18" s="133"/>
    </row>
    <row r="19" spans="1:25" x14ac:dyDescent="0.25">
      <c r="A19" s="127" t="s">
        <v>218</v>
      </c>
      <c r="B19" s="131">
        <v>16283000000</v>
      </c>
      <c r="C19" s="140" t="s">
        <v>148</v>
      </c>
      <c r="D19" s="131">
        <v>134289000000</v>
      </c>
      <c r="F19" s="196" t="s">
        <v>638</v>
      </c>
      <c r="G19" s="197"/>
      <c r="H19" s="197"/>
      <c r="I19" s="198"/>
    </row>
    <row r="20" spans="1:25" x14ac:dyDescent="0.25">
      <c r="A20" s="127" t="s">
        <v>219</v>
      </c>
      <c r="B20" s="131">
        <v>34618000000</v>
      </c>
      <c r="C20" s="140" t="s">
        <v>158</v>
      </c>
      <c r="D20" s="131">
        <v>58293000000</v>
      </c>
    </row>
    <row r="21" spans="1:25" x14ac:dyDescent="0.25">
      <c r="A21" s="127" t="s">
        <v>246</v>
      </c>
      <c r="B21" s="131">
        <v>65904000000</v>
      </c>
      <c r="C21" s="140" t="s">
        <v>164</v>
      </c>
      <c r="D21" s="131">
        <v>7069375000</v>
      </c>
    </row>
    <row r="22" spans="1:25" x14ac:dyDescent="0.25">
      <c r="A22" s="127" t="s">
        <v>252</v>
      </c>
      <c r="B22" s="131">
        <v>7128217000</v>
      </c>
      <c r="C22" s="140" t="s">
        <v>197</v>
      </c>
      <c r="D22" s="131">
        <v>29457000000</v>
      </c>
    </row>
    <row r="23" spans="1:25" x14ac:dyDescent="0.25">
      <c r="A23" s="127" t="s">
        <v>253</v>
      </c>
      <c r="B23" s="131">
        <v>24868200000</v>
      </c>
      <c r="C23" s="140" t="s">
        <v>216</v>
      </c>
      <c r="D23" s="131">
        <v>46527273000</v>
      </c>
    </row>
    <row r="24" spans="1:25" x14ac:dyDescent="0.25">
      <c r="A24" s="127" t="s">
        <v>254</v>
      </c>
      <c r="B24" s="131">
        <v>19570000000</v>
      </c>
      <c r="C24" s="140" t="s">
        <v>238</v>
      </c>
      <c r="D24" s="131">
        <v>8761700000</v>
      </c>
    </row>
    <row r="25" spans="1:25" x14ac:dyDescent="0.25">
      <c r="A25" s="127" t="s">
        <v>257</v>
      </c>
      <c r="B25" s="131">
        <v>5989451000</v>
      </c>
      <c r="C25" s="140" t="s">
        <v>269</v>
      </c>
      <c r="D25" s="131">
        <v>78433000000</v>
      </c>
    </row>
    <row r="26" spans="1:25" x14ac:dyDescent="0.25">
      <c r="A26" s="127" t="s">
        <v>265</v>
      </c>
      <c r="B26" s="131">
        <v>13648343000</v>
      </c>
      <c r="C26" s="140" t="s">
        <v>289</v>
      </c>
      <c r="D26" s="131">
        <v>143791000000</v>
      </c>
    </row>
    <row r="27" spans="1:25" x14ac:dyDescent="0.25">
      <c r="A27" s="127" t="s">
        <v>271</v>
      </c>
      <c r="B27" s="131">
        <v>36035000000</v>
      </c>
      <c r="C27" s="140" t="s">
        <v>298</v>
      </c>
      <c r="D27" s="131">
        <v>10560700000</v>
      </c>
    </row>
    <row r="28" spans="1:25" x14ac:dyDescent="0.25">
      <c r="A28" s="127" t="s">
        <v>274</v>
      </c>
      <c r="B28" s="131">
        <v>10602027000</v>
      </c>
      <c r="C28" s="140" t="s">
        <v>309</v>
      </c>
      <c r="D28" s="131">
        <v>39501723000</v>
      </c>
      <c r="K28" s="199" t="s">
        <v>647</v>
      </c>
      <c r="L28" s="200"/>
      <c r="M28" s="201"/>
    </row>
    <row r="29" spans="1:25" x14ac:dyDescent="0.25">
      <c r="A29" s="127" t="s">
        <v>302</v>
      </c>
      <c r="B29" s="131">
        <v>157353000000</v>
      </c>
      <c r="C29" s="140" t="s">
        <v>312</v>
      </c>
      <c r="D29" s="131">
        <v>198481000000</v>
      </c>
      <c r="K29" s="6"/>
      <c r="L29" s="104" t="s">
        <v>653</v>
      </c>
      <c r="M29" s="104" t="s">
        <v>623</v>
      </c>
    </row>
    <row r="30" spans="1:25" x14ac:dyDescent="0.25">
      <c r="A30" s="127" t="s">
        <v>304</v>
      </c>
      <c r="B30" s="131">
        <v>268650000000</v>
      </c>
      <c r="C30" s="140" t="s">
        <v>314</v>
      </c>
      <c r="D30" s="131">
        <v>5758095000</v>
      </c>
      <c r="K30" s="182" t="s">
        <v>648</v>
      </c>
      <c r="L30" s="152">
        <v>803059000000</v>
      </c>
      <c r="M30" s="152">
        <v>629517000000</v>
      </c>
      <c r="N30" s="183"/>
      <c r="O30" s="183"/>
    </row>
    <row r="31" spans="1:25" x14ac:dyDescent="0.25">
      <c r="A31" s="127" t="s">
        <v>307</v>
      </c>
      <c r="B31" s="131">
        <v>22674000000</v>
      </c>
      <c r="C31" s="140" t="s">
        <v>316</v>
      </c>
      <c r="D31" s="131">
        <v>7900671000</v>
      </c>
      <c r="K31" s="182" t="s">
        <v>649</v>
      </c>
      <c r="L31" s="135">
        <f>_xlfn.QUARTILE.EXC(B4:B62,3)</f>
        <v>51075000000</v>
      </c>
      <c r="M31" s="135">
        <f>_xlfn.QUARTILE.EXC(D4:D51,3)</f>
        <v>82541250000</v>
      </c>
    </row>
    <row r="32" spans="1:25" x14ac:dyDescent="0.25">
      <c r="A32" s="127" t="s">
        <v>313</v>
      </c>
      <c r="B32" s="131">
        <v>375775000000</v>
      </c>
      <c r="C32" s="140" t="s">
        <v>324</v>
      </c>
      <c r="D32" s="131">
        <v>9485600000</v>
      </c>
      <c r="K32" s="182" t="s">
        <v>650</v>
      </c>
      <c r="L32" s="152">
        <v>19570000000</v>
      </c>
      <c r="M32" s="152">
        <v>36748800000</v>
      </c>
    </row>
    <row r="33" spans="1:13" x14ac:dyDescent="0.25">
      <c r="A33" s="127" t="s">
        <v>318</v>
      </c>
      <c r="B33" s="131">
        <v>223320000000</v>
      </c>
      <c r="C33" s="140" t="s">
        <v>351</v>
      </c>
      <c r="D33" s="131">
        <v>26171400000</v>
      </c>
      <c r="K33" s="182" t="s">
        <v>651</v>
      </c>
      <c r="L33" s="135">
        <f>_xlfn.QUARTILE.EXC(B4:B62,1)</f>
        <v>10630900000</v>
      </c>
      <c r="M33" s="135">
        <f>_xlfn.QUARTILE.EXC(D4:D51,1)</f>
        <v>11684496000</v>
      </c>
    </row>
    <row r="34" spans="1:13" ht="15.75" thickBot="1" x14ac:dyDescent="0.3">
      <c r="A34" s="127" t="s">
        <v>319</v>
      </c>
      <c r="B34" s="131">
        <v>17075000000</v>
      </c>
      <c r="C34" s="140" t="s">
        <v>356</v>
      </c>
      <c r="D34" s="131">
        <v>85290800000</v>
      </c>
      <c r="K34" s="105" t="s">
        <v>652</v>
      </c>
      <c r="L34" s="185">
        <v>3908162000</v>
      </c>
      <c r="M34" s="186">
        <v>4351768000</v>
      </c>
    </row>
    <row r="35" spans="1:13" ht="15.75" thickBot="1" x14ac:dyDescent="0.3">
      <c r="A35" s="127" t="s">
        <v>330</v>
      </c>
      <c r="B35" s="131">
        <v>18519400000</v>
      </c>
      <c r="C35" s="140" t="s">
        <v>376</v>
      </c>
      <c r="D35" s="131">
        <v>629517000000</v>
      </c>
      <c r="K35" s="187" t="s">
        <v>654</v>
      </c>
      <c r="L35" s="188">
        <f>SUM(L31-L33)</f>
        <v>40444100000</v>
      </c>
      <c r="M35" s="189">
        <f>SUM(M31-M33)</f>
        <v>70856754000</v>
      </c>
    </row>
    <row r="36" spans="1:13" x14ac:dyDescent="0.25">
      <c r="A36" s="127" t="s">
        <v>337</v>
      </c>
      <c r="B36" s="131">
        <v>11570731000</v>
      </c>
      <c r="C36" s="140" t="s">
        <v>396</v>
      </c>
      <c r="D36" s="131">
        <v>173035000000</v>
      </c>
    </row>
    <row r="37" spans="1:13" x14ac:dyDescent="0.25">
      <c r="A37" s="127" t="s">
        <v>355</v>
      </c>
      <c r="B37" s="131">
        <v>5569697000</v>
      </c>
      <c r="C37" s="140" t="s">
        <v>401</v>
      </c>
      <c r="D37" s="131">
        <v>9768659000</v>
      </c>
    </row>
    <row r="38" spans="1:13" x14ac:dyDescent="0.25">
      <c r="A38" s="127" t="s">
        <v>360</v>
      </c>
      <c r="B38" s="131">
        <v>19351430000</v>
      </c>
      <c r="C38" s="140" t="s">
        <v>404</v>
      </c>
      <c r="D38" s="131">
        <v>17148900000</v>
      </c>
    </row>
    <row r="39" spans="1:13" x14ac:dyDescent="0.25">
      <c r="A39" s="127" t="s">
        <v>368</v>
      </c>
      <c r="B39" s="131">
        <v>38196000000</v>
      </c>
      <c r="C39" s="140" t="s">
        <v>434</v>
      </c>
      <c r="D39" s="131">
        <v>16519921000</v>
      </c>
    </row>
    <row r="40" spans="1:13" x14ac:dyDescent="0.25">
      <c r="A40" s="127" t="s">
        <v>375</v>
      </c>
      <c r="B40" s="131">
        <v>7833210000</v>
      </c>
      <c r="C40" s="140" t="s">
        <v>437</v>
      </c>
      <c r="D40" s="131">
        <v>204697000000</v>
      </c>
    </row>
    <row r="41" spans="1:13" x14ac:dyDescent="0.25">
      <c r="A41" s="127" t="s">
        <v>398</v>
      </c>
      <c r="B41" s="131">
        <v>343582000000</v>
      </c>
      <c r="C41" s="140" t="s">
        <v>443</v>
      </c>
      <c r="D41" s="131">
        <v>8762352000</v>
      </c>
    </row>
    <row r="42" spans="1:13" x14ac:dyDescent="0.25">
      <c r="A42" s="127" t="s">
        <v>402</v>
      </c>
      <c r="B42" s="131">
        <v>54022000000</v>
      </c>
      <c r="C42" s="140" t="s">
        <v>459</v>
      </c>
      <c r="D42" s="131">
        <v>13888457000</v>
      </c>
    </row>
    <row r="43" spans="1:13" x14ac:dyDescent="0.25">
      <c r="A43" s="127" t="s">
        <v>410</v>
      </c>
      <c r="B43" s="131">
        <v>25489398000</v>
      </c>
      <c r="C43" s="140" t="s">
        <v>495</v>
      </c>
      <c r="D43" s="131">
        <v>39967000000</v>
      </c>
    </row>
    <row r="44" spans="1:13" x14ac:dyDescent="0.25">
      <c r="A44" s="127" t="s">
        <v>416</v>
      </c>
      <c r="B44" s="131">
        <v>24326400000</v>
      </c>
      <c r="C44" s="140" t="s">
        <v>512</v>
      </c>
      <c r="D44" s="131">
        <v>59455200000</v>
      </c>
    </row>
    <row r="45" spans="1:13" x14ac:dyDescent="0.25">
      <c r="A45" s="127" t="s">
        <v>419</v>
      </c>
      <c r="B45" s="131">
        <v>18102159000</v>
      </c>
      <c r="C45" s="140" t="s">
        <v>527</v>
      </c>
      <c r="D45" s="131">
        <v>594910000000</v>
      </c>
    </row>
    <row r="46" spans="1:13" x14ac:dyDescent="0.25">
      <c r="A46" s="127" t="s">
        <v>455</v>
      </c>
      <c r="B46" s="131">
        <v>100188000000</v>
      </c>
      <c r="C46" s="140" t="s">
        <v>535</v>
      </c>
      <c r="D46" s="131">
        <v>12309597000</v>
      </c>
    </row>
    <row r="47" spans="1:13" x14ac:dyDescent="0.25">
      <c r="A47" s="127" t="s">
        <v>456</v>
      </c>
      <c r="B47" s="131">
        <v>5469923000</v>
      </c>
      <c r="C47" s="140" t="s">
        <v>543</v>
      </c>
      <c r="D47" s="131">
        <v>4351768000</v>
      </c>
    </row>
    <row r="48" spans="1:13" x14ac:dyDescent="0.25">
      <c r="A48" s="127" t="s">
        <v>462</v>
      </c>
      <c r="B48" s="131">
        <v>6705151000</v>
      </c>
      <c r="C48" s="140" t="s">
        <v>546</v>
      </c>
      <c r="D48" s="131">
        <v>7779535000</v>
      </c>
    </row>
    <row r="49" spans="1:4" x14ac:dyDescent="0.25">
      <c r="A49" s="127" t="s">
        <v>487</v>
      </c>
      <c r="B49" s="131">
        <v>52974000000</v>
      </c>
      <c r="C49" s="140" t="s">
        <v>567</v>
      </c>
      <c r="D49" s="131">
        <v>11476129000</v>
      </c>
    </row>
    <row r="50" spans="1:4" x14ac:dyDescent="0.25">
      <c r="A50" s="127" t="s">
        <v>492</v>
      </c>
      <c r="B50" s="131">
        <v>10630900000</v>
      </c>
      <c r="C50" s="140" t="s">
        <v>572</v>
      </c>
      <c r="D50" s="131">
        <v>19766200000</v>
      </c>
    </row>
    <row r="51" spans="1:4" x14ac:dyDescent="0.25">
      <c r="A51" s="127" t="s">
        <v>496</v>
      </c>
      <c r="B51" s="131">
        <v>18645000000</v>
      </c>
      <c r="C51" s="129" t="s">
        <v>574</v>
      </c>
      <c r="D51" s="132">
        <v>18999000000</v>
      </c>
    </row>
    <row r="52" spans="1:4" x14ac:dyDescent="0.25">
      <c r="A52" s="127" t="s">
        <v>502</v>
      </c>
      <c r="B52" s="131">
        <v>10619000000</v>
      </c>
      <c r="C52" s="128"/>
      <c r="D52" s="7"/>
    </row>
    <row r="53" spans="1:4" x14ac:dyDescent="0.25">
      <c r="A53" s="127" t="s">
        <v>504</v>
      </c>
      <c r="B53" s="131">
        <v>47834000000</v>
      </c>
      <c r="C53" s="128"/>
      <c r="D53" s="7"/>
    </row>
    <row r="54" spans="1:4" x14ac:dyDescent="0.25">
      <c r="A54" s="127" t="s">
        <v>519</v>
      </c>
      <c r="B54" s="131">
        <v>9084280000</v>
      </c>
      <c r="C54" s="128"/>
      <c r="D54" s="7"/>
    </row>
    <row r="55" spans="1:4" x14ac:dyDescent="0.25">
      <c r="A55" s="127" t="s">
        <v>520</v>
      </c>
      <c r="B55" s="131">
        <v>51075000000</v>
      </c>
      <c r="C55" s="128"/>
      <c r="D55" s="7"/>
    </row>
    <row r="56" spans="1:4" x14ac:dyDescent="0.25">
      <c r="A56" s="127" t="s">
        <v>534</v>
      </c>
      <c r="B56" s="131">
        <v>53442000000</v>
      </c>
      <c r="C56" s="128"/>
      <c r="D56" s="7"/>
    </row>
    <row r="57" spans="1:4" x14ac:dyDescent="0.25">
      <c r="A57" s="127" t="s">
        <v>542</v>
      </c>
      <c r="B57" s="131">
        <v>3908162000</v>
      </c>
      <c r="C57" s="128"/>
      <c r="D57" s="7"/>
    </row>
    <row r="58" spans="1:4" x14ac:dyDescent="0.25">
      <c r="A58" s="127" t="s">
        <v>547</v>
      </c>
      <c r="B58" s="131">
        <v>58047000000</v>
      </c>
      <c r="C58" s="128"/>
      <c r="D58" s="7"/>
    </row>
    <row r="59" spans="1:4" x14ac:dyDescent="0.25">
      <c r="A59" s="127" t="s">
        <v>557</v>
      </c>
      <c r="B59" s="131">
        <v>22297700000</v>
      </c>
      <c r="C59" s="128"/>
      <c r="D59" s="7"/>
    </row>
    <row r="60" spans="1:4" x14ac:dyDescent="0.25">
      <c r="A60" s="127" t="s">
        <v>565</v>
      </c>
      <c r="B60" s="131">
        <v>9142408000</v>
      </c>
      <c r="C60" s="128"/>
      <c r="D60" s="7"/>
    </row>
    <row r="61" spans="1:4" x14ac:dyDescent="0.25">
      <c r="A61" s="127" t="s">
        <v>568</v>
      </c>
      <c r="B61" s="131">
        <v>78012000000</v>
      </c>
      <c r="C61" s="128"/>
      <c r="D61" s="7"/>
    </row>
    <row r="62" spans="1:4" x14ac:dyDescent="0.25">
      <c r="A62" s="129" t="s">
        <v>570</v>
      </c>
      <c r="B62" s="132">
        <v>19253380000</v>
      </c>
      <c r="C62" s="128"/>
      <c r="D62" s="7"/>
    </row>
  </sheetData>
  <mergeCells count="15">
    <mergeCell ref="X2:Y2"/>
    <mergeCell ref="K28:M28"/>
    <mergeCell ref="X3:Y3"/>
    <mergeCell ref="T10:U10"/>
    <mergeCell ref="K2:R2"/>
    <mergeCell ref="T2:V2"/>
    <mergeCell ref="T3:U3"/>
    <mergeCell ref="T4:U4"/>
    <mergeCell ref="T8:V8"/>
    <mergeCell ref="T9:U9"/>
    <mergeCell ref="A2:D2"/>
    <mergeCell ref="F3:G3"/>
    <mergeCell ref="H3:I3"/>
    <mergeCell ref="F2:I2"/>
    <mergeCell ref="F19:I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4067-D176-4724-AD57-D8D6AE40B38F}">
  <dimension ref="B2:F22"/>
  <sheetViews>
    <sheetView showGridLines="0" workbookViewId="0">
      <selection activeCell="E35" sqref="E35"/>
    </sheetView>
  </sheetViews>
  <sheetFormatPr defaultRowHeight="15" x14ac:dyDescent="0.25"/>
  <cols>
    <col min="2" max="2" width="13.42578125" bestFit="1" customWidth="1"/>
    <col min="3" max="3" width="20.5703125" customWidth="1"/>
    <col min="4" max="4" width="22.7109375" bestFit="1" customWidth="1"/>
    <col min="5" max="5" width="22.5703125" bestFit="1" customWidth="1"/>
    <col min="6" max="6" width="44.5703125" bestFit="1" customWidth="1"/>
  </cols>
  <sheetData>
    <row r="2" spans="2:6" x14ac:dyDescent="0.25">
      <c r="B2" s="193" t="s">
        <v>610</v>
      </c>
      <c r="C2" s="193"/>
      <c r="D2" s="193"/>
      <c r="E2" s="193"/>
      <c r="F2" s="193"/>
    </row>
    <row r="3" spans="2:6" x14ac:dyDescent="0.25">
      <c r="B3" s="102" t="s">
        <v>0</v>
      </c>
      <c r="C3" s="102" t="s">
        <v>608</v>
      </c>
      <c r="D3" s="102" t="s">
        <v>607</v>
      </c>
      <c r="E3" s="102" t="s">
        <v>8</v>
      </c>
      <c r="F3" s="102" t="s">
        <v>9</v>
      </c>
    </row>
    <row r="4" spans="2:6" x14ac:dyDescent="0.25">
      <c r="B4" s="94" t="s">
        <v>555</v>
      </c>
      <c r="C4" s="94" t="s">
        <v>609</v>
      </c>
      <c r="D4" s="98">
        <v>1912726000000</v>
      </c>
      <c r="E4" s="95" t="s">
        <v>35</v>
      </c>
      <c r="F4" s="95" t="s">
        <v>167</v>
      </c>
    </row>
    <row r="5" spans="2:6" x14ac:dyDescent="0.25">
      <c r="B5" s="94" t="s">
        <v>566</v>
      </c>
      <c r="C5" s="94" t="s">
        <v>619</v>
      </c>
      <c r="D5" s="98">
        <v>1525938000000</v>
      </c>
      <c r="E5" s="95" t="s">
        <v>82</v>
      </c>
      <c r="F5" s="95" t="s">
        <v>143</v>
      </c>
    </row>
    <row r="6" spans="2:6" x14ac:dyDescent="0.25">
      <c r="B6" s="94" t="s">
        <v>20</v>
      </c>
      <c r="C6" s="94" t="s">
        <v>611</v>
      </c>
      <c r="D6" s="98">
        <v>803059000000</v>
      </c>
      <c r="E6" s="95" t="s">
        <v>21</v>
      </c>
      <c r="F6" s="95" t="s">
        <v>22</v>
      </c>
    </row>
    <row r="7" spans="2:6" x14ac:dyDescent="0.25">
      <c r="B7" s="94" t="s">
        <v>187</v>
      </c>
      <c r="C7" s="94" t="s">
        <v>612</v>
      </c>
      <c r="D7" s="98">
        <v>781165000000</v>
      </c>
      <c r="E7" s="95" t="s">
        <v>82</v>
      </c>
      <c r="F7" s="95" t="s">
        <v>143</v>
      </c>
    </row>
    <row r="8" spans="2:6" x14ac:dyDescent="0.25">
      <c r="B8" s="94" t="s">
        <v>272</v>
      </c>
      <c r="C8" s="94" t="s">
        <v>613</v>
      </c>
      <c r="D8" s="98">
        <v>630092000000</v>
      </c>
      <c r="E8" s="95" t="s">
        <v>18</v>
      </c>
      <c r="F8" s="95" t="s">
        <v>244</v>
      </c>
    </row>
    <row r="9" spans="2:6" x14ac:dyDescent="0.25">
      <c r="B9" s="94" t="s">
        <v>376</v>
      </c>
      <c r="C9" s="94" t="s">
        <v>614</v>
      </c>
      <c r="D9" s="98">
        <v>629517000000</v>
      </c>
      <c r="E9" s="95" t="s">
        <v>24</v>
      </c>
      <c r="F9" s="95" t="s">
        <v>27</v>
      </c>
    </row>
    <row r="10" spans="2:6" x14ac:dyDescent="0.25">
      <c r="B10" s="94" t="s">
        <v>451</v>
      </c>
      <c r="C10" s="94" t="s">
        <v>615</v>
      </c>
      <c r="D10" s="98">
        <v>611073000000</v>
      </c>
      <c r="E10" s="95" t="s">
        <v>82</v>
      </c>
      <c r="F10" s="95" t="s">
        <v>340</v>
      </c>
    </row>
    <row r="11" spans="2:6" x14ac:dyDescent="0.25">
      <c r="B11" s="94" t="s">
        <v>185</v>
      </c>
      <c r="C11" s="94" t="s">
        <v>616</v>
      </c>
      <c r="D11" s="98">
        <v>596944000000</v>
      </c>
      <c r="E11" s="95" t="s">
        <v>35</v>
      </c>
      <c r="F11" s="95" t="s">
        <v>186</v>
      </c>
    </row>
    <row r="12" spans="2:6" x14ac:dyDescent="0.25">
      <c r="B12" s="94" t="s">
        <v>527</v>
      </c>
      <c r="C12" s="94" t="s">
        <v>617</v>
      </c>
      <c r="D12" s="98">
        <v>594910000000</v>
      </c>
      <c r="E12" s="95" t="s">
        <v>24</v>
      </c>
      <c r="F12" s="95" t="s">
        <v>80</v>
      </c>
    </row>
    <row r="13" spans="2:6" x14ac:dyDescent="0.25">
      <c r="B13" s="94" t="s">
        <v>243</v>
      </c>
      <c r="C13" s="94" t="s">
        <v>618</v>
      </c>
      <c r="D13" s="98">
        <v>592352000000</v>
      </c>
      <c r="E13" s="95" t="s">
        <v>18</v>
      </c>
      <c r="F13" s="95" t="s">
        <v>244</v>
      </c>
    </row>
    <row r="15" spans="2:6" x14ac:dyDescent="0.25">
      <c r="B15" s="96" t="s">
        <v>620</v>
      </c>
      <c r="C15" s="97"/>
      <c r="D15" s="101">
        <f>SUM(D4:D13)</f>
        <v>8677776000000</v>
      </c>
    </row>
    <row r="16" spans="2:6" ht="15.75" thickBot="1" x14ac:dyDescent="0.3">
      <c r="B16" s="118" t="s">
        <v>621</v>
      </c>
      <c r="C16" s="116"/>
      <c r="D16" s="154">
        <f>SUM(Total_Revenue)</f>
        <v>35432922396000</v>
      </c>
    </row>
    <row r="17" spans="2:4" ht="15.75" thickBot="1" x14ac:dyDescent="0.3">
      <c r="B17" s="114" t="s">
        <v>622</v>
      </c>
      <c r="C17" s="119"/>
      <c r="D17" s="115">
        <f>D15/D16</f>
        <v>0.24490714886615247</v>
      </c>
    </row>
    <row r="20" spans="2:4" x14ac:dyDescent="0.25">
      <c r="B20" s="117" t="s">
        <v>640</v>
      </c>
      <c r="C20" s="100"/>
      <c r="D20" s="99">
        <f>SUM(D5+D7+D10)</f>
        <v>2918176000000</v>
      </c>
    </row>
    <row r="21" spans="2:4" ht="15.75" thickBot="1" x14ac:dyDescent="0.3">
      <c r="B21" s="118" t="s">
        <v>621</v>
      </c>
      <c r="C21" s="116"/>
      <c r="D21" s="154">
        <f>SUM(Total_Revenue)</f>
        <v>35432922396000</v>
      </c>
    </row>
    <row r="22" spans="2:4" ht="15.75" thickBot="1" x14ac:dyDescent="0.3">
      <c r="B22" s="113" t="s">
        <v>622</v>
      </c>
      <c r="C22" s="119"/>
      <c r="D22" s="115">
        <f>D20/D16</f>
        <v>8.2357756647513533E-2</v>
      </c>
    </row>
  </sheetData>
  <mergeCells count="1">
    <mergeCell ref="B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EDDD-EEE2-4D72-8725-63B8B9023B9F}">
  <dimension ref="B1:L22"/>
  <sheetViews>
    <sheetView showGridLines="0" zoomScaleNormal="100" workbookViewId="0">
      <selection activeCell="C3" sqref="C3"/>
    </sheetView>
  </sheetViews>
  <sheetFormatPr defaultRowHeight="15" x14ac:dyDescent="0.25"/>
  <cols>
    <col min="2" max="2" width="19" customWidth="1"/>
    <col min="3" max="3" width="9.140625" customWidth="1"/>
    <col min="5" max="5" width="25.42578125" style="85" customWidth="1"/>
    <col min="6" max="6" width="26.85546875" style="85" customWidth="1"/>
    <col min="7" max="7" width="27.5703125" style="85" customWidth="1"/>
    <col min="8" max="8" width="27.28515625" style="85" customWidth="1"/>
  </cols>
  <sheetData>
    <row r="1" spans="2:10" ht="81.75" customHeight="1" x14ac:dyDescent="0.55000000000000004">
      <c r="B1" s="218" t="s">
        <v>604</v>
      </c>
      <c r="C1" s="218"/>
      <c r="D1" s="218"/>
      <c r="E1" s="218"/>
      <c r="F1" s="218"/>
      <c r="G1" s="218"/>
      <c r="H1" s="218"/>
    </row>
    <row r="2" spans="2:10" ht="60.75" customHeight="1" thickBot="1" x14ac:dyDescent="0.3">
      <c r="B2" s="3"/>
      <c r="C2" s="3"/>
      <c r="D2" s="3"/>
      <c r="E2" s="76"/>
      <c r="F2" s="76"/>
      <c r="G2" s="76"/>
      <c r="H2" s="76"/>
    </row>
    <row r="3" spans="2:10" ht="21.75" thickBot="1" x14ac:dyDescent="0.4">
      <c r="B3" s="65" t="s">
        <v>587</v>
      </c>
      <c r="C3" s="66" t="s">
        <v>26</v>
      </c>
      <c r="D3" s="67"/>
      <c r="E3" s="77"/>
      <c r="F3" s="77"/>
      <c r="G3" s="77"/>
      <c r="H3" s="77"/>
    </row>
    <row r="4" spans="2:10" ht="21" x14ac:dyDescent="0.35">
      <c r="B4" s="67"/>
      <c r="C4" s="67"/>
      <c r="D4" s="67"/>
      <c r="E4" s="77"/>
      <c r="F4" s="77"/>
      <c r="G4" s="77"/>
      <c r="H4" s="77"/>
    </row>
    <row r="5" spans="2:10" ht="21" x14ac:dyDescent="0.35">
      <c r="B5" s="67"/>
      <c r="C5" s="67"/>
      <c r="D5" s="67"/>
      <c r="E5" s="77"/>
      <c r="F5" s="77"/>
      <c r="G5" s="77"/>
      <c r="H5" s="77"/>
      <c r="I5" s="12"/>
      <c r="J5" s="12"/>
    </row>
    <row r="6" spans="2:10" ht="21" x14ac:dyDescent="0.35">
      <c r="B6" s="220" t="s">
        <v>577</v>
      </c>
      <c r="C6" s="220"/>
      <c r="D6" s="220"/>
      <c r="E6" s="221"/>
      <c r="F6" s="221"/>
      <c r="G6" s="221"/>
      <c r="H6" s="221"/>
      <c r="I6" s="207"/>
      <c r="J6" s="207"/>
    </row>
    <row r="7" spans="2:10" ht="21" x14ac:dyDescent="0.35">
      <c r="B7" s="73"/>
      <c r="C7" s="74"/>
      <c r="D7" s="75"/>
      <c r="E7" s="222" t="s">
        <v>586</v>
      </c>
      <c r="F7" s="223"/>
      <c r="G7" s="223"/>
      <c r="H7" s="223"/>
      <c r="I7" s="10"/>
      <c r="J7" s="10"/>
    </row>
    <row r="8" spans="2:10" ht="21" x14ac:dyDescent="0.35">
      <c r="B8" s="68"/>
      <c r="C8" s="69"/>
      <c r="D8" s="70"/>
      <c r="E8" s="78" t="s">
        <v>11</v>
      </c>
      <c r="F8" s="79" t="s">
        <v>14</v>
      </c>
      <c r="G8" s="79" t="s">
        <v>15</v>
      </c>
      <c r="H8" s="79" t="s">
        <v>16</v>
      </c>
      <c r="I8" s="8"/>
      <c r="J8" s="8"/>
    </row>
    <row r="9" spans="2:10" ht="21" x14ac:dyDescent="0.35">
      <c r="B9" s="209" t="s">
        <v>578</v>
      </c>
      <c r="C9" s="210"/>
      <c r="D9" s="211"/>
      <c r="E9" s="80" cm="1">
        <f t="array" ref="E9">INDEX(Total_Revenue,MATCH(1,(C3=Ticker_Symbol)*(E8=Years),0),0)</f>
        <v>87959167000</v>
      </c>
      <c r="F9" s="80" cm="1">
        <f t="array" ref="F9">INDEX(Total_Revenue,MATCH(1,(C3=Ticker_Symbol)*(F8=Years),0))</f>
        <v>119569127000</v>
      </c>
      <c r="G9" s="80" cm="1">
        <f t="array" ref="G9">INDEX(Total_Revenue,MATCH(1,(C3=Ticker_Symbol)*(G8=Years),0))</f>
        <v>135961803000</v>
      </c>
      <c r="H9" s="80" cm="1">
        <f t="array" ref="H9">INDEX(Total_Revenue,MATCH(1,(C3=Ticker_Symbol)*(H8=Years),0))</f>
        <v>146849686000</v>
      </c>
      <c r="I9" s="7"/>
      <c r="J9" s="7"/>
    </row>
    <row r="10" spans="2:10" ht="21" x14ac:dyDescent="0.35">
      <c r="B10" s="71" t="s">
        <v>605</v>
      </c>
      <c r="C10" s="72"/>
      <c r="D10" s="72"/>
      <c r="E10" s="81" cm="1">
        <f t="array" ref="E10">INDEX(Cost_Of_Goods_Sold,MATCH(1,(C3=Ticker_Symbol)*(E8=Years),0),0)</f>
        <v>85451348000</v>
      </c>
      <c r="F10" s="81" cm="1">
        <f t="array" ref="F10">INDEX(Cost_Of_Goods_Sold,MATCH(1,(C3=Ticker_Symbol)*(F8=Years),0),0)</f>
        <v>116586761000</v>
      </c>
      <c r="G10" s="81" cm="1">
        <f t="array" ref="G10">INDEX(Cost_Of_Goods_Sold,MATCH(1,(C3=Ticker_Symbol)*(G8=Years),0),0)</f>
        <v>132432490000</v>
      </c>
      <c r="H10" s="81" cm="1">
        <f t="array" ref="H10">INDEX(Cost_Of_Goods_Sold,MATCH(1,(C3=Ticker_Symbol)*(H8=Years),0),0)</f>
        <v>142577080000</v>
      </c>
      <c r="I10" s="8"/>
      <c r="J10" s="8"/>
    </row>
    <row r="11" spans="2:10" ht="21" x14ac:dyDescent="0.35">
      <c r="B11" s="212" t="s">
        <v>580</v>
      </c>
      <c r="C11" s="213"/>
      <c r="D11" s="214"/>
      <c r="E11" s="82">
        <f>SUM(E9-E10)</f>
        <v>2507819000</v>
      </c>
      <c r="F11" s="82">
        <f t="shared" ref="F11:H11" si="0">SUM(F9-F10)</f>
        <v>2982366000</v>
      </c>
      <c r="G11" s="82">
        <f t="shared" si="0"/>
        <v>3529313000</v>
      </c>
      <c r="H11" s="82">
        <f t="shared" si="0"/>
        <v>4272606000</v>
      </c>
      <c r="I11" s="7"/>
      <c r="J11" s="7"/>
    </row>
    <row r="12" spans="2:10" ht="21" x14ac:dyDescent="0.35">
      <c r="B12" s="208" t="s">
        <v>581</v>
      </c>
      <c r="C12" s="208"/>
      <c r="D12" s="208"/>
      <c r="E12" s="81" cm="1">
        <f t="array" ref="E12">INDEX(SGA,MATCH(1,(C3=Ticker_Symbol)*(E8=Years),0),0)</f>
        <v>1447234000</v>
      </c>
      <c r="F12" s="81" cm="1">
        <f t="array" ref="F12">INDEX(SGA,MATCH(1,(C3=Ticker_Symbol)*(F8=Years),0),0)</f>
        <v>2011595000</v>
      </c>
      <c r="G12" s="81" cm="1">
        <f t="array" ref="G12">INDEX(SGA,MATCH(1,(C3=Ticker_Symbol)*(G8=Years),0),0)</f>
        <v>2858458000</v>
      </c>
      <c r="H12" s="81" cm="1">
        <f t="array" ref="H12">INDEX(SGA,MATCH(1,(C3=Ticker_Symbol)*(H8=Years),0),0)</f>
        <v>2382097000</v>
      </c>
      <c r="I12" s="7"/>
      <c r="J12" s="7"/>
    </row>
    <row r="13" spans="2:10" ht="21" x14ac:dyDescent="0.35">
      <c r="B13" s="208" t="s">
        <v>582</v>
      </c>
      <c r="C13" s="208"/>
      <c r="D13" s="208"/>
      <c r="E13" s="81" cm="1">
        <f t="array" ref="E13">INDEX(Other_Operating_Expenses,MATCH(1,(C3=Ticker_Symbol)*(E8=Years),0),0)</f>
        <v>162186000</v>
      </c>
      <c r="F13" s="81" cm="1">
        <f t="array" ref="F13">INDEX(Other_Operating_Expenses,MATCH(1,(C3=Ticker_Symbol)*(F8=Years),0),0)</f>
        <v>188680000</v>
      </c>
      <c r="G13" s="81" cm="1">
        <f t="array" ref="G13">INDEX(Other_Operating_Expenses,MATCH(1,(C3=Ticker_Symbol)*(G8=Years),0),0)</f>
        <v>248635000</v>
      </c>
      <c r="H13" s="81" cm="1">
        <f t="array" ref="H13">INDEX(Other_Operating_Expenses,MATCH(1,(C3=Ticker_Symbol)*(H8=Years),0),0)</f>
        <v>364735000</v>
      </c>
      <c r="I13" s="7"/>
      <c r="J13" s="7"/>
    </row>
    <row r="14" spans="2:10" ht="21" x14ac:dyDescent="0.35">
      <c r="B14" s="208" t="s">
        <v>583</v>
      </c>
      <c r="C14" s="208"/>
      <c r="D14" s="208"/>
      <c r="E14" s="81" cm="1">
        <f t="array" ref="E14">INDEX(Research_And_Development,MATCH(1,(C3=Ticker_Symbol)*(E8=Years),0),0)</f>
        <v>0</v>
      </c>
      <c r="F14" s="81" cm="1">
        <f t="array" ref="F14">INDEX(Research_And_Development,MATCH(1,(C3=Ticker_Symbol)*(F8=Years),0),0)</f>
        <v>0</v>
      </c>
      <c r="G14" s="81" cm="1">
        <f t="array" ref="G14">INDEX(Research_And_Development,MATCH(1,(C3=Ticker_Symbol)*(G8=Years),0),0)</f>
        <v>0</v>
      </c>
      <c r="H14" s="81" cm="1">
        <f t="array" ref="H14">INDEX(Research_And_Development,MATCH(1,(C3=Ticker_Symbol)*(H8=Years),0),0)</f>
        <v>0</v>
      </c>
      <c r="I14" s="7"/>
      <c r="J14" s="7"/>
    </row>
    <row r="15" spans="2:10" ht="21" x14ac:dyDescent="0.35">
      <c r="B15" s="219" t="s">
        <v>585</v>
      </c>
      <c r="C15" s="208"/>
      <c r="D15" s="208"/>
      <c r="E15" s="83">
        <f>SUM(E12:E14)</f>
        <v>1609420000</v>
      </c>
      <c r="F15" s="83">
        <f t="shared" ref="F15:H15" si="1">SUM(F12:F14)</f>
        <v>2200275000</v>
      </c>
      <c r="G15" s="83">
        <f t="shared" si="1"/>
        <v>3107093000</v>
      </c>
      <c r="H15" s="83">
        <f t="shared" si="1"/>
        <v>2746832000</v>
      </c>
      <c r="I15" s="11"/>
      <c r="J15" s="11"/>
    </row>
    <row r="16" spans="2:10" ht="21" x14ac:dyDescent="0.35">
      <c r="B16" s="215" t="s">
        <v>584</v>
      </c>
      <c r="C16" s="216"/>
      <c r="D16" s="217"/>
      <c r="E16" s="84">
        <f>SUM(E11-E15)</f>
        <v>898399000</v>
      </c>
      <c r="F16" s="84">
        <f t="shared" ref="F16:G16" si="2">SUM(F11-F15)</f>
        <v>782091000</v>
      </c>
      <c r="G16" s="84">
        <f t="shared" si="2"/>
        <v>422220000</v>
      </c>
      <c r="H16" s="84">
        <f>SUM(H11-H15)</f>
        <v>1525774000</v>
      </c>
    </row>
    <row r="22" spans="9:12" ht="14.25" customHeight="1" x14ac:dyDescent="0.45">
      <c r="I22" s="13"/>
      <c r="J22" s="13"/>
      <c r="K22" s="13"/>
      <c r="L22" s="13"/>
    </row>
  </sheetData>
  <mergeCells count="11">
    <mergeCell ref="B16:D16"/>
    <mergeCell ref="B1:H1"/>
    <mergeCell ref="B15:D15"/>
    <mergeCell ref="B6:H6"/>
    <mergeCell ref="E7:H7"/>
    <mergeCell ref="I6:J6"/>
    <mergeCell ref="B12:D12"/>
    <mergeCell ref="B13:D13"/>
    <mergeCell ref="B14:D14"/>
    <mergeCell ref="B9:D9"/>
    <mergeCell ref="B11:D11"/>
  </mergeCells>
  <dataValidations count="1">
    <dataValidation type="list" allowBlank="1" showInputMessage="1" showErrorMessage="1" sqref="C3" xr:uid="{A5E1566A-D15C-4DAB-A5B4-1BEBEB83B095}">
      <formula1>company_list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DF9-A6C7-4BFA-98A3-CE22EDC0F614}">
  <dimension ref="C1:K42"/>
  <sheetViews>
    <sheetView showGridLines="0" zoomScale="80" zoomScaleNormal="80" workbookViewId="0">
      <selection activeCell="D19" sqref="D19"/>
    </sheetView>
  </sheetViews>
  <sheetFormatPr defaultRowHeight="15" x14ac:dyDescent="0.25"/>
  <cols>
    <col min="1" max="1" width="4.140625" customWidth="1"/>
    <col min="2" max="2" width="5.28515625" customWidth="1"/>
    <col min="3" max="3" width="14.85546875" customWidth="1"/>
    <col min="4" max="4" width="12.7109375" customWidth="1"/>
    <col min="6" max="11" width="22.140625" bestFit="1" customWidth="1"/>
  </cols>
  <sheetData>
    <row r="1" spans="3:11" ht="42" customHeight="1" x14ac:dyDescent="0.55000000000000004">
      <c r="C1" s="218" t="s">
        <v>606</v>
      </c>
      <c r="D1" s="218"/>
      <c r="E1" s="218"/>
      <c r="F1" s="218"/>
      <c r="G1" s="218"/>
      <c r="H1" s="218"/>
      <c r="I1" s="218"/>
      <c r="J1" s="218"/>
      <c r="K1" s="218"/>
    </row>
    <row r="2" spans="3:11" ht="15.75" thickBot="1" x14ac:dyDescent="0.3"/>
    <row r="3" spans="3:11" ht="16.5" thickBot="1" x14ac:dyDescent="0.3">
      <c r="C3" s="14" t="s">
        <v>587</v>
      </c>
      <c r="D3" s="15" t="s">
        <v>172</v>
      </c>
      <c r="E3" s="16"/>
      <c r="F3" s="17"/>
      <c r="G3" s="17"/>
      <c r="H3" s="17"/>
      <c r="I3" s="17"/>
      <c r="J3" s="16"/>
      <c r="K3" s="16"/>
    </row>
    <row r="4" spans="3:11" ht="15.75" x14ac:dyDescent="0.25">
      <c r="C4" s="16"/>
      <c r="D4" s="16"/>
      <c r="E4" s="16"/>
      <c r="F4" s="17"/>
      <c r="G4" s="17"/>
      <c r="H4" s="17"/>
      <c r="I4" s="17"/>
      <c r="J4" s="16"/>
      <c r="K4" s="16"/>
    </row>
    <row r="5" spans="3:11" ht="18.75" x14ac:dyDescent="0.3">
      <c r="C5" s="227" t="s">
        <v>577</v>
      </c>
      <c r="D5" s="228"/>
      <c r="E5" s="228"/>
      <c r="F5" s="228"/>
      <c r="G5" s="228"/>
      <c r="H5" s="228"/>
      <c r="I5" s="228"/>
      <c r="J5" s="228"/>
      <c r="K5" s="229"/>
    </row>
    <row r="6" spans="3:11" ht="15.75" x14ac:dyDescent="0.25">
      <c r="C6" s="18"/>
      <c r="D6" s="19"/>
      <c r="E6" s="20"/>
      <c r="F6" s="230" t="s">
        <v>586</v>
      </c>
      <c r="G6" s="230"/>
      <c r="H6" s="230"/>
      <c r="I6" s="231"/>
      <c r="J6" s="232" t="s">
        <v>592</v>
      </c>
      <c r="K6" s="231"/>
    </row>
    <row r="7" spans="3:11" ht="15.75" x14ac:dyDescent="0.25">
      <c r="C7" s="21"/>
      <c r="D7" s="22"/>
      <c r="E7" s="23"/>
      <c r="F7" s="24" t="s">
        <v>11</v>
      </c>
      <c r="G7" s="24" t="s">
        <v>14</v>
      </c>
      <c r="H7" s="24" t="s">
        <v>15</v>
      </c>
      <c r="I7" s="25" t="s">
        <v>16</v>
      </c>
      <c r="J7" s="26" t="s">
        <v>593</v>
      </c>
      <c r="K7" s="27" t="s">
        <v>594</v>
      </c>
    </row>
    <row r="8" spans="3:11" ht="15.75" x14ac:dyDescent="0.25">
      <c r="C8" s="28" t="s">
        <v>578</v>
      </c>
      <c r="D8" s="29"/>
      <c r="E8" s="30"/>
      <c r="F8" s="155" cm="1">
        <f t="array" ref="F8">INDEX(Total_Revenue,MATCH(1,(D3=Ticker_Symbol)*(F7=Years),0),0)</f>
        <v>48607000000</v>
      </c>
      <c r="G8" s="156" cm="1">
        <f t="array" ref="G8">INDEX(Total_Revenue,MATCH(1,(D3=Ticker_Symbol)*(G7=Years),0))</f>
        <v>47142000000</v>
      </c>
      <c r="H8" s="156" cm="1">
        <f t="array" ref="H8">INDEX(Total_Revenue,MATCH(1,(D3=Ticker_Symbol)*(H7=Years),0))</f>
        <v>49161000000</v>
      </c>
      <c r="I8" s="157" cm="1">
        <f t="array" ref="I8">INDEX(Total_Revenue,MATCH(1,(D3=Ticker_Symbol)*(I7=Years),0))</f>
        <v>49247000000</v>
      </c>
      <c r="J8" s="158">
        <f ca="1">I8*(1+J24)</f>
        <v>50724410000</v>
      </c>
      <c r="K8" s="159">
        <f ca="1">J8*(1+K24)</f>
        <v>52246142300</v>
      </c>
    </row>
    <row r="9" spans="3:11" ht="15.75" x14ac:dyDescent="0.25">
      <c r="C9" s="31" t="s">
        <v>579</v>
      </c>
      <c r="D9" s="22"/>
      <c r="E9" s="23"/>
      <c r="F9" s="160" cm="1">
        <f t="array" ref="F9">INDEX(Cost_Of_Goods_Sold,MATCH(1,(D3=Ticker_Symbol)*(F7=Years),0),0)</f>
        <v>19167000000</v>
      </c>
      <c r="G9" s="161" cm="1">
        <f t="array" ref="G9">INDEX(Cost_Of_Goods_Sold,MATCH(1,(D3=Ticker_Symbol)*(G7=Years),0),0)</f>
        <v>19373000000</v>
      </c>
      <c r="H9" s="161" cm="1">
        <f t="array" ref="H9">INDEX(Cost_Of_Goods_Sold,MATCH(1,(D3=Ticker_Symbol)*(H7=Years),0),0)</f>
        <v>19480000000</v>
      </c>
      <c r="I9" s="162" cm="1">
        <f t="array" ref="I9">INDEX(Cost_Of_Goods_Sold,MATCH(1,(D3=Ticker_Symbol)*(I7=Years),0),0)</f>
        <v>18287000000</v>
      </c>
      <c r="J9" s="163"/>
      <c r="K9" s="164"/>
    </row>
    <row r="10" spans="3:11" ht="15.75" x14ac:dyDescent="0.25">
      <c r="C10" s="34" t="s">
        <v>580</v>
      </c>
      <c r="D10" s="29"/>
      <c r="E10" s="23"/>
      <c r="F10" s="165">
        <f>SUM(F8-F9)</f>
        <v>29440000000</v>
      </c>
      <c r="G10" s="166">
        <f t="shared" ref="G10:I10" si="0">SUM(G8-G9)</f>
        <v>27769000000</v>
      </c>
      <c r="H10" s="166">
        <f t="shared" si="0"/>
        <v>29681000000</v>
      </c>
      <c r="I10" s="167">
        <f t="shared" si="0"/>
        <v>30960000000</v>
      </c>
      <c r="J10" s="168">
        <f ca="1">J8*J25</f>
        <v>32463622400</v>
      </c>
      <c r="K10" s="169">
        <f ca="1">K8*K25</f>
        <v>34482453918</v>
      </c>
    </row>
    <row r="11" spans="3:11" ht="15.75" x14ac:dyDescent="0.25">
      <c r="C11" s="224" t="s">
        <v>581</v>
      </c>
      <c r="D11" s="225"/>
      <c r="E11" s="226"/>
      <c r="F11" s="160" cm="1">
        <f t="array" ref="F11">INDEX(SGA,MATCH(1,(D3=Ticker_Symbol)*(F7=Years),0),0)</f>
        <v>11802000000</v>
      </c>
      <c r="G11" s="161" cm="1">
        <f t="array" ref="G11">INDEX(SGA,MATCH(1,(D3=Ticker_Symbol)*(G7=Years),0),0)</f>
        <v>11437000000</v>
      </c>
      <c r="H11" s="161" cm="1">
        <f t="array" ref="H11">INDEX(SGA,MATCH(1,(D3=Ticker_Symbol)*(H7=Years),0),0)</f>
        <v>11861000000</v>
      </c>
      <c r="I11" s="162" cm="1">
        <f t="array" ref="I11">INDEX(SGA,MATCH(1,(D3=Ticker_Symbol)*(I7=Years),0),0)</f>
        <v>11433000000</v>
      </c>
      <c r="J11" s="163"/>
      <c r="K11" s="164"/>
    </row>
    <row r="12" spans="3:11" ht="15.75" x14ac:dyDescent="0.25">
      <c r="C12" s="224" t="s">
        <v>582</v>
      </c>
      <c r="D12" s="225"/>
      <c r="E12" s="226"/>
      <c r="F12" s="160" cm="1">
        <f t="array" ref="F12">INDEX(Other_Operating_Expenses,MATCH(1,(D3=Ticker_Symbol)*(F7=Years),0),0)</f>
        <v>395000000</v>
      </c>
      <c r="G12" s="161" cm="1">
        <f t="array" ref="G12">INDEX(Other_Operating_Expenses,MATCH(1,(D3=Ticker_Symbol)*(G7=Years),0),0)</f>
        <v>275000000</v>
      </c>
      <c r="H12" s="161" cm="1">
        <f t="array" ref="H12">INDEX(Other_Operating_Expenses,MATCH(1,(D3=Ticker_Symbol)*(H7=Years),0),0)</f>
        <v>359000000</v>
      </c>
      <c r="I12" s="162" cm="1">
        <f t="array" ref="I12">INDEX(Other_Operating_Expenses,MATCH(1,(D3=Ticker_Symbol)*(I7=Years),0),0)</f>
        <v>303000000</v>
      </c>
      <c r="J12" s="163"/>
      <c r="K12" s="164"/>
    </row>
    <row r="13" spans="3:11" ht="15.75" x14ac:dyDescent="0.25">
      <c r="C13" s="224" t="s">
        <v>583</v>
      </c>
      <c r="D13" s="225"/>
      <c r="E13" s="226"/>
      <c r="F13" s="160" cm="1">
        <f t="array" ref="F13">INDEX(Research_And_Development,MATCH(1,(D3=Ticker_Symbol)*(F7=Years),0),0)</f>
        <v>5942000000</v>
      </c>
      <c r="G13" s="161" cm="1">
        <f t="array" ref="G13">INDEX(Research_And_Development,MATCH(1,(D3=Ticker_Symbol)*(G7=Years),0),0)</f>
        <v>6294000000</v>
      </c>
      <c r="H13" s="161" cm="1">
        <f t="array" ref="H13">INDEX(Research_And_Development,MATCH(1,(D3=Ticker_Symbol)*(H7=Years),0),0)</f>
        <v>6207000000</v>
      </c>
      <c r="I13" s="162" cm="1">
        <f t="array" ref="I13">INDEX(Research_And_Development,MATCH(1,(D3=Ticker_Symbol)*(I7=Years),0),0)</f>
        <v>6296000000</v>
      </c>
      <c r="J13" s="163"/>
      <c r="K13" s="164"/>
    </row>
    <row r="14" spans="3:11" ht="15.75" x14ac:dyDescent="0.25">
      <c r="C14" s="239" t="s">
        <v>585</v>
      </c>
      <c r="D14" s="240"/>
      <c r="E14" s="241"/>
      <c r="F14" s="170">
        <f>SUM(F11:F13)</f>
        <v>18139000000</v>
      </c>
      <c r="G14" s="171">
        <f t="shared" ref="G14:I14" si="1">SUM(G11:G13)</f>
        <v>18006000000</v>
      </c>
      <c r="H14" s="171">
        <f t="shared" si="1"/>
        <v>18427000000</v>
      </c>
      <c r="I14" s="172">
        <f t="shared" si="1"/>
        <v>18032000000</v>
      </c>
      <c r="J14" s="170"/>
      <c r="K14" s="172"/>
    </row>
    <row r="15" spans="3:11" ht="15.75" x14ac:dyDescent="0.25">
      <c r="C15" s="35" t="s">
        <v>584</v>
      </c>
      <c r="D15" s="36"/>
      <c r="E15" s="36"/>
      <c r="F15" s="173">
        <f>SUM(F10-F14)</f>
        <v>11301000000</v>
      </c>
      <c r="G15" s="173">
        <f t="shared" ref="G15:H15" si="2">SUM(G10-G14)</f>
        <v>9763000000</v>
      </c>
      <c r="H15" s="173">
        <f t="shared" si="2"/>
        <v>11254000000</v>
      </c>
      <c r="I15" s="174">
        <f>SUM(I10-I14)</f>
        <v>12928000000</v>
      </c>
      <c r="J15" s="173">
        <f ca="1">J8*J26</f>
        <v>14710078899.999998</v>
      </c>
      <c r="K15" s="174">
        <f ca="1">K8*K26</f>
        <v>16196304113</v>
      </c>
    </row>
    <row r="16" spans="3:11" ht="15.75" x14ac:dyDescent="0.25">
      <c r="C16" s="16"/>
      <c r="D16" s="16"/>
      <c r="E16" s="16"/>
      <c r="F16" s="16"/>
      <c r="G16" s="16"/>
      <c r="H16" s="16"/>
      <c r="I16" s="16"/>
      <c r="J16" s="16"/>
      <c r="K16" s="16"/>
    </row>
    <row r="17" spans="3:11" ht="15.75" x14ac:dyDescent="0.25">
      <c r="C17" s="16"/>
      <c r="D17" s="16"/>
      <c r="E17" s="16"/>
      <c r="F17" s="16"/>
      <c r="G17" s="16"/>
      <c r="H17" s="16"/>
      <c r="I17" s="16"/>
      <c r="J17" s="16"/>
      <c r="K17" s="16"/>
    </row>
    <row r="18" spans="3:11" ht="16.5" thickBot="1" x14ac:dyDescent="0.3">
      <c r="C18" s="16"/>
      <c r="D18" s="16"/>
      <c r="E18" s="16"/>
      <c r="F18" s="16"/>
      <c r="G18" s="16"/>
      <c r="H18" s="16"/>
      <c r="I18" s="16"/>
      <c r="J18" s="16"/>
      <c r="K18" s="16"/>
    </row>
    <row r="19" spans="3:11" ht="16.5" thickBot="1" x14ac:dyDescent="0.3">
      <c r="C19" s="37" t="s">
        <v>602</v>
      </c>
      <c r="D19" s="38" t="s">
        <v>598</v>
      </c>
      <c r="E19" s="16"/>
      <c r="F19" s="16"/>
      <c r="G19" s="16"/>
      <c r="H19" s="16"/>
      <c r="I19" s="16"/>
      <c r="J19" s="16"/>
      <c r="K19" s="16"/>
    </row>
    <row r="20" spans="3:11" ht="15.75" x14ac:dyDescent="0.25">
      <c r="C20" s="16"/>
      <c r="D20" s="16"/>
      <c r="E20" s="16"/>
      <c r="F20" s="16"/>
      <c r="G20" s="16"/>
      <c r="H20" s="16"/>
      <c r="I20" s="16"/>
      <c r="J20" s="16"/>
      <c r="K20" s="16"/>
    </row>
    <row r="21" spans="3:11" ht="15.75" x14ac:dyDescent="0.25">
      <c r="C21" s="16"/>
      <c r="D21" s="16"/>
      <c r="E21" s="16"/>
      <c r="F21" s="16"/>
      <c r="G21" s="16"/>
      <c r="H21" s="16"/>
      <c r="I21" s="16"/>
      <c r="J21" s="16"/>
      <c r="K21" s="16"/>
    </row>
    <row r="22" spans="3:11" ht="18.75" x14ac:dyDescent="0.3">
      <c r="C22" s="242" t="s">
        <v>591</v>
      </c>
      <c r="D22" s="243"/>
      <c r="E22" s="243"/>
      <c r="F22" s="243"/>
      <c r="G22" s="243"/>
      <c r="H22" s="243"/>
      <c r="I22" s="243"/>
      <c r="J22" s="243"/>
      <c r="K22" s="244"/>
    </row>
    <row r="23" spans="3:11" ht="15.75" x14ac:dyDescent="0.25">
      <c r="C23" s="18"/>
      <c r="D23" s="19"/>
      <c r="E23" s="20"/>
      <c r="F23" s="232" t="s">
        <v>586</v>
      </c>
      <c r="G23" s="230"/>
      <c r="H23" s="230"/>
      <c r="I23" s="231"/>
      <c r="J23" s="232" t="s">
        <v>595</v>
      </c>
      <c r="K23" s="231"/>
    </row>
    <row r="24" spans="3:11" ht="15.75" x14ac:dyDescent="0.25">
      <c r="C24" s="233" t="s">
        <v>596</v>
      </c>
      <c r="D24" s="234"/>
      <c r="E24" s="235"/>
      <c r="F24" s="32"/>
      <c r="G24" s="39">
        <f>G8/F8-1</f>
        <v>-3.0139691813936276E-2</v>
      </c>
      <c r="H24" s="39">
        <f>H8/G8-1</f>
        <v>4.2828051419116608E-2</v>
      </c>
      <c r="I24" s="39">
        <f>I8/H8-1</f>
        <v>1.749354162852601E-3</v>
      </c>
      <c r="J24" s="40">
        <f ca="1">OFFSET(J31,MATCH(D19,C32:C34,0),0)</f>
        <v>0.03</v>
      </c>
      <c r="K24" s="41">
        <f ca="1">OFFSET(J31,MATCH(D19,C32:C34,0),1)</f>
        <v>0.03</v>
      </c>
    </row>
    <row r="25" spans="3:11" ht="15.75" x14ac:dyDescent="0.25">
      <c r="C25" s="233" t="s">
        <v>589</v>
      </c>
      <c r="D25" s="234"/>
      <c r="E25" s="235"/>
      <c r="F25" s="42" cm="1">
        <f t="array" ref="F25">INDEX(Gross_Margin,MATCH(1,(D3=Ticker_Symbol)*(F7=Years),0))</f>
        <v>0.60567407986503996</v>
      </c>
      <c r="G25" s="43" cm="1">
        <f t="array" ref="G25">INDEX(Gross_Margin,MATCH(1,(D3=Ticker_Symbol)*(G7=Years),0))</f>
        <v>0.58905010394128376</v>
      </c>
      <c r="H25" s="43" cm="1">
        <f t="array" ref="H25">INDEX(Gross_Margin,MATCH(1,(D3=Ticker_Symbol)*(H7=Years),0))</f>
        <v>0.60375094078639568</v>
      </c>
      <c r="I25" s="44" cm="1">
        <f t="array" ref="I25">INDEX(Gross_Margin,MATCH(1,(D3=Ticker_Symbol)*(I7=Years),0))</f>
        <v>0.62866773610575266</v>
      </c>
      <c r="J25" s="40">
        <f ca="1">OFFSET(J35,MATCH(D19,C36:C38,0),0)</f>
        <v>0.64</v>
      </c>
      <c r="K25" s="41">
        <f ca="1">OFFSET(J35,MATCH(D19,C36:C38,0),1)</f>
        <v>0.66</v>
      </c>
    </row>
    <row r="26" spans="3:11" ht="15.75" x14ac:dyDescent="0.25">
      <c r="C26" s="236" t="s">
        <v>590</v>
      </c>
      <c r="D26" s="237"/>
      <c r="E26" s="238"/>
      <c r="F26" s="45" cm="1">
        <f t="array" ref="F26">INDEX(Operating_Margin,MATCH(1,(D3=Ticker_Symbol)*(F7=Years),0))</f>
        <v>0.2324973769210196</v>
      </c>
      <c r="G26" s="46" cm="1">
        <f t="array" ref="G26">INDEX(Operating_Margin,MATCH(1,(D3=Ticker_Symbol)*(G7=Years),0))</f>
        <v>0.20709770480675407</v>
      </c>
      <c r="H26" s="46" cm="1">
        <f t="array" ref="H26">INDEX(Operating_Margin,MATCH(1,(D3=Ticker_Symbol)*(H7=Years),0))</f>
        <v>0.22892129940399911</v>
      </c>
      <c r="I26" s="47" cm="1">
        <f t="array" ref="I26">INDEX(Operating_Margin,MATCH(1,(D3=Ticker_Symbol)*(I7=Years),0))</f>
        <v>0.26251345259609721</v>
      </c>
      <c r="J26" s="48">
        <f ca="1">OFFSET(J39,MATCH(D19,C40:C42,0),0)</f>
        <v>0.28999999999999998</v>
      </c>
      <c r="K26" s="49">
        <f ca="1">OFFSET(J39,MATCH(D19,C40:C42,0),1)</f>
        <v>0.31</v>
      </c>
    </row>
    <row r="27" spans="3:11" ht="15.75" x14ac:dyDescent="0.25">
      <c r="C27" s="16"/>
      <c r="D27" s="16"/>
      <c r="E27" s="16"/>
      <c r="F27" s="16"/>
      <c r="G27" s="16"/>
      <c r="H27" s="16"/>
      <c r="I27" s="16"/>
      <c r="J27" s="16"/>
      <c r="K27" s="16"/>
    </row>
    <row r="28" spans="3:11" ht="15.75" x14ac:dyDescent="0.25">
      <c r="C28" s="16"/>
      <c r="D28" s="16"/>
      <c r="E28" s="16"/>
      <c r="F28" s="16"/>
      <c r="G28" s="16"/>
      <c r="H28" s="16"/>
      <c r="I28" s="16"/>
      <c r="J28" s="16"/>
      <c r="K28" s="16"/>
    </row>
    <row r="29" spans="3:11" ht="18.75" x14ac:dyDescent="0.3">
      <c r="C29" s="227" t="s">
        <v>603</v>
      </c>
      <c r="D29" s="228"/>
      <c r="E29" s="228"/>
      <c r="F29" s="228"/>
      <c r="G29" s="228"/>
      <c r="H29" s="228"/>
      <c r="I29" s="228"/>
      <c r="J29" s="228"/>
      <c r="K29" s="229"/>
    </row>
    <row r="30" spans="3:11" ht="15.75" x14ac:dyDescent="0.25">
      <c r="C30" s="32"/>
      <c r="D30" s="50"/>
      <c r="E30" s="50"/>
      <c r="F30" s="50"/>
      <c r="G30" s="50"/>
      <c r="H30" s="50"/>
      <c r="I30" s="50"/>
      <c r="J30" s="50"/>
      <c r="K30" s="33"/>
    </row>
    <row r="31" spans="3:11" ht="16.5" thickBot="1" x14ac:dyDescent="0.3">
      <c r="C31" s="51" t="s">
        <v>596</v>
      </c>
      <c r="D31" s="52"/>
      <c r="E31" s="52"/>
      <c r="F31" s="52"/>
      <c r="G31" s="52"/>
      <c r="H31" s="52"/>
      <c r="I31" s="52"/>
      <c r="J31" s="52"/>
      <c r="K31" s="53"/>
    </row>
    <row r="32" spans="3:11" ht="15.75" x14ac:dyDescent="0.25">
      <c r="C32" s="86" t="s">
        <v>598</v>
      </c>
      <c r="D32" s="50"/>
      <c r="E32" s="50"/>
      <c r="F32" s="50"/>
      <c r="G32" s="50"/>
      <c r="H32" s="50"/>
      <c r="I32" s="39"/>
      <c r="J32" s="54">
        <v>0.03</v>
      </c>
      <c r="K32" s="55">
        <v>0.03</v>
      </c>
    </row>
    <row r="33" spans="3:11" ht="15.75" x14ac:dyDescent="0.25">
      <c r="C33" s="87" t="s">
        <v>599</v>
      </c>
      <c r="D33" s="50"/>
      <c r="E33" s="50"/>
      <c r="F33" s="50"/>
      <c r="G33" s="50"/>
      <c r="H33" s="50"/>
      <c r="I33" s="39"/>
      <c r="J33" s="54">
        <v>0.01</v>
      </c>
      <c r="K33" s="55">
        <v>0.01</v>
      </c>
    </row>
    <row r="34" spans="3:11" ht="15.75" x14ac:dyDescent="0.25">
      <c r="C34" s="87" t="s">
        <v>600</v>
      </c>
      <c r="D34" s="50"/>
      <c r="E34" s="50"/>
      <c r="F34" s="50"/>
      <c r="G34" s="50"/>
      <c r="H34" s="50"/>
      <c r="I34" s="39"/>
      <c r="J34" s="54">
        <v>4.0000000000000001E-3</v>
      </c>
      <c r="K34" s="55">
        <v>0.01</v>
      </c>
    </row>
    <row r="35" spans="3:11" ht="16.5" thickBot="1" x14ac:dyDescent="0.3">
      <c r="C35" s="56" t="s">
        <v>589</v>
      </c>
      <c r="D35" s="52"/>
      <c r="E35" s="52"/>
      <c r="F35" s="52"/>
      <c r="G35" s="52"/>
      <c r="H35" s="52"/>
      <c r="I35" s="52"/>
      <c r="J35" s="57"/>
      <c r="K35" s="58">
        <v>0.64</v>
      </c>
    </row>
    <row r="36" spans="3:11" ht="15.75" x14ac:dyDescent="0.25">
      <c r="C36" s="86" t="s">
        <v>598</v>
      </c>
      <c r="D36" s="50"/>
      <c r="E36" s="50"/>
      <c r="F36" s="50"/>
      <c r="G36" s="50"/>
      <c r="H36" s="50"/>
      <c r="I36" s="59"/>
      <c r="J36" s="60">
        <v>0.64</v>
      </c>
      <c r="K36" s="61">
        <v>0.66</v>
      </c>
    </row>
    <row r="37" spans="3:11" ht="15.75" x14ac:dyDescent="0.25">
      <c r="C37" s="87" t="s">
        <v>599</v>
      </c>
      <c r="D37" s="50"/>
      <c r="E37" s="50"/>
      <c r="F37" s="50"/>
      <c r="G37" s="50"/>
      <c r="H37" s="50"/>
      <c r="I37" s="59"/>
      <c r="J37" s="60">
        <v>0.63</v>
      </c>
      <c r="K37" s="61">
        <v>0.63</v>
      </c>
    </row>
    <row r="38" spans="3:11" ht="15.75" x14ac:dyDescent="0.25">
      <c r="C38" s="87" t="s">
        <v>600</v>
      </c>
      <c r="D38" s="50"/>
      <c r="E38" s="50"/>
      <c r="F38" s="50"/>
      <c r="G38" s="50"/>
      <c r="H38" s="50"/>
      <c r="I38" s="59"/>
      <c r="J38" s="60">
        <v>0.6</v>
      </c>
      <c r="K38" s="61">
        <v>0.6</v>
      </c>
    </row>
    <row r="39" spans="3:11" ht="16.5" thickBot="1" x14ac:dyDescent="0.3">
      <c r="C39" s="56" t="s">
        <v>590</v>
      </c>
      <c r="D39" s="52"/>
      <c r="E39" s="52"/>
      <c r="F39" s="52"/>
      <c r="G39" s="52"/>
      <c r="H39" s="52"/>
      <c r="I39" s="52"/>
      <c r="J39" s="57"/>
      <c r="K39" s="58"/>
    </row>
    <row r="40" spans="3:11" ht="15.75" x14ac:dyDescent="0.25">
      <c r="C40" s="86" t="s">
        <v>598</v>
      </c>
      <c r="D40" s="50"/>
      <c r="E40" s="50"/>
      <c r="F40" s="50"/>
      <c r="G40" s="50"/>
      <c r="H40" s="50"/>
      <c r="I40" s="59"/>
      <c r="J40" s="60">
        <v>0.28999999999999998</v>
      </c>
      <c r="K40" s="61">
        <v>0.31</v>
      </c>
    </row>
    <row r="41" spans="3:11" ht="15.75" x14ac:dyDescent="0.25">
      <c r="C41" s="87" t="s">
        <v>599</v>
      </c>
      <c r="D41" s="50"/>
      <c r="E41" s="50"/>
      <c r="F41" s="50"/>
      <c r="G41" s="50"/>
      <c r="H41" s="50"/>
      <c r="I41" s="59"/>
      <c r="J41" s="60">
        <v>0.26</v>
      </c>
      <c r="K41" s="61">
        <v>0.26</v>
      </c>
    </row>
    <row r="42" spans="3:11" ht="15.75" x14ac:dyDescent="0.25">
      <c r="C42" s="88" t="s">
        <v>600</v>
      </c>
      <c r="D42" s="62"/>
      <c r="E42" s="62"/>
      <c r="F42" s="62"/>
      <c r="G42" s="62"/>
      <c r="H42" s="62"/>
      <c r="I42" s="62"/>
      <c r="J42" s="63">
        <v>0.24</v>
      </c>
      <c r="K42" s="64">
        <v>0.24</v>
      </c>
    </row>
  </sheetData>
  <mergeCells count="15">
    <mergeCell ref="C25:E25"/>
    <mergeCell ref="C26:E26"/>
    <mergeCell ref="C29:K29"/>
    <mergeCell ref="C13:E13"/>
    <mergeCell ref="C14:E14"/>
    <mergeCell ref="C22:K22"/>
    <mergeCell ref="F23:I23"/>
    <mergeCell ref="J23:K23"/>
    <mergeCell ref="C24:E24"/>
    <mergeCell ref="C12:E12"/>
    <mergeCell ref="C1:K1"/>
    <mergeCell ref="C5:K5"/>
    <mergeCell ref="F6:I6"/>
    <mergeCell ref="J6:K6"/>
    <mergeCell ref="C11:E11"/>
  </mergeCells>
  <dataValidations count="2">
    <dataValidation type="list" allowBlank="1" showInputMessage="1" showErrorMessage="1" sqref="D19" xr:uid="{93DCF900-46B2-4F70-A64E-8616395641BD}">
      <formula1>Scenarios</formula1>
    </dataValidation>
    <dataValidation type="list" allowBlank="1" showDropDown="1" showInputMessage="1" showErrorMessage="1" sqref="D3" xr:uid="{BBFAE066-3E2E-45C7-92C5-DD62FDEFDA0E}">
      <formula1>company_list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A19B-784F-42D2-8BA4-EDAB7BE1EF5E}">
  <dimension ref="A2:R433"/>
  <sheetViews>
    <sheetView tabSelected="1" workbookViewId="0">
      <selection activeCell="Q25" sqref="Q25"/>
    </sheetView>
  </sheetViews>
  <sheetFormatPr defaultRowHeight="15" x14ac:dyDescent="0.25"/>
  <cols>
    <col min="1" max="1" width="13.140625" bestFit="1" customWidth="1"/>
    <col min="2" max="2" width="5.85546875" customWidth="1"/>
    <col min="3" max="3" width="13.42578125" bestFit="1" customWidth="1"/>
    <col min="4" max="4" width="6" customWidth="1"/>
    <col min="5" max="5" width="11.28515625" bestFit="1" customWidth="1"/>
    <col min="6" max="6" width="6.140625" customWidth="1"/>
    <col min="7" max="7" width="22.42578125" customWidth="1"/>
    <col min="8" max="8" width="23.28515625" customWidth="1"/>
    <col min="9" max="9" width="7" customWidth="1"/>
    <col min="10" max="10" width="22.5703125" style="85" bestFit="1" customWidth="1"/>
    <col min="11" max="11" width="19.140625" style="85" bestFit="1" customWidth="1"/>
    <col min="12" max="12" width="6.5703125" customWidth="1"/>
    <col min="13" max="13" width="22.5703125" style="85" customWidth="1"/>
    <col min="14" max="14" width="20.140625" style="85" customWidth="1"/>
    <col min="15" max="15" width="7" customWidth="1"/>
    <col min="16" max="16" width="17.85546875" customWidth="1"/>
    <col min="17" max="17" width="30" style="4" customWidth="1"/>
    <col min="18" max="18" width="19.85546875" customWidth="1"/>
  </cols>
  <sheetData>
    <row r="2" spans="1:18" x14ac:dyDescent="0.25">
      <c r="A2" s="123" t="s">
        <v>575</v>
      </c>
      <c r="C2" s="89" t="s">
        <v>601</v>
      </c>
      <c r="E2" s="89" t="s">
        <v>597</v>
      </c>
      <c r="G2" s="196" t="s">
        <v>607</v>
      </c>
      <c r="H2" s="198"/>
      <c r="J2" s="196" t="s">
        <v>645</v>
      </c>
      <c r="K2" s="198"/>
      <c r="M2" s="193" t="s">
        <v>645</v>
      </c>
      <c r="N2" s="193"/>
      <c r="P2" s="196" t="s">
        <v>646</v>
      </c>
      <c r="Q2" s="197"/>
      <c r="R2" s="198"/>
    </row>
    <row r="3" spans="1:18" x14ac:dyDescent="0.25">
      <c r="A3" s="124" t="s">
        <v>371</v>
      </c>
      <c r="C3" s="108" t="s">
        <v>10</v>
      </c>
      <c r="E3" s="105" t="s">
        <v>598</v>
      </c>
      <c r="G3" s="104" t="s">
        <v>21</v>
      </c>
      <c r="H3" s="143" t="s">
        <v>623</v>
      </c>
      <c r="J3" s="176" t="s">
        <v>21</v>
      </c>
      <c r="K3" s="175" t="s">
        <v>22</v>
      </c>
      <c r="M3" s="176" t="s">
        <v>21</v>
      </c>
      <c r="N3" s="176" t="s">
        <v>623</v>
      </c>
      <c r="P3" s="205" t="s">
        <v>644</v>
      </c>
      <c r="Q3" s="205"/>
      <c r="R3" s="134">
        <f>AVERAGE(J4:J62)</f>
        <v>62081224067.796608</v>
      </c>
    </row>
    <row r="4" spans="1:18" x14ac:dyDescent="0.25">
      <c r="A4" s="124" t="s">
        <v>393</v>
      </c>
      <c r="C4" s="109" t="s">
        <v>17</v>
      </c>
      <c r="E4" s="106" t="s">
        <v>599</v>
      </c>
      <c r="G4" s="120">
        <v>170910000000</v>
      </c>
      <c r="H4" s="111">
        <v>18380000000</v>
      </c>
      <c r="J4" s="177">
        <v>803059000000</v>
      </c>
      <c r="K4" s="146">
        <v>803059000000</v>
      </c>
      <c r="M4" s="177">
        <v>803059000000</v>
      </c>
      <c r="N4" s="131">
        <v>79989000000</v>
      </c>
      <c r="P4" s="205" t="s">
        <v>641</v>
      </c>
      <c r="Q4" s="205"/>
      <c r="R4" s="134">
        <f>AVERAGE(K4:K5)</f>
        <v>535854500000</v>
      </c>
    </row>
    <row r="5" spans="1:18" x14ac:dyDescent="0.25">
      <c r="A5" s="124" t="s">
        <v>414</v>
      </c>
      <c r="C5" s="109" t="s">
        <v>20</v>
      </c>
      <c r="E5" s="107" t="s">
        <v>600</v>
      </c>
      <c r="G5" s="121">
        <v>182795000000</v>
      </c>
      <c r="H5" s="112">
        <v>18790000000</v>
      </c>
      <c r="J5" s="177">
        <v>18852246000</v>
      </c>
      <c r="K5" s="135">
        <v>268650000000</v>
      </c>
      <c r="M5" s="177">
        <v>18852246000</v>
      </c>
      <c r="N5" s="131">
        <v>490339783000</v>
      </c>
      <c r="P5" s="145"/>
    </row>
    <row r="6" spans="1:18" x14ac:dyDescent="0.25">
      <c r="A6" s="124" t="s">
        <v>10</v>
      </c>
      <c r="C6" s="109" t="s">
        <v>23</v>
      </c>
      <c r="G6" s="121">
        <v>233715000000</v>
      </c>
      <c r="H6" s="112">
        <v>19960000000</v>
      </c>
      <c r="J6" s="177">
        <v>12354963000</v>
      </c>
      <c r="M6" s="177">
        <v>12354963000</v>
      </c>
      <c r="N6" s="131">
        <v>79359000000</v>
      </c>
    </row>
    <row r="7" spans="1:18" x14ac:dyDescent="0.25">
      <c r="A7" s="124" t="s">
        <v>17</v>
      </c>
      <c r="C7" s="109" t="s">
        <v>26</v>
      </c>
      <c r="G7" s="121">
        <v>215639000000</v>
      </c>
      <c r="H7" s="112">
        <v>22859000000</v>
      </c>
      <c r="J7" s="177">
        <v>19703139000</v>
      </c>
      <c r="M7" s="177">
        <v>19703139000</v>
      </c>
      <c r="N7" s="131">
        <v>9473346000</v>
      </c>
    </row>
    <row r="8" spans="1:18" x14ac:dyDescent="0.25">
      <c r="A8" s="124" t="s">
        <v>20</v>
      </c>
      <c r="C8" s="109" t="s">
        <v>28</v>
      </c>
      <c r="G8" s="121">
        <v>4055240000</v>
      </c>
      <c r="H8" s="112">
        <v>87959167000</v>
      </c>
      <c r="J8" s="177">
        <v>9602400000</v>
      </c>
      <c r="M8" s="177">
        <v>9602400000</v>
      </c>
      <c r="N8" s="131">
        <v>83392000000</v>
      </c>
    </row>
    <row r="9" spans="1:18" x14ac:dyDescent="0.25">
      <c r="A9" s="124" t="s">
        <v>23</v>
      </c>
      <c r="C9" s="109" t="s">
        <v>30</v>
      </c>
      <c r="G9" s="121">
        <v>4147065000</v>
      </c>
      <c r="H9" s="112">
        <v>119569127000</v>
      </c>
      <c r="J9" s="177">
        <v>7113191000</v>
      </c>
      <c r="M9" s="177">
        <v>7113191000</v>
      </c>
      <c r="N9" s="131">
        <v>285551300000</v>
      </c>
    </row>
    <row r="10" spans="1:18" x14ac:dyDescent="0.25">
      <c r="A10" s="124" t="s">
        <v>26</v>
      </c>
      <c r="C10" s="109" t="s">
        <v>32</v>
      </c>
      <c r="G10" s="121">
        <v>4795511000</v>
      </c>
      <c r="H10" s="112">
        <v>135961803000</v>
      </c>
      <c r="J10" s="177">
        <v>37065000000</v>
      </c>
      <c r="M10" s="177">
        <v>37065000000</v>
      </c>
      <c r="N10" s="131">
        <v>44036000000</v>
      </c>
    </row>
    <row r="11" spans="1:18" x14ac:dyDescent="0.25">
      <c r="A11" s="124" t="s">
        <v>28</v>
      </c>
      <c r="C11" s="109" t="s">
        <v>34</v>
      </c>
      <c r="G11" s="121">
        <v>5854430000</v>
      </c>
      <c r="H11" s="112">
        <v>146849686000</v>
      </c>
      <c r="J11" s="177">
        <v>19821000000</v>
      </c>
      <c r="M11" s="177">
        <v>19821000000</v>
      </c>
      <c r="N11" s="131">
        <v>13503100000</v>
      </c>
    </row>
    <row r="12" spans="1:18" x14ac:dyDescent="0.25">
      <c r="A12" s="124" t="s">
        <v>30</v>
      </c>
      <c r="C12" s="109" t="s">
        <v>37</v>
      </c>
      <c r="G12" s="121">
        <v>2633689000</v>
      </c>
      <c r="H12" s="112">
        <v>19050000000</v>
      </c>
      <c r="J12" s="177">
        <v>18511000000</v>
      </c>
      <c r="M12" s="177">
        <v>18511000000</v>
      </c>
      <c r="N12" s="131">
        <v>39265000000</v>
      </c>
    </row>
    <row r="13" spans="1:18" x14ac:dyDescent="0.25">
      <c r="A13" s="124" t="s">
        <v>32</v>
      </c>
      <c r="C13" s="109" t="s">
        <v>39</v>
      </c>
      <c r="G13" s="121">
        <v>2864773000</v>
      </c>
      <c r="H13" s="112">
        <v>19657000000</v>
      </c>
      <c r="J13" s="177">
        <v>20064000000</v>
      </c>
      <c r="M13" s="177">
        <v>20064000000</v>
      </c>
      <c r="N13" s="131">
        <v>38848100000</v>
      </c>
    </row>
    <row r="14" spans="1:18" x14ac:dyDescent="0.25">
      <c r="A14" s="124" t="s">
        <v>34</v>
      </c>
      <c r="C14" s="109" t="s">
        <v>40</v>
      </c>
      <c r="G14" s="121">
        <v>3435092000</v>
      </c>
      <c r="H14" s="112">
        <v>20247000000</v>
      </c>
      <c r="J14" s="177">
        <v>19162000000</v>
      </c>
      <c r="M14" s="177">
        <v>19162000000</v>
      </c>
      <c r="N14" s="131">
        <v>66445000000</v>
      </c>
    </row>
    <row r="15" spans="1:18" x14ac:dyDescent="0.25">
      <c r="A15" s="124" t="s">
        <v>37</v>
      </c>
      <c r="C15" s="109" t="s">
        <v>43</v>
      </c>
      <c r="G15" s="121">
        <v>3421409000</v>
      </c>
      <c r="H15" s="112">
        <v>20405000000</v>
      </c>
      <c r="J15" s="177">
        <v>194157000000</v>
      </c>
      <c r="M15" s="177">
        <v>194157000000</v>
      </c>
      <c r="N15" s="131">
        <v>29249000000</v>
      </c>
    </row>
    <row r="16" spans="1:18" x14ac:dyDescent="0.25">
      <c r="A16" s="124" t="s">
        <v>39</v>
      </c>
      <c r="C16" s="109" t="s">
        <v>45</v>
      </c>
      <c r="G16" s="121">
        <v>3641390000</v>
      </c>
      <c r="H16" s="112">
        <v>1551346000</v>
      </c>
      <c r="J16" s="177">
        <v>8320193000</v>
      </c>
      <c r="M16" s="177">
        <v>8320193000</v>
      </c>
      <c r="N16" s="131">
        <v>416254000000</v>
      </c>
    </row>
    <row r="17" spans="1:14" x14ac:dyDescent="0.25">
      <c r="A17" s="124" t="s">
        <v>40</v>
      </c>
      <c r="C17" s="109" t="s">
        <v>48</v>
      </c>
      <c r="G17" s="121">
        <v>4319063000</v>
      </c>
      <c r="H17" s="112">
        <v>2234000000</v>
      </c>
      <c r="J17" s="177">
        <v>38868372000</v>
      </c>
      <c r="M17" s="177">
        <v>38868372000</v>
      </c>
      <c r="N17" s="131">
        <v>34649500000</v>
      </c>
    </row>
    <row r="18" spans="1:14" x14ac:dyDescent="0.25">
      <c r="A18" s="124" t="s">
        <v>43</v>
      </c>
      <c r="C18" s="109" t="s">
        <v>50</v>
      </c>
      <c r="G18" s="121">
        <v>5302940000</v>
      </c>
      <c r="H18" s="112">
        <v>2604000000</v>
      </c>
      <c r="J18" s="177">
        <v>12755149000</v>
      </c>
      <c r="M18" s="177">
        <v>12755149000</v>
      </c>
      <c r="N18" s="131">
        <v>15535191000</v>
      </c>
    </row>
    <row r="19" spans="1:14" x14ac:dyDescent="0.25">
      <c r="A19" s="124" t="s">
        <v>45</v>
      </c>
      <c r="C19" s="109" t="s">
        <v>53</v>
      </c>
      <c r="G19" s="121">
        <v>6439746000</v>
      </c>
      <c r="H19" s="112">
        <v>3084000000</v>
      </c>
      <c r="J19" s="177">
        <v>16283000000</v>
      </c>
      <c r="M19" s="177">
        <v>16283000000</v>
      </c>
      <c r="N19" s="131">
        <v>134289000000</v>
      </c>
    </row>
    <row r="20" spans="1:14" x14ac:dyDescent="0.25">
      <c r="A20" s="124" t="s">
        <v>48</v>
      </c>
      <c r="C20" s="109" t="s">
        <v>55</v>
      </c>
      <c r="G20" s="121">
        <v>2312200000</v>
      </c>
      <c r="H20" s="112">
        <v>18676000000</v>
      </c>
      <c r="J20" s="177">
        <v>34618000000</v>
      </c>
      <c r="M20" s="177">
        <v>34618000000</v>
      </c>
      <c r="N20" s="131">
        <v>58293000000</v>
      </c>
    </row>
    <row r="21" spans="1:14" x14ac:dyDescent="0.25">
      <c r="A21" s="124" t="s">
        <v>50</v>
      </c>
      <c r="C21" s="109" t="s">
        <v>57</v>
      </c>
      <c r="G21" s="121">
        <v>2273900000</v>
      </c>
      <c r="H21" s="112">
        <v>20063000000</v>
      </c>
      <c r="J21" s="177">
        <v>65904000000</v>
      </c>
      <c r="M21" s="177">
        <v>65904000000</v>
      </c>
      <c r="N21" s="131">
        <v>7069375000</v>
      </c>
    </row>
    <row r="22" spans="1:14" x14ac:dyDescent="0.25">
      <c r="A22" s="124" t="s">
        <v>53</v>
      </c>
      <c r="C22" s="109" t="s">
        <v>60</v>
      </c>
      <c r="G22" s="121">
        <v>2512200000</v>
      </c>
      <c r="H22" s="112">
        <v>21662000000</v>
      </c>
      <c r="J22" s="177">
        <v>7128217000</v>
      </c>
      <c r="M22" s="177">
        <v>7128217000</v>
      </c>
      <c r="N22" s="131">
        <v>29457000000</v>
      </c>
    </row>
    <row r="23" spans="1:14" x14ac:dyDescent="0.25">
      <c r="A23" s="124" t="s">
        <v>55</v>
      </c>
      <c r="C23" s="109" t="s">
        <v>61</v>
      </c>
      <c r="G23" s="121">
        <v>2504100000</v>
      </c>
      <c r="H23" s="112">
        <v>22991000000</v>
      </c>
      <c r="J23" s="177">
        <v>24868200000</v>
      </c>
      <c r="M23" s="177">
        <v>24868200000</v>
      </c>
      <c r="N23" s="131">
        <v>46527273000</v>
      </c>
    </row>
    <row r="24" spans="1:14" x14ac:dyDescent="0.25">
      <c r="A24" s="124" t="s">
        <v>57</v>
      </c>
      <c r="C24" s="109" t="s">
        <v>62</v>
      </c>
      <c r="G24" s="121">
        <v>1373947000</v>
      </c>
      <c r="H24" s="112">
        <v>61497200000</v>
      </c>
      <c r="J24" s="177">
        <v>19570000000</v>
      </c>
      <c r="M24" s="177">
        <v>19570000000</v>
      </c>
      <c r="N24" s="131">
        <v>8761700000</v>
      </c>
    </row>
    <row r="25" spans="1:14" x14ac:dyDescent="0.25">
      <c r="A25" s="124" t="s">
        <v>60</v>
      </c>
      <c r="C25" s="109" t="s">
        <v>64</v>
      </c>
      <c r="G25" s="121">
        <v>1577922000</v>
      </c>
      <c r="H25" s="112">
        <v>71023500000</v>
      </c>
      <c r="J25" s="177">
        <v>5989451000</v>
      </c>
      <c r="M25" s="177">
        <v>5989451000</v>
      </c>
      <c r="N25" s="131">
        <v>78433000000</v>
      </c>
    </row>
    <row r="26" spans="1:14" x14ac:dyDescent="0.25">
      <c r="A26" s="124" t="s">
        <v>61</v>
      </c>
      <c r="C26" s="109" t="s">
        <v>66</v>
      </c>
      <c r="G26" s="121">
        <v>1963874000</v>
      </c>
      <c r="H26" s="112">
        <v>73874100000</v>
      </c>
      <c r="J26" s="177">
        <v>13648343000</v>
      </c>
      <c r="M26" s="177">
        <v>13648343000</v>
      </c>
      <c r="N26" s="131">
        <v>143791000000</v>
      </c>
    </row>
    <row r="27" spans="1:14" x14ac:dyDescent="0.25">
      <c r="A27" s="124" t="s">
        <v>62</v>
      </c>
      <c r="C27" s="109" t="s">
        <v>68</v>
      </c>
      <c r="G27" s="121">
        <v>2197448000</v>
      </c>
      <c r="H27" s="112">
        <v>79156500000</v>
      </c>
      <c r="J27" s="177">
        <v>36035000000</v>
      </c>
      <c r="M27" s="177">
        <v>36035000000</v>
      </c>
      <c r="N27" s="131">
        <v>10560700000</v>
      </c>
    </row>
    <row r="28" spans="1:14" x14ac:dyDescent="0.25">
      <c r="A28" s="124" t="s">
        <v>64</v>
      </c>
      <c r="C28" s="109" t="s">
        <v>70</v>
      </c>
      <c r="G28" s="121">
        <v>7509000000</v>
      </c>
      <c r="H28" s="112">
        <v>13936000000</v>
      </c>
      <c r="J28" s="177">
        <v>10602027000</v>
      </c>
      <c r="M28" s="177">
        <v>10602027000</v>
      </c>
      <c r="N28" s="131">
        <v>39501723000</v>
      </c>
    </row>
    <row r="29" spans="1:14" x14ac:dyDescent="0.25">
      <c r="A29" s="124" t="s">
        <v>66</v>
      </c>
      <c r="C29" s="109" t="s">
        <v>71</v>
      </c>
      <c r="G29" s="121">
        <v>9072000000</v>
      </c>
      <c r="H29" s="112">
        <v>9413000000</v>
      </c>
      <c r="J29" s="177">
        <v>157353000000</v>
      </c>
      <c r="M29" s="177">
        <v>157353000000</v>
      </c>
      <c r="N29" s="131">
        <v>198481000000</v>
      </c>
    </row>
    <row r="30" spans="1:14" x14ac:dyDescent="0.25">
      <c r="A30" s="124" t="s">
        <v>68</v>
      </c>
      <c r="C30" s="109" t="s">
        <v>73</v>
      </c>
      <c r="G30" s="121">
        <v>9659000000</v>
      </c>
      <c r="H30" s="112">
        <v>10719000000</v>
      </c>
      <c r="J30" s="177">
        <v>268650000000</v>
      </c>
      <c r="M30" s="177">
        <v>268650000000</v>
      </c>
      <c r="N30" s="131">
        <v>5758095000</v>
      </c>
    </row>
    <row r="31" spans="1:14" x14ac:dyDescent="0.25">
      <c r="A31" s="124" t="s">
        <v>70</v>
      </c>
      <c r="C31" s="109" t="s">
        <v>75</v>
      </c>
      <c r="G31" s="121">
        <v>10825000000</v>
      </c>
      <c r="H31" s="112">
        <v>9968000000</v>
      </c>
      <c r="J31" s="177">
        <v>22674000000</v>
      </c>
      <c r="M31" s="177">
        <v>22674000000</v>
      </c>
      <c r="N31" s="131">
        <v>7900671000</v>
      </c>
    </row>
    <row r="32" spans="1:14" x14ac:dyDescent="0.25">
      <c r="A32" s="124" t="s">
        <v>71</v>
      </c>
      <c r="C32" s="109" t="s">
        <v>77</v>
      </c>
      <c r="G32" s="121">
        <v>4292100000</v>
      </c>
      <c r="H32" s="112">
        <v>3049500000</v>
      </c>
      <c r="J32" s="177">
        <v>375775000000</v>
      </c>
      <c r="M32" s="177">
        <v>375775000000</v>
      </c>
      <c r="N32" s="131">
        <v>9485600000</v>
      </c>
    </row>
    <row r="33" spans="1:14" x14ac:dyDescent="0.25">
      <c r="A33" s="124" t="s">
        <v>73</v>
      </c>
      <c r="C33" s="109" t="s">
        <v>79</v>
      </c>
      <c r="G33" s="121">
        <v>4614700000</v>
      </c>
      <c r="H33" s="112">
        <v>3323600000</v>
      </c>
      <c r="J33" s="177">
        <v>223320000000</v>
      </c>
      <c r="M33" s="177">
        <v>223320000000</v>
      </c>
      <c r="N33" s="131">
        <v>26171400000</v>
      </c>
    </row>
    <row r="34" spans="1:14" x14ac:dyDescent="0.25">
      <c r="A34" s="124" t="s">
        <v>75</v>
      </c>
      <c r="C34" s="109" t="s">
        <v>81</v>
      </c>
      <c r="G34" s="121">
        <v>5345500000</v>
      </c>
      <c r="H34" s="112">
        <v>3416000000</v>
      </c>
      <c r="J34" s="177">
        <v>17075000000</v>
      </c>
      <c r="M34" s="177">
        <v>17075000000</v>
      </c>
      <c r="N34" s="131">
        <v>85290800000</v>
      </c>
    </row>
    <row r="35" spans="1:14" x14ac:dyDescent="0.25">
      <c r="A35" s="124" t="s">
        <v>77</v>
      </c>
      <c r="C35" s="109" t="s">
        <v>84</v>
      </c>
      <c r="G35" s="121">
        <v>5568700000</v>
      </c>
      <c r="H35" s="112">
        <v>3714000000</v>
      </c>
      <c r="J35" s="177">
        <v>18519400000</v>
      </c>
      <c r="M35" s="177">
        <v>18519400000</v>
      </c>
      <c r="N35" s="131">
        <v>629517000000</v>
      </c>
    </row>
    <row r="36" spans="1:14" x14ac:dyDescent="0.25">
      <c r="A36" s="124" t="s">
        <v>79</v>
      </c>
      <c r="C36" s="109" t="s">
        <v>85</v>
      </c>
      <c r="G36" s="121">
        <v>4856000000</v>
      </c>
      <c r="H36" s="112">
        <v>8054000000</v>
      </c>
      <c r="J36" s="177">
        <v>11570731000</v>
      </c>
      <c r="M36" s="177">
        <v>11570731000</v>
      </c>
      <c r="N36" s="131">
        <v>173035000000</v>
      </c>
    </row>
    <row r="37" spans="1:14" x14ac:dyDescent="0.25">
      <c r="A37" s="124" t="s">
        <v>81</v>
      </c>
      <c r="C37" s="109" t="s">
        <v>87</v>
      </c>
      <c r="G37" s="121">
        <v>4583000000</v>
      </c>
      <c r="H37" s="112">
        <v>8446000000</v>
      </c>
      <c r="J37" s="177">
        <v>5569697000</v>
      </c>
      <c r="M37" s="177">
        <v>5569697000</v>
      </c>
      <c r="N37" s="131">
        <v>9768659000</v>
      </c>
    </row>
    <row r="38" spans="1:14" x14ac:dyDescent="0.25">
      <c r="A38" s="124" t="s">
        <v>84</v>
      </c>
      <c r="C38" s="109" t="s">
        <v>89</v>
      </c>
      <c r="G38" s="121">
        <v>4408000000</v>
      </c>
      <c r="H38" s="112">
        <v>10282000000</v>
      </c>
      <c r="J38" s="177">
        <v>19351430000</v>
      </c>
      <c r="M38" s="177">
        <v>19351430000</v>
      </c>
      <c r="N38" s="131">
        <v>17148900000</v>
      </c>
    </row>
    <row r="39" spans="1:14" x14ac:dyDescent="0.25">
      <c r="A39" s="124" t="s">
        <v>85</v>
      </c>
      <c r="C39" s="109" t="s">
        <v>91</v>
      </c>
      <c r="G39" s="121">
        <v>4664000000</v>
      </c>
      <c r="H39" s="112">
        <v>12483000000</v>
      </c>
      <c r="J39" s="177">
        <v>38196000000</v>
      </c>
      <c r="M39" s="177">
        <v>38196000000</v>
      </c>
      <c r="N39" s="131">
        <v>16519921000</v>
      </c>
    </row>
    <row r="40" spans="1:14" x14ac:dyDescent="0.25">
      <c r="A40" s="124" t="s">
        <v>87</v>
      </c>
      <c r="C40" s="109" t="s">
        <v>93</v>
      </c>
      <c r="G40" s="121">
        <v>6824000000</v>
      </c>
      <c r="H40" s="112">
        <v>6932200000</v>
      </c>
      <c r="J40" s="177">
        <v>7833210000</v>
      </c>
      <c r="M40" s="177">
        <v>7833210000</v>
      </c>
      <c r="N40" s="131">
        <v>204697000000</v>
      </c>
    </row>
    <row r="41" spans="1:14" x14ac:dyDescent="0.25">
      <c r="A41" s="124" t="s">
        <v>89</v>
      </c>
      <c r="C41" s="109" t="s">
        <v>94</v>
      </c>
      <c r="G41" s="121">
        <v>13240000000</v>
      </c>
      <c r="H41" s="112">
        <v>9703300000</v>
      </c>
      <c r="J41" s="177">
        <v>343582000000</v>
      </c>
      <c r="M41" s="177">
        <v>343582000000</v>
      </c>
      <c r="N41" s="131">
        <v>8762352000</v>
      </c>
    </row>
    <row r="42" spans="1:14" x14ac:dyDescent="0.25">
      <c r="A42" s="124" t="s">
        <v>91</v>
      </c>
      <c r="C42" s="109" t="s">
        <v>96</v>
      </c>
      <c r="G42" s="121">
        <v>3050195000</v>
      </c>
      <c r="H42" s="112">
        <v>10763800000</v>
      </c>
      <c r="J42" s="177">
        <v>54022000000</v>
      </c>
      <c r="M42" s="177">
        <v>54022000000</v>
      </c>
      <c r="N42" s="131">
        <v>13888457000</v>
      </c>
    </row>
    <row r="43" spans="1:14" x14ac:dyDescent="0.25">
      <c r="A43" s="124" t="s">
        <v>93</v>
      </c>
      <c r="C43" s="109" t="s">
        <v>98</v>
      </c>
      <c r="G43" s="121">
        <v>4071003000</v>
      </c>
      <c r="H43" s="112">
        <v>11448800000</v>
      </c>
      <c r="J43" s="177">
        <v>25489398000</v>
      </c>
      <c r="M43" s="177">
        <v>25489398000</v>
      </c>
      <c r="N43" s="131">
        <v>39967000000</v>
      </c>
    </row>
    <row r="44" spans="1:14" x14ac:dyDescent="0.25">
      <c r="A44" s="124" t="s">
        <v>94</v>
      </c>
      <c r="C44" s="109" t="s">
        <v>100</v>
      </c>
      <c r="G44" s="121">
        <v>5373586000</v>
      </c>
      <c r="H44" s="112">
        <v>17621000000</v>
      </c>
      <c r="J44" s="177">
        <v>24326400000</v>
      </c>
      <c r="M44" s="177">
        <v>24326400000</v>
      </c>
      <c r="N44" s="131">
        <v>59455200000</v>
      </c>
    </row>
    <row r="45" spans="1:14" x14ac:dyDescent="0.25">
      <c r="A45" s="124" t="s">
        <v>96</v>
      </c>
      <c r="C45" s="109" t="s">
        <v>101</v>
      </c>
      <c r="G45" s="121">
        <v>6667216000</v>
      </c>
      <c r="H45" s="112">
        <v>16385000000</v>
      </c>
      <c r="J45" s="177">
        <v>18102159000</v>
      </c>
      <c r="M45" s="177">
        <v>18102159000</v>
      </c>
      <c r="N45" s="131">
        <v>594910000000</v>
      </c>
    </row>
    <row r="46" spans="1:14" x14ac:dyDescent="0.25">
      <c r="A46" s="124" t="s">
        <v>98</v>
      </c>
      <c r="C46" s="109" t="s">
        <v>102</v>
      </c>
      <c r="G46" s="121">
        <v>48607000000</v>
      </c>
      <c r="H46" s="112">
        <v>15879000000</v>
      </c>
      <c r="J46" s="177">
        <v>100188000000</v>
      </c>
      <c r="M46" s="177">
        <v>100188000000</v>
      </c>
      <c r="N46" s="131">
        <v>12309597000</v>
      </c>
    </row>
    <row r="47" spans="1:14" x14ac:dyDescent="0.25">
      <c r="A47" s="124" t="s">
        <v>100</v>
      </c>
      <c r="C47" s="109" t="s">
        <v>103</v>
      </c>
      <c r="G47" s="121">
        <v>47142000000</v>
      </c>
      <c r="H47" s="112">
        <v>16560000000</v>
      </c>
      <c r="J47" s="177">
        <v>5469923000</v>
      </c>
      <c r="M47" s="177">
        <v>5469923000</v>
      </c>
      <c r="N47" s="131">
        <v>4351768000</v>
      </c>
    </row>
    <row r="48" spans="1:14" x14ac:dyDescent="0.25">
      <c r="A48" s="124" t="s">
        <v>101</v>
      </c>
      <c r="C48" s="109" t="s">
        <v>105</v>
      </c>
      <c r="G48" s="121">
        <v>49161000000</v>
      </c>
      <c r="H48" s="112">
        <v>7249000000</v>
      </c>
      <c r="J48" s="177">
        <v>6705151000</v>
      </c>
      <c r="M48" s="177">
        <v>6705151000</v>
      </c>
      <c r="N48" s="131">
        <v>7779535000</v>
      </c>
    </row>
    <row r="49" spans="1:14" x14ac:dyDescent="0.25">
      <c r="A49" s="124" t="s">
        <v>102</v>
      </c>
      <c r="C49" s="109" t="s">
        <v>106</v>
      </c>
      <c r="G49" s="121">
        <v>49247000000</v>
      </c>
      <c r="H49" s="112">
        <v>7143000000</v>
      </c>
      <c r="J49" s="177">
        <v>52974000000</v>
      </c>
      <c r="M49" s="177">
        <v>52974000000</v>
      </c>
      <c r="N49" s="131">
        <v>11476129000</v>
      </c>
    </row>
    <row r="50" spans="1:14" x14ac:dyDescent="0.25">
      <c r="A50" s="124" t="s">
        <v>103</v>
      </c>
      <c r="C50" s="109" t="s">
        <v>107</v>
      </c>
      <c r="G50" s="121">
        <v>4069746000</v>
      </c>
      <c r="H50" s="112">
        <v>7380000000</v>
      </c>
      <c r="J50" s="177">
        <v>10630900000</v>
      </c>
      <c r="M50" s="177">
        <v>10630900000</v>
      </c>
      <c r="N50" s="131">
        <v>19766200000</v>
      </c>
    </row>
    <row r="51" spans="1:14" x14ac:dyDescent="0.25">
      <c r="A51" s="124" t="s">
        <v>105</v>
      </c>
      <c r="C51" s="109" t="s">
        <v>108</v>
      </c>
      <c r="G51" s="121">
        <v>4250447000</v>
      </c>
      <c r="H51" s="112">
        <v>7477000000</v>
      </c>
      <c r="J51" s="177">
        <v>18645000000</v>
      </c>
      <c r="M51" s="177">
        <v>18645000000</v>
      </c>
      <c r="N51" s="132">
        <v>18999000000</v>
      </c>
    </row>
    <row r="52" spans="1:14" x14ac:dyDescent="0.25">
      <c r="A52" s="124" t="s">
        <v>106</v>
      </c>
      <c r="C52" s="109" t="s">
        <v>110</v>
      </c>
      <c r="G52" s="121">
        <v>7346472000</v>
      </c>
      <c r="H52" s="112">
        <v>101093000000</v>
      </c>
      <c r="J52" s="177">
        <v>10619000000</v>
      </c>
      <c r="M52" s="177">
        <v>10619000000</v>
      </c>
    </row>
    <row r="53" spans="1:14" x14ac:dyDescent="0.25">
      <c r="A53" s="124" t="s">
        <v>107</v>
      </c>
      <c r="C53" s="109" t="s">
        <v>111</v>
      </c>
      <c r="G53" s="121">
        <v>8843200000</v>
      </c>
      <c r="H53" s="112">
        <v>91084000000</v>
      </c>
      <c r="J53" s="177">
        <v>47834000000</v>
      </c>
      <c r="M53" s="177">
        <v>47834000000</v>
      </c>
    </row>
    <row r="54" spans="1:14" x14ac:dyDescent="0.25">
      <c r="A54" s="124" t="s">
        <v>108</v>
      </c>
      <c r="C54" s="109" t="s">
        <v>112</v>
      </c>
      <c r="G54" s="121">
        <v>10262700000</v>
      </c>
      <c r="H54" s="112">
        <v>102531000000</v>
      </c>
      <c r="J54" s="177">
        <v>9084280000</v>
      </c>
      <c r="M54" s="177">
        <v>9084280000</v>
      </c>
    </row>
    <row r="55" spans="1:14" x14ac:dyDescent="0.25">
      <c r="A55" s="124" t="s">
        <v>110</v>
      </c>
      <c r="C55" s="109" t="s">
        <v>114</v>
      </c>
      <c r="G55" s="121">
        <v>12416000000</v>
      </c>
      <c r="H55" s="112">
        <v>121546000000</v>
      </c>
      <c r="J55" s="177">
        <v>51075000000</v>
      </c>
      <c r="M55" s="177">
        <v>51075000000</v>
      </c>
    </row>
    <row r="56" spans="1:14" x14ac:dyDescent="0.25">
      <c r="A56" s="124" t="s">
        <v>111</v>
      </c>
      <c r="C56" s="109" t="s">
        <v>115</v>
      </c>
      <c r="G56" s="121">
        <v>2918434000</v>
      </c>
      <c r="H56" s="112">
        <v>6493900000</v>
      </c>
      <c r="J56" s="177">
        <v>53442000000</v>
      </c>
      <c r="M56" s="177">
        <v>53442000000</v>
      </c>
    </row>
    <row r="57" spans="1:14" x14ac:dyDescent="0.25">
      <c r="A57" s="124" t="s">
        <v>112</v>
      </c>
      <c r="C57" s="109" t="s">
        <v>117</v>
      </c>
      <c r="G57" s="121">
        <v>3142856000</v>
      </c>
      <c r="H57" s="112">
        <v>7670400000</v>
      </c>
      <c r="J57" s="177">
        <v>3908162000</v>
      </c>
      <c r="M57" s="177">
        <v>3908162000</v>
      </c>
    </row>
    <row r="58" spans="1:14" x14ac:dyDescent="0.25">
      <c r="A58" s="124" t="s">
        <v>114</v>
      </c>
      <c r="C58" s="109" t="s">
        <v>118</v>
      </c>
      <c r="G58" s="121">
        <v>3275594000</v>
      </c>
      <c r="H58" s="112">
        <v>9256000000</v>
      </c>
      <c r="J58" s="177">
        <v>58047000000</v>
      </c>
      <c r="M58" s="177">
        <v>58047000000</v>
      </c>
    </row>
    <row r="59" spans="1:14" x14ac:dyDescent="0.25">
      <c r="A59" s="124" t="s">
        <v>115</v>
      </c>
      <c r="C59" s="109" t="s">
        <v>119</v>
      </c>
      <c r="G59" s="121">
        <v>3418265000</v>
      </c>
      <c r="H59" s="112">
        <v>11229200000</v>
      </c>
      <c r="J59" s="177">
        <v>22297700000</v>
      </c>
      <c r="M59" s="177">
        <v>22297700000</v>
      </c>
    </row>
    <row r="60" spans="1:14" x14ac:dyDescent="0.25">
      <c r="A60" s="124" t="s">
        <v>117</v>
      </c>
      <c r="C60" s="109" t="s">
        <v>121</v>
      </c>
      <c r="G60" s="121">
        <v>3797000000</v>
      </c>
      <c r="H60" s="112">
        <v>2910748000</v>
      </c>
      <c r="J60" s="177">
        <v>9142408000</v>
      </c>
      <c r="M60" s="177">
        <v>9142408000</v>
      </c>
    </row>
    <row r="61" spans="1:14" x14ac:dyDescent="0.25">
      <c r="A61" s="124" t="s">
        <v>118</v>
      </c>
      <c r="C61" s="109" t="s">
        <v>122</v>
      </c>
      <c r="G61" s="121">
        <v>3575000000</v>
      </c>
      <c r="H61" s="112">
        <v>3402703000</v>
      </c>
      <c r="J61" s="177">
        <v>78012000000</v>
      </c>
      <c r="M61" s="177">
        <v>78012000000</v>
      </c>
    </row>
    <row r="62" spans="1:14" x14ac:dyDescent="0.25">
      <c r="A62" s="124" t="s">
        <v>119</v>
      </c>
      <c r="C62" s="109" t="s">
        <v>124</v>
      </c>
      <c r="G62" s="121">
        <v>4515000000</v>
      </c>
      <c r="H62" s="112">
        <v>4425267000</v>
      </c>
      <c r="J62" s="178">
        <v>19253380000</v>
      </c>
      <c r="M62" s="178">
        <v>19253380000</v>
      </c>
    </row>
    <row r="63" spans="1:14" x14ac:dyDescent="0.25">
      <c r="A63" s="124" t="s">
        <v>121</v>
      </c>
      <c r="C63" s="109" t="s">
        <v>125</v>
      </c>
      <c r="G63" s="121">
        <v>4396000000</v>
      </c>
      <c r="H63" s="112">
        <v>4796473000</v>
      </c>
      <c r="J63" s="130"/>
    </row>
    <row r="64" spans="1:14" x14ac:dyDescent="0.25">
      <c r="A64" s="124" t="s">
        <v>122</v>
      </c>
      <c r="C64" s="109" t="s">
        <v>127</v>
      </c>
      <c r="G64" s="121">
        <v>8257000000</v>
      </c>
      <c r="H64" s="112">
        <v>29119000000</v>
      </c>
    </row>
    <row r="65" spans="1:10" x14ac:dyDescent="0.25">
      <c r="A65" s="124" t="s">
        <v>124</v>
      </c>
      <c r="C65" s="109" t="s">
        <v>128</v>
      </c>
      <c r="G65" s="121">
        <v>8790000000</v>
      </c>
      <c r="H65" s="112">
        <v>32380000000</v>
      </c>
    </row>
    <row r="66" spans="1:10" x14ac:dyDescent="0.25">
      <c r="A66" s="124" t="s">
        <v>125</v>
      </c>
      <c r="C66" s="109" t="s">
        <v>130</v>
      </c>
      <c r="G66" s="121">
        <v>8592000000</v>
      </c>
      <c r="H66" s="112">
        <v>34914000000</v>
      </c>
    </row>
    <row r="67" spans="1:10" x14ac:dyDescent="0.25">
      <c r="A67" s="124" t="s">
        <v>127</v>
      </c>
      <c r="C67" s="109" t="s">
        <v>131</v>
      </c>
      <c r="G67" s="121">
        <v>8979000000</v>
      </c>
      <c r="H67" s="112">
        <v>37876000000</v>
      </c>
      <c r="J67" s="130"/>
    </row>
    <row r="68" spans="1:10" x14ac:dyDescent="0.25">
      <c r="A68" s="124" t="s">
        <v>128</v>
      </c>
      <c r="C68" s="109" t="s">
        <v>133</v>
      </c>
      <c r="G68" s="121">
        <v>7872000000</v>
      </c>
      <c r="H68" s="112">
        <v>8110000000</v>
      </c>
      <c r="J68" s="130"/>
    </row>
    <row r="69" spans="1:10" x14ac:dyDescent="0.25">
      <c r="A69" s="124" t="s">
        <v>130</v>
      </c>
      <c r="C69" s="109" t="s">
        <v>134</v>
      </c>
      <c r="G69" s="121">
        <v>12466000000</v>
      </c>
      <c r="H69" s="112">
        <v>10863000000</v>
      </c>
      <c r="J69" s="130"/>
    </row>
    <row r="70" spans="1:10" x14ac:dyDescent="0.25">
      <c r="A70" s="124" t="s">
        <v>131</v>
      </c>
      <c r="C70" s="109" t="s">
        <v>136</v>
      </c>
      <c r="G70" s="121">
        <v>17928000000</v>
      </c>
      <c r="H70" s="112">
        <v>16560000000</v>
      </c>
      <c r="J70" s="130"/>
    </row>
    <row r="71" spans="1:10" x14ac:dyDescent="0.25">
      <c r="A71" s="124" t="s">
        <v>133</v>
      </c>
      <c r="C71" s="109" t="s">
        <v>138</v>
      </c>
      <c r="G71" s="121">
        <v>27638000000</v>
      </c>
      <c r="H71" s="112">
        <v>22760000000</v>
      </c>
      <c r="J71" s="130"/>
    </row>
    <row r="72" spans="1:10" x14ac:dyDescent="0.25">
      <c r="A72" s="124" t="s">
        <v>134</v>
      </c>
      <c r="C72" s="109" t="s">
        <v>140</v>
      </c>
      <c r="G72" s="121">
        <v>1481314000</v>
      </c>
      <c r="H72" s="112">
        <v>1587725000</v>
      </c>
      <c r="J72" s="130"/>
    </row>
    <row r="73" spans="1:10" x14ac:dyDescent="0.25">
      <c r="A73" s="124" t="s">
        <v>136</v>
      </c>
      <c r="C73" s="109" t="s">
        <v>142</v>
      </c>
      <c r="G73" s="121">
        <v>1732046000</v>
      </c>
      <c r="H73" s="112">
        <v>1717776000</v>
      </c>
      <c r="J73" s="130"/>
    </row>
    <row r="74" spans="1:10" x14ac:dyDescent="0.25">
      <c r="A74" s="124" t="s">
        <v>138</v>
      </c>
      <c r="C74" s="109" t="s">
        <v>144</v>
      </c>
      <c r="G74" s="121">
        <v>1919823000</v>
      </c>
      <c r="H74" s="112">
        <v>1797060000</v>
      </c>
      <c r="J74" s="130"/>
    </row>
    <row r="75" spans="1:10" x14ac:dyDescent="0.25">
      <c r="A75" s="124" t="s">
        <v>140</v>
      </c>
      <c r="C75" s="109" t="s">
        <v>146</v>
      </c>
      <c r="G75" s="121">
        <v>1995034000</v>
      </c>
      <c r="H75" s="112">
        <v>1966814000</v>
      </c>
      <c r="J75" s="130"/>
    </row>
    <row r="76" spans="1:10" x14ac:dyDescent="0.25">
      <c r="A76" s="124" t="s">
        <v>142</v>
      </c>
      <c r="C76" s="109" t="s">
        <v>148</v>
      </c>
      <c r="G76" s="121">
        <v>5795800000</v>
      </c>
      <c r="H76" s="112">
        <v>7383000000</v>
      </c>
      <c r="J76" s="130"/>
    </row>
    <row r="77" spans="1:10" x14ac:dyDescent="0.25">
      <c r="A77" s="124" t="s">
        <v>144</v>
      </c>
      <c r="C77" s="109" t="s">
        <v>149</v>
      </c>
      <c r="G77" s="121">
        <v>6063400000</v>
      </c>
      <c r="H77" s="112">
        <v>7146000000</v>
      </c>
      <c r="J77" s="130"/>
    </row>
    <row r="78" spans="1:10" x14ac:dyDescent="0.25">
      <c r="A78" s="124" t="s">
        <v>146</v>
      </c>
      <c r="C78" s="109" t="s">
        <v>150</v>
      </c>
      <c r="G78" s="121">
        <v>6413800000</v>
      </c>
      <c r="H78" s="112">
        <v>7435000000</v>
      </c>
      <c r="J78" s="130"/>
    </row>
    <row r="79" spans="1:10" x14ac:dyDescent="0.25">
      <c r="A79" s="124" t="s">
        <v>148</v>
      </c>
      <c r="C79" s="109" t="s">
        <v>151</v>
      </c>
      <c r="G79" s="121">
        <v>6595200000</v>
      </c>
      <c r="H79" s="112">
        <v>7493000000</v>
      </c>
      <c r="J79" s="130"/>
    </row>
    <row r="80" spans="1:10" x14ac:dyDescent="0.25">
      <c r="A80" s="124" t="s">
        <v>149</v>
      </c>
      <c r="C80" s="109" t="s">
        <v>152</v>
      </c>
      <c r="G80" s="121">
        <v>4436000000</v>
      </c>
      <c r="H80" s="112">
        <v>8186280000</v>
      </c>
      <c r="J80" s="130"/>
    </row>
    <row r="81" spans="1:10" x14ac:dyDescent="0.25">
      <c r="A81" s="124" t="s">
        <v>150</v>
      </c>
      <c r="C81" s="109" t="s">
        <v>153</v>
      </c>
      <c r="G81" s="121">
        <v>4814000000</v>
      </c>
      <c r="H81" s="112">
        <v>11764050000</v>
      </c>
      <c r="J81" s="130"/>
    </row>
    <row r="82" spans="1:10" x14ac:dyDescent="0.25">
      <c r="A82" s="124" t="s">
        <v>151</v>
      </c>
      <c r="C82" s="109" t="s">
        <v>155</v>
      </c>
      <c r="G82" s="121">
        <v>5066000000</v>
      </c>
      <c r="H82" s="112">
        <v>12795106000</v>
      </c>
      <c r="J82" s="130"/>
    </row>
    <row r="83" spans="1:10" x14ac:dyDescent="0.25">
      <c r="A83" s="124" t="s">
        <v>152</v>
      </c>
      <c r="C83" s="109" t="s">
        <v>157</v>
      </c>
      <c r="G83" s="121">
        <v>5254000000</v>
      </c>
      <c r="H83" s="112">
        <v>13781837000</v>
      </c>
      <c r="J83" s="130"/>
    </row>
    <row r="84" spans="1:10" x14ac:dyDescent="0.25">
      <c r="A84" s="124" t="s">
        <v>153</v>
      </c>
      <c r="C84" s="109" t="s">
        <v>158</v>
      </c>
      <c r="G84" s="121">
        <v>1405358000</v>
      </c>
      <c r="H84" s="112">
        <v>1899600000</v>
      </c>
      <c r="J84" s="130"/>
    </row>
    <row r="85" spans="1:10" x14ac:dyDescent="0.25">
      <c r="A85" s="124" t="s">
        <v>155</v>
      </c>
      <c r="C85" s="109" t="s">
        <v>159</v>
      </c>
      <c r="G85" s="121">
        <v>1496372000</v>
      </c>
      <c r="H85" s="112">
        <v>2045500000</v>
      </c>
      <c r="J85" s="130"/>
    </row>
    <row r="86" spans="1:10" x14ac:dyDescent="0.25">
      <c r="A86" s="124" t="s">
        <v>157</v>
      </c>
      <c r="C86" s="109" t="s">
        <v>160</v>
      </c>
      <c r="G86" s="121">
        <v>1530654000</v>
      </c>
      <c r="H86" s="112">
        <v>2322900000</v>
      </c>
      <c r="J86" s="130"/>
    </row>
    <row r="87" spans="1:10" x14ac:dyDescent="0.25">
      <c r="A87" s="124" t="s">
        <v>158</v>
      </c>
      <c r="C87" s="109" t="s">
        <v>161</v>
      </c>
      <c r="G87" s="121">
        <v>1557067000</v>
      </c>
      <c r="H87" s="112">
        <v>2493700000</v>
      </c>
      <c r="J87" s="130"/>
    </row>
    <row r="88" spans="1:10" x14ac:dyDescent="0.25">
      <c r="A88" s="124" t="s">
        <v>159</v>
      </c>
      <c r="C88" s="109" t="s">
        <v>162</v>
      </c>
      <c r="G88" s="121">
        <v>3368545000</v>
      </c>
      <c r="H88" s="112">
        <v>9702000000</v>
      </c>
      <c r="J88" s="130"/>
    </row>
    <row r="89" spans="1:10" x14ac:dyDescent="0.25">
      <c r="A89" s="124" t="s">
        <v>160</v>
      </c>
      <c r="C89" s="109" t="s">
        <v>164</v>
      </c>
      <c r="G89" s="121">
        <v>3309616000</v>
      </c>
      <c r="H89" s="112">
        <v>11202000000</v>
      </c>
      <c r="J89" s="130"/>
    </row>
    <row r="90" spans="1:10" x14ac:dyDescent="0.25">
      <c r="A90" s="124" t="s">
        <v>161</v>
      </c>
      <c r="C90" s="109" t="s">
        <v>166</v>
      </c>
      <c r="G90" s="121">
        <v>3391187000</v>
      </c>
      <c r="H90" s="112">
        <v>24890000000</v>
      </c>
      <c r="J90" s="130"/>
    </row>
    <row r="91" spans="1:10" x14ac:dyDescent="0.25">
      <c r="A91" s="124" t="s">
        <v>162</v>
      </c>
      <c r="C91" s="109" t="s">
        <v>168</v>
      </c>
      <c r="G91" s="121">
        <v>3578995000</v>
      </c>
      <c r="H91" s="112">
        <v>32639000000</v>
      </c>
      <c r="J91" s="130"/>
    </row>
    <row r="92" spans="1:10" x14ac:dyDescent="0.25">
      <c r="A92" s="124" t="s">
        <v>164</v>
      </c>
      <c r="C92" s="109" t="s">
        <v>170</v>
      </c>
      <c r="G92" s="121">
        <v>7819000000</v>
      </c>
      <c r="H92" s="112">
        <v>33013000000</v>
      </c>
      <c r="J92" s="130"/>
    </row>
    <row r="93" spans="1:10" x14ac:dyDescent="0.25">
      <c r="A93" s="124" t="s">
        <v>166</v>
      </c>
      <c r="C93" s="109" t="s">
        <v>171</v>
      </c>
      <c r="G93" s="121">
        <v>9715000000</v>
      </c>
      <c r="H93" s="112">
        <v>34182000000</v>
      </c>
      <c r="J93" s="130"/>
    </row>
    <row r="94" spans="1:10" x14ac:dyDescent="0.25">
      <c r="A94" s="124" t="s">
        <v>168</v>
      </c>
      <c r="C94" s="109" t="s">
        <v>172</v>
      </c>
      <c r="G94" s="121">
        <v>9111000000</v>
      </c>
      <c r="H94" s="112">
        <v>36918000000</v>
      </c>
      <c r="J94" s="130"/>
    </row>
    <row r="95" spans="1:10" x14ac:dyDescent="0.25">
      <c r="A95" s="124" t="s">
        <v>170</v>
      </c>
      <c r="C95" s="109" t="s">
        <v>174</v>
      </c>
      <c r="G95" s="121">
        <v>9390000000</v>
      </c>
      <c r="H95" s="112">
        <v>39678000000</v>
      </c>
      <c r="J95" s="130"/>
    </row>
    <row r="96" spans="1:10" x14ac:dyDescent="0.25">
      <c r="A96" s="124" t="s">
        <v>171</v>
      </c>
      <c r="C96" s="109" t="s">
        <v>176</v>
      </c>
      <c r="G96" s="121">
        <v>2375923000</v>
      </c>
      <c r="H96" s="112">
        <v>2492300000</v>
      </c>
      <c r="J96" s="130"/>
    </row>
    <row r="97" spans="1:10" x14ac:dyDescent="0.25">
      <c r="A97" s="124" t="s">
        <v>172</v>
      </c>
      <c r="C97" s="109" t="s">
        <v>178</v>
      </c>
      <c r="G97" s="121">
        <v>2554236000</v>
      </c>
      <c r="H97" s="112">
        <v>2530700000</v>
      </c>
      <c r="J97" s="130"/>
    </row>
    <row r="98" spans="1:10" x14ac:dyDescent="0.25">
      <c r="A98" s="124" t="s">
        <v>174</v>
      </c>
      <c r="C98" s="109" t="s">
        <v>180</v>
      </c>
      <c r="G98" s="121">
        <v>2773718000</v>
      </c>
      <c r="H98" s="112">
        <v>2705000000</v>
      </c>
      <c r="J98" s="130"/>
    </row>
    <row r="99" spans="1:10" x14ac:dyDescent="0.25">
      <c r="A99" s="124" t="s">
        <v>176</v>
      </c>
      <c r="C99" s="109" t="s">
        <v>183</v>
      </c>
      <c r="G99" s="121">
        <v>2898150000</v>
      </c>
      <c r="H99" s="112">
        <v>2832700000</v>
      </c>
      <c r="J99" s="130"/>
    </row>
    <row r="100" spans="1:10" x14ac:dyDescent="0.25">
      <c r="A100" s="124" t="s">
        <v>178</v>
      </c>
      <c r="C100" s="109" t="s">
        <v>184</v>
      </c>
      <c r="G100" s="121">
        <v>55123000000</v>
      </c>
      <c r="H100" s="112">
        <v>8939967000</v>
      </c>
      <c r="J100" s="130"/>
    </row>
    <row r="101" spans="1:10" x14ac:dyDescent="0.25">
      <c r="A101" s="124" t="s">
        <v>180</v>
      </c>
      <c r="C101" s="109" t="s">
        <v>185</v>
      </c>
      <c r="G101" s="121">
        <v>52107000000</v>
      </c>
      <c r="H101" s="112">
        <v>9560647000</v>
      </c>
      <c r="J101" s="130"/>
    </row>
    <row r="102" spans="1:10" x14ac:dyDescent="0.25">
      <c r="A102" s="124" t="s">
        <v>183</v>
      </c>
      <c r="C102" s="109" t="s">
        <v>187</v>
      </c>
      <c r="G102" s="121">
        <v>50123000000</v>
      </c>
      <c r="H102" s="112">
        <v>10371390000</v>
      </c>
      <c r="J102" s="130"/>
    </row>
    <row r="103" spans="1:10" x14ac:dyDescent="0.25">
      <c r="A103" s="124" t="s">
        <v>184</v>
      </c>
      <c r="C103" s="109" t="s">
        <v>188</v>
      </c>
      <c r="G103" s="121">
        <v>112298000000</v>
      </c>
      <c r="H103" s="112">
        <v>10629719000</v>
      </c>
      <c r="J103" s="130"/>
    </row>
    <row r="104" spans="1:10" x14ac:dyDescent="0.25">
      <c r="A104" s="124" t="s">
        <v>185</v>
      </c>
      <c r="C104" s="109" t="s">
        <v>189</v>
      </c>
      <c r="G104" s="121">
        <v>56651000000</v>
      </c>
      <c r="H104" s="112">
        <v>41313000000</v>
      </c>
      <c r="J104" s="130"/>
    </row>
    <row r="105" spans="1:10" x14ac:dyDescent="0.25">
      <c r="A105" s="124" t="s">
        <v>187</v>
      </c>
      <c r="C105" s="109" t="s">
        <v>190</v>
      </c>
      <c r="G105" s="121">
        <v>51463000000</v>
      </c>
      <c r="H105" s="112">
        <v>48500000000</v>
      </c>
      <c r="J105" s="130"/>
    </row>
    <row r="106" spans="1:10" x14ac:dyDescent="0.25">
      <c r="A106" s="124" t="s">
        <v>188</v>
      </c>
      <c r="C106" s="109" t="s">
        <v>191</v>
      </c>
      <c r="G106" s="121">
        <v>48238000000</v>
      </c>
      <c r="H106" s="112">
        <v>54289000000</v>
      </c>
      <c r="J106" s="130"/>
    </row>
    <row r="107" spans="1:10" x14ac:dyDescent="0.25">
      <c r="A107" s="124" t="s">
        <v>189</v>
      </c>
      <c r="C107" s="109" t="s">
        <v>193</v>
      </c>
      <c r="G107" s="121">
        <v>5112000000</v>
      </c>
      <c r="H107" s="112">
        <v>54379000000</v>
      </c>
      <c r="J107" s="130"/>
    </row>
    <row r="108" spans="1:10" x14ac:dyDescent="0.25">
      <c r="A108" s="124" t="s">
        <v>190</v>
      </c>
      <c r="C108" s="109" t="s">
        <v>194</v>
      </c>
      <c r="G108" s="121">
        <v>5012000000</v>
      </c>
      <c r="H108" s="112">
        <v>1293338000</v>
      </c>
      <c r="J108" s="130"/>
    </row>
    <row r="109" spans="1:10" x14ac:dyDescent="0.25">
      <c r="A109" s="124" t="s">
        <v>191</v>
      </c>
      <c r="C109" s="109" t="s">
        <v>195</v>
      </c>
      <c r="G109" s="121">
        <v>5083000000</v>
      </c>
      <c r="H109" s="112">
        <v>1377058000</v>
      </c>
      <c r="J109" s="130"/>
    </row>
    <row r="110" spans="1:10" x14ac:dyDescent="0.25">
      <c r="A110" s="124" t="s">
        <v>193</v>
      </c>
      <c r="C110" s="109" t="s">
        <v>197</v>
      </c>
      <c r="G110" s="121">
        <v>7467000000</v>
      </c>
      <c r="H110" s="112">
        <v>1485807000</v>
      </c>
      <c r="J110" s="130"/>
    </row>
    <row r="111" spans="1:10" x14ac:dyDescent="0.25">
      <c r="A111" s="124" t="s">
        <v>194</v>
      </c>
      <c r="C111" s="109" t="s">
        <v>199</v>
      </c>
      <c r="G111" s="121">
        <v>102874000000</v>
      </c>
      <c r="H111" s="112">
        <v>1601892000</v>
      </c>
      <c r="J111" s="130"/>
    </row>
    <row r="112" spans="1:10" x14ac:dyDescent="0.25">
      <c r="A112" s="124" t="s">
        <v>195</v>
      </c>
      <c r="C112" s="109" t="s">
        <v>201</v>
      </c>
      <c r="G112" s="121">
        <v>98367000000</v>
      </c>
      <c r="H112" s="112">
        <v>1421178000</v>
      </c>
      <c r="J112" s="130"/>
    </row>
    <row r="113" spans="1:10" x14ac:dyDescent="0.25">
      <c r="A113" s="124" t="s">
        <v>197</v>
      </c>
      <c r="C113" s="109" t="s">
        <v>202</v>
      </c>
      <c r="G113" s="121">
        <v>92793000000</v>
      </c>
      <c r="H113" s="112">
        <v>1861358000</v>
      </c>
      <c r="J113" s="130"/>
    </row>
    <row r="114" spans="1:10" x14ac:dyDescent="0.25">
      <c r="A114" s="124" t="s">
        <v>199</v>
      </c>
      <c r="C114" s="109" t="s">
        <v>204</v>
      </c>
      <c r="G114" s="121">
        <v>81741000000</v>
      </c>
      <c r="H114" s="112">
        <v>2219762000</v>
      </c>
      <c r="J114" s="130"/>
    </row>
    <row r="115" spans="1:10" x14ac:dyDescent="0.25">
      <c r="A115" s="124" t="s">
        <v>201</v>
      </c>
      <c r="C115" s="109" t="s">
        <v>205</v>
      </c>
      <c r="G115" s="121">
        <v>52708000000</v>
      </c>
      <c r="H115" s="112">
        <v>2398373000</v>
      </c>
      <c r="J115" s="130"/>
    </row>
    <row r="116" spans="1:10" x14ac:dyDescent="0.25">
      <c r="A116" s="124" t="s">
        <v>202</v>
      </c>
      <c r="C116" s="109" t="s">
        <v>206</v>
      </c>
      <c r="G116" s="121">
        <v>55870000000</v>
      </c>
      <c r="H116" s="112">
        <v>2265100000</v>
      </c>
      <c r="J116" s="130"/>
    </row>
    <row r="117" spans="1:10" x14ac:dyDescent="0.25">
      <c r="A117" s="124" t="s">
        <v>204</v>
      </c>
      <c r="C117" s="109" t="s">
        <v>207</v>
      </c>
      <c r="G117" s="121">
        <v>55355000000</v>
      </c>
      <c r="H117" s="112">
        <v>2131700000</v>
      </c>
      <c r="J117" s="130"/>
    </row>
    <row r="118" spans="1:10" x14ac:dyDescent="0.25">
      <c r="A118" s="124" t="s">
        <v>205</v>
      </c>
      <c r="C118" s="109" t="s">
        <v>208</v>
      </c>
      <c r="G118" s="121">
        <v>59387000000</v>
      </c>
      <c r="H118" s="112">
        <v>2384400000</v>
      </c>
      <c r="J118" s="130"/>
    </row>
    <row r="119" spans="1:10" x14ac:dyDescent="0.25">
      <c r="A119" s="124" t="s">
        <v>206</v>
      </c>
      <c r="C119" s="109" t="s">
        <v>209</v>
      </c>
      <c r="G119" s="121">
        <v>3946000000</v>
      </c>
      <c r="H119" s="112">
        <v>2704400000</v>
      </c>
      <c r="J119" s="130"/>
    </row>
    <row r="120" spans="1:10" x14ac:dyDescent="0.25">
      <c r="A120" s="124" t="s">
        <v>207</v>
      </c>
      <c r="C120" s="109" t="s">
        <v>211</v>
      </c>
      <c r="G120" s="121">
        <v>4243000000</v>
      </c>
      <c r="H120" s="112">
        <v>5671400000</v>
      </c>
      <c r="J120" s="130"/>
    </row>
    <row r="121" spans="1:10" x14ac:dyDescent="0.25">
      <c r="A121" s="124" t="s">
        <v>208</v>
      </c>
      <c r="C121" s="109" t="s">
        <v>212</v>
      </c>
      <c r="G121" s="121">
        <v>4192000000</v>
      </c>
      <c r="H121" s="112">
        <v>5808300000</v>
      </c>
      <c r="J121" s="130"/>
    </row>
    <row r="122" spans="1:10" x14ac:dyDescent="0.25">
      <c r="A122" s="124" t="s">
        <v>209</v>
      </c>
      <c r="C122" s="109" t="s">
        <v>214</v>
      </c>
      <c r="G122" s="121">
        <v>4694000000</v>
      </c>
      <c r="H122" s="112">
        <v>6011600000</v>
      </c>
      <c r="J122" s="130"/>
    </row>
    <row r="123" spans="1:10" x14ac:dyDescent="0.25">
      <c r="A123" s="124" t="s">
        <v>211</v>
      </c>
      <c r="C123" s="109" t="s">
        <v>215</v>
      </c>
      <c r="G123" s="121">
        <v>4365400000</v>
      </c>
      <c r="H123" s="112">
        <v>8680100000</v>
      </c>
      <c r="J123" s="130"/>
    </row>
    <row r="124" spans="1:10" x14ac:dyDescent="0.25">
      <c r="A124" s="124" t="s">
        <v>212</v>
      </c>
      <c r="C124" s="109" t="s">
        <v>216</v>
      </c>
      <c r="G124" s="121">
        <v>4669100000</v>
      </c>
      <c r="H124" s="112">
        <v>22603400000</v>
      </c>
      <c r="J124" s="130"/>
    </row>
    <row r="125" spans="1:10" x14ac:dyDescent="0.25">
      <c r="A125" s="124" t="s">
        <v>214</v>
      </c>
      <c r="C125" s="109" t="s">
        <v>217</v>
      </c>
      <c r="G125" s="121">
        <v>4627100000</v>
      </c>
      <c r="H125" s="112">
        <v>23113100000</v>
      </c>
      <c r="J125" s="130"/>
    </row>
    <row r="126" spans="1:10" x14ac:dyDescent="0.25">
      <c r="A126" s="124" t="s">
        <v>215</v>
      </c>
      <c r="C126" s="109" t="s">
        <v>218</v>
      </c>
      <c r="G126" s="121">
        <v>4857800000</v>
      </c>
      <c r="H126" s="112">
        <v>19615600000</v>
      </c>
      <c r="J126" s="130"/>
    </row>
    <row r="127" spans="1:10" x14ac:dyDescent="0.25">
      <c r="A127" s="124" t="s">
        <v>216</v>
      </c>
      <c r="C127" s="109" t="s">
        <v>219</v>
      </c>
      <c r="G127" s="121">
        <v>2842781000</v>
      </c>
      <c r="H127" s="112">
        <v>19958700000</v>
      </c>
      <c r="J127" s="130"/>
    </row>
    <row r="128" spans="1:10" x14ac:dyDescent="0.25">
      <c r="A128" s="124" t="s">
        <v>217</v>
      </c>
      <c r="C128" s="109" t="s">
        <v>220</v>
      </c>
      <c r="G128" s="121">
        <v>2929408000</v>
      </c>
      <c r="H128" s="112">
        <v>122196000000</v>
      </c>
      <c r="J128" s="130"/>
    </row>
    <row r="129" spans="1:10" x14ac:dyDescent="0.25">
      <c r="A129" s="124" t="s">
        <v>218</v>
      </c>
      <c r="C129" s="109" t="s">
        <v>221</v>
      </c>
      <c r="G129" s="121">
        <v>2814049000</v>
      </c>
      <c r="H129" s="112">
        <v>137392000000</v>
      </c>
      <c r="J129" s="130"/>
    </row>
    <row r="130" spans="1:10" x14ac:dyDescent="0.25">
      <c r="A130" s="124" t="s">
        <v>219</v>
      </c>
      <c r="C130" s="109" t="s">
        <v>222</v>
      </c>
      <c r="G130" s="121">
        <v>2984493000</v>
      </c>
      <c r="H130" s="112">
        <v>179045000000</v>
      </c>
      <c r="J130" s="130"/>
    </row>
    <row r="131" spans="1:10" x14ac:dyDescent="0.25">
      <c r="A131" s="124" t="s">
        <v>220</v>
      </c>
      <c r="C131" s="109" t="s">
        <v>223</v>
      </c>
      <c r="G131" s="121">
        <v>1282236000</v>
      </c>
      <c r="H131" s="112">
        <v>190884000000</v>
      </c>
      <c r="J131" s="130"/>
    </row>
    <row r="132" spans="1:10" x14ac:dyDescent="0.25">
      <c r="A132" s="124" t="s">
        <v>221</v>
      </c>
      <c r="C132" s="109" t="s">
        <v>224</v>
      </c>
      <c r="G132" s="121">
        <v>1388386000</v>
      </c>
      <c r="H132" s="112">
        <v>47267000000</v>
      </c>
      <c r="J132" s="130"/>
    </row>
    <row r="133" spans="1:10" x14ac:dyDescent="0.25">
      <c r="A133" s="124" t="s">
        <v>222</v>
      </c>
      <c r="C133" s="109" t="s">
        <v>225</v>
      </c>
      <c r="G133" s="121">
        <v>1475139000</v>
      </c>
      <c r="H133" s="112">
        <v>44033000000</v>
      </c>
      <c r="J133" s="130"/>
    </row>
    <row r="134" spans="1:10" x14ac:dyDescent="0.25">
      <c r="A134" s="124" t="s">
        <v>223</v>
      </c>
      <c r="C134" s="109" t="s">
        <v>226</v>
      </c>
      <c r="G134" s="121">
        <v>1423936000</v>
      </c>
      <c r="H134" s="112">
        <v>42237000000</v>
      </c>
      <c r="J134" s="130"/>
    </row>
    <row r="135" spans="1:10" x14ac:dyDescent="0.25">
      <c r="A135" s="124" t="s">
        <v>224</v>
      </c>
      <c r="C135" s="109" t="s">
        <v>227</v>
      </c>
      <c r="G135" s="121">
        <v>3598916000</v>
      </c>
      <c r="H135" s="112">
        <v>39498000000</v>
      </c>
      <c r="J135" s="130"/>
    </row>
    <row r="136" spans="1:10" x14ac:dyDescent="0.25">
      <c r="A136" s="124" t="s">
        <v>225</v>
      </c>
      <c r="C136" s="109" t="s">
        <v>228</v>
      </c>
      <c r="G136" s="121">
        <v>4607309000</v>
      </c>
      <c r="H136" s="112">
        <v>2378972000</v>
      </c>
      <c r="J136" s="130"/>
    </row>
    <row r="137" spans="1:10" x14ac:dyDescent="0.25">
      <c r="A137" s="124" t="s">
        <v>226</v>
      </c>
      <c r="C137" s="109" t="s">
        <v>229</v>
      </c>
      <c r="G137" s="121">
        <v>5259312000</v>
      </c>
      <c r="H137" s="112">
        <v>2485983000</v>
      </c>
      <c r="J137" s="130"/>
    </row>
    <row r="138" spans="1:10" x14ac:dyDescent="0.25">
      <c r="A138" s="124" t="s">
        <v>227</v>
      </c>
      <c r="C138" s="109" t="s">
        <v>230</v>
      </c>
      <c r="G138" s="121">
        <v>5885893000</v>
      </c>
      <c r="H138" s="112">
        <v>2395447000</v>
      </c>
      <c r="J138" s="130"/>
    </row>
    <row r="139" spans="1:10" x14ac:dyDescent="0.25">
      <c r="A139" s="124" t="s">
        <v>228</v>
      </c>
      <c r="C139" s="109" t="s">
        <v>231</v>
      </c>
      <c r="G139" s="121">
        <v>8312000000</v>
      </c>
      <c r="H139" s="112">
        <v>2508257000</v>
      </c>
      <c r="J139" s="130"/>
    </row>
    <row r="140" spans="1:10" x14ac:dyDescent="0.25">
      <c r="A140" s="124" t="s">
        <v>229</v>
      </c>
      <c r="C140" s="109" t="s">
        <v>232</v>
      </c>
      <c r="G140" s="121">
        <v>9441000000</v>
      </c>
      <c r="H140" s="112">
        <v>7719600000</v>
      </c>
      <c r="J140" s="130"/>
    </row>
    <row r="141" spans="1:10" x14ac:dyDescent="0.25">
      <c r="A141" s="124" t="s">
        <v>230</v>
      </c>
      <c r="C141" s="109" t="s">
        <v>234</v>
      </c>
      <c r="G141" s="121">
        <v>9667000000</v>
      </c>
      <c r="H141" s="112">
        <v>9429300000</v>
      </c>
      <c r="J141" s="130"/>
    </row>
    <row r="142" spans="1:10" x14ac:dyDescent="0.25">
      <c r="A142" s="124" t="s">
        <v>231</v>
      </c>
      <c r="C142" s="109" t="s">
        <v>236</v>
      </c>
      <c r="G142" s="121">
        <v>10776000000</v>
      </c>
      <c r="H142" s="112">
        <v>3637212000</v>
      </c>
      <c r="J142" s="130"/>
    </row>
    <row r="143" spans="1:10" x14ac:dyDescent="0.25">
      <c r="A143" s="124" t="s">
        <v>232</v>
      </c>
      <c r="C143" s="109" t="s">
        <v>237</v>
      </c>
      <c r="G143" s="121">
        <v>1581623000</v>
      </c>
      <c r="H143" s="112">
        <v>3585141000</v>
      </c>
      <c r="J143" s="130"/>
    </row>
    <row r="144" spans="1:10" x14ac:dyDescent="0.25">
      <c r="A144" s="124" t="s">
        <v>234</v>
      </c>
      <c r="C144" s="109" t="s">
        <v>238</v>
      </c>
      <c r="G144" s="121">
        <v>1931217000</v>
      </c>
      <c r="H144" s="112">
        <v>3910865000</v>
      </c>
      <c r="J144" s="130"/>
    </row>
    <row r="145" spans="1:10" x14ac:dyDescent="0.25">
      <c r="A145" s="124" t="s">
        <v>236</v>
      </c>
      <c r="C145" s="109" t="s">
        <v>239</v>
      </c>
      <c r="G145" s="121">
        <v>2147036000</v>
      </c>
      <c r="H145" s="112">
        <v>5386703000</v>
      </c>
      <c r="J145" s="130"/>
    </row>
    <row r="146" spans="1:10" x14ac:dyDescent="0.25">
      <c r="A146" s="124" t="s">
        <v>237</v>
      </c>
      <c r="C146" s="109" t="s">
        <v>240</v>
      </c>
      <c r="G146" s="121">
        <v>2173334000</v>
      </c>
      <c r="H146" s="112">
        <v>54657000000</v>
      </c>
      <c r="J146" s="130"/>
    </row>
    <row r="147" spans="1:10" x14ac:dyDescent="0.25">
      <c r="A147" s="124" t="s">
        <v>238</v>
      </c>
      <c r="C147" s="109" t="s">
        <v>241</v>
      </c>
      <c r="G147" s="121">
        <v>77849000000</v>
      </c>
      <c r="H147" s="112">
        <v>51584000000</v>
      </c>
      <c r="J147" s="130"/>
    </row>
    <row r="148" spans="1:10" x14ac:dyDescent="0.25">
      <c r="A148" s="124" t="s">
        <v>239</v>
      </c>
      <c r="C148" s="109" t="s">
        <v>242</v>
      </c>
      <c r="G148" s="121">
        <v>86833000000</v>
      </c>
      <c r="H148" s="112">
        <v>49605000000</v>
      </c>
      <c r="J148" s="130"/>
    </row>
    <row r="149" spans="1:10" x14ac:dyDescent="0.25">
      <c r="A149" s="124" t="s">
        <v>240</v>
      </c>
      <c r="C149" s="109" t="s">
        <v>243</v>
      </c>
      <c r="G149" s="121">
        <v>93580000000</v>
      </c>
      <c r="H149" s="112">
        <v>48851000000</v>
      </c>
      <c r="J149" s="130"/>
    </row>
    <row r="150" spans="1:10" x14ac:dyDescent="0.25">
      <c r="A150" s="124" t="s">
        <v>241</v>
      </c>
      <c r="C150" s="109" t="s">
        <v>245</v>
      </c>
      <c r="G150" s="121">
        <v>85320000000</v>
      </c>
      <c r="H150" s="112">
        <v>2105188000</v>
      </c>
      <c r="J150" s="130"/>
    </row>
    <row r="151" spans="1:10" x14ac:dyDescent="0.25">
      <c r="A151" s="124" t="s">
        <v>242</v>
      </c>
      <c r="C151" s="109" t="s">
        <v>246</v>
      </c>
      <c r="G151" s="121">
        <v>9073000000</v>
      </c>
      <c r="H151" s="112">
        <v>2157586000</v>
      </c>
      <c r="J151" s="130"/>
    </row>
    <row r="152" spans="1:10" x14ac:dyDescent="0.25">
      <c r="A152" s="124" t="s">
        <v>243</v>
      </c>
      <c r="C152" s="109" t="s">
        <v>247</v>
      </c>
      <c r="G152" s="121">
        <v>16358000000</v>
      </c>
      <c r="H152" s="112">
        <v>2237219000</v>
      </c>
      <c r="J152" s="130"/>
    </row>
    <row r="153" spans="1:10" x14ac:dyDescent="0.25">
      <c r="A153" s="124" t="s">
        <v>245</v>
      </c>
      <c r="C153" s="109" t="s">
        <v>248</v>
      </c>
      <c r="G153" s="121">
        <v>16192000000</v>
      </c>
      <c r="H153" s="112">
        <v>2262359000</v>
      </c>
      <c r="J153" s="130"/>
    </row>
    <row r="154" spans="1:10" x14ac:dyDescent="0.25">
      <c r="A154" s="124" t="s">
        <v>246</v>
      </c>
      <c r="C154" s="109" t="s">
        <v>250</v>
      </c>
      <c r="G154" s="121">
        <v>12399000000</v>
      </c>
      <c r="H154" s="112">
        <v>2104745000</v>
      </c>
      <c r="J154" s="130"/>
    </row>
    <row r="155" spans="1:10" x14ac:dyDescent="0.25">
      <c r="A155" s="124" t="s">
        <v>247</v>
      </c>
      <c r="C155" s="109" t="s">
        <v>251</v>
      </c>
      <c r="G155" s="121">
        <v>4374562000</v>
      </c>
      <c r="H155" s="112">
        <v>2819557000</v>
      </c>
      <c r="J155" s="130"/>
    </row>
    <row r="156" spans="1:10" x14ac:dyDescent="0.25">
      <c r="A156" s="124" t="s">
        <v>248</v>
      </c>
      <c r="C156" s="109" t="s">
        <v>252</v>
      </c>
      <c r="G156" s="121">
        <v>5504656000</v>
      </c>
      <c r="H156" s="112">
        <v>4103728000</v>
      </c>
      <c r="J156" s="130"/>
    </row>
    <row r="157" spans="1:10" x14ac:dyDescent="0.25">
      <c r="A157" s="124" t="s">
        <v>250</v>
      </c>
      <c r="C157" s="109" t="s">
        <v>253</v>
      </c>
      <c r="G157" s="121">
        <v>6779511000</v>
      </c>
      <c r="H157" s="112">
        <v>4860427000</v>
      </c>
      <c r="J157" s="130"/>
    </row>
    <row r="158" spans="1:10" x14ac:dyDescent="0.25">
      <c r="A158" s="124" t="s">
        <v>251</v>
      </c>
      <c r="C158" s="109" t="s">
        <v>254</v>
      </c>
      <c r="G158" s="121">
        <v>8830669000</v>
      </c>
      <c r="H158" s="112">
        <v>9021000000</v>
      </c>
      <c r="J158" s="130"/>
    </row>
    <row r="159" spans="1:10" x14ac:dyDescent="0.25">
      <c r="A159" s="124" t="s">
        <v>252</v>
      </c>
      <c r="C159" s="109" t="s">
        <v>255</v>
      </c>
      <c r="G159" s="121">
        <v>6332400000</v>
      </c>
      <c r="H159" s="112">
        <v>9675000000</v>
      </c>
      <c r="J159" s="130"/>
    </row>
    <row r="160" spans="1:10" x14ac:dyDescent="0.25">
      <c r="A160" s="124" t="s">
        <v>253</v>
      </c>
      <c r="C160" s="109" t="s">
        <v>257</v>
      </c>
      <c r="G160" s="121">
        <v>6325000000</v>
      </c>
      <c r="H160" s="112">
        <v>9946000000</v>
      </c>
      <c r="J160" s="130"/>
    </row>
    <row r="161" spans="1:10" x14ac:dyDescent="0.25">
      <c r="A161" s="124" t="s">
        <v>254</v>
      </c>
      <c r="C161" s="109" t="s">
        <v>259</v>
      </c>
      <c r="G161" s="121">
        <v>6123000000</v>
      </c>
      <c r="H161" s="112">
        <v>11325000000</v>
      </c>
      <c r="J161" s="130"/>
    </row>
    <row r="162" spans="1:10" x14ac:dyDescent="0.25">
      <c r="A162" s="124" t="s">
        <v>255</v>
      </c>
      <c r="C162" s="109" t="s">
        <v>261</v>
      </c>
      <c r="G162" s="121">
        <v>5546000000</v>
      </c>
      <c r="H162" s="112">
        <v>12509900000</v>
      </c>
      <c r="J162" s="130"/>
    </row>
    <row r="163" spans="1:10" x14ac:dyDescent="0.25">
      <c r="A163" s="124" t="s">
        <v>257</v>
      </c>
      <c r="C163" s="109" t="s">
        <v>262</v>
      </c>
      <c r="G163" s="121">
        <v>4280159000</v>
      </c>
      <c r="H163" s="112">
        <v>13090300000</v>
      </c>
      <c r="J163" s="130"/>
    </row>
    <row r="164" spans="1:10" x14ac:dyDescent="0.25">
      <c r="A164" s="124" t="s">
        <v>259</v>
      </c>
      <c r="C164" s="109" t="s">
        <v>263</v>
      </c>
      <c r="G164" s="121">
        <v>4130000000</v>
      </c>
      <c r="H164" s="112">
        <v>16889600000</v>
      </c>
      <c r="J164" s="130"/>
    </row>
    <row r="165" spans="1:10" x14ac:dyDescent="0.25">
      <c r="A165" s="124" t="s">
        <v>261</v>
      </c>
      <c r="C165" s="109" t="s">
        <v>265</v>
      </c>
      <c r="G165" s="121">
        <v>4682000000</v>
      </c>
      <c r="H165" s="112">
        <v>16965400000</v>
      </c>
      <c r="J165" s="130"/>
    </row>
    <row r="166" spans="1:10" x14ac:dyDescent="0.25">
      <c r="A166" s="124" t="s">
        <v>262</v>
      </c>
      <c r="C166" s="109" t="s">
        <v>266</v>
      </c>
      <c r="G166" s="121">
        <v>5010000000</v>
      </c>
      <c r="H166" s="112">
        <v>122489000000</v>
      </c>
      <c r="J166" s="130"/>
    </row>
    <row r="167" spans="1:10" x14ac:dyDescent="0.25">
      <c r="A167" s="124" t="s">
        <v>263</v>
      </c>
      <c r="C167" s="109" t="s">
        <v>267</v>
      </c>
      <c r="G167" s="121">
        <v>24866000000</v>
      </c>
      <c r="H167" s="112">
        <v>130474000000</v>
      </c>
      <c r="J167" s="130"/>
    </row>
    <row r="168" spans="1:10" x14ac:dyDescent="0.25">
      <c r="A168" s="124" t="s">
        <v>265</v>
      </c>
      <c r="C168" s="109" t="s">
        <v>268</v>
      </c>
      <c r="G168" s="121">
        <v>26487000000</v>
      </c>
      <c r="H168" s="112">
        <v>157107000000</v>
      </c>
      <c r="J168" s="130"/>
    </row>
    <row r="169" spans="1:10" x14ac:dyDescent="0.25">
      <c r="A169" s="124" t="s">
        <v>266</v>
      </c>
      <c r="C169" s="109" t="s">
        <v>269</v>
      </c>
      <c r="G169" s="121">
        <v>25281000000</v>
      </c>
      <c r="H169" s="112">
        <v>184840000000</v>
      </c>
      <c r="J169" s="130"/>
    </row>
    <row r="170" spans="1:10" x14ac:dyDescent="0.25">
      <c r="A170" s="124" t="s">
        <v>267</v>
      </c>
      <c r="C170" s="109" t="s">
        <v>270</v>
      </c>
      <c r="G170" s="121">
        <v>23554000000</v>
      </c>
      <c r="H170" s="112">
        <v>2942897000</v>
      </c>
      <c r="J170" s="130"/>
    </row>
    <row r="171" spans="1:10" x14ac:dyDescent="0.25">
      <c r="A171" s="124" t="s">
        <v>268</v>
      </c>
      <c r="C171" s="109" t="s">
        <v>271</v>
      </c>
      <c r="G171" s="121">
        <v>1148231000</v>
      </c>
      <c r="H171" s="112">
        <v>3049800000</v>
      </c>
      <c r="J171" s="130"/>
    </row>
    <row r="172" spans="1:10" x14ac:dyDescent="0.25">
      <c r="A172" s="124" t="s">
        <v>269</v>
      </c>
      <c r="C172" s="109" t="s">
        <v>272</v>
      </c>
      <c r="G172" s="121">
        <v>1710966000</v>
      </c>
      <c r="H172" s="112">
        <v>3099100000</v>
      </c>
      <c r="J172" s="130"/>
    </row>
    <row r="173" spans="1:10" x14ac:dyDescent="0.25">
      <c r="A173" s="124" t="s">
        <v>270</v>
      </c>
      <c r="C173" s="109" t="s">
        <v>273</v>
      </c>
      <c r="G173" s="121">
        <v>2610726000</v>
      </c>
      <c r="H173" s="112">
        <v>3217800000</v>
      </c>
      <c r="J173" s="130"/>
    </row>
    <row r="174" spans="1:10" x14ac:dyDescent="0.25">
      <c r="A174" s="124" t="s">
        <v>271</v>
      </c>
      <c r="C174" s="109" t="s">
        <v>274</v>
      </c>
      <c r="G174" s="121">
        <v>1328817000</v>
      </c>
      <c r="H174" s="112">
        <v>1527042000</v>
      </c>
      <c r="J174" s="130"/>
    </row>
    <row r="175" spans="1:10" x14ac:dyDescent="0.25">
      <c r="A175" s="124" t="s">
        <v>272</v>
      </c>
      <c r="C175" s="109" t="s">
        <v>275</v>
      </c>
      <c r="G175" s="121">
        <v>1534615000</v>
      </c>
      <c r="H175" s="112">
        <v>1211975000</v>
      </c>
      <c r="J175" s="130"/>
    </row>
    <row r="176" spans="1:10" x14ac:dyDescent="0.25">
      <c r="A176" s="124" t="s">
        <v>273</v>
      </c>
      <c r="C176" s="109" t="s">
        <v>276</v>
      </c>
      <c r="G176" s="121">
        <v>1789489000</v>
      </c>
      <c r="H176" s="112">
        <v>580415000</v>
      </c>
      <c r="J176" s="130"/>
    </row>
    <row r="177" spans="1:10" x14ac:dyDescent="0.25">
      <c r="A177" s="124" t="s">
        <v>274</v>
      </c>
      <c r="C177" s="109" t="s">
        <v>278</v>
      </c>
      <c r="G177" s="121">
        <v>2052230000</v>
      </c>
      <c r="H177" s="112">
        <v>1032336000</v>
      </c>
      <c r="J177" s="130"/>
    </row>
    <row r="178" spans="1:10" x14ac:dyDescent="0.25">
      <c r="A178" s="124" t="s">
        <v>275</v>
      </c>
      <c r="C178" s="109" t="s">
        <v>280</v>
      </c>
      <c r="G178" s="121">
        <v>14351000000</v>
      </c>
      <c r="H178" s="112">
        <v>1843641000</v>
      </c>
      <c r="J178" s="130"/>
    </row>
    <row r="179" spans="1:10" x14ac:dyDescent="0.25">
      <c r="A179" s="124" t="s">
        <v>276</v>
      </c>
      <c r="C179" s="109" t="s">
        <v>282</v>
      </c>
      <c r="G179" s="121">
        <v>13724000000</v>
      </c>
      <c r="H179" s="112">
        <v>1904218000</v>
      </c>
      <c r="J179" s="130"/>
    </row>
    <row r="180" spans="1:10" x14ac:dyDescent="0.25">
      <c r="A180" s="124" t="s">
        <v>278</v>
      </c>
      <c r="C180" s="109" t="s">
        <v>283</v>
      </c>
      <c r="G180" s="121">
        <v>13739000000</v>
      </c>
      <c r="H180" s="112">
        <v>1989344000</v>
      </c>
      <c r="J180" s="130"/>
    </row>
    <row r="181" spans="1:10" x14ac:dyDescent="0.25">
      <c r="A181" s="124" t="s">
        <v>280</v>
      </c>
      <c r="C181" s="109" t="s">
        <v>284</v>
      </c>
      <c r="G181" s="121">
        <v>11160000000</v>
      </c>
      <c r="H181" s="112">
        <v>2042332000</v>
      </c>
      <c r="J181" s="130"/>
    </row>
    <row r="182" spans="1:10" x14ac:dyDescent="0.25">
      <c r="A182" s="124" t="s">
        <v>282</v>
      </c>
      <c r="C182" s="109" t="s">
        <v>286</v>
      </c>
      <c r="G182" s="121">
        <v>1792000000</v>
      </c>
      <c r="H182" s="112">
        <v>2928429000</v>
      </c>
      <c r="J182" s="130"/>
    </row>
    <row r="183" spans="1:10" x14ac:dyDescent="0.25">
      <c r="A183" s="124" t="s">
        <v>283</v>
      </c>
      <c r="C183" s="109" t="s">
        <v>287</v>
      </c>
      <c r="G183" s="121">
        <v>2291500000</v>
      </c>
      <c r="H183" s="112">
        <v>2950800000</v>
      </c>
      <c r="J183" s="130"/>
    </row>
    <row r="184" spans="1:10" x14ac:dyDescent="0.25">
      <c r="A184" s="124" t="s">
        <v>284</v>
      </c>
      <c r="C184" s="109" t="s">
        <v>289</v>
      </c>
      <c r="G184" s="121">
        <v>3258400000</v>
      </c>
      <c r="H184" s="112">
        <v>2922600000</v>
      </c>
      <c r="J184" s="130"/>
    </row>
    <row r="185" spans="1:10" x14ac:dyDescent="0.25">
      <c r="A185" s="124" t="s">
        <v>286</v>
      </c>
      <c r="C185" s="109" t="s">
        <v>290</v>
      </c>
      <c r="G185" s="121">
        <v>3289000000</v>
      </c>
      <c r="H185" s="112">
        <v>2674300000</v>
      </c>
      <c r="J185" s="130"/>
    </row>
    <row r="186" spans="1:10" x14ac:dyDescent="0.25">
      <c r="A186" s="124" t="s">
        <v>287</v>
      </c>
      <c r="C186" s="109" t="s">
        <v>291</v>
      </c>
      <c r="G186" s="121">
        <v>6906000000</v>
      </c>
      <c r="H186" s="112">
        <v>4471700000</v>
      </c>
      <c r="J186" s="130"/>
    </row>
    <row r="187" spans="1:10" x14ac:dyDescent="0.25">
      <c r="A187" s="124" t="s">
        <v>289</v>
      </c>
      <c r="C187" s="109" t="s">
        <v>292</v>
      </c>
      <c r="G187" s="121">
        <v>4183000000</v>
      </c>
      <c r="H187" s="112">
        <v>4623400000</v>
      </c>
      <c r="J187" s="130"/>
    </row>
    <row r="188" spans="1:10" x14ac:dyDescent="0.25">
      <c r="A188" s="124" t="s">
        <v>290</v>
      </c>
      <c r="C188" s="109" t="s">
        <v>294</v>
      </c>
      <c r="G188" s="121">
        <v>3956000000</v>
      </c>
      <c r="H188" s="112">
        <v>4673300000</v>
      </c>
      <c r="J188" s="130"/>
    </row>
    <row r="189" spans="1:10" x14ac:dyDescent="0.25">
      <c r="A189" s="124" t="s">
        <v>291</v>
      </c>
      <c r="C189" s="109" t="s">
        <v>295</v>
      </c>
      <c r="G189" s="121">
        <v>3600000000</v>
      </c>
      <c r="H189" s="112">
        <v>5997800000</v>
      </c>
      <c r="J189" s="130"/>
    </row>
    <row r="190" spans="1:10" x14ac:dyDescent="0.25">
      <c r="A190" s="124" t="s">
        <v>292</v>
      </c>
      <c r="C190" s="109" t="s">
        <v>296</v>
      </c>
      <c r="G190" s="121">
        <v>2665000000</v>
      </c>
      <c r="H190" s="112">
        <v>4561000000</v>
      </c>
      <c r="J190" s="130"/>
    </row>
    <row r="191" spans="1:10" x14ac:dyDescent="0.25">
      <c r="A191" s="124" t="s">
        <v>294</v>
      </c>
      <c r="C191" s="109" t="s">
        <v>298</v>
      </c>
      <c r="G191" s="121">
        <v>2692000000</v>
      </c>
      <c r="H191" s="112">
        <v>4785000000</v>
      </c>
      <c r="J191" s="130"/>
    </row>
    <row r="192" spans="1:10" x14ac:dyDescent="0.25">
      <c r="A192" s="124" t="s">
        <v>295</v>
      </c>
      <c r="C192" s="109" t="s">
        <v>299</v>
      </c>
      <c r="G192" s="121">
        <v>2732000000</v>
      </c>
      <c r="H192" s="112">
        <v>4765000000</v>
      </c>
      <c r="J192" s="130"/>
    </row>
    <row r="193" spans="1:10" x14ac:dyDescent="0.25">
      <c r="A193" s="124" t="s">
        <v>296</v>
      </c>
      <c r="C193" s="109" t="s">
        <v>300</v>
      </c>
      <c r="G193" s="121">
        <v>2530000000</v>
      </c>
      <c r="H193" s="122">
        <v>4888000000</v>
      </c>
      <c r="J193" s="130"/>
    </row>
    <row r="194" spans="1:10" x14ac:dyDescent="0.25">
      <c r="A194" s="124" t="s">
        <v>298</v>
      </c>
      <c r="C194" s="109" t="s">
        <v>302</v>
      </c>
      <c r="G194" s="121">
        <v>11390000000</v>
      </c>
      <c r="H194" s="7"/>
      <c r="J194" s="130"/>
    </row>
    <row r="195" spans="1:10" x14ac:dyDescent="0.25">
      <c r="A195" s="124" t="s">
        <v>299</v>
      </c>
      <c r="C195" s="109" t="s">
        <v>304</v>
      </c>
      <c r="G195" s="90">
        <v>11973000000</v>
      </c>
      <c r="H195" s="149">
        <f>SUM(H4:H193)</f>
        <v>4458012375000</v>
      </c>
      <c r="I195" s="179" t="s">
        <v>643</v>
      </c>
      <c r="J195" s="130"/>
    </row>
    <row r="196" spans="1:10" x14ac:dyDescent="0.25">
      <c r="A196" s="124" t="s">
        <v>300</v>
      </c>
      <c r="C196" s="109" t="s">
        <v>305</v>
      </c>
      <c r="G196" s="121">
        <v>12233000000</v>
      </c>
      <c r="H196" s="7"/>
      <c r="J196" s="130"/>
    </row>
    <row r="197" spans="1:10" x14ac:dyDescent="0.25">
      <c r="A197" s="124" t="s">
        <v>302</v>
      </c>
      <c r="C197" s="109" t="s">
        <v>306</v>
      </c>
      <c r="G197" s="121">
        <v>12238000000</v>
      </c>
      <c r="H197" s="7"/>
      <c r="J197" s="130"/>
    </row>
    <row r="198" spans="1:10" x14ac:dyDescent="0.25">
      <c r="A198" s="124" t="s">
        <v>304</v>
      </c>
      <c r="C198" s="109" t="s">
        <v>307</v>
      </c>
      <c r="G198" s="121">
        <v>1793557000</v>
      </c>
      <c r="H198" s="7"/>
      <c r="J198" s="130"/>
    </row>
    <row r="199" spans="1:10" x14ac:dyDescent="0.25">
      <c r="A199" s="124" t="s">
        <v>305</v>
      </c>
      <c r="C199" s="109" t="s">
        <v>309</v>
      </c>
      <c r="G199" s="121">
        <v>2064305000</v>
      </c>
      <c r="H199" s="7"/>
      <c r="J199" s="130"/>
    </row>
    <row r="200" spans="1:10" x14ac:dyDescent="0.25">
      <c r="A200" s="124" t="s">
        <v>306</v>
      </c>
      <c r="C200" s="109" t="s">
        <v>310</v>
      </c>
      <c r="G200" s="121">
        <v>2446877000</v>
      </c>
      <c r="H200" s="7"/>
      <c r="J200" s="130"/>
    </row>
    <row r="201" spans="1:10" x14ac:dyDescent="0.25">
      <c r="A201" s="124" t="s">
        <v>307</v>
      </c>
      <c r="C201" s="109" t="s">
        <v>311</v>
      </c>
      <c r="G201" s="121">
        <v>2779541000</v>
      </c>
      <c r="H201" s="7"/>
      <c r="J201" s="130"/>
    </row>
    <row r="202" spans="1:10" x14ac:dyDescent="0.25">
      <c r="A202" s="124" t="s">
        <v>309</v>
      </c>
      <c r="C202" s="109" t="s">
        <v>312</v>
      </c>
      <c r="G202" s="121">
        <v>12825000000</v>
      </c>
      <c r="H202" s="7"/>
      <c r="J202" s="130"/>
    </row>
    <row r="203" spans="1:10" x14ac:dyDescent="0.25">
      <c r="A203" s="124" t="s">
        <v>310</v>
      </c>
      <c r="C203" s="109" t="s">
        <v>313</v>
      </c>
      <c r="G203" s="121">
        <v>12205000000</v>
      </c>
      <c r="H203" s="7"/>
      <c r="J203" s="130"/>
    </row>
    <row r="204" spans="1:10" x14ac:dyDescent="0.25">
      <c r="A204" s="124" t="s">
        <v>311</v>
      </c>
      <c r="C204" s="109" t="s">
        <v>314</v>
      </c>
      <c r="G204" s="121">
        <v>13045000000</v>
      </c>
      <c r="H204" s="7"/>
      <c r="J204" s="130"/>
    </row>
    <row r="205" spans="1:10" x14ac:dyDescent="0.25">
      <c r="A205" s="124" t="s">
        <v>312</v>
      </c>
      <c r="C205" s="109" t="s">
        <v>315</v>
      </c>
      <c r="G205" s="121">
        <v>13000000000</v>
      </c>
      <c r="H205" s="7"/>
      <c r="J205" s="130"/>
    </row>
    <row r="206" spans="1:10" x14ac:dyDescent="0.25">
      <c r="A206" s="124" t="s">
        <v>313</v>
      </c>
      <c r="C206" s="109" t="s">
        <v>316</v>
      </c>
      <c r="G206" s="121">
        <v>11778000000</v>
      </c>
      <c r="H206" s="7"/>
      <c r="J206" s="130"/>
    </row>
    <row r="207" spans="1:10" x14ac:dyDescent="0.25">
      <c r="A207" s="124" t="s">
        <v>314</v>
      </c>
      <c r="C207" s="109" t="s">
        <v>318</v>
      </c>
      <c r="G207" s="121">
        <v>12702000000</v>
      </c>
      <c r="H207" s="7"/>
      <c r="J207" s="130"/>
    </row>
    <row r="208" spans="1:10" x14ac:dyDescent="0.25">
      <c r="A208" s="124" t="s">
        <v>315</v>
      </c>
      <c r="C208" s="109" t="s">
        <v>319</v>
      </c>
      <c r="G208" s="121">
        <v>13880000000</v>
      </c>
      <c r="H208" s="7"/>
      <c r="J208" s="130"/>
    </row>
    <row r="209" spans="1:10" x14ac:dyDescent="0.25">
      <c r="A209" s="124" t="s">
        <v>316</v>
      </c>
      <c r="C209" s="109" t="s">
        <v>320</v>
      </c>
      <c r="G209" s="121">
        <v>15082000000</v>
      </c>
      <c r="H209" s="7"/>
      <c r="J209" s="130"/>
    </row>
    <row r="210" spans="1:10" x14ac:dyDescent="0.25">
      <c r="A210" s="124" t="s">
        <v>318</v>
      </c>
      <c r="C210" s="109" t="s">
        <v>321</v>
      </c>
      <c r="G210" s="121">
        <v>873592000</v>
      </c>
      <c r="H210" s="7"/>
      <c r="J210" s="130"/>
    </row>
    <row r="211" spans="1:10" x14ac:dyDescent="0.25">
      <c r="A211" s="124" t="s">
        <v>319</v>
      </c>
      <c r="C211" s="109" t="s">
        <v>323</v>
      </c>
      <c r="G211" s="121">
        <v>965087000</v>
      </c>
      <c r="H211" s="7"/>
      <c r="J211" s="130"/>
    </row>
    <row r="212" spans="1:10" x14ac:dyDescent="0.25">
      <c r="A212" s="124" t="s">
        <v>320</v>
      </c>
      <c r="C212" s="109" t="s">
        <v>324</v>
      </c>
      <c r="G212" s="121">
        <v>1010117000</v>
      </c>
      <c r="H212" s="7"/>
      <c r="J212" s="130"/>
    </row>
    <row r="213" spans="1:10" x14ac:dyDescent="0.25">
      <c r="A213" s="124" t="s">
        <v>321</v>
      </c>
      <c r="C213" s="109" t="s">
        <v>325</v>
      </c>
      <c r="G213" s="121">
        <v>1059366000</v>
      </c>
      <c r="H213" s="7"/>
      <c r="J213" s="130"/>
    </row>
    <row r="214" spans="1:10" x14ac:dyDescent="0.25">
      <c r="A214" s="124" t="s">
        <v>323</v>
      </c>
      <c r="C214" s="109" t="s">
        <v>326</v>
      </c>
      <c r="G214" s="121">
        <v>15351000000</v>
      </c>
      <c r="H214" s="7"/>
      <c r="J214" s="130"/>
    </row>
    <row r="215" spans="1:10" x14ac:dyDescent="0.25">
      <c r="A215" s="124" t="s">
        <v>324</v>
      </c>
      <c r="C215" s="109" t="s">
        <v>327</v>
      </c>
      <c r="G215" s="121">
        <v>15130000000</v>
      </c>
      <c r="H215" s="7"/>
      <c r="J215" s="130"/>
    </row>
    <row r="216" spans="1:10" x14ac:dyDescent="0.25">
      <c r="A216" s="124" t="s">
        <v>325</v>
      </c>
      <c r="C216" s="109" t="s">
        <v>329</v>
      </c>
      <c r="G216" s="121">
        <v>14572000000</v>
      </c>
      <c r="H216" s="7"/>
      <c r="J216" s="130"/>
    </row>
    <row r="217" spans="1:10" x14ac:dyDescent="0.25">
      <c r="A217" s="124" t="s">
        <v>326</v>
      </c>
      <c r="C217" s="109" t="s">
        <v>330</v>
      </c>
      <c r="G217" s="121">
        <v>12994000000</v>
      </c>
      <c r="H217" s="7"/>
      <c r="J217" s="130"/>
    </row>
    <row r="218" spans="1:10" x14ac:dyDescent="0.25">
      <c r="A218" s="124" t="s">
        <v>327</v>
      </c>
      <c r="C218" s="109" t="s">
        <v>331</v>
      </c>
      <c r="G218" s="121">
        <v>5664800000</v>
      </c>
      <c r="H218" s="7"/>
      <c r="J218" s="130"/>
    </row>
    <row r="219" spans="1:10" x14ac:dyDescent="0.25">
      <c r="A219" s="124" t="s">
        <v>329</v>
      </c>
      <c r="C219" s="109" t="s">
        <v>332</v>
      </c>
      <c r="G219" s="121">
        <v>5542000000</v>
      </c>
      <c r="H219" s="7"/>
      <c r="J219" s="130"/>
    </row>
    <row r="220" spans="1:10" x14ac:dyDescent="0.25">
      <c r="A220" s="124" t="s">
        <v>330</v>
      </c>
      <c r="C220" s="109" t="s">
        <v>334</v>
      </c>
      <c r="G220" s="121">
        <v>5607200000</v>
      </c>
      <c r="H220" s="7"/>
      <c r="J220" s="130"/>
    </row>
    <row r="221" spans="1:10" x14ac:dyDescent="0.25">
      <c r="A221" s="124" t="s">
        <v>331</v>
      </c>
      <c r="C221" s="109" t="s">
        <v>335</v>
      </c>
      <c r="G221" s="121">
        <v>5483700000</v>
      </c>
      <c r="H221" s="7"/>
      <c r="J221" s="130"/>
    </row>
    <row r="222" spans="1:10" x14ac:dyDescent="0.25">
      <c r="A222" s="124" t="s">
        <v>332</v>
      </c>
      <c r="C222" s="109" t="s">
        <v>336</v>
      </c>
      <c r="G222" s="121">
        <v>2168652000</v>
      </c>
      <c r="H222" s="7"/>
      <c r="J222" s="130"/>
    </row>
    <row r="223" spans="1:10" x14ac:dyDescent="0.25">
      <c r="A223" s="124" t="s">
        <v>334</v>
      </c>
      <c r="C223" s="109" t="s">
        <v>337</v>
      </c>
      <c r="G223" s="121">
        <v>2382531000</v>
      </c>
      <c r="H223" s="7"/>
      <c r="J223" s="130"/>
    </row>
    <row r="224" spans="1:10" x14ac:dyDescent="0.25">
      <c r="A224" s="124" t="s">
        <v>335</v>
      </c>
      <c r="C224" s="109" t="s">
        <v>338</v>
      </c>
      <c r="G224" s="121">
        <v>2377344000</v>
      </c>
      <c r="H224" s="7"/>
      <c r="J224" s="130"/>
    </row>
    <row r="225" spans="1:10" x14ac:dyDescent="0.25">
      <c r="A225" s="124" t="s">
        <v>336</v>
      </c>
      <c r="C225" s="109" t="s">
        <v>339</v>
      </c>
      <c r="G225" s="121">
        <v>2213881000</v>
      </c>
      <c r="H225" s="7"/>
      <c r="J225" s="130"/>
    </row>
    <row r="226" spans="1:10" x14ac:dyDescent="0.25">
      <c r="A226" s="124" t="s">
        <v>337</v>
      </c>
      <c r="C226" s="109" t="s">
        <v>341</v>
      </c>
      <c r="G226" s="121">
        <v>20421000000</v>
      </c>
      <c r="H226" s="7"/>
      <c r="J226" s="130"/>
    </row>
    <row r="227" spans="1:10" x14ac:dyDescent="0.25">
      <c r="A227" s="124" t="s">
        <v>338</v>
      </c>
      <c r="C227" s="109" t="s">
        <v>342</v>
      </c>
      <c r="G227" s="121">
        <v>20006000000</v>
      </c>
      <c r="H227" s="7"/>
      <c r="J227" s="130"/>
    </row>
    <row r="228" spans="1:10" x14ac:dyDescent="0.25">
      <c r="A228" s="124" t="s">
        <v>339</v>
      </c>
      <c r="C228" s="109" t="s">
        <v>343</v>
      </c>
      <c r="G228" s="121">
        <v>19540000000</v>
      </c>
      <c r="H228" s="7"/>
      <c r="J228" s="130"/>
    </row>
    <row r="229" spans="1:10" x14ac:dyDescent="0.25">
      <c r="A229" s="124" t="s">
        <v>341</v>
      </c>
      <c r="C229" s="109" t="s">
        <v>344</v>
      </c>
      <c r="G229" s="121">
        <v>18045000000</v>
      </c>
      <c r="H229" s="7"/>
      <c r="J229" s="130"/>
    </row>
    <row r="230" spans="1:10" x14ac:dyDescent="0.25">
      <c r="A230" s="124" t="s">
        <v>342</v>
      </c>
      <c r="C230" s="109" t="s">
        <v>346</v>
      </c>
      <c r="G230" s="121">
        <v>4986566000</v>
      </c>
      <c r="H230" s="7"/>
      <c r="J230" s="130"/>
    </row>
    <row r="231" spans="1:10" x14ac:dyDescent="0.25">
      <c r="A231" s="124" t="s">
        <v>343</v>
      </c>
      <c r="C231" s="109" t="s">
        <v>347</v>
      </c>
      <c r="G231" s="121">
        <v>4680380000</v>
      </c>
      <c r="H231" s="7"/>
      <c r="J231" s="130"/>
    </row>
    <row r="232" spans="1:10" x14ac:dyDescent="0.25">
      <c r="A232" s="124" t="s">
        <v>344</v>
      </c>
      <c r="C232" s="109" t="s">
        <v>348</v>
      </c>
      <c r="G232" s="121">
        <v>4618133000</v>
      </c>
      <c r="H232" s="7"/>
      <c r="J232" s="130"/>
    </row>
    <row r="233" spans="1:10" x14ac:dyDescent="0.25">
      <c r="A233" s="124" t="s">
        <v>346</v>
      </c>
      <c r="C233" s="109" t="s">
        <v>349</v>
      </c>
      <c r="G233" s="122">
        <v>4968301000</v>
      </c>
      <c r="H233" s="7"/>
      <c r="J233" s="130"/>
    </row>
    <row r="234" spans="1:10" x14ac:dyDescent="0.25">
      <c r="A234" s="124" t="s">
        <v>347</v>
      </c>
      <c r="C234" s="109" t="s">
        <v>350</v>
      </c>
    </row>
    <row r="235" spans="1:10" x14ac:dyDescent="0.25">
      <c r="A235" s="124" t="s">
        <v>348</v>
      </c>
      <c r="C235" s="109" t="s">
        <v>351</v>
      </c>
      <c r="F235" s="150" t="s">
        <v>643</v>
      </c>
      <c r="G235" s="151">
        <f>SUM(G4:G233)</f>
        <v>3662792220000</v>
      </c>
    </row>
    <row r="236" spans="1:10" x14ac:dyDescent="0.25">
      <c r="A236" s="124" t="s">
        <v>349</v>
      </c>
      <c r="C236" s="109" t="s">
        <v>352</v>
      </c>
    </row>
    <row r="237" spans="1:10" x14ac:dyDescent="0.25">
      <c r="A237" s="124" t="s">
        <v>350</v>
      </c>
      <c r="C237" s="109" t="s">
        <v>354</v>
      </c>
    </row>
    <row r="238" spans="1:10" x14ac:dyDescent="0.25">
      <c r="A238" s="124" t="s">
        <v>351</v>
      </c>
      <c r="C238" s="109" t="s">
        <v>355</v>
      </c>
    </row>
    <row r="239" spans="1:10" x14ac:dyDescent="0.25">
      <c r="A239" s="124" t="s">
        <v>352</v>
      </c>
      <c r="C239" s="109" t="s">
        <v>356</v>
      </c>
    </row>
    <row r="240" spans="1:10" x14ac:dyDescent="0.25">
      <c r="A240" s="124" t="s">
        <v>354</v>
      </c>
      <c r="C240" s="109" t="s">
        <v>357</v>
      </c>
    </row>
    <row r="241" spans="1:3" x14ac:dyDescent="0.25">
      <c r="A241" s="124" t="s">
        <v>355</v>
      </c>
      <c r="C241" s="109" t="s">
        <v>358</v>
      </c>
    </row>
    <row r="242" spans="1:3" x14ac:dyDescent="0.25">
      <c r="A242" s="124" t="s">
        <v>356</v>
      </c>
      <c r="C242" s="109" t="s">
        <v>359</v>
      </c>
    </row>
    <row r="243" spans="1:3" x14ac:dyDescent="0.25">
      <c r="A243" s="124" t="s">
        <v>357</v>
      </c>
      <c r="C243" s="109" t="s">
        <v>360</v>
      </c>
    </row>
    <row r="244" spans="1:3" x14ac:dyDescent="0.25">
      <c r="A244" s="124" t="s">
        <v>358</v>
      </c>
      <c r="C244" s="109" t="s">
        <v>361</v>
      </c>
    </row>
    <row r="245" spans="1:3" x14ac:dyDescent="0.25">
      <c r="A245" s="124" t="s">
        <v>359</v>
      </c>
      <c r="C245" s="109" t="s">
        <v>363</v>
      </c>
    </row>
    <row r="246" spans="1:3" x14ac:dyDescent="0.25">
      <c r="A246" s="124" t="s">
        <v>360</v>
      </c>
      <c r="C246" s="109" t="s">
        <v>364</v>
      </c>
    </row>
    <row r="247" spans="1:3" x14ac:dyDescent="0.25">
      <c r="A247" s="124" t="s">
        <v>361</v>
      </c>
      <c r="C247" s="109" t="s">
        <v>366</v>
      </c>
    </row>
    <row r="248" spans="1:3" x14ac:dyDescent="0.25">
      <c r="A248" s="124" t="s">
        <v>363</v>
      </c>
      <c r="C248" s="109" t="s">
        <v>367</v>
      </c>
    </row>
    <row r="249" spans="1:3" x14ac:dyDescent="0.25">
      <c r="A249" s="124" t="s">
        <v>364</v>
      </c>
      <c r="C249" s="109" t="s">
        <v>368</v>
      </c>
    </row>
    <row r="250" spans="1:3" x14ac:dyDescent="0.25">
      <c r="A250" s="124" t="s">
        <v>366</v>
      </c>
      <c r="C250" s="109" t="s">
        <v>369</v>
      </c>
    </row>
    <row r="251" spans="1:3" x14ac:dyDescent="0.25">
      <c r="A251" s="124" t="s">
        <v>367</v>
      </c>
      <c r="C251" s="109" t="s">
        <v>370</v>
      </c>
    </row>
    <row r="252" spans="1:3" x14ac:dyDescent="0.25">
      <c r="A252" s="124" t="s">
        <v>368</v>
      </c>
      <c r="C252" s="109" t="s">
        <v>371</v>
      </c>
    </row>
    <row r="253" spans="1:3" x14ac:dyDescent="0.25">
      <c r="A253" s="124" t="s">
        <v>369</v>
      </c>
      <c r="C253" s="109" t="s">
        <v>372</v>
      </c>
    </row>
    <row r="254" spans="1:3" x14ac:dyDescent="0.25">
      <c r="A254" s="124" t="s">
        <v>370</v>
      </c>
      <c r="C254" s="109" t="s">
        <v>373</v>
      </c>
    </row>
    <row r="255" spans="1:3" x14ac:dyDescent="0.25">
      <c r="A255" s="124" t="s">
        <v>372</v>
      </c>
      <c r="C255" s="109" t="s">
        <v>374</v>
      </c>
    </row>
    <row r="256" spans="1:3" x14ac:dyDescent="0.25">
      <c r="A256" s="124" t="s">
        <v>373</v>
      </c>
      <c r="C256" s="109" t="s">
        <v>375</v>
      </c>
    </row>
    <row r="257" spans="1:3" x14ac:dyDescent="0.25">
      <c r="A257" s="124" t="s">
        <v>374</v>
      </c>
      <c r="C257" s="109" t="s">
        <v>376</v>
      </c>
    </row>
    <row r="258" spans="1:3" x14ac:dyDescent="0.25">
      <c r="A258" s="124" t="s">
        <v>375</v>
      </c>
      <c r="C258" s="109" t="s">
        <v>377</v>
      </c>
    </row>
    <row r="259" spans="1:3" x14ac:dyDescent="0.25">
      <c r="A259" s="124" t="s">
        <v>376</v>
      </c>
      <c r="C259" s="109" t="s">
        <v>379</v>
      </c>
    </row>
    <row r="260" spans="1:3" x14ac:dyDescent="0.25">
      <c r="A260" s="124" t="s">
        <v>377</v>
      </c>
      <c r="C260" s="109" t="s">
        <v>380</v>
      </c>
    </row>
    <row r="261" spans="1:3" x14ac:dyDescent="0.25">
      <c r="A261" s="124" t="s">
        <v>379</v>
      </c>
      <c r="C261" s="109" t="s">
        <v>381</v>
      </c>
    </row>
    <row r="262" spans="1:3" x14ac:dyDescent="0.25">
      <c r="A262" s="124" t="s">
        <v>380</v>
      </c>
      <c r="C262" s="109" t="s">
        <v>383</v>
      </c>
    </row>
    <row r="263" spans="1:3" x14ac:dyDescent="0.25">
      <c r="A263" s="124" t="s">
        <v>381</v>
      </c>
      <c r="C263" s="109" t="s">
        <v>384</v>
      </c>
    </row>
    <row r="264" spans="1:3" x14ac:dyDescent="0.25">
      <c r="A264" s="124" t="s">
        <v>383</v>
      </c>
      <c r="C264" s="109" t="s">
        <v>385</v>
      </c>
    </row>
    <row r="265" spans="1:3" x14ac:dyDescent="0.25">
      <c r="A265" s="124" t="s">
        <v>384</v>
      </c>
      <c r="C265" s="109" t="s">
        <v>387</v>
      </c>
    </row>
    <row r="266" spans="1:3" x14ac:dyDescent="0.25">
      <c r="A266" s="124" t="s">
        <v>385</v>
      </c>
      <c r="C266" s="109" t="s">
        <v>389</v>
      </c>
    </row>
    <row r="267" spans="1:3" x14ac:dyDescent="0.25">
      <c r="A267" s="124" t="s">
        <v>387</v>
      </c>
      <c r="C267" s="109" t="s">
        <v>390</v>
      </c>
    </row>
    <row r="268" spans="1:3" x14ac:dyDescent="0.25">
      <c r="A268" s="124" t="s">
        <v>389</v>
      </c>
      <c r="C268" s="109" t="s">
        <v>391</v>
      </c>
    </row>
    <row r="269" spans="1:3" x14ac:dyDescent="0.25">
      <c r="A269" s="124" t="s">
        <v>390</v>
      </c>
      <c r="C269" s="109" t="s">
        <v>393</v>
      </c>
    </row>
    <row r="270" spans="1:3" x14ac:dyDescent="0.25">
      <c r="A270" s="124" t="s">
        <v>391</v>
      </c>
      <c r="C270" s="109" t="s">
        <v>394</v>
      </c>
    </row>
    <row r="271" spans="1:3" x14ac:dyDescent="0.25">
      <c r="A271" s="124" t="s">
        <v>394</v>
      </c>
      <c r="C271" s="109" t="s">
        <v>395</v>
      </c>
    </row>
    <row r="272" spans="1:3" x14ac:dyDescent="0.25">
      <c r="A272" s="124" t="s">
        <v>395</v>
      </c>
      <c r="C272" s="109" t="s">
        <v>396</v>
      </c>
    </row>
    <row r="273" spans="1:3" x14ac:dyDescent="0.25">
      <c r="A273" s="124" t="s">
        <v>396</v>
      </c>
      <c r="C273" s="109" t="s">
        <v>397</v>
      </c>
    </row>
    <row r="274" spans="1:3" x14ac:dyDescent="0.25">
      <c r="A274" s="124" t="s">
        <v>397</v>
      </c>
      <c r="C274" s="109" t="s">
        <v>398</v>
      </c>
    </row>
    <row r="275" spans="1:3" x14ac:dyDescent="0.25">
      <c r="A275" s="124" t="s">
        <v>398</v>
      </c>
      <c r="C275" s="109" t="s">
        <v>400</v>
      </c>
    </row>
    <row r="276" spans="1:3" x14ac:dyDescent="0.25">
      <c r="A276" s="124" t="s">
        <v>400</v>
      </c>
      <c r="C276" s="109" t="s">
        <v>401</v>
      </c>
    </row>
    <row r="277" spans="1:3" x14ac:dyDescent="0.25">
      <c r="A277" s="124" t="s">
        <v>401</v>
      </c>
      <c r="C277" s="109" t="s">
        <v>402</v>
      </c>
    </row>
    <row r="278" spans="1:3" x14ac:dyDescent="0.25">
      <c r="A278" s="124" t="s">
        <v>402</v>
      </c>
      <c r="C278" s="109" t="s">
        <v>403</v>
      </c>
    </row>
    <row r="279" spans="1:3" x14ac:dyDescent="0.25">
      <c r="A279" s="124" t="s">
        <v>403</v>
      </c>
      <c r="C279" s="109" t="s">
        <v>404</v>
      </c>
    </row>
    <row r="280" spans="1:3" x14ac:dyDescent="0.25">
      <c r="A280" s="124" t="s">
        <v>404</v>
      </c>
      <c r="C280" s="109" t="s">
        <v>405</v>
      </c>
    </row>
    <row r="281" spans="1:3" x14ac:dyDescent="0.25">
      <c r="A281" s="124" t="s">
        <v>405</v>
      </c>
      <c r="C281" s="109" t="s">
        <v>406</v>
      </c>
    </row>
    <row r="282" spans="1:3" x14ac:dyDescent="0.25">
      <c r="A282" s="124" t="s">
        <v>406</v>
      </c>
      <c r="C282" s="109" t="s">
        <v>407</v>
      </c>
    </row>
    <row r="283" spans="1:3" x14ac:dyDescent="0.25">
      <c r="A283" s="124" t="s">
        <v>407</v>
      </c>
      <c r="C283" s="109" t="s">
        <v>408</v>
      </c>
    </row>
    <row r="284" spans="1:3" x14ac:dyDescent="0.25">
      <c r="A284" s="124" t="s">
        <v>408</v>
      </c>
      <c r="C284" s="109" t="s">
        <v>410</v>
      </c>
    </row>
    <row r="285" spans="1:3" x14ac:dyDescent="0.25">
      <c r="A285" s="124" t="s">
        <v>410</v>
      </c>
      <c r="C285" s="109" t="s">
        <v>411</v>
      </c>
    </row>
    <row r="286" spans="1:3" x14ac:dyDescent="0.25">
      <c r="A286" s="124" t="s">
        <v>411</v>
      </c>
      <c r="C286" s="109" t="s">
        <v>412</v>
      </c>
    </row>
    <row r="287" spans="1:3" x14ac:dyDescent="0.25">
      <c r="A287" s="124" t="s">
        <v>412</v>
      </c>
      <c r="C287" s="109" t="s">
        <v>413</v>
      </c>
    </row>
    <row r="288" spans="1:3" x14ac:dyDescent="0.25">
      <c r="A288" s="124" t="s">
        <v>413</v>
      </c>
      <c r="C288" s="109" t="s">
        <v>414</v>
      </c>
    </row>
    <row r="289" spans="1:3" x14ac:dyDescent="0.25">
      <c r="A289" s="124" t="s">
        <v>415</v>
      </c>
      <c r="C289" s="109" t="s">
        <v>415</v>
      </c>
    </row>
    <row r="290" spans="1:3" x14ac:dyDescent="0.25">
      <c r="A290" s="124" t="s">
        <v>416</v>
      </c>
      <c r="C290" s="109" t="s">
        <v>416</v>
      </c>
    </row>
    <row r="291" spans="1:3" x14ac:dyDescent="0.25">
      <c r="A291" s="124" t="s">
        <v>417</v>
      </c>
      <c r="C291" s="109" t="s">
        <v>417</v>
      </c>
    </row>
    <row r="292" spans="1:3" x14ac:dyDescent="0.25">
      <c r="A292" s="124" t="s">
        <v>419</v>
      </c>
      <c r="C292" s="109" t="s">
        <v>419</v>
      </c>
    </row>
    <row r="293" spans="1:3" x14ac:dyDescent="0.25">
      <c r="A293" s="124" t="s">
        <v>420</v>
      </c>
      <c r="C293" s="109" t="s">
        <v>420</v>
      </c>
    </row>
    <row r="294" spans="1:3" x14ac:dyDescent="0.25">
      <c r="A294" s="124" t="s">
        <v>422</v>
      </c>
      <c r="C294" s="109" t="s">
        <v>422</v>
      </c>
    </row>
    <row r="295" spans="1:3" x14ac:dyDescent="0.25">
      <c r="A295" s="124" t="s">
        <v>423</v>
      </c>
      <c r="C295" s="109" t="s">
        <v>423</v>
      </c>
    </row>
    <row r="296" spans="1:3" x14ac:dyDescent="0.25">
      <c r="A296" s="124" t="s">
        <v>424</v>
      </c>
      <c r="C296" s="109" t="s">
        <v>424</v>
      </c>
    </row>
    <row r="297" spans="1:3" x14ac:dyDescent="0.25">
      <c r="A297" s="124" t="s">
        <v>425</v>
      </c>
      <c r="C297" s="109" t="s">
        <v>425</v>
      </c>
    </row>
    <row r="298" spans="1:3" x14ac:dyDescent="0.25">
      <c r="A298" s="124" t="s">
        <v>426</v>
      </c>
      <c r="C298" s="109" t="s">
        <v>426</v>
      </c>
    </row>
    <row r="299" spans="1:3" x14ac:dyDescent="0.25">
      <c r="A299" s="124" t="s">
        <v>427</v>
      </c>
      <c r="C299" s="109" t="s">
        <v>427</v>
      </c>
    </row>
    <row r="300" spans="1:3" x14ac:dyDescent="0.25">
      <c r="A300" s="124" t="s">
        <v>429</v>
      </c>
      <c r="C300" s="109" t="s">
        <v>429</v>
      </c>
    </row>
    <row r="301" spans="1:3" x14ac:dyDescent="0.25">
      <c r="A301" s="124" t="s">
        <v>431</v>
      </c>
      <c r="C301" s="109" t="s">
        <v>431</v>
      </c>
    </row>
    <row r="302" spans="1:3" x14ac:dyDescent="0.25">
      <c r="A302" s="124" t="s">
        <v>432</v>
      </c>
      <c r="C302" s="109" t="s">
        <v>432</v>
      </c>
    </row>
    <row r="303" spans="1:3" x14ac:dyDescent="0.25">
      <c r="A303" s="124" t="s">
        <v>433</v>
      </c>
      <c r="C303" s="109" t="s">
        <v>433</v>
      </c>
    </row>
    <row r="304" spans="1:3" x14ac:dyDescent="0.25">
      <c r="A304" s="124" t="s">
        <v>434</v>
      </c>
      <c r="C304" s="109" t="s">
        <v>434</v>
      </c>
    </row>
    <row r="305" spans="1:3" x14ac:dyDescent="0.25">
      <c r="A305" s="124" t="s">
        <v>435</v>
      </c>
      <c r="C305" s="109" t="s">
        <v>435</v>
      </c>
    </row>
    <row r="306" spans="1:3" x14ac:dyDescent="0.25">
      <c r="A306" s="124" t="s">
        <v>436</v>
      </c>
      <c r="C306" s="109" t="s">
        <v>436</v>
      </c>
    </row>
    <row r="307" spans="1:3" x14ac:dyDescent="0.25">
      <c r="A307" s="124" t="s">
        <v>437</v>
      </c>
      <c r="C307" s="109" t="s">
        <v>437</v>
      </c>
    </row>
    <row r="308" spans="1:3" x14ac:dyDescent="0.25">
      <c r="A308" s="124" t="s">
        <v>438</v>
      </c>
      <c r="C308" s="109" t="s">
        <v>438</v>
      </c>
    </row>
    <row r="309" spans="1:3" x14ac:dyDescent="0.25">
      <c r="A309" s="124" t="s">
        <v>439</v>
      </c>
      <c r="C309" s="109" t="s">
        <v>439</v>
      </c>
    </row>
    <row r="310" spans="1:3" x14ac:dyDescent="0.25">
      <c r="A310" s="124" t="s">
        <v>440</v>
      </c>
      <c r="C310" s="109" t="s">
        <v>440</v>
      </c>
    </row>
    <row r="311" spans="1:3" x14ac:dyDescent="0.25">
      <c r="A311" s="124" t="s">
        <v>441</v>
      </c>
      <c r="C311" s="109" t="s">
        <v>441</v>
      </c>
    </row>
    <row r="312" spans="1:3" x14ac:dyDescent="0.25">
      <c r="A312" s="124" t="s">
        <v>442</v>
      </c>
      <c r="C312" s="109" t="s">
        <v>442</v>
      </c>
    </row>
    <row r="313" spans="1:3" x14ac:dyDescent="0.25">
      <c r="A313" s="124" t="s">
        <v>443</v>
      </c>
      <c r="C313" s="109" t="s">
        <v>443</v>
      </c>
    </row>
    <row r="314" spans="1:3" x14ac:dyDescent="0.25">
      <c r="A314" s="124" t="s">
        <v>444</v>
      </c>
      <c r="C314" s="109" t="s">
        <v>444</v>
      </c>
    </row>
    <row r="315" spans="1:3" x14ac:dyDescent="0.25">
      <c r="A315" s="124" t="s">
        <v>445</v>
      </c>
      <c r="C315" s="109" t="s">
        <v>445</v>
      </c>
    </row>
    <row r="316" spans="1:3" x14ac:dyDescent="0.25">
      <c r="A316" s="124" t="s">
        <v>446</v>
      </c>
      <c r="C316" s="109" t="s">
        <v>446</v>
      </c>
    </row>
    <row r="317" spans="1:3" x14ac:dyDescent="0.25">
      <c r="A317" s="124" t="s">
        <v>447</v>
      </c>
      <c r="C317" s="109" t="s">
        <v>447</v>
      </c>
    </row>
    <row r="318" spans="1:3" x14ac:dyDescent="0.25">
      <c r="A318" s="124" t="s">
        <v>448</v>
      </c>
      <c r="C318" s="109" t="s">
        <v>448</v>
      </c>
    </row>
    <row r="319" spans="1:3" x14ac:dyDescent="0.25">
      <c r="A319" s="124" t="s">
        <v>449</v>
      </c>
      <c r="C319" s="109" t="s">
        <v>449</v>
      </c>
    </row>
    <row r="320" spans="1:3" x14ac:dyDescent="0.25">
      <c r="A320" s="124" t="s">
        <v>450</v>
      </c>
      <c r="C320" s="109" t="s">
        <v>450</v>
      </c>
    </row>
    <row r="321" spans="1:3" x14ac:dyDescent="0.25">
      <c r="A321" s="124" t="s">
        <v>451</v>
      </c>
      <c r="C321" s="109" t="s">
        <v>451</v>
      </c>
    </row>
    <row r="322" spans="1:3" x14ac:dyDescent="0.25">
      <c r="A322" s="124" t="s">
        <v>452</v>
      </c>
      <c r="C322" s="109" t="s">
        <v>452</v>
      </c>
    </row>
    <row r="323" spans="1:3" x14ac:dyDescent="0.25">
      <c r="A323" s="124" t="s">
        <v>453</v>
      </c>
      <c r="C323" s="109" t="s">
        <v>453</v>
      </c>
    </row>
    <row r="324" spans="1:3" x14ac:dyDescent="0.25">
      <c r="A324" s="124" t="s">
        <v>454</v>
      </c>
      <c r="C324" s="109" t="s">
        <v>454</v>
      </c>
    </row>
    <row r="325" spans="1:3" x14ac:dyDescent="0.25">
      <c r="A325" s="124" t="s">
        <v>455</v>
      </c>
      <c r="C325" s="109" t="s">
        <v>455</v>
      </c>
    </row>
    <row r="326" spans="1:3" x14ac:dyDescent="0.25">
      <c r="A326" s="124" t="s">
        <v>456</v>
      </c>
      <c r="C326" s="109" t="s">
        <v>456</v>
      </c>
    </row>
    <row r="327" spans="1:3" x14ac:dyDescent="0.25">
      <c r="A327" s="124" t="s">
        <v>457</v>
      </c>
      <c r="C327" s="109" t="s">
        <v>457</v>
      </c>
    </row>
    <row r="328" spans="1:3" x14ac:dyDescent="0.25">
      <c r="A328" s="124" t="s">
        <v>458</v>
      </c>
      <c r="C328" s="109" t="s">
        <v>458</v>
      </c>
    </row>
    <row r="329" spans="1:3" x14ac:dyDescent="0.25">
      <c r="A329" s="124" t="s">
        <v>459</v>
      </c>
      <c r="C329" s="109" t="s">
        <v>459</v>
      </c>
    </row>
    <row r="330" spans="1:3" x14ac:dyDescent="0.25">
      <c r="A330" s="124" t="s">
        <v>460</v>
      </c>
      <c r="C330" s="109" t="s">
        <v>460</v>
      </c>
    </row>
    <row r="331" spans="1:3" x14ac:dyDescent="0.25">
      <c r="A331" s="124" t="s">
        <v>462</v>
      </c>
      <c r="C331" s="109" t="s">
        <v>462</v>
      </c>
    </row>
    <row r="332" spans="1:3" x14ac:dyDescent="0.25">
      <c r="A332" s="124" t="s">
        <v>463</v>
      </c>
      <c r="C332" s="109" t="s">
        <v>463</v>
      </c>
    </row>
    <row r="333" spans="1:3" x14ac:dyDescent="0.25">
      <c r="A333" s="124" t="s">
        <v>464</v>
      </c>
      <c r="C333" s="109" t="s">
        <v>464</v>
      </c>
    </row>
    <row r="334" spans="1:3" x14ac:dyDescent="0.25">
      <c r="A334" s="124" t="s">
        <v>465</v>
      </c>
      <c r="C334" s="109" t="s">
        <v>465</v>
      </c>
    </row>
    <row r="335" spans="1:3" x14ac:dyDescent="0.25">
      <c r="A335" s="124" t="s">
        <v>466</v>
      </c>
      <c r="C335" s="109" t="s">
        <v>466</v>
      </c>
    </row>
    <row r="336" spans="1:3" x14ac:dyDescent="0.25">
      <c r="A336" s="124" t="s">
        <v>467</v>
      </c>
      <c r="C336" s="109" t="s">
        <v>467</v>
      </c>
    </row>
    <row r="337" spans="1:3" x14ac:dyDescent="0.25">
      <c r="A337" s="124" t="s">
        <v>468</v>
      </c>
      <c r="C337" s="109" t="s">
        <v>468</v>
      </c>
    </row>
    <row r="338" spans="1:3" x14ac:dyDescent="0.25">
      <c r="A338" s="124" t="s">
        <v>469</v>
      </c>
      <c r="C338" s="109" t="s">
        <v>469</v>
      </c>
    </row>
    <row r="339" spans="1:3" x14ac:dyDescent="0.25">
      <c r="A339" s="124" t="s">
        <v>470</v>
      </c>
      <c r="C339" s="109" t="s">
        <v>470</v>
      </c>
    </row>
    <row r="340" spans="1:3" x14ac:dyDescent="0.25">
      <c r="A340" s="124" t="s">
        <v>471</v>
      </c>
      <c r="C340" s="109" t="s">
        <v>471</v>
      </c>
    </row>
    <row r="341" spans="1:3" x14ac:dyDescent="0.25">
      <c r="A341" s="124" t="s">
        <v>472</v>
      </c>
      <c r="C341" s="109" t="s">
        <v>472</v>
      </c>
    </row>
    <row r="342" spans="1:3" x14ac:dyDescent="0.25">
      <c r="A342" s="124" t="s">
        <v>473</v>
      </c>
      <c r="C342" s="109" t="s">
        <v>473</v>
      </c>
    </row>
    <row r="343" spans="1:3" x14ac:dyDescent="0.25">
      <c r="A343" s="124" t="s">
        <v>474</v>
      </c>
      <c r="C343" s="109" t="s">
        <v>474</v>
      </c>
    </row>
    <row r="344" spans="1:3" x14ac:dyDescent="0.25">
      <c r="A344" s="124" t="s">
        <v>475</v>
      </c>
      <c r="C344" s="109" t="s">
        <v>475</v>
      </c>
    </row>
    <row r="345" spans="1:3" x14ac:dyDescent="0.25">
      <c r="A345" s="124" t="s">
        <v>476</v>
      </c>
      <c r="C345" s="109" t="s">
        <v>476</v>
      </c>
    </row>
    <row r="346" spans="1:3" x14ac:dyDescent="0.25">
      <c r="A346" s="124" t="s">
        <v>478</v>
      </c>
      <c r="C346" s="109" t="s">
        <v>478</v>
      </c>
    </row>
    <row r="347" spans="1:3" x14ac:dyDescent="0.25">
      <c r="A347" s="124" t="s">
        <v>480</v>
      </c>
      <c r="C347" s="109" t="s">
        <v>480</v>
      </c>
    </row>
    <row r="348" spans="1:3" x14ac:dyDescent="0.25">
      <c r="A348" s="124" t="s">
        <v>481</v>
      </c>
      <c r="C348" s="109" t="s">
        <v>481</v>
      </c>
    </row>
    <row r="349" spans="1:3" x14ac:dyDescent="0.25">
      <c r="A349" s="124" t="s">
        <v>482</v>
      </c>
      <c r="C349" s="109" t="s">
        <v>482</v>
      </c>
    </row>
    <row r="350" spans="1:3" x14ac:dyDescent="0.25">
      <c r="A350" s="124" t="s">
        <v>483</v>
      </c>
      <c r="C350" s="109" t="s">
        <v>483</v>
      </c>
    </row>
    <row r="351" spans="1:3" x14ac:dyDescent="0.25">
      <c r="A351" s="124" t="s">
        <v>484</v>
      </c>
      <c r="C351" s="109" t="s">
        <v>484</v>
      </c>
    </row>
    <row r="352" spans="1:3" x14ac:dyDescent="0.25">
      <c r="A352" s="124" t="s">
        <v>485</v>
      </c>
      <c r="C352" s="109" t="s">
        <v>485</v>
      </c>
    </row>
    <row r="353" spans="1:3" x14ac:dyDescent="0.25">
      <c r="A353" s="124" t="s">
        <v>486</v>
      </c>
      <c r="C353" s="109" t="s">
        <v>486</v>
      </c>
    </row>
    <row r="354" spans="1:3" x14ac:dyDescent="0.25">
      <c r="A354" s="124" t="s">
        <v>487</v>
      </c>
      <c r="C354" s="109" t="s">
        <v>487</v>
      </c>
    </row>
    <row r="355" spans="1:3" x14ac:dyDescent="0.25">
      <c r="A355" s="124" t="s">
        <v>489</v>
      </c>
      <c r="C355" s="109" t="s">
        <v>489</v>
      </c>
    </row>
    <row r="356" spans="1:3" x14ac:dyDescent="0.25">
      <c r="A356" s="124" t="s">
        <v>491</v>
      </c>
      <c r="C356" s="109" t="s">
        <v>491</v>
      </c>
    </row>
    <row r="357" spans="1:3" x14ac:dyDescent="0.25">
      <c r="A357" s="124" t="s">
        <v>492</v>
      </c>
      <c r="C357" s="109" t="s">
        <v>492</v>
      </c>
    </row>
    <row r="358" spans="1:3" x14ac:dyDescent="0.25">
      <c r="A358" s="124" t="s">
        <v>493</v>
      </c>
      <c r="C358" s="109" t="s">
        <v>493</v>
      </c>
    </row>
    <row r="359" spans="1:3" x14ac:dyDescent="0.25">
      <c r="A359" s="124" t="s">
        <v>494</v>
      </c>
      <c r="C359" s="109" t="s">
        <v>494</v>
      </c>
    </row>
    <row r="360" spans="1:3" x14ac:dyDescent="0.25">
      <c r="A360" s="124" t="s">
        <v>495</v>
      </c>
      <c r="C360" s="109" t="s">
        <v>495</v>
      </c>
    </row>
    <row r="361" spans="1:3" x14ac:dyDescent="0.25">
      <c r="A361" s="124" t="s">
        <v>496</v>
      </c>
      <c r="C361" s="109" t="s">
        <v>496</v>
      </c>
    </row>
    <row r="362" spans="1:3" x14ac:dyDescent="0.25">
      <c r="A362" s="124" t="s">
        <v>497</v>
      </c>
      <c r="C362" s="109" t="s">
        <v>497</v>
      </c>
    </row>
    <row r="363" spans="1:3" x14ac:dyDescent="0.25">
      <c r="A363" s="124" t="s">
        <v>499</v>
      </c>
      <c r="C363" s="109" t="s">
        <v>499</v>
      </c>
    </row>
    <row r="364" spans="1:3" x14ac:dyDescent="0.25">
      <c r="A364" s="124" t="s">
        <v>500</v>
      </c>
      <c r="C364" s="109" t="s">
        <v>500</v>
      </c>
    </row>
    <row r="365" spans="1:3" x14ac:dyDescent="0.25">
      <c r="A365" s="124" t="s">
        <v>502</v>
      </c>
      <c r="C365" s="109" t="s">
        <v>502</v>
      </c>
    </row>
    <row r="366" spans="1:3" x14ac:dyDescent="0.25">
      <c r="A366" s="124" t="s">
        <v>503</v>
      </c>
      <c r="C366" s="109" t="s">
        <v>503</v>
      </c>
    </row>
    <row r="367" spans="1:3" x14ac:dyDescent="0.25">
      <c r="A367" s="124" t="s">
        <v>504</v>
      </c>
      <c r="C367" s="109" t="s">
        <v>504</v>
      </c>
    </row>
    <row r="368" spans="1:3" x14ac:dyDescent="0.25">
      <c r="A368" s="124" t="s">
        <v>506</v>
      </c>
      <c r="C368" s="109" t="s">
        <v>506</v>
      </c>
    </row>
    <row r="369" spans="1:3" x14ac:dyDescent="0.25">
      <c r="A369" s="124" t="s">
        <v>508</v>
      </c>
      <c r="C369" s="109" t="s">
        <v>508</v>
      </c>
    </row>
    <row r="370" spans="1:3" x14ac:dyDescent="0.25">
      <c r="A370" s="124" t="s">
        <v>509</v>
      </c>
      <c r="C370" s="109" t="s">
        <v>509</v>
      </c>
    </row>
    <row r="371" spans="1:3" x14ac:dyDescent="0.25">
      <c r="A371" s="124" t="s">
        <v>510</v>
      </c>
      <c r="C371" s="109" t="s">
        <v>510</v>
      </c>
    </row>
    <row r="372" spans="1:3" x14ac:dyDescent="0.25">
      <c r="A372" s="124" t="s">
        <v>511</v>
      </c>
      <c r="C372" s="109" t="s">
        <v>511</v>
      </c>
    </row>
    <row r="373" spans="1:3" x14ac:dyDescent="0.25">
      <c r="A373" s="124" t="s">
        <v>512</v>
      </c>
      <c r="C373" s="109" t="s">
        <v>512</v>
      </c>
    </row>
    <row r="374" spans="1:3" x14ac:dyDescent="0.25">
      <c r="A374" s="124" t="s">
        <v>513</v>
      </c>
      <c r="C374" s="109" t="s">
        <v>513</v>
      </c>
    </row>
    <row r="375" spans="1:3" x14ac:dyDescent="0.25">
      <c r="A375" s="124" t="s">
        <v>514</v>
      </c>
      <c r="C375" s="109" t="s">
        <v>514</v>
      </c>
    </row>
    <row r="376" spans="1:3" x14ac:dyDescent="0.25">
      <c r="A376" s="124" t="s">
        <v>515</v>
      </c>
      <c r="C376" s="109" t="s">
        <v>515</v>
      </c>
    </row>
    <row r="377" spans="1:3" x14ac:dyDescent="0.25">
      <c r="A377" s="124" t="s">
        <v>517</v>
      </c>
      <c r="C377" s="109" t="s">
        <v>517</v>
      </c>
    </row>
    <row r="378" spans="1:3" x14ac:dyDescent="0.25">
      <c r="A378" s="124" t="s">
        <v>518</v>
      </c>
      <c r="C378" s="109" t="s">
        <v>518</v>
      </c>
    </row>
    <row r="379" spans="1:3" x14ac:dyDescent="0.25">
      <c r="A379" s="124" t="s">
        <v>519</v>
      </c>
      <c r="C379" s="109" t="s">
        <v>519</v>
      </c>
    </row>
    <row r="380" spans="1:3" x14ac:dyDescent="0.25">
      <c r="A380" s="124" t="s">
        <v>520</v>
      </c>
      <c r="C380" s="109" t="s">
        <v>520</v>
      </c>
    </row>
    <row r="381" spans="1:3" x14ac:dyDescent="0.25">
      <c r="A381" s="124" t="s">
        <v>521</v>
      </c>
      <c r="C381" s="109" t="s">
        <v>521</v>
      </c>
    </row>
    <row r="382" spans="1:3" x14ac:dyDescent="0.25">
      <c r="A382" s="124" t="s">
        <v>522</v>
      </c>
      <c r="C382" s="109" t="s">
        <v>522</v>
      </c>
    </row>
    <row r="383" spans="1:3" x14ac:dyDescent="0.25">
      <c r="A383" s="124" t="s">
        <v>523</v>
      </c>
      <c r="C383" s="109" t="s">
        <v>523</v>
      </c>
    </row>
    <row r="384" spans="1:3" x14ac:dyDescent="0.25">
      <c r="A384" s="124" t="s">
        <v>524</v>
      </c>
      <c r="C384" s="109" t="s">
        <v>524</v>
      </c>
    </row>
    <row r="385" spans="1:3" x14ac:dyDescent="0.25">
      <c r="A385" s="124" t="s">
        <v>525</v>
      </c>
      <c r="C385" s="109" t="s">
        <v>525</v>
      </c>
    </row>
    <row r="386" spans="1:3" x14ac:dyDescent="0.25">
      <c r="A386" s="124" t="s">
        <v>526</v>
      </c>
      <c r="C386" s="109" t="s">
        <v>526</v>
      </c>
    </row>
    <row r="387" spans="1:3" x14ac:dyDescent="0.25">
      <c r="A387" s="124" t="s">
        <v>527</v>
      </c>
      <c r="C387" s="109" t="s">
        <v>527</v>
      </c>
    </row>
    <row r="388" spans="1:3" x14ac:dyDescent="0.25">
      <c r="A388" s="124" t="s">
        <v>528</v>
      </c>
      <c r="C388" s="109" t="s">
        <v>528</v>
      </c>
    </row>
    <row r="389" spans="1:3" x14ac:dyDescent="0.25">
      <c r="A389" s="124" t="s">
        <v>529</v>
      </c>
      <c r="C389" s="109" t="s">
        <v>529</v>
      </c>
    </row>
    <row r="390" spans="1:3" x14ac:dyDescent="0.25">
      <c r="A390" s="124" t="s">
        <v>530</v>
      </c>
      <c r="C390" s="109" t="s">
        <v>530</v>
      </c>
    </row>
    <row r="391" spans="1:3" x14ac:dyDescent="0.25">
      <c r="A391" s="124" t="s">
        <v>531</v>
      </c>
      <c r="C391" s="109" t="s">
        <v>531</v>
      </c>
    </row>
    <row r="392" spans="1:3" x14ac:dyDescent="0.25">
      <c r="A392" s="124" t="s">
        <v>532</v>
      </c>
      <c r="C392" s="109" t="s">
        <v>532</v>
      </c>
    </row>
    <row r="393" spans="1:3" x14ac:dyDescent="0.25">
      <c r="A393" s="124" t="s">
        <v>533</v>
      </c>
      <c r="C393" s="109" t="s">
        <v>533</v>
      </c>
    </row>
    <row r="394" spans="1:3" x14ac:dyDescent="0.25">
      <c r="A394" s="124" t="s">
        <v>534</v>
      </c>
      <c r="C394" s="109" t="s">
        <v>534</v>
      </c>
    </row>
    <row r="395" spans="1:3" x14ac:dyDescent="0.25">
      <c r="A395" s="124" t="s">
        <v>535</v>
      </c>
      <c r="C395" s="109" t="s">
        <v>535</v>
      </c>
    </row>
    <row r="396" spans="1:3" x14ac:dyDescent="0.25">
      <c r="A396" s="124" t="s">
        <v>536</v>
      </c>
      <c r="C396" s="109" t="s">
        <v>536</v>
      </c>
    </row>
    <row r="397" spans="1:3" x14ac:dyDescent="0.25">
      <c r="A397" s="124" t="s">
        <v>537</v>
      </c>
      <c r="C397" s="109" t="s">
        <v>537</v>
      </c>
    </row>
    <row r="398" spans="1:3" x14ac:dyDescent="0.25">
      <c r="A398" s="124" t="s">
        <v>538</v>
      </c>
      <c r="C398" s="109" t="s">
        <v>538</v>
      </c>
    </row>
    <row r="399" spans="1:3" x14ac:dyDescent="0.25">
      <c r="A399" s="124" t="s">
        <v>539</v>
      </c>
      <c r="C399" s="109" t="s">
        <v>539</v>
      </c>
    </row>
    <row r="400" spans="1:3" x14ac:dyDescent="0.25">
      <c r="A400" s="124" t="s">
        <v>540</v>
      </c>
      <c r="C400" s="109" t="s">
        <v>540</v>
      </c>
    </row>
    <row r="401" spans="1:3" x14ac:dyDescent="0.25">
      <c r="A401" s="124" t="s">
        <v>541</v>
      </c>
      <c r="C401" s="109" t="s">
        <v>541</v>
      </c>
    </row>
    <row r="402" spans="1:3" x14ac:dyDescent="0.25">
      <c r="A402" s="124" t="s">
        <v>542</v>
      </c>
      <c r="C402" s="109" t="s">
        <v>542</v>
      </c>
    </row>
    <row r="403" spans="1:3" x14ac:dyDescent="0.25">
      <c r="A403" s="124" t="s">
        <v>543</v>
      </c>
      <c r="C403" s="109" t="s">
        <v>543</v>
      </c>
    </row>
    <row r="404" spans="1:3" x14ac:dyDescent="0.25">
      <c r="A404" s="124" t="s">
        <v>544</v>
      </c>
      <c r="C404" s="109" t="s">
        <v>544</v>
      </c>
    </row>
    <row r="405" spans="1:3" x14ac:dyDescent="0.25">
      <c r="A405" s="124" t="s">
        <v>545</v>
      </c>
      <c r="C405" s="109" t="s">
        <v>545</v>
      </c>
    </row>
    <row r="406" spans="1:3" x14ac:dyDescent="0.25">
      <c r="A406" s="124" t="s">
        <v>546</v>
      </c>
      <c r="C406" s="109" t="s">
        <v>546</v>
      </c>
    </row>
    <row r="407" spans="1:3" x14ac:dyDescent="0.25">
      <c r="A407" s="124" t="s">
        <v>547</v>
      </c>
      <c r="C407" s="109" t="s">
        <v>547</v>
      </c>
    </row>
    <row r="408" spans="1:3" x14ac:dyDescent="0.25">
      <c r="A408" s="124" t="s">
        <v>548</v>
      </c>
      <c r="C408" s="109" t="s">
        <v>548</v>
      </c>
    </row>
    <row r="409" spans="1:3" x14ac:dyDescent="0.25">
      <c r="A409" s="124" t="s">
        <v>549</v>
      </c>
      <c r="C409" s="109" t="s">
        <v>549</v>
      </c>
    </row>
    <row r="410" spans="1:3" x14ac:dyDescent="0.25">
      <c r="A410" s="124" t="s">
        <v>550</v>
      </c>
      <c r="C410" s="109" t="s">
        <v>550</v>
      </c>
    </row>
    <row r="411" spans="1:3" x14ac:dyDescent="0.25">
      <c r="A411" s="124" t="s">
        <v>551</v>
      </c>
      <c r="C411" s="109" t="s">
        <v>551</v>
      </c>
    </row>
    <row r="412" spans="1:3" x14ac:dyDescent="0.25">
      <c r="A412" s="124" t="s">
        <v>552</v>
      </c>
      <c r="C412" s="109" t="s">
        <v>552</v>
      </c>
    </row>
    <row r="413" spans="1:3" x14ac:dyDescent="0.25">
      <c r="A413" s="124" t="s">
        <v>554</v>
      </c>
      <c r="C413" s="109" t="s">
        <v>554</v>
      </c>
    </row>
    <row r="414" spans="1:3" x14ac:dyDescent="0.25">
      <c r="A414" s="124" t="s">
        <v>555</v>
      </c>
      <c r="C414" s="109" t="s">
        <v>555</v>
      </c>
    </row>
    <row r="415" spans="1:3" x14ac:dyDescent="0.25">
      <c r="A415" s="124" t="s">
        <v>556</v>
      </c>
      <c r="C415" s="109" t="s">
        <v>556</v>
      </c>
    </row>
    <row r="416" spans="1:3" x14ac:dyDescent="0.25">
      <c r="A416" s="124" t="s">
        <v>557</v>
      </c>
      <c r="C416" s="109" t="s">
        <v>557</v>
      </c>
    </row>
    <row r="417" spans="1:3" x14ac:dyDescent="0.25">
      <c r="A417" s="124" t="s">
        <v>558</v>
      </c>
      <c r="C417" s="109" t="s">
        <v>558</v>
      </c>
    </row>
    <row r="418" spans="1:3" x14ac:dyDescent="0.25">
      <c r="A418" s="124" t="s">
        <v>559</v>
      </c>
      <c r="C418" s="109" t="s">
        <v>559</v>
      </c>
    </row>
    <row r="419" spans="1:3" x14ac:dyDescent="0.25">
      <c r="A419" s="124" t="s">
        <v>560</v>
      </c>
      <c r="C419" s="109" t="s">
        <v>560</v>
      </c>
    </row>
    <row r="420" spans="1:3" x14ac:dyDescent="0.25">
      <c r="A420" s="124" t="s">
        <v>562</v>
      </c>
      <c r="C420" s="109" t="s">
        <v>562</v>
      </c>
    </row>
    <row r="421" spans="1:3" x14ac:dyDescent="0.25">
      <c r="A421" s="124" t="s">
        <v>563</v>
      </c>
      <c r="C421" s="109" t="s">
        <v>563</v>
      </c>
    </row>
    <row r="422" spans="1:3" x14ac:dyDescent="0.25">
      <c r="A422" s="124" t="s">
        <v>564</v>
      </c>
      <c r="C422" s="109" t="s">
        <v>564</v>
      </c>
    </row>
    <row r="423" spans="1:3" x14ac:dyDescent="0.25">
      <c r="A423" s="124" t="s">
        <v>565</v>
      </c>
      <c r="C423" s="109" t="s">
        <v>565</v>
      </c>
    </row>
    <row r="424" spans="1:3" x14ac:dyDescent="0.25">
      <c r="A424" s="124" t="s">
        <v>566</v>
      </c>
      <c r="C424" s="109" t="s">
        <v>566</v>
      </c>
    </row>
    <row r="425" spans="1:3" x14ac:dyDescent="0.25">
      <c r="A425" s="124" t="s">
        <v>567</v>
      </c>
      <c r="C425" s="109" t="s">
        <v>567</v>
      </c>
    </row>
    <row r="426" spans="1:3" x14ac:dyDescent="0.25">
      <c r="A426" s="124" t="s">
        <v>568</v>
      </c>
      <c r="C426" s="109" t="s">
        <v>568</v>
      </c>
    </row>
    <row r="427" spans="1:3" x14ac:dyDescent="0.25">
      <c r="A427" s="124" t="s">
        <v>569</v>
      </c>
      <c r="C427" s="109" t="s">
        <v>569</v>
      </c>
    </row>
    <row r="428" spans="1:3" x14ac:dyDescent="0.25">
      <c r="A428" s="124" t="s">
        <v>570</v>
      </c>
      <c r="C428" s="109" t="s">
        <v>570</v>
      </c>
    </row>
    <row r="429" spans="1:3" x14ac:dyDescent="0.25">
      <c r="A429" s="124" t="s">
        <v>571</v>
      </c>
      <c r="C429" s="109" t="s">
        <v>571</v>
      </c>
    </row>
    <row r="430" spans="1:3" x14ac:dyDescent="0.25">
      <c r="A430" s="124" t="s">
        <v>572</v>
      </c>
      <c r="C430" s="109" t="s">
        <v>572</v>
      </c>
    </row>
    <row r="431" spans="1:3" x14ac:dyDescent="0.25">
      <c r="A431" s="124" t="s">
        <v>573</v>
      </c>
      <c r="C431" s="109" t="s">
        <v>573</v>
      </c>
    </row>
    <row r="432" spans="1:3" x14ac:dyDescent="0.25">
      <c r="A432" s="124" t="s">
        <v>574</v>
      </c>
      <c r="C432" s="110" t="s">
        <v>574</v>
      </c>
    </row>
    <row r="433" spans="1:1" x14ac:dyDescent="0.25">
      <c r="A433" s="125" t="s">
        <v>576</v>
      </c>
    </row>
  </sheetData>
  <mergeCells count="6">
    <mergeCell ref="P4:Q4"/>
    <mergeCell ref="G2:H2"/>
    <mergeCell ref="J2:K2"/>
    <mergeCell ref="M2:N2"/>
    <mergeCell ref="P2:R2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NYSE Data File</vt:lpstr>
      <vt:lpstr>Summary Statistics</vt:lpstr>
      <vt:lpstr>Top Ten</vt:lpstr>
      <vt:lpstr>Dynamic P&amp;L Statement</vt:lpstr>
      <vt:lpstr>Cisco Forecasting Model</vt:lpstr>
      <vt:lpstr>Support File</vt:lpstr>
      <vt:lpstr>company_list</vt:lpstr>
      <vt:lpstr>Cost_Of_Goods_Sold</vt:lpstr>
      <vt:lpstr>Gross_Margin</vt:lpstr>
      <vt:lpstr>Operating_Margin</vt:lpstr>
      <vt:lpstr>Other_Operating_Expenses</vt:lpstr>
      <vt:lpstr>Research_And_Development</vt:lpstr>
      <vt:lpstr>Scenarios</vt:lpstr>
      <vt:lpstr>SGA</vt:lpstr>
      <vt:lpstr>Ticker_Symbol</vt:lpstr>
      <vt:lpstr>Total_Revenue</vt:lpstr>
      <vt:lpstr>Years</vt:lpstr>
      <vt:lpstr>Years_to_4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 S. Robinson</cp:lastModifiedBy>
  <dcterms:created xsi:type="dcterms:W3CDTF">2023-04-17T12:38:14Z</dcterms:created>
  <dcterms:modified xsi:type="dcterms:W3CDTF">2023-05-31T01:05:08Z</dcterms:modified>
</cp:coreProperties>
</file>