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dolfo.viana.FARFETCH\Desktop\case\data-engineering-test\assets\"/>
    </mc:Choice>
  </mc:AlternateContent>
  <xr:revisionPtr revIDLastSave="0" documentId="8_{6B3B6B49-8B14-438D-987A-FFE49B5A17C5}" xr6:coauthVersionLast="47" xr6:coauthVersionMax="47" xr10:uidLastSave="{00000000-0000-0000-0000-000000000000}"/>
  <bookViews>
    <workbookView xWindow="2268" yWindow="2268" windowWidth="17280" windowHeight="8880" tabRatio="601"/>
  </bookViews>
  <sheets>
    <sheet name="Plan1" sheetId="1" r:id="rId1"/>
  </sheets>
  <definedNames>
    <definedName name="OLE_LINK1" localSheetId="0">Plan1!$B$10</definedName>
  </definedName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1" i="1" l="1"/>
  <c r="L326" i="1"/>
  <c r="L291" i="1"/>
  <c r="N255" i="1"/>
  <c r="N219" i="1"/>
  <c r="K180" i="1"/>
  <c r="K142" i="1"/>
  <c r="X102" i="1"/>
  <c r="X62" i="1"/>
  <c r="L360" i="1"/>
  <c r="L325" i="1"/>
  <c r="L290" i="1"/>
  <c r="N254" i="1"/>
  <c r="N218" i="1"/>
  <c r="K179" i="1"/>
  <c r="K141" i="1"/>
  <c r="X101" i="1"/>
  <c r="X61" i="1"/>
  <c r="L359" i="1"/>
  <c r="L324" i="1"/>
  <c r="L289" i="1"/>
  <c r="N253" i="1"/>
  <c r="N217" i="1"/>
  <c r="K178" i="1"/>
  <c r="K140" i="1"/>
  <c r="X100" i="1"/>
  <c r="X60" i="1"/>
  <c r="L358" i="1"/>
  <c r="L323" i="1"/>
  <c r="L288" i="1"/>
  <c r="N252" i="1"/>
  <c r="N216" i="1"/>
  <c r="K177" i="1"/>
  <c r="K139" i="1"/>
  <c r="X99" i="1"/>
  <c r="X59" i="1"/>
  <c r="L357" i="1"/>
  <c r="L322" i="1"/>
  <c r="L287" i="1"/>
  <c r="N251" i="1"/>
  <c r="N215" i="1"/>
  <c r="K176" i="1"/>
  <c r="K138" i="1"/>
  <c r="X98" i="1"/>
  <c r="X58" i="1"/>
  <c r="L356" i="1"/>
  <c r="L321" i="1"/>
  <c r="L286" i="1"/>
  <c r="N250" i="1"/>
  <c r="N214" i="1"/>
  <c r="K175" i="1"/>
  <c r="K137" i="1"/>
  <c r="X97" i="1"/>
  <c r="X57" i="1"/>
  <c r="B312" i="1"/>
  <c r="L355" i="1"/>
  <c r="L320" i="1"/>
  <c r="L285" i="1"/>
  <c r="N249" i="1"/>
  <c r="N213" i="1"/>
  <c r="K174" i="1"/>
  <c r="K136" i="1"/>
  <c r="X96" i="1"/>
  <c r="X56" i="1"/>
  <c r="L354" i="1"/>
  <c r="L319" i="1"/>
  <c r="L284" i="1"/>
  <c r="N248" i="1"/>
  <c r="N212" i="1"/>
  <c r="K173" i="1"/>
  <c r="K135" i="1"/>
  <c r="X95" i="1"/>
  <c r="X55" i="1"/>
  <c r="L353" i="1"/>
  <c r="L318" i="1"/>
  <c r="L283" i="1"/>
  <c r="N247" i="1"/>
  <c r="N211" i="1"/>
  <c r="K172" i="1"/>
  <c r="K134" i="1"/>
  <c r="X94" i="1"/>
  <c r="X54" i="1"/>
  <c r="B228" i="1"/>
  <c r="B334" i="1"/>
  <c r="B276" i="1"/>
  <c r="B311" i="1"/>
  <c r="B346" i="1"/>
  <c r="B277" i="1"/>
  <c r="B240" i="1"/>
  <c r="Z349" i="1"/>
  <c r="Z348" i="1"/>
  <c r="Z314" i="1"/>
  <c r="Z313" i="1"/>
  <c r="Z279" i="1"/>
  <c r="Z278" i="1"/>
  <c r="Z242" i="1"/>
  <c r="Z241" i="1"/>
  <c r="B347" i="1"/>
  <c r="B264" i="1"/>
  <c r="B189" i="1"/>
  <c r="B112" i="1"/>
  <c r="Z129" i="1"/>
  <c r="Z167" i="1"/>
  <c r="Z206" i="1"/>
  <c r="B241" i="1"/>
  <c r="B205" i="1"/>
  <c r="B128" i="1"/>
  <c r="B166" i="1"/>
  <c r="Z205" i="1"/>
  <c r="B204" i="1"/>
  <c r="Z166" i="1"/>
  <c r="B165" i="1"/>
  <c r="Z128" i="1"/>
  <c r="B127" i="1"/>
  <c r="Z89" i="1"/>
  <c r="B47" i="1"/>
  <c r="B48" i="1"/>
  <c r="Z48" i="1"/>
  <c r="Z49" i="1"/>
  <c r="B87" i="1"/>
  <c r="B88" i="1"/>
  <c r="Z88" i="1"/>
</calcChain>
</file>

<file path=xl/sharedStrings.xml><?xml version="1.0" encoding="utf-8"?>
<sst xmlns="http://schemas.openxmlformats.org/spreadsheetml/2006/main" count="393" uniqueCount="76">
  <si>
    <t>xxxxxxxxxxxxxxxxx</t>
  </si>
  <si>
    <t>xxxxxxxxxxxxxxxxxxxxxxxxx</t>
  </si>
  <si>
    <t>ANO</t>
  </si>
  <si>
    <t xml:space="preserve">VARIAÇÃO DO ACUMULADO </t>
  </si>
  <si>
    <t>Dados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</si>
  <si>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</si>
  <si>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</si>
  <si>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</si>
  <si>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</si>
  <si>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</si>
  <si>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</si>
  <si>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</si>
  <si>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</si>
  <si>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</si>
  <si>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</si>
  <si>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</si>
  <si>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</si>
  <si>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</si>
  <si>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</si>
  <si>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</si>
  <si>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</si>
  <si>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</si>
  <si>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</si>
  <si>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</si>
  <si>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</si>
  <si>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</si>
  <si>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</si>
  <si>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</si>
  <si>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</si>
  <si>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</si>
  <si>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</si>
  <si>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</si>
  <si>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 xml:space="preserve">                  2) (n/d) = não disponível.</t>
  </si>
  <si>
    <t>VASILHAME</t>
  </si>
  <si>
    <r>
      <t>Fonte:</t>
    </r>
    <r>
      <rPr>
        <sz val="10"/>
        <rFont val="Arial"/>
      </rPr>
      <t xml:space="preserve"> ANP, conforme Resolução ANP n° 17/2014.</t>
    </r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</si>
  <si>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</si>
  <si>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r>
      <t>Notas</t>
    </r>
    <r>
      <rPr>
        <sz val="10"/>
        <rFont val="Arial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</si>
  <si>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</si>
  <si>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</t>
    </r>
  </si>
  <si>
    <t xml:space="preserve">                 3) Vasilhame: Até P13 inclui P2, P5, P7, P8 e P13. Outros inclui P20, P45, P90 e granel.</t>
  </si>
  <si>
    <t xml:space="preserve">                 2) (n/d) = não disponível.</t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</si>
  <si>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</si>
  <si>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</si>
  <si>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4) (n/d) = não disponível.</t>
  </si>
  <si>
    <t xml:space="preserve">                  3) A partir de 2014, o óleo disel S-1800 deixou de ser usado para fins rodoviário, conforme Resolução ANP nº 45/2012.</t>
  </si>
  <si>
    <t>SEGMENTO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</si>
  <si>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</si>
  <si>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</si>
  <si>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3) Vasilhame: Até P13 inclui P2, P5, P7, P8 e P13. Outros inclui P20, P45, P90 e granel.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</si>
  <si>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</si>
  <si>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</si>
  <si>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</si>
  <si>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</si>
  <si>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</si>
  <si>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</si>
  <si>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</si>
  <si>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</si>
  <si>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</si>
  <si>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Vendas, pelas distribuidoras¹, dos derivados combustíveis de petróleo por Unidade da Federação e produto - 2000-2020 (m3)</t>
  </si>
  <si>
    <t>Vendas, pelas distribuidoras¹, dos derivados combustíveis de petróleo por Grande Região e produto - 2000-2020 (m3)</t>
  </si>
  <si>
    <t>Vendas, pelas distribuidoras¹, de óleo diesel por tipo e Unidade da Federação - 2013-2020 (m3)</t>
  </si>
  <si>
    <t>Vendas, pelas distribuidoras¹, de óleo diesel por tipo e Grande Região - 2013-2020 (m3)</t>
  </si>
  <si>
    <t>Vendas, pelas distribuidoras¹, de GLP por Unidade da Federação e Vasilhame - 2010-2020 (m3)</t>
  </si>
  <si>
    <t>Vendas, pelas distribuidoras¹, de GLP por Região e Vasilhame - 2010-2020 (m3)</t>
  </si>
  <si>
    <t>Vendas, pelas distribuidoras¹, de etanol hidratado por segmento e Unidade da Federação - 2012-2020 (m3)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</si>
  <si>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</si>
  <si>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</si>
  <si>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NO ANO 2020 / 2019 (%) ²</t>
  </si>
  <si>
    <r>
      <t>2</t>
    </r>
    <r>
      <rPr>
        <sz val="10"/>
        <rFont val="Arial"/>
      </rPr>
      <t xml:space="preserve"> Variação percentual do somatório dos valores desde o mês de janeiro até um determinado mês do ano de 2020, em relação ao somatório do mesmo período do ano de 2019. </t>
    </r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</si>
  <si>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</si>
  <si>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</si>
  <si>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t>Dados atualizados em 30 de outubro de 2020.</t>
  </si>
  <si>
    <t xml:space="preserve">                  5) Dados atualizados 30 de outubro de 2020.</t>
  </si>
  <si>
    <t xml:space="preserve">                  4) Dados atualizados em 30 de outubro de 2020.</t>
  </si>
  <si>
    <t xml:space="preserve">                  3) Dados atualizados em 30 de outubro de 2020.</t>
  </si>
  <si>
    <t xml:space="preserve">                  Superintendência de Defesa da Concorrência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</si>
</sst>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(* #,##0.00_);_(* \(#,##0.00\);_(* &quot;-&quot;??_);_(@_)"/>
    <numFmt numFmtId="172" formatCode="_(* #,##0_);_(* \(#,##0\);_(* &quot;-&quot;??_);_(@_)"/>
    <numFmt numFmtId="173" formatCode="0.0"/>
    <numFmt numFmtId="174" formatCode="_(* #,##0.0_);_(* \(#,##0.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 style="thin">
        <color indexed="8"/>
      </top>
      <bottom style="thin">
        <color rgb="FF99999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71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1" applyFont="1" applyFill="1" applyAlignment="1" applyProtection="1"/>
    <xf numFmtId="0" fontId="6" fillId="2" borderId="0" xfId="1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 applyBorder="1"/>
    <xf numFmtId="0" fontId="12" fillId="2" borderId="0" xfId="0" applyFont="1" applyFill="1"/>
    <xf numFmtId="172" fontId="0" fillId="2" borderId="0" xfId="0" applyNumberFormat="1" applyFill="1"/>
    <xf numFmtId="0" fontId="5" fillId="2" borderId="0" xfId="1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172" fontId="0" fillId="2" borderId="0" xfId="2" applyNumberFormat="1" applyFont="1" applyFill="1"/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2" fillId="0" borderId="0" xfId="0" applyFont="1"/>
    <xf numFmtId="174" fontId="0" fillId="2" borderId="0" xfId="0" applyNumberFormat="1" applyFill="1"/>
    <xf numFmtId="171" fontId="0" fillId="2" borderId="0" xfId="2" applyFont="1" applyFill="1"/>
    <xf numFmtId="0" fontId="11" fillId="2" borderId="0" xfId="0" applyFont="1" applyFill="1" applyBorder="1"/>
    <xf numFmtId="171" fontId="13" fillId="0" borderId="0" xfId="2" applyFont="1" applyFill="1" applyBorder="1" applyAlignment="1">
      <alignment horizontal="right"/>
    </xf>
    <xf numFmtId="171" fontId="0" fillId="2" borderId="0" xfId="0" applyNumberFormat="1" applyFill="1"/>
    <xf numFmtId="173" fontId="13" fillId="0" borderId="3" xfId="0" applyNumberFormat="1" applyFont="1" applyFill="1" applyBorder="1" applyAlignment="1">
      <alignment horizontal="right"/>
    </xf>
    <xf numFmtId="172" fontId="14" fillId="0" borderId="4" xfId="0" applyNumberFormat="1" applyFont="1" applyBorder="1"/>
    <xf numFmtId="0" fontId="11" fillId="2" borderId="0" xfId="0" applyFont="1" applyFill="1"/>
    <xf numFmtId="173" fontId="13" fillId="0" borderId="5" xfId="0" applyNumberFormat="1" applyFont="1" applyFill="1" applyBorder="1" applyAlignment="1">
      <alignment horizontal="right"/>
    </xf>
    <xf numFmtId="0" fontId="3" fillId="2" borderId="0" xfId="0" applyFont="1" applyFill="1"/>
    <xf numFmtId="0" fontId="14" fillId="2" borderId="0" xfId="0" applyFont="1" applyFill="1"/>
    <xf numFmtId="172" fontId="11" fillId="2" borderId="0" xfId="0" applyNumberFormat="1" applyFont="1" applyFill="1"/>
    <xf numFmtId="0" fontId="4" fillId="2" borderId="0" xfId="0" applyFont="1" applyFill="1"/>
    <xf numFmtId="0" fontId="0" fillId="0" borderId="12" xfId="0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0" fontId="0" fillId="0" borderId="15" xfId="0" applyBorder="1"/>
    <xf numFmtId="0" fontId="0" fillId="3" borderId="12" xfId="0" applyFill="1" applyBorder="1"/>
    <xf numFmtId="0" fontId="0" fillId="3" borderId="16" xfId="0" applyFill="1" applyBorder="1"/>
    <xf numFmtId="2" fontId="0" fillId="3" borderId="16" xfId="0" applyNumberFormat="1" applyFill="1" applyBorder="1"/>
    <xf numFmtId="0" fontId="0" fillId="3" borderId="17" xfId="0" applyFill="1" applyBorder="1"/>
    <xf numFmtId="0" fontId="0" fillId="3" borderId="17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0" borderId="13" xfId="0" applyFill="1" applyBorder="1"/>
    <xf numFmtId="0" fontId="0" fillId="3" borderId="18" xfId="0" applyFill="1" applyBorder="1"/>
    <xf numFmtId="0" fontId="15" fillId="3" borderId="19" xfId="0" applyFont="1" applyFill="1" applyBorder="1"/>
    <xf numFmtId="0" fontId="0" fillId="3" borderId="17" xfId="0" applyFont="1" applyFill="1" applyBorder="1"/>
    <xf numFmtId="0" fontId="15" fillId="3" borderId="20" xfId="0" applyFont="1" applyFill="1" applyBorder="1"/>
    <xf numFmtId="172" fontId="0" fillId="0" borderId="6" xfId="0" applyNumberFormat="1" applyBorder="1"/>
    <xf numFmtId="172" fontId="0" fillId="0" borderId="7" xfId="0" applyNumberFormat="1" applyBorder="1"/>
    <xf numFmtId="172" fontId="0" fillId="0" borderId="8" xfId="0" applyNumberFormat="1" applyBorder="1"/>
    <xf numFmtId="172" fontId="0" fillId="0" borderId="9" xfId="0" applyNumberFormat="1" applyBorder="1"/>
    <xf numFmtId="172" fontId="14" fillId="0" borderId="10" xfId="0" applyNumberFormat="1" applyFont="1" applyBorder="1"/>
    <xf numFmtId="172" fontId="14" fillId="0" borderId="11" xfId="0" applyNumberFormat="1" applyFont="1" applyBorder="1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3">
    <cellStyle name="Hiperlink" xfId="1" builtinId="8"/>
    <cellStyle name="Normal" xfId="0" builtinId="0"/>
    <cellStyle name="Vírgula" xfId="2" builtinId="3"/>
  </cellStyles>
  <dxfs count="342"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ont/>
      <fill>
        <patternFill patternType="solid">
          <fgColor indexed="64"/>
          <bgColor indexed="44"/>
        </patternFill>
      </fill>
    </dxf>
    <dxf>
      <numFmt numFmtId="172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left/>
        <right style="thin">
          <color indexed="8"/>
        </righ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72" formatCode="_(* #,##0_);_(* \(#,##0\);_(* &quot;-&quot;??_);_(@_)"/>
    </dxf>
    <dxf>
      <numFmt numFmtId="172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47E-2"/>
          <c:y val="0.18215613382899629"/>
          <c:w val="0.90266615924125393"/>
          <c:h val="0.59786088025912654"/>
        </c:manualLayout>
      </c:layout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6989725.0557272704</c:v>
              </c:pt>
              <c:pt idx="1">
                <c:v>7411382.8038014797</c:v>
              </c:pt>
              <c:pt idx="2">
                <c:v>7350794.8744211504</c:v>
              </c:pt>
              <c:pt idx="3">
                <c:v>7282572.8036308</c:v>
              </c:pt>
              <c:pt idx="4">
                <c:v>7517881.6442133598</c:v>
              </c:pt>
              <c:pt idx="5">
                <c:v>7788442.85958998</c:v>
              </c:pt>
              <c:pt idx="6">
                <c:v>7491659.1407680903</c:v>
              </c:pt>
              <c:pt idx="7">
                <c:v>7906210.4065473098</c:v>
              </c:pt>
              <c:pt idx="8">
                <c:v>7522385.0823116899</c:v>
              </c:pt>
              <c:pt idx="9">
                <c:v>7686804.2911725398</c:v>
              </c:pt>
              <c:pt idx="10">
                <c:v>7601392.6536753196</c:v>
              </c:pt>
              <c:pt idx="11">
                <c:v>7380667.2299035303</c:v>
              </c:pt>
            </c:numLit>
          </c:val>
          <c:extLst>
            <c:ext xmlns:c16="http://schemas.microsoft.com/office/drawing/2014/chart" uri="{C3380CC4-5D6E-409C-BE32-E72D297353CC}">
              <c16:uniqueId val="{00000000-7DB6-42E0-9B5D-1467F9E495FB}"/>
            </c:ext>
          </c:extLst>
        </c:ser>
        <c:ser>
          <c:idx val="1"/>
          <c:order val="1"/>
          <c:tx>
            <c:v>2001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7180755.2584916502</c:v>
              </c:pt>
              <c:pt idx="1">
                <c:v>6548589.6750426805</c:v>
              </c:pt>
              <c:pt idx="2">
                <c:v>7655263.0662541697</c:v>
              </c:pt>
              <c:pt idx="3">
                <c:v>7228914.3981113201</c:v>
              </c:pt>
              <c:pt idx="4">
                <c:v>7611895.7195157697</c:v>
              </c:pt>
              <c:pt idx="5">
                <c:v>7657813.9934063097</c:v>
              </c:pt>
              <c:pt idx="6">
                <c:v>7630442.0301948097</c:v>
              </c:pt>
              <c:pt idx="7">
                <c:v>8003567.96555473</c:v>
              </c:pt>
              <c:pt idx="8">
                <c:v>7500608.8746270901</c:v>
              </c:pt>
              <c:pt idx="9">
                <c:v>7952202.5229313597</c:v>
              </c:pt>
              <c:pt idx="10">
                <c:v>7453943.8814211497</c:v>
              </c:pt>
              <c:pt idx="11">
                <c:v>7200701.0513692098</c:v>
              </c:pt>
            </c:numLit>
          </c:val>
          <c:extLst>
            <c:ext xmlns:c16="http://schemas.microsoft.com/office/drawing/2014/chart" uri="{C3380CC4-5D6E-409C-BE32-E72D297353CC}">
              <c16:uniqueId val="{00000001-7DB6-42E0-9B5D-1467F9E495FB}"/>
            </c:ext>
          </c:extLst>
        </c:ser>
        <c:ser>
          <c:idx val="2"/>
          <c:order val="2"/>
          <c:tx>
            <c:v>2002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7196582.65419666</c:v>
              </c:pt>
              <c:pt idx="1">
                <c:v>6655637.4704044499</c:v>
              </c:pt>
              <c:pt idx="2">
                <c:v>7480152.9407031499</c:v>
              </c:pt>
              <c:pt idx="3">
                <c:v>7314484.5699183699</c:v>
              </c:pt>
              <c:pt idx="4">
                <c:v>7475772.6816307995</c:v>
              </c:pt>
              <c:pt idx="5">
                <c:v>7072254.69313173</c:v>
              </c:pt>
              <c:pt idx="6">
                <c:v>7537209.1728033395</c:v>
              </c:pt>
              <c:pt idx="7">
                <c:v>7541354.6796994396</c:v>
              </c:pt>
              <c:pt idx="8">
                <c:v>7523605.6649573296</c:v>
              </c:pt>
              <c:pt idx="9">
                <c:v>8243983.3627551002</c:v>
              </c:pt>
              <c:pt idx="10">
                <c:v>7153780.7847959204</c:v>
              </c:pt>
              <c:pt idx="11">
                <c:v>7301918.3044582596</c:v>
              </c:pt>
            </c:numLit>
          </c:val>
          <c:extLst>
            <c:ext xmlns:c16="http://schemas.microsoft.com/office/drawing/2014/chart" uri="{C3380CC4-5D6E-409C-BE32-E72D297353CC}">
              <c16:uniqueId val="{00000002-7DB6-42E0-9B5D-1467F9E495FB}"/>
            </c:ext>
          </c:extLst>
        </c:ser>
        <c:ser>
          <c:idx val="3"/>
          <c:order val="3"/>
          <c:tx>
            <c:v>2003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6688221.5205862699</c:v>
              </c:pt>
              <c:pt idx="1">
                <c:v>6294697.9863951802</c:v>
              </c:pt>
              <c:pt idx="2">
                <c:v>6414784.7841020403</c:v>
              </c:pt>
              <c:pt idx="3">
                <c:v>6637099.3091799598</c:v>
              </c:pt>
              <c:pt idx="4">
                <c:v>7064182.7305194801</c:v>
              </c:pt>
              <c:pt idx="5">
                <c:v>6636083.2849295</c:v>
              </c:pt>
              <c:pt idx="6">
                <c:v>7351963.9556011101</c:v>
              </c:pt>
              <c:pt idx="7">
                <c:v>7131433.3941985201</c:v>
              </c:pt>
              <c:pt idx="8">
                <c:v>7308318.7447161498</c:v>
              </c:pt>
              <c:pt idx="9">
                <c:v>7718482.4507142901</c:v>
              </c:pt>
              <c:pt idx="10">
                <c:v>6954097.1096048299</c:v>
              </c:pt>
              <c:pt idx="11">
                <c:v>7534997.9089443497</c:v>
              </c:pt>
            </c:numLit>
          </c:val>
          <c:extLst>
            <c:ext xmlns:c16="http://schemas.microsoft.com/office/drawing/2014/chart" uri="{C3380CC4-5D6E-409C-BE32-E72D297353CC}">
              <c16:uniqueId val="{00000003-7DB6-42E0-9B5D-1467F9E495FB}"/>
            </c:ext>
          </c:extLst>
        </c:ser>
        <c:ser>
          <c:idx val="4"/>
          <c:order val="4"/>
          <c:tx>
            <c:v>2004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6770295.1626753202</c:v>
              </c:pt>
              <c:pt idx="1">
                <c:v>6362190.6137643801</c:v>
              </c:pt>
              <c:pt idx="2">
                <c:v>7587215.3109090896</c:v>
              </c:pt>
              <c:pt idx="3">
                <c:v>7362965.4662022302</c:v>
              </c:pt>
              <c:pt idx="4">
                <c:v>7065017.1890111296</c:v>
              </c:pt>
              <c:pt idx="5">
                <c:v>7227510.0755046401</c:v>
              </c:pt>
              <c:pt idx="6">
                <c:v>7738421.6018051896</c:v>
              </c:pt>
              <c:pt idx="7">
                <c:v>7757804.8451447096</c:v>
              </c:pt>
              <c:pt idx="8">
                <c:v>7739155.9095807001</c:v>
              </c:pt>
              <c:pt idx="9">
                <c:v>7595616.53105566</c:v>
              </c:pt>
              <c:pt idx="10">
                <c:v>7428138.36097774</c:v>
              </c:pt>
              <c:pt idx="11">
                <c:v>7785470.6756085297</c:v>
              </c:pt>
            </c:numLit>
          </c:val>
          <c:extLst>
            <c:ext xmlns:c16="http://schemas.microsoft.com/office/drawing/2014/chart" uri="{C3380CC4-5D6E-409C-BE32-E72D297353CC}">
              <c16:uniqueId val="{00000004-7DB6-42E0-9B5D-1467F9E495FB}"/>
            </c:ext>
          </c:extLst>
        </c:ser>
        <c:ser>
          <c:idx val="5"/>
          <c:order val="5"/>
          <c:tx>
            <c:v>2005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6709517.0329424897</c:v>
              </c:pt>
              <c:pt idx="1">
                <c:v>6597881.44030427</c:v>
              </c:pt>
              <c:pt idx="2">
                <c:v>7604798.3146141004</c:v>
              </c:pt>
              <c:pt idx="3">
                <c:v>7243180.3217532402</c:v>
              </c:pt>
              <c:pt idx="4">
                <c:v>7300532.11714656</c:v>
              </c:pt>
              <c:pt idx="5">
                <c:v>7475038.8895936897</c:v>
              </c:pt>
              <c:pt idx="6">
                <c:v>7492138.94971429</c:v>
              </c:pt>
              <c:pt idx="7">
                <c:v>8042449.1567365499</c:v>
              </c:pt>
              <c:pt idx="8">
                <c:v>7720371.6332931304</c:v>
              </c:pt>
              <c:pt idx="9">
                <c:v>7386627.6566029703</c:v>
              </c:pt>
              <c:pt idx="10">
                <c:v>7467977.1067476803</c:v>
              </c:pt>
              <c:pt idx="11">
                <c:v>7766879.0155788502</c:v>
              </c:pt>
            </c:numLit>
          </c:val>
          <c:extLst>
            <c:ext xmlns:c16="http://schemas.microsoft.com/office/drawing/2014/chart" uri="{C3380CC4-5D6E-409C-BE32-E72D297353CC}">
              <c16:uniqueId val="{00000005-7DB6-42E0-9B5D-1467F9E495FB}"/>
            </c:ext>
          </c:extLst>
        </c:ser>
        <c:ser>
          <c:idx val="6"/>
          <c:order val="6"/>
          <c:tx>
            <c:v>2006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7050201.9787087198</c:v>
              </c:pt>
              <c:pt idx="1">
                <c:v>6733218.0995640103</c:v>
              </c:pt>
              <c:pt idx="2">
                <c:v>7713759.9717959203</c:v>
              </c:pt>
              <c:pt idx="3">
                <c:v>7057554.44196661</c:v>
              </c:pt>
              <c:pt idx="4">
                <c:v>7575074.9039350599</c:v>
              </c:pt>
              <c:pt idx="5">
                <c:v>7432494.02218924</c:v>
              </c:pt>
              <c:pt idx="6">
                <c:v>7539416.59433024</c:v>
              </c:pt>
              <c:pt idx="7">
                <c:v>8036490.5749944299</c:v>
              </c:pt>
              <c:pt idx="8">
                <c:v>7892381.8982523195</c:v>
              </c:pt>
              <c:pt idx="9">
                <c:v>7980417.6822912795</c:v>
              </c:pt>
              <c:pt idx="10">
                <c:v>7772892.7838998204</c:v>
              </c:pt>
              <c:pt idx="11">
                <c:v>7888891.0198293095</c:v>
              </c:pt>
            </c:numLit>
          </c:val>
          <c:extLst>
            <c:ext xmlns:c16="http://schemas.microsoft.com/office/drawing/2014/chart" uri="{C3380CC4-5D6E-409C-BE32-E72D297353CC}">
              <c16:uniqueId val="{00000006-7DB6-42E0-9B5D-1467F9E495FB}"/>
            </c:ext>
          </c:extLst>
        </c:ser>
        <c:ser>
          <c:idx val="7"/>
          <c:order val="7"/>
          <c:tx>
            <c:v>2007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7464088.6396521702</c:v>
              </c:pt>
              <c:pt idx="1">
                <c:v>7064619.0583623201</c:v>
              </c:pt>
              <c:pt idx="2">
                <c:v>8294734.2445507301</c:v>
              </c:pt>
              <c:pt idx="3">
                <c:v>7592565.7383333296</c:v>
              </c:pt>
              <c:pt idx="4">
                <c:v>8016587.0410000002</c:v>
              </c:pt>
              <c:pt idx="5">
                <c:v>8049008.7234782605</c:v>
              </c:pt>
              <c:pt idx="6">
                <c:v>8197337.4553623199</c:v>
              </c:pt>
              <c:pt idx="7">
                <c:v>8742392.4295217395</c:v>
              </c:pt>
              <c:pt idx="8">
                <c:v>8119217.5850869603</c:v>
              </c:pt>
              <c:pt idx="9">
                <c:v>9011826.2846956607</c:v>
              </c:pt>
              <c:pt idx="10">
                <c:v>8559802.9718260895</c:v>
              </c:pt>
              <c:pt idx="11">
                <c:v>8561293.3732898608</c:v>
              </c:pt>
            </c:numLit>
          </c:val>
          <c:extLst>
            <c:ext xmlns:c16="http://schemas.microsoft.com/office/drawing/2014/chart" uri="{C3380CC4-5D6E-409C-BE32-E72D297353CC}">
              <c16:uniqueId val="{00000007-7DB6-42E0-9B5D-1467F9E495FB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B6-42E0-9B5D-1467F9E495FB}"/>
            </c:ext>
          </c:extLst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B6-42E0-9B5D-1467F9E495FB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B6-42E0-9B5D-1467F9E495FB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B6-42E0-9B5D-1467F9E495FB}"/>
            </c:ext>
          </c:extLst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B6-42E0-9B5D-1467F9E495FB}"/>
            </c:ext>
          </c:extLst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B6-42E0-9B5D-1467F9E495FB}"/>
            </c:ext>
          </c:extLst>
        </c:ser>
        <c:ser>
          <c:idx val="15"/>
          <c:order val="14"/>
          <c:tx>
            <c:v>2014</c:v>
          </c:tx>
          <c:invertIfNegative val="0"/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B6-42E0-9B5D-1467F9E495FB}"/>
            </c:ext>
          </c:extLst>
        </c:ser>
        <c:ser>
          <c:idx val="14"/>
          <c:order val="15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B6-42E0-9B5D-1467F9E495FB}"/>
            </c:ext>
          </c:extLst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DB6-42E0-9B5D-1467F9E495FB}"/>
            </c:ext>
          </c:extLst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B6-42E0-9B5D-1467F9E495FB}"/>
            </c:ext>
          </c:extLst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DB6-42E0-9B5D-1467F9E495FB}"/>
            </c:ext>
          </c:extLst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DB6-42E0-9B5D-1467F9E495FB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DB6-42E0-9B5D-1467F9E49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19360"/>
        <c:axId val="1"/>
      </c:barChart>
      <c:catAx>
        <c:axId val="16931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319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187789136156566"/>
          <c:y val="4.6785277550664313E-2"/>
          <c:w val="0.60944009241694985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44657029394255E-2"/>
          <c:y val="0.17712209035201357"/>
          <c:w val="0.89792226395239083"/>
          <c:h val="0.59409701138904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Plan1!$C$94:$C$105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1-46BA-A488-8EF8D91E8817}"/>
            </c:ext>
          </c:extLst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Plan1!$D$94:$D$105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1-46BA-A488-8EF8D91E8817}"/>
            </c:ext>
          </c:extLst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Plan1!$E$94:$E$105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1-46BA-A488-8EF8D91E8817}"/>
            </c:ext>
          </c:extLst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Plan1!$F$94:$F$105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1-46BA-A488-8EF8D91E8817}"/>
            </c:ext>
          </c:extLst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Plan1!$G$94:$G$105</c:f>
              <c:numCache>
                <c:formatCode>_(* #,##0_);_(* \(#,##0\);_(* "-"??_);_(@_)</c:formatCode>
                <c:ptCount val="12"/>
                <c:pt idx="0">
                  <c:v>6770295.162675323</c:v>
                </c:pt>
                <c:pt idx="1">
                  <c:v>6362190.6137643792</c:v>
                </c:pt>
                <c:pt idx="2">
                  <c:v>7587215.3109090868</c:v>
                </c:pt>
                <c:pt idx="3">
                  <c:v>7362965.4662022274</c:v>
                </c:pt>
                <c:pt idx="4">
                  <c:v>7065017.1890111314</c:v>
                </c:pt>
                <c:pt idx="5">
                  <c:v>7227510.0755046364</c:v>
                </c:pt>
                <c:pt idx="6">
                  <c:v>7738421.6018051924</c:v>
                </c:pt>
                <c:pt idx="7">
                  <c:v>7757804.8451447133</c:v>
                </c:pt>
                <c:pt idx="8">
                  <c:v>7739155.909580702</c:v>
                </c:pt>
                <c:pt idx="9">
                  <c:v>7595616.5310556591</c:v>
                </c:pt>
                <c:pt idx="10">
                  <c:v>7428138.3609777372</c:v>
                </c:pt>
                <c:pt idx="11">
                  <c:v>7785470.6756085344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1-46BA-A488-8EF8D91E8817}"/>
            </c:ext>
          </c:extLst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Plan1!$H$94:$H$105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51-46BA-A488-8EF8D91E8817}"/>
            </c:ext>
          </c:extLst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Plan1!$I$94:$I$105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51-46BA-A488-8EF8D91E8817}"/>
            </c:ext>
          </c:extLst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Plan1!$J$94:$J$105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51-46BA-A488-8EF8D91E8817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Plan1!$K$94:$K$105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51-46BA-A488-8EF8D91E8817}"/>
            </c:ext>
          </c:extLst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Plan1!$L$94:$L$105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51-46BA-A488-8EF8D91E8817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Plan1!$M$94:$M$105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51-46BA-A488-8EF8D91E8817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Plan1!$N$94:$N$105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51-46BA-A488-8EF8D91E8817}"/>
            </c:ext>
          </c:extLst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Plan1!$O$94:$O$105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51-46BA-A488-8EF8D91E8817}"/>
            </c:ext>
          </c:extLst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Plan1!$P$94:$P$105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51-46BA-A488-8EF8D91E8817}"/>
            </c:ext>
          </c:extLst>
        </c:ser>
        <c:ser>
          <c:idx val="14"/>
          <c:order val="14"/>
          <c:tx>
            <c:v>2014</c:v>
          </c:tx>
          <c:invertIfNegative val="0"/>
          <c:val>
            <c:numRef>
              <c:f>Plan1!$Q$94:$Q$105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C51-46BA-A488-8EF8D91E8817}"/>
            </c:ext>
          </c:extLst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Plan1!$R$94:$R$105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51-46BA-A488-8EF8D91E8817}"/>
            </c:ext>
          </c:extLst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Plan1!$S$94:$S$105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C51-46BA-A488-8EF8D91E8817}"/>
            </c:ext>
          </c:extLst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Plan1!$T$94:$T$105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51-46BA-A488-8EF8D91E8817}"/>
            </c:ext>
          </c:extLst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Plan1!$U$94:$U$105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C51-46BA-A488-8EF8D91E8817}"/>
            </c:ext>
          </c:extLst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Plan1!$V$94:$V$105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51-46BA-A488-8EF8D91E8817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Plan1!$W$94:$W$105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C51-46BA-A488-8EF8D91E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13120"/>
        <c:axId val="1"/>
      </c:barChart>
      <c:catAx>
        <c:axId val="1693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4687594388457783"/>
              <c:y val="0.87822961018761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1.5624934699809086E-2"/>
              <c:y val="0.42066569456595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313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35253479606269"/>
          <c:y val="4.9420150100611349E-2"/>
          <c:w val="0.60973920622160915"/>
          <c:h val="7.5583758977405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1-44B7-AA8A-7DEE43AF9707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1-44B7-AA8A-7DEE43AF9707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51-44B7-AA8A-7DEE43AF9707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51-44B7-AA8A-7DEE43AF9707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51-44B7-AA8A-7DEE43AF9707}"/>
            </c:ext>
          </c:extLst>
        </c:ser>
        <c:ser>
          <c:idx val="0"/>
          <c:order val="5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Plan1!$H$134:$H$145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51-44B7-AA8A-7DEE43AF9707}"/>
            </c:ext>
          </c:extLst>
        </c:ser>
        <c:ser>
          <c:idx val="1"/>
          <c:order val="6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Plan1!$I$134:$I$145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51-44B7-AA8A-7DEE43AF9707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Plan1!$J$134:$J$145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51-44B7-AA8A-7DEE43AF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14560"/>
        <c:axId val="1"/>
      </c:barChart>
      <c:catAx>
        <c:axId val="16931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31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90470262758288"/>
          <c:y val="4.3861197703747794E-2"/>
          <c:w val="0.23307894033659515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B-4194-BD74-3B33F8FF9628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B-4194-BD74-3B33F8FF9628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B-4194-BD74-3B33F8FF9628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B-4194-BD74-3B33F8FF9628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5B-4194-BD74-3B33F8FF9628}"/>
            </c:ext>
          </c:extLst>
        </c:ser>
        <c:ser>
          <c:idx val="0"/>
          <c:order val="5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Plan1!$H$172:$H$183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5B-4194-BD74-3B33F8FF9628}"/>
            </c:ext>
          </c:extLst>
        </c:ser>
        <c:ser>
          <c:idx val="1"/>
          <c:order val="6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Plan1!$I$172:$I$183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5B-4194-BD74-3B33F8FF9628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Plan1!$J$172:$J$183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5B-4194-BD74-3B33F8FF9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16000"/>
        <c:axId val="1"/>
      </c:barChart>
      <c:catAx>
        <c:axId val="16931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9316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683545203040492"/>
          <c:y val="4.6785277550664313E-2"/>
          <c:w val="0.23307894033659515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Plan1!$C$211:$C$222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9-47A4-8111-2D5AB032A477}"/>
            </c:ext>
          </c:extLst>
        </c:ser>
        <c:ser>
          <c:idx val="11"/>
          <c:order val="1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Plan1!$D$211:$D$222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9-47A4-8111-2D5AB032A477}"/>
            </c:ext>
          </c:extLst>
        </c:ser>
        <c:ser>
          <c:idx val="12"/>
          <c:order val="2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Plan1!$E$211:$E$222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9-47A4-8111-2D5AB032A477}"/>
            </c:ext>
          </c:extLst>
        </c:ser>
        <c:ser>
          <c:idx val="13"/>
          <c:order val="3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Plan1!$F$211:$F$222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9-47A4-8111-2D5AB032A477}"/>
            </c:ext>
          </c:extLst>
        </c:ser>
        <c:ser>
          <c:idx val="15"/>
          <c:order val="4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Plan1!$G$211:$G$222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9-47A4-8111-2D5AB032A477}"/>
            </c:ext>
          </c:extLst>
        </c:ser>
        <c:ser>
          <c:idx val="14"/>
          <c:order val="5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Plan1!$H$211:$H$222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C9-47A4-8111-2D5AB032A477}"/>
            </c:ext>
          </c:extLst>
        </c:ser>
        <c:ser>
          <c:idx val="16"/>
          <c:order val="6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Plan1!$I$211:$I$222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C9-47A4-8111-2D5AB032A477}"/>
            </c:ext>
          </c:extLst>
        </c:ser>
        <c:ser>
          <c:idx val="17"/>
          <c:order val="7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Plan1!$J$211:$J$222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C9-47A4-8111-2D5AB032A477}"/>
            </c:ext>
          </c:extLst>
        </c:ser>
        <c:ser>
          <c:idx val="0"/>
          <c:order val="8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Plan1!$K$211:$K$222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C9-47A4-8111-2D5AB032A477}"/>
            </c:ext>
          </c:extLst>
        </c:ser>
        <c:ser>
          <c:idx val="1"/>
          <c:order val="9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Plan1!$L$211:$L$222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C9-47A4-8111-2D5AB032A477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Plan1!$M$211:$M$222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C9-47A4-8111-2D5AB032A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015712"/>
        <c:axId val="1"/>
      </c:barChart>
      <c:catAx>
        <c:axId val="138501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85015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351899723344542"/>
          <c:y val="5.5557517091413877E-2"/>
          <c:w val="0.32140359141151542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Plan1!$C$247:$C$258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C-483B-BC2F-19DC593AD479}"/>
            </c:ext>
          </c:extLst>
        </c:ser>
        <c:ser>
          <c:idx val="11"/>
          <c:order val="1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Plan1!$D$247:$D$258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C-483B-BC2F-19DC593AD479}"/>
            </c:ext>
          </c:extLst>
        </c:ser>
        <c:ser>
          <c:idx val="12"/>
          <c:order val="2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Plan1!$E$247:$E$258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C-483B-BC2F-19DC593AD479}"/>
            </c:ext>
          </c:extLst>
        </c:ser>
        <c:ser>
          <c:idx val="13"/>
          <c:order val="3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Plan1!$F$247:$F$258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FC-483B-BC2F-19DC593AD479}"/>
            </c:ext>
          </c:extLst>
        </c:ser>
        <c:ser>
          <c:idx val="15"/>
          <c:order val="4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Plan1!$G$247:$G$258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FC-483B-BC2F-19DC593AD479}"/>
            </c:ext>
          </c:extLst>
        </c:ser>
        <c:ser>
          <c:idx val="14"/>
          <c:order val="5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Plan1!$H$247:$H$258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FC-483B-BC2F-19DC593AD479}"/>
            </c:ext>
          </c:extLst>
        </c:ser>
        <c:ser>
          <c:idx val="16"/>
          <c:order val="6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Plan1!$I$247:$I$258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FC-483B-BC2F-19DC593AD479}"/>
            </c:ext>
          </c:extLst>
        </c:ser>
        <c:ser>
          <c:idx val="17"/>
          <c:order val="7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Plan1!$J$247:$J$258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FC-483B-BC2F-19DC593AD479}"/>
            </c:ext>
          </c:extLst>
        </c:ser>
        <c:ser>
          <c:idx val="0"/>
          <c:order val="8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Plan1!$K$247:$K$258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FC-483B-BC2F-19DC593AD479}"/>
            </c:ext>
          </c:extLst>
        </c:ser>
        <c:ser>
          <c:idx val="1"/>
          <c:order val="9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Plan1!$L$247:$L$258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FC-483B-BC2F-19DC593AD479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Plan1!$M$247:$M$258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FC-483B-BC2F-19DC593A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016192"/>
        <c:axId val="1"/>
      </c:barChart>
      <c:catAx>
        <c:axId val="138501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85016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73261445363767"/>
          <c:y val="5.2633437244497358E-2"/>
          <c:w val="0.32140359141151542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8"/>
          <c:w val="0.90266615924125293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Plan1!$C$283:$C$294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C-4BBD-9B67-3390D2BFCA06}"/>
            </c:ext>
          </c:extLst>
        </c:ser>
        <c:ser>
          <c:idx val="13"/>
          <c:order val="1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Plan1!$D$283:$D$294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C-4BBD-9B67-3390D2BFCA06}"/>
            </c:ext>
          </c:extLst>
        </c:ser>
        <c:ser>
          <c:idx val="15"/>
          <c:order val="2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Plan1!$E$283:$E$294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C-4BBD-9B67-3390D2BFCA06}"/>
            </c:ext>
          </c:extLst>
        </c:ser>
        <c:ser>
          <c:idx val="14"/>
          <c:order val="3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Plan1!$F$283:$F$294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BC-4BBD-9B67-3390D2BFCA06}"/>
            </c:ext>
          </c:extLst>
        </c:ser>
        <c:ser>
          <c:idx val="16"/>
          <c:order val="4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Plan1!$G$283:$G$294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C-4BBD-9B67-3390D2BFCA06}"/>
            </c:ext>
          </c:extLst>
        </c:ser>
        <c:ser>
          <c:idx val="17"/>
          <c:order val="5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Plan1!$H$283:$H$294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BC-4BBD-9B67-3390D2BFCA06}"/>
            </c:ext>
          </c:extLst>
        </c:ser>
        <c:ser>
          <c:idx val="0"/>
          <c:order val="6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Plan1!$I$283:$I$294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BC-4BBD-9B67-3390D2BFCA06}"/>
            </c:ext>
          </c:extLst>
        </c:ser>
        <c:ser>
          <c:idx val="1"/>
          <c:order val="7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Plan1!$J$283:$J$294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BC-4BBD-9B67-3390D2BFCA06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Plan1!$K$283:$K$294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1700708.7100000004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BC-4BBD-9B67-3390D2BF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017632"/>
        <c:axId val="1"/>
      </c:barChart>
      <c:catAx>
        <c:axId val="138501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85017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4006044886025"/>
          <c:y val="4.9709357397580832E-2"/>
          <c:w val="0.26252049069490191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4"/>
          <c:w val="0.90266615924125249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Plan1!$C$318:$C$329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0-4424-97DB-6E84BCBEBE51}"/>
            </c:ext>
          </c:extLst>
        </c:ser>
        <c:ser>
          <c:idx val="13"/>
          <c:order val="1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Plan1!$D$318:$D$329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0-4424-97DB-6E84BCBEBE51}"/>
            </c:ext>
          </c:extLst>
        </c:ser>
        <c:ser>
          <c:idx val="15"/>
          <c:order val="2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Plan1!$E$318:$E$329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0-4424-97DB-6E84BCBEBE51}"/>
            </c:ext>
          </c:extLst>
        </c:ser>
        <c:ser>
          <c:idx val="14"/>
          <c:order val="3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Plan1!$F$318:$F$329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40-4424-97DB-6E84BCBEBE51}"/>
            </c:ext>
          </c:extLst>
        </c:ser>
        <c:ser>
          <c:idx val="16"/>
          <c:order val="4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Plan1!$G$318:$G$329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40-4424-97DB-6E84BCBEBE51}"/>
            </c:ext>
          </c:extLst>
        </c:ser>
        <c:ser>
          <c:idx val="17"/>
          <c:order val="5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Plan1!$H$318:$H$329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40-4424-97DB-6E84BCBEBE51}"/>
            </c:ext>
          </c:extLst>
        </c:ser>
        <c:ser>
          <c:idx val="0"/>
          <c:order val="6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Plan1!$I$318:$I$329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40-4424-97DB-6E84BCBEBE51}"/>
            </c:ext>
          </c:extLst>
        </c:ser>
        <c:ser>
          <c:idx val="1"/>
          <c:order val="7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Plan1!$J$318:$J$329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40-4424-97DB-6E84BCBEBE51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Plan1!$K$318:$K$329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40-4424-97DB-6E84BCBE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012352"/>
        <c:axId val="1"/>
      </c:barChart>
      <c:catAx>
        <c:axId val="13850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85012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4006044886025"/>
          <c:y val="5.5557517091413877E-2"/>
          <c:w val="0.26252049069490191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9"/>
          <c:w val="0.90266615924125226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Plan1!$C$353:$C$364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D-469C-BFCA-1EBB1E509DDB}"/>
            </c:ext>
          </c:extLst>
        </c:ser>
        <c:ser>
          <c:idx val="13"/>
          <c:order val="1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Plan1!$D$353:$D$364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D-469C-BFCA-1EBB1E509DDB}"/>
            </c:ext>
          </c:extLst>
        </c:ser>
        <c:ser>
          <c:idx val="15"/>
          <c:order val="2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Plan1!$E$353:$E$364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D-469C-BFCA-1EBB1E509DDB}"/>
            </c:ext>
          </c:extLst>
        </c:ser>
        <c:ser>
          <c:idx val="14"/>
          <c:order val="3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Plan1!$F$353:$F$364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D-469C-BFCA-1EBB1E509DDB}"/>
            </c:ext>
          </c:extLst>
        </c:ser>
        <c:ser>
          <c:idx val="16"/>
          <c:order val="4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Plan1!$G$353:$G$364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DD-469C-BFCA-1EBB1E509DDB}"/>
            </c:ext>
          </c:extLst>
        </c:ser>
        <c:ser>
          <c:idx val="17"/>
          <c:order val="5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Plan1!$H$353:$H$364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DD-469C-BFCA-1EBB1E509DDB}"/>
            </c:ext>
          </c:extLst>
        </c:ser>
        <c:ser>
          <c:idx val="0"/>
          <c:order val="6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Plan1!$I$353:$I$364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DD-469C-BFCA-1EBB1E509DDB}"/>
            </c:ext>
          </c:extLst>
        </c:ser>
        <c:ser>
          <c:idx val="1"/>
          <c:order val="7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Plan1!$J$353:$J$364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DD-469C-BFCA-1EBB1E509DDB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Plan1!$K$353:$K$364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5231198.7909999993</c:v>
                </c:pt>
                <c:pt idx="7">
                  <c:v>5164439.1869999981</c:v>
                </c:pt>
                <c:pt idx="8">
                  <c:v>5237175.794999999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DD-469C-BFCA-1EBB1E509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013792"/>
        <c:axId val="1"/>
      </c:barChart>
      <c:catAx>
        <c:axId val="13850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85013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4006044886025"/>
          <c:y val="5.2633437244497358E-2"/>
          <c:w val="0.26252049069490191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93" footer="0.4921259850000009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68580</xdr:colOff>
      <xdr:row>51</xdr:row>
      <xdr:rowOff>0</xdr:rowOff>
    </xdr:from>
    <xdr:to>
      <xdr:col>41</xdr:col>
      <xdr:colOff>480060</xdr:colOff>
      <xdr:row>65</xdr:row>
      <xdr:rowOff>167640</xdr:rowOff>
    </xdr:to>
    <xdr:graphicFrame macro="">
      <xdr:nvGraphicFramePr>
        <xdr:cNvPr id="2565534" name="Chart 14">
          <a:extLst>
            <a:ext uri="{FF2B5EF4-FFF2-40B4-BE49-F238E27FC236}">
              <a16:creationId xmlns:a16="http://schemas.microsoft.com/office/drawing/2014/main" id="{14BC7F63-C1B4-F27D-B6D2-A6E5E6579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30480</xdr:colOff>
      <xdr:row>91</xdr:row>
      <xdr:rowOff>0</xdr:rowOff>
    </xdr:from>
    <xdr:to>
      <xdr:col>41</xdr:col>
      <xdr:colOff>434340</xdr:colOff>
      <xdr:row>106</xdr:row>
      <xdr:rowOff>15240</xdr:rowOff>
    </xdr:to>
    <xdr:graphicFrame macro="">
      <xdr:nvGraphicFramePr>
        <xdr:cNvPr id="2565535" name="Chart 15">
          <a:extLst>
            <a:ext uri="{FF2B5EF4-FFF2-40B4-BE49-F238E27FC236}">
              <a16:creationId xmlns:a16="http://schemas.microsoft.com/office/drawing/2014/main" id="{213D9859-5BB3-5C99-A65E-36D3CA629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739140</xdr:colOff>
      <xdr:row>8</xdr:row>
      <xdr:rowOff>45720</xdr:rowOff>
    </xdr:to>
    <xdr:pic>
      <xdr:nvPicPr>
        <xdr:cNvPr id="2565536" name="Picture 10776">
          <a:extLst>
            <a:ext uri="{FF2B5EF4-FFF2-40B4-BE49-F238E27FC236}">
              <a16:creationId xmlns:a16="http://schemas.microsoft.com/office/drawing/2014/main" id="{50D11A2A-732D-AF62-F930-27A5950B2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" y="335280"/>
          <a:ext cx="739140" cy="1112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68580</xdr:colOff>
      <xdr:row>131</xdr:row>
      <xdr:rowOff>0</xdr:rowOff>
    </xdr:from>
    <xdr:to>
      <xdr:col>41</xdr:col>
      <xdr:colOff>480060</xdr:colOff>
      <xdr:row>145</xdr:row>
      <xdr:rowOff>167640</xdr:rowOff>
    </xdr:to>
    <xdr:graphicFrame macro="">
      <xdr:nvGraphicFramePr>
        <xdr:cNvPr id="2565537" name="Chart 14">
          <a:extLst>
            <a:ext uri="{FF2B5EF4-FFF2-40B4-BE49-F238E27FC236}">
              <a16:creationId xmlns:a16="http://schemas.microsoft.com/office/drawing/2014/main" id="{E9368E16-400F-F4D5-9FF5-4686E3815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68580</xdr:colOff>
      <xdr:row>169</xdr:row>
      <xdr:rowOff>0</xdr:rowOff>
    </xdr:from>
    <xdr:to>
      <xdr:col>41</xdr:col>
      <xdr:colOff>480060</xdr:colOff>
      <xdr:row>183</xdr:row>
      <xdr:rowOff>167640</xdr:rowOff>
    </xdr:to>
    <xdr:graphicFrame macro="">
      <xdr:nvGraphicFramePr>
        <xdr:cNvPr id="2565538" name="Chart 14">
          <a:extLst>
            <a:ext uri="{FF2B5EF4-FFF2-40B4-BE49-F238E27FC236}">
              <a16:creationId xmlns:a16="http://schemas.microsoft.com/office/drawing/2014/main" id="{84AC2E9C-38EF-D991-1407-141CAD813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68580</xdr:colOff>
      <xdr:row>208</xdr:row>
      <xdr:rowOff>0</xdr:rowOff>
    </xdr:from>
    <xdr:to>
      <xdr:col>41</xdr:col>
      <xdr:colOff>480060</xdr:colOff>
      <xdr:row>222</xdr:row>
      <xdr:rowOff>167640</xdr:rowOff>
    </xdr:to>
    <xdr:graphicFrame macro="">
      <xdr:nvGraphicFramePr>
        <xdr:cNvPr id="2565539" name="Chart 14">
          <a:extLst>
            <a:ext uri="{FF2B5EF4-FFF2-40B4-BE49-F238E27FC236}">
              <a16:creationId xmlns:a16="http://schemas.microsoft.com/office/drawing/2014/main" id="{E2D18EF3-3081-2E25-8230-C11D710D7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68580</xdr:colOff>
      <xdr:row>244</xdr:row>
      <xdr:rowOff>0</xdr:rowOff>
    </xdr:from>
    <xdr:to>
      <xdr:col>41</xdr:col>
      <xdr:colOff>480060</xdr:colOff>
      <xdr:row>258</xdr:row>
      <xdr:rowOff>167640</xdr:rowOff>
    </xdr:to>
    <xdr:graphicFrame macro="">
      <xdr:nvGraphicFramePr>
        <xdr:cNvPr id="2565540" name="Chart 14">
          <a:extLst>
            <a:ext uri="{FF2B5EF4-FFF2-40B4-BE49-F238E27FC236}">
              <a16:creationId xmlns:a16="http://schemas.microsoft.com/office/drawing/2014/main" id="{AD1E8A1B-6268-D888-5465-9687C2E76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281</xdr:row>
      <xdr:rowOff>0</xdr:rowOff>
    </xdr:from>
    <xdr:to>
      <xdr:col>41</xdr:col>
      <xdr:colOff>411480</xdr:colOff>
      <xdr:row>295</xdr:row>
      <xdr:rowOff>167640</xdr:rowOff>
    </xdr:to>
    <xdr:graphicFrame macro="">
      <xdr:nvGraphicFramePr>
        <xdr:cNvPr id="2565541" name="Chart 14">
          <a:extLst>
            <a:ext uri="{FF2B5EF4-FFF2-40B4-BE49-F238E27FC236}">
              <a16:creationId xmlns:a16="http://schemas.microsoft.com/office/drawing/2014/main" id="{BE8F9E22-771E-2794-E968-C58FBE658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316</xdr:row>
      <xdr:rowOff>0</xdr:rowOff>
    </xdr:from>
    <xdr:to>
      <xdr:col>41</xdr:col>
      <xdr:colOff>411480</xdr:colOff>
      <xdr:row>330</xdr:row>
      <xdr:rowOff>167640</xdr:rowOff>
    </xdr:to>
    <xdr:graphicFrame macro="">
      <xdr:nvGraphicFramePr>
        <xdr:cNvPr id="2565542" name="Chart 14">
          <a:extLst>
            <a:ext uri="{FF2B5EF4-FFF2-40B4-BE49-F238E27FC236}">
              <a16:creationId xmlns:a16="http://schemas.microsoft.com/office/drawing/2014/main" id="{7F4D3902-43EC-0471-5BA7-3011F5011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351</xdr:row>
      <xdr:rowOff>0</xdr:rowOff>
    </xdr:from>
    <xdr:to>
      <xdr:col>41</xdr:col>
      <xdr:colOff>411480</xdr:colOff>
      <xdr:row>365</xdr:row>
      <xdr:rowOff>167640</xdr:rowOff>
    </xdr:to>
    <xdr:graphicFrame macro="">
      <xdr:nvGraphicFramePr>
        <xdr:cNvPr id="2565543" name="Chart 14">
          <a:extLst>
            <a:ext uri="{FF2B5EF4-FFF2-40B4-BE49-F238E27FC236}">
              <a16:creationId xmlns:a16="http://schemas.microsoft.com/office/drawing/2014/main" id="{1876D57E-21EB-2C7C-7488-8BF08B23F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comb%20(dados%20de%20origem)%202020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oleo%20diesel%20(dados%20de%20origem)%202020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LP%20(dados%20de%20origem)%202020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etanol%20hidratado%20segmento%20(dados%20de%20origem)%202020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asolina%20C%20segmento%20(dados%20de%20origem)%202020.xls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&#243;leo%20diesel%20segmento%20(dados%20de%20origem)%202020.xls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221296299" createdVersion="1" refreshedVersion="4" recordCount="4536" upgradeOnRefresh="1">
  <cacheSource type="worksheet">
    <worksheetSource ref="A1:R4537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51825.5328825884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50525.3419999999"/>
    </cacheField>
    <cacheField name="Jun" numFmtId="0">
      <sharedItems containsSemiMixedTypes="0" containsString="0" containsNumber="1" minValue="-56.769288936902562" maxValue="1142959.2819999999"/>
    </cacheField>
    <cacheField name="Jul" numFmtId="0">
      <sharedItems containsSemiMixedTypes="0" containsString="0" containsNumber="1" minValue="-55.923000000000002" maxValue="1161248.1399999999"/>
    </cacheField>
    <cacheField name="Ago" numFmtId="0">
      <sharedItems containsSemiMixedTypes="0" containsString="0" containsNumber="1" minValue="-36.026000000000003" maxValue="1272781.3959999999"/>
    </cacheField>
    <cacheField name="Set" numFmtId="0">
      <sharedItems containsSemiMixedTypes="0" containsString="0" containsNumber="1" minValue="-3.364223426452391E-2" maxValue="1155115.9350000001"/>
    </cacheField>
    <cacheField name="Out" numFmtId="0">
      <sharedItems containsString="0" containsBlank="1" containsNumber="1" minValue="-4.16" maxValue="1241557.8640000001"/>
    </cacheField>
    <cacheField name="Nov" numFmtId="0">
      <sharedItems containsString="0" containsBlank="1" containsNumber="1" minValue="0" maxValue="1131038.1880000001"/>
    </cacheField>
    <cacheField name="Dez" numFmtId="0">
      <sharedItems containsString="0" containsBlank="1" containsNumber="1" minValue="-44.893702259339868" maxValue="1077621.99"/>
    </cacheField>
    <cacheField name="TOTAL" numFmtId="0">
      <sharedItems containsSemiMixedTypes="0" containsString="0" containsNumber="1" minValue="-1.4990000000000001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347106483" createdVersion="1" refreshedVersion="4" recordCount="1080" upgradeOnRefresh="1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emiMixedTypes="0" containsString="0" containsNumber="1" minValue="0" maxValue="823011.38600000006"/>
    </cacheField>
    <cacheField name="Set" numFmtId="0">
      <sharedItems containsSemiMixedTypes="0" containsString="0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470254627" createdVersion="1" refreshedVersion="4" recordCount="594" upgradeOnRefresh="1">
  <cacheSource type="worksheet">
    <worksheetSource ref="A1:R595" sheet="m3" r:id="rId2"/>
  </cacheSource>
  <cacheFields count="18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63.650362318840578" maxValue="149688.18115942029"/>
    </cacheField>
    <cacheField name="Fev" numFmtId="0">
      <sharedItems containsSemiMixedTypes="0" containsString="0" containsNumber="1" minValue="64.315217391304344" maxValue="149278.38405797101"/>
    </cacheField>
    <cacheField name="Mar" numFmtId="0">
      <sharedItems containsSemiMixedTypes="0" containsString="0" containsNumber="1" minValue="73.86126963342906" maxValue="179696.50362318839"/>
    </cacheField>
    <cacheField name="Abr" numFmtId="0">
      <sharedItems containsSemiMixedTypes="0" containsString="0" containsNumber="1" minValue="61.974637681159415" maxValue="194863.87681159418"/>
    </cacheField>
    <cacheField name="Mai" numFmtId="0">
      <sharedItems containsSemiMixedTypes="0" containsString="0" containsNumber="1" minValue="79.71014492753622" maxValue="175735.43840579709"/>
    </cacheField>
    <cacheField name="Jun" numFmtId="0">
      <sharedItems containsSemiMixedTypes="0" containsString="0" containsNumber="1" minValue="58.088768115942024" maxValue="184958.41847826084"/>
    </cacheField>
    <cacheField name="Jul" numFmtId="0">
      <sharedItems containsSemiMixedTypes="0" containsString="0" containsNumber="1" minValue="73.63224637681158" maxValue="183584.05253623187"/>
    </cacheField>
    <cacheField name="Ago" numFmtId="0">
      <sharedItems containsSemiMixedTypes="0" containsString="0" containsNumber="1" minValue="82.065217391304344" maxValue="183655.96195652173"/>
    </cacheField>
    <cacheField name="Set" numFmtId="0">
      <sharedItems containsSemiMixedTypes="0" containsString="0" containsNumber="1" minValue="75.265900801629229" maxValue="165076.51086956519"/>
    </cacheField>
    <cacheField name="Out" numFmtId="0">
      <sharedItems containsString="0" containsBlank="1" containsNumber="1" minValue="68.994565217391298" maxValue="173101.57789855072"/>
    </cacheField>
    <cacheField name="Nov" numFmtId="0">
      <sharedItems containsString="0" containsBlank="1" containsNumber="1" minValue="70.878623188405797" maxValue="163523.36057019769"/>
    </cacheField>
    <cacheField name="Dez" numFmtId="0">
      <sharedItems containsString="0" containsBlank="1" containsNumber="1" minValue="72.03804347826086" maxValue="177171.75543478259"/>
    </cacheField>
    <cacheField name="TOTAL" numFmtId="0">
      <sharedItems containsSemiMixedTypes="0" containsString="0" containsNumber="1" minValue="907.91936146745013" maxValue="1978387.5411924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531597221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emiMixedTypes="0" containsString="0" containsNumber="1" minValue="0" maxValue="924753.01699999999"/>
    </cacheField>
    <cacheField name="Mar" numFmtId="0">
      <sharedItems containsSemiMixedTypes="0" containsString="0" containsNumber="1" minValue="-1112.8410000000003" maxValue="901962.36199999996"/>
    </cacheField>
    <cacheField name="Abr" numFmtId="0">
      <sharedItems containsSemiMixedTypes="0" containsString="0" containsNumber="1" minValue="0" maxValue="937732.09"/>
    </cacheField>
    <cacheField name="Mai" numFmtId="0">
      <sharedItems containsSemiMixedTypes="0" containsString="0" containsNumber="1" minValue="0" maxValue="968515.61"/>
    </cacheField>
    <cacheField name="Jun" numFmtId="0">
      <sharedItems containsSemiMixedTypes="0" containsString="0" containsNumber="1" minValue="0" maxValue="886001.33499999996"/>
    </cacheField>
    <cacheField name="Jul" numFmtId="0">
      <sharedItems containsSemiMixedTypes="0" containsString="0" containsNumber="1" minValue="0" maxValue="941320.16099999996"/>
    </cacheField>
    <cacheField name="Ago" numFmtId="0">
      <sharedItems containsSemiMixedTypes="0" containsString="0" containsNumber="1" minValue="0" maxValue="962208.58499999996"/>
    </cacheField>
    <cacheField name="Set" numFmtId="0">
      <sharedItems containsSemiMixedTypes="0" containsString="0" containsNumber="1" minValue="0" maxValue="958006.74300000002"/>
    </cacheField>
    <cacheField name="Out" numFmtId="0">
      <sharedItems containsString="0" containsBlank="1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  <cacheField name="TOTAL" numFmtId="0">
      <sharedItems containsSemiMixedTypes="0" containsString="0" containsNumber="1" minValue="0" maxValue="11483682.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24537037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emiMixedTypes="0" containsString="0" containsNumber="1" minValue="0" maxValue="880536.93900000001"/>
    </cacheField>
    <cacheField name="Mar" numFmtId="0">
      <sharedItems containsSemiMixedTypes="0" containsString="0" containsNumber="1" minValue="0" maxValue="958716.10600000003"/>
    </cacheField>
    <cacheField name="Abr" numFmtId="0">
      <sharedItems containsSemiMixedTypes="0" containsString="0" containsNumber="1" minValue="0" maxValue="950728.33799999999"/>
    </cacheField>
    <cacheField name="Mai" numFmtId="0">
      <sharedItems containsSemiMixedTypes="0" containsString="0" containsNumber="1" minValue="0" maxValue="934994.07900000003"/>
    </cacheField>
    <cacheField name="Jun" numFmtId="0">
      <sharedItems containsSemiMixedTypes="0" containsString="0" containsNumber="1" minValue="0" maxValue="890296.43099999998"/>
    </cacheField>
    <cacheField name="Jul" numFmtId="0">
      <sharedItems containsSemiMixedTypes="0" containsString="0" containsNumber="1" minValue="0" maxValue="874715.51500000001"/>
    </cacheField>
    <cacheField name="Ago" numFmtId="0">
      <sharedItems containsSemiMixedTypes="0" containsString="0" containsNumber="1" minValue="0" maxValue="907640.38399999996"/>
    </cacheField>
    <cacheField name="Set" numFmtId="0">
      <sharedItems containsSemiMixedTypes="0" containsString="0" containsNumber="1" minValue="0" maxValue="907125.196"/>
    </cacheField>
    <cacheField name="Out" numFmtId="0">
      <sharedItems containsString="0" containsBlank="1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21584.3"/>
    </cacheField>
    <cacheField name="TOTAL" numFmtId="0">
      <sharedItems containsSemiMixedTypes="0" containsString="0" containsNumber="1" minValue="0" maxValue="10777682.364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97337963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499357.2726759467"/>
    </cacheField>
    <cacheField name="Fev" numFmtId="0">
      <sharedItems containsSemiMixedTypes="0" containsString="0" containsNumber="1" minValue="0" maxValue="511804.10499999998"/>
    </cacheField>
    <cacheField name="Mar" numFmtId="0">
      <sharedItems containsSemiMixedTypes="0" containsString="0" containsNumber="1" minValue="0" maxValue="552450.4902917525"/>
    </cacheField>
    <cacheField name="Abr" numFmtId="0">
      <sharedItems containsSemiMixedTypes="0" containsString="0" containsNumber="1" minValue="0" maxValue="544042.527"/>
    </cacheField>
    <cacheField name="Mai" numFmtId="0">
      <sharedItems containsSemiMixedTypes="0" containsString="0" containsNumber="1" minValue="0" maxValue="565152.39"/>
    </cacheField>
    <cacheField name="Jun" numFmtId="0">
      <sharedItems containsSemiMixedTypes="0" containsString="0" containsNumber="1" minValue="0" maxValue="590282.00300000003"/>
    </cacheField>
    <cacheField name="Jul" numFmtId="0">
      <sharedItems containsSemiMixedTypes="0" containsString="0" containsNumber="1" minValue="0" maxValue="589905.83700000006"/>
    </cacheField>
    <cacheField name="Ago" numFmtId="0">
      <sharedItems containsSemiMixedTypes="0" containsString="0" containsNumber="1" minValue="0" maxValue="608623.39399999997"/>
    </cacheField>
    <cacheField name="Set" numFmtId="0">
      <sharedItems containsSemiMixedTypes="0" containsString="0" containsNumber="1" minValue="0" maxValue="590874.84400000004"/>
    </cacheField>
    <cacheField name="Out" numFmtId="0">
      <sharedItems containsString="0" containsBlank="1" containsNumber="1" minValue="0" maxValue="624035.75300000003"/>
    </cacheField>
    <cacheField name="Nov" numFmtId="0">
      <sharedItems containsString="0" containsBlank="1" containsNumber="1" minValue="0" maxValue="551254.83799999999"/>
    </cacheField>
    <cacheField name="Dez" numFmtId="0">
      <sharedItems containsString="0" containsBlank="1" containsNumber="1" minValue="0" maxValue="512814.75199999998"/>
    </cacheField>
    <cacheField name="TOTAL" numFmtId="0">
      <sharedItems containsSemiMixedTypes="0" containsString="0" containsNumber="1" minValue="0" maxValue="6523192.094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6">
  <r>
    <x v="0"/>
    <x v="0"/>
    <x v="0"/>
    <x v="0"/>
    <s v="m3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s v="m3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s v="m3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s v="m3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s v="m3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s v="m3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s v="m3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s v="m3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s v="m3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s v="m3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s v="m3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s v="m3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s v="m3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s v="m3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s v="m3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s v="m3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s v="m3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s v="m3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s v="m3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s v="m3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s v="m3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s v="m3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s v="m3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s v="m3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s v="m3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s v="m3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s v="m3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0"/>
    <x v="1"/>
    <x v="0"/>
    <x v="0"/>
    <s v="m3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s v="m3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s v="m3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s v="m3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s v="m3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s v="m3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s v="m3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s v="m3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s v="m3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s v="m3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s v="m3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s v="m3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s v="m3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s v="m3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s v="m3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s v="m3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s v="m3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s v="m3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s v="m3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s v="m3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s v="m3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s v="m3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s v="m3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s v="m3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s v="m3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0"/>
    <x v="2"/>
    <x v="0"/>
    <x v="0"/>
    <s v="m3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s v="m3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s v="m3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s v="m3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s v="m3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s v="m3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s v="m3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s v="m3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s v="m3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s v="m3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s v="m3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s v="m3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s v="m3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s v="m3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s v="m3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s v="m3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s v="m3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s v="m3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s v="m3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s v="m3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s v="m3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s v="m3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s v="m3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s v="m3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0"/>
    <x v="3"/>
    <x v="0"/>
    <x v="0"/>
    <s v="m3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s v="m3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s v="m3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s v="m3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s v="m3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s v="m3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s v="m3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s v="m3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s v="m3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s v="m3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s v="m3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s v="m3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s v="m3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s v="m3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s v="m3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s v="m3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s v="m3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s v="m3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s v="m3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s v="m3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s v="m3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s v="m3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s v="m3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s v="m3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s v="m3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s v="m3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s v="m3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0"/>
    <x v="4"/>
    <x v="0"/>
    <x v="0"/>
    <s v="m3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s v="m3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s v="m3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s v="m3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s v="m3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s v="m3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s v="m3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s v="m3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s v="m3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s v="m3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s v="m3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s v="m3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s v="m3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s v="m3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s v="m3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s v="m3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s v="m3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s v="m3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s v="m3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s v="m3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s v="m3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s v="m3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s v="m3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s v="m3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s v="m3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s v="m3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0"/>
    <x v="5"/>
    <x v="0"/>
    <x v="0"/>
    <s v="m3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s v="m3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s v="m3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s v="m3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s v="m3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s v="m3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s v="m3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s v="m3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s v="m3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s v="m3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s v="m3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s v="m3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s v="m3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s v="m3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s v="m3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s v="m3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s v="m3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s v="m3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s v="m3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s v="m3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s v="m3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s v="m3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s v="m3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s v="m3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s v="m3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0"/>
    <x v="6"/>
    <x v="0"/>
    <x v="0"/>
    <s v="m3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s v="m3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s v="m3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s v="m3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s v="m3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s v="m3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s v="m3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s v="m3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s v="m3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s v="m3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s v="m3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s v="m3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s v="m3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s v="m3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s v="m3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s v="m3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s v="m3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s v="m3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s v="m3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s v="m3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s v="m3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s v="m3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s v="m3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s v="m3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s v="m3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0"/>
    <x v="7"/>
    <x v="0"/>
    <x v="0"/>
    <s v="m3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s v="m3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s v="m3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s v="m3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s v="m3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s v="m3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s v="m3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s v="m3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s v="m3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s v="m3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s v="m3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s v="m3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s v="m3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s v="m3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s v="m3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s v="m3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s v="m3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0"/>
    <x v="8"/>
    <x v="0"/>
    <x v="0"/>
    <s v="m3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s v="m3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s v="m3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s v="m3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s v="m3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s v="m3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s v="m3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s v="m3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s v="m3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s v="m3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s v="m3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s v="m3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s v="m3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s v="m3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s v="m3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s v="m3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s v="m3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s v="m3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0"/>
    <x v="9"/>
    <x v="0"/>
    <x v="0"/>
    <s v="m3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s v="m3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s v="m3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s v="m3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s v="m3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s v="m3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s v="m3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s v="m3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s v="m3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s v="m3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s v="m3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s v="m3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s v="m3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s v="m3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s v="m3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s v="m3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s v="m3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s v="m3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s v="m3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s v="m3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0"/>
    <x v="10"/>
    <x v="0"/>
    <x v="0"/>
    <s v="m3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s v="m3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s v="m3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s v="m3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s v="m3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s v="m3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s v="m3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s v="m3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s v="m3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s v="m3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s v="m3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s v="m3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s v="m3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s v="m3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s v="m3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s v="m3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s v="m3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s v="m3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s v="m3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s v="m3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0"/>
    <x v="11"/>
    <x v="0"/>
    <x v="0"/>
    <s v="m3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s v="m3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s v="m3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s v="m3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s v="m3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s v="m3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s v="m3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s v="m3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s v="m3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s v="m3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s v="m3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s v="m3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s v="m3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s v="m3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s v="m3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s v="m3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s v="m3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s v="m3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s v="m3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s v="m3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s v="m3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s v="m3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s v="m3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s v="m3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0"/>
    <x v="12"/>
    <x v="0"/>
    <x v="0"/>
    <s v="m3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s v="m3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s v="m3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s v="m3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s v="m3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s v="m3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s v="m3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s v="m3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s v="m3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s v="m3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s v="m3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s v="m3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s v="m3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s v="m3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s v="m3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s v="m3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s v="m3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s v="m3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s v="m3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s v="m3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s v="m3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s v="m3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s v="m3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0"/>
    <x v="13"/>
    <x v="0"/>
    <x v="0"/>
    <s v="m3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s v="m3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s v="m3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s v="m3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s v="m3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s v="m3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s v="m3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s v="m3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s v="m3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s v="m3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s v="m3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s v="m3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s v="m3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s v="m3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s v="m3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s v="m3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s v="m3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s v="m3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s v="m3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s v="m3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s v="m3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s v="m3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0"/>
    <x v="14"/>
    <x v="0"/>
    <x v="0"/>
    <s v="m3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s v="m3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s v="m3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s v="m3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s v="m3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s v="m3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s v="m3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s v="m3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s v="m3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s v="m3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s v="m3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s v="m3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s v="m3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s v="m3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s v="m3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s v="m3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s v="m3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s v="m3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s v="m3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s v="m3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s v="m3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s v="m3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s v="m3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0"/>
    <x v="15"/>
    <x v="0"/>
    <x v="0"/>
    <s v="m3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s v="m3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s v="m3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s v="m3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s v="m3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s v="m3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s v="m3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s v="m3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s v="m3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s v="m3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s v="m3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s v="m3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s v="m3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s v="m3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s v="m3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s v="m3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s v="m3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s v="m3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s v="m3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s v="m3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s v="m3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s v="m3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0"/>
    <x v="16"/>
    <x v="0"/>
    <x v="0"/>
    <s v="m3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s v="m3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s v="m3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s v="m3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s v="m3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s v="m3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s v="m3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s v="m3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s v="m3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s v="m3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s v="m3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s v="m3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s v="m3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s v="m3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s v="m3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s v="m3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s v="m3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s v="m3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s v="m3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s v="m3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0"/>
    <x v="17"/>
    <x v="0"/>
    <x v="0"/>
    <s v="m3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s v="m3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s v="m3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s v="m3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s v="m3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s v="m3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s v="m3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s v="m3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s v="m3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s v="m3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s v="m3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s v="m3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s v="m3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s v="m3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s v="m3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s v="m3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s v="m3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s v="m3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s v="m3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s v="m3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s v="m3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s v="m3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0"/>
    <x v="18"/>
    <x v="0"/>
    <x v="0"/>
    <s v="m3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s v="m3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s v="m3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s v="m3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s v="m3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s v="m3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s v="m3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s v="m3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s v="m3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s v="m3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s v="m3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s v="m3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s v="m3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s v="m3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s v="m3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s v="m3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s v="m3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s v="m3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s v="m3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s v="m3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s v="m3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s v="m3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s v="m3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s v="m3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s v="m3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s v="m3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s v="m3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0"/>
    <x v="19"/>
    <x v="0"/>
    <x v="0"/>
    <s v="m3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s v="m3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s v="m3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s v="m3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s v="m3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s v="m3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s v="m3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s v="m3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s v="m3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s v="m3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s v="m3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s v="m3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s v="m3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s v="m3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s v="m3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s v="m3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s v="m3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s v="m3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s v="m3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s v="m3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0"/>
    <x v="20"/>
    <x v="0"/>
    <x v="0"/>
    <s v="m3"/>
    <n v="35915.25"/>
    <n v="34160.660000000003"/>
    <n v="32174.745999999999"/>
    <n v="29150.47"/>
    <n v="30937"/>
    <n v="32246.35"/>
    <n v="36606.699999999997"/>
    <n v="36023.1"/>
    <n v="38732.65"/>
    <m/>
    <m/>
    <m/>
    <n v="305946.92599999998"/>
  </r>
  <r>
    <x v="0"/>
    <x v="20"/>
    <x v="0"/>
    <x v="1"/>
    <s v="m3"/>
    <n v="11133.9"/>
    <n v="10612.9"/>
    <n v="10019.18"/>
    <n v="9225.6"/>
    <n v="8885.5"/>
    <n v="10303.700000000001"/>
    <n v="11745.5"/>
    <n v="11762.942999999999"/>
    <n v="12501.5"/>
    <m/>
    <m/>
    <m/>
    <n v="96190.722999999998"/>
  </r>
  <r>
    <x v="0"/>
    <x v="20"/>
    <x v="0"/>
    <x v="2"/>
    <s v="m3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m/>
    <m/>
    <m/>
    <n v="444420.19900000002"/>
  </r>
  <r>
    <x v="0"/>
    <x v="20"/>
    <x v="0"/>
    <x v="3"/>
    <s v="m3"/>
    <n v="13154.6"/>
    <n v="12727"/>
    <n v="12446.9"/>
    <n v="10087.299999999999"/>
    <n v="10599.6"/>
    <n v="11164"/>
    <n v="12414.8"/>
    <n v="12911.2"/>
    <n v="14593.692999999999"/>
    <m/>
    <m/>
    <m/>
    <n v="110099.09299999999"/>
  </r>
  <r>
    <x v="0"/>
    <x v="20"/>
    <x v="0"/>
    <x v="4"/>
    <s v="m3"/>
    <n v="98411.482999999993"/>
    <n v="92423.778000000006"/>
    <n v="88936.620999999999"/>
    <n v="74387.813999999998"/>
    <n v="74374.543000000005"/>
    <n v="95154.721000000005"/>
    <n v="109312.5"/>
    <n v="108408.421"/>
    <n v="112583.20299999999"/>
    <m/>
    <m/>
    <m/>
    <n v="853993.08399999992"/>
  </r>
  <r>
    <x v="0"/>
    <x v="20"/>
    <x v="0"/>
    <x v="5"/>
    <s v="m3"/>
    <n v="13648.262000000001"/>
    <n v="13538.054"/>
    <n v="12720.234"/>
    <n v="11492.16"/>
    <n v="10018.843999999999"/>
    <n v="12922.022000000001"/>
    <n v="14632.656000000001"/>
    <n v="16227.539000000001"/>
    <n v="16468.129000000001"/>
    <m/>
    <m/>
    <m/>
    <n v="121667.90000000001"/>
  </r>
  <r>
    <x v="0"/>
    <x v="20"/>
    <x v="0"/>
    <x v="6"/>
    <s v="m3"/>
    <n v="29724.05"/>
    <n v="28147.87"/>
    <n v="26681.11"/>
    <n v="25667.5"/>
    <n v="24923.54"/>
    <n v="27391.884999999998"/>
    <n v="30991.99"/>
    <n v="28500.95"/>
    <n v="30233.69"/>
    <m/>
    <m/>
    <m/>
    <n v="252262.58500000002"/>
  </r>
  <r>
    <x v="0"/>
    <x v="20"/>
    <x v="1"/>
    <x v="7"/>
    <s v="m3"/>
    <n v="78660.342000000004"/>
    <n v="72636.12"/>
    <n v="66424.967000000004"/>
    <n v="58601.82"/>
    <n v="57802.923999999999"/>
    <n v="70109.740000000005"/>
    <n v="81589.989000000001"/>
    <n v="81163.076000000001"/>
    <n v="85907.41"/>
    <m/>
    <m/>
    <m/>
    <n v="652896.38800000004"/>
  </r>
  <r>
    <x v="0"/>
    <x v="20"/>
    <x v="1"/>
    <x v="8"/>
    <s v="m3"/>
    <n v="47747.35"/>
    <n v="42098.39"/>
    <n v="37660.839999999997"/>
    <n v="32328.52"/>
    <n v="34378.47"/>
    <n v="38982.26"/>
    <n v="40254.480000000003"/>
    <n v="42486.17"/>
    <n v="47081.16"/>
    <m/>
    <m/>
    <m/>
    <n v="363017.64"/>
  </r>
  <r>
    <x v="0"/>
    <x v="20"/>
    <x v="1"/>
    <x v="9"/>
    <s v="m3"/>
    <n v="116503.924"/>
    <n v="108887.909"/>
    <n v="91556.327000000005"/>
    <n v="77230.615000000005"/>
    <n v="76497.87"/>
    <n v="93113.413"/>
    <n v="109003.58199999999"/>
    <n v="108702.75"/>
    <n v="116690.62699999999"/>
    <m/>
    <m/>
    <m/>
    <n v="898187.01699999988"/>
  </r>
  <r>
    <x v="0"/>
    <x v="20"/>
    <x v="1"/>
    <x v="10"/>
    <s v="m3"/>
    <n v="51099.15"/>
    <n v="49547"/>
    <n v="43189.773000000001"/>
    <n v="37981.718999999997"/>
    <n v="40211.584000000003"/>
    <n v="41556.43"/>
    <n v="46947.82"/>
    <n v="46078.5"/>
    <n v="52189.544000000002"/>
    <m/>
    <m/>
    <m/>
    <n v="408801.52"/>
  </r>
  <r>
    <x v="0"/>
    <x v="20"/>
    <x v="1"/>
    <x v="11"/>
    <s v="m3"/>
    <n v="53786.124000000003"/>
    <n v="51733.19"/>
    <n v="46688.11"/>
    <n v="41457.830999999998"/>
    <n v="42115.572"/>
    <n v="44959.417999999998"/>
    <n v="52192.27"/>
    <n v="52777.915999999997"/>
    <n v="55008"/>
    <m/>
    <m/>
    <m/>
    <n v="440718.43099999998"/>
  </r>
  <r>
    <x v="0"/>
    <x v="20"/>
    <x v="1"/>
    <x v="12"/>
    <s v="m3"/>
    <n v="112079.18399999999"/>
    <n v="107729.5"/>
    <n v="94904.842999999993"/>
    <n v="81030.070000000007"/>
    <n v="84202.486000000004"/>
    <n v="94996.05"/>
    <n v="105046.761"/>
    <n v="107417.01"/>
    <n v="113355.027"/>
    <m/>
    <m/>
    <m/>
    <n v="900760.9310000001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m/>
    <m/>
    <m/>
    <n v="298896.43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m/>
    <m/>
    <m/>
    <n v="252328.677"/>
  </r>
  <r>
    <x v="0"/>
    <x v="20"/>
    <x v="1"/>
    <x v="15"/>
    <s v="m3"/>
    <n v="184670.48800000001"/>
    <n v="170175.54"/>
    <n v="147939.59099999999"/>
    <n v="131586.53200000001"/>
    <n v="138300.753"/>
    <n v="145445.02799999999"/>
    <n v="159461.283"/>
    <n v="157258.57800000001"/>
    <n v="175574.69899999999"/>
    <m/>
    <m/>
    <m/>
    <n v="1410412.4920000001"/>
  </r>
  <r>
    <x v="0"/>
    <x v="20"/>
    <x v="2"/>
    <x v="16"/>
    <s v="m3"/>
    <n v="272576.95400000003"/>
    <n v="268271.44900000002"/>
    <n v="243665.929"/>
    <n v="213166.02299999999"/>
    <n v="240782.935"/>
    <n v="266278.83299999998"/>
    <n v="277307.23700000002"/>
    <n v="263899.223"/>
    <n v="280929.70600000001"/>
    <m/>
    <m/>
    <m/>
    <n v="2326878.2889999999"/>
  </r>
  <r>
    <x v="0"/>
    <x v="20"/>
    <x v="2"/>
    <x v="17"/>
    <s v="m3"/>
    <n v="79180.2"/>
    <n v="78788.142000000007"/>
    <n v="66077.896999999997"/>
    <n v="58605.790999999997"/>
    <n v="63850.6"/>
    <n v="65121.1"/>
    <n v="74117.100000000006"/>
    <n v="71324.800000000003"/>
    <n v="81445.2"/>
    <m/>
    <m/>
    <m/>
    <n v="638510.82999999996"/>
  </r>
  <r>
    <x v="0"/>
    <x v="20"/>
    <x v="2"/>
    <x v="18"/>
    <s v="m3"/>
    <n v="176670.62"/>
    <n v="176175.799"/>
    <n v="141578.573"/>
    <n v="108676.98"/>
    <n v="118168.5"/>
    <n v="135028.54199999999"/>
    <n v="154752.36600000001"/>
    <n v="155426.136"/>
    <n v="163089.734"/>
    <m/>
    <m/>
    <m/>
    <n v="1329567.25"/>
  </r>
  <r>
    <x v="0"/>
    <x v="20"/>
    <x v="2"/>
    <x v="19"/>
    <s v="m3"/>
    <n v="627853.74"/>
    <n v="627037.53"/>
    <n v="544317.30099999998"/>
    <n v="436700.07900000003"/>
    <n v="483620.35700000002"/>
    <n v="536712.63"/>
    <n v="607250.82400000002"/>
    <n v="592108.00600000005"/>
    <n v="632812.88100000005"/>
    <m/>
    <m/>
    <m/>
    <n v="5088413.3480000002"/>
  </r>
  <r>
    <x v="0"/>
    <x v="20"/>
    <x v="3"/>
    <x v="20"/>
    <s v="m3"/>
    <n v="207316.85"/>
    <n v="211407.198"/>
    <n v="194622.54699999999"/>
    <n v="164210.399"/>
    <n v="191482.28"/>
    <n v="197213.432"/>
    <n v="204150.818"/>
    <n v="202673.66899999999"/>
    <n v="212412.4"/>
    <m/>
    <m/>
    <m/>
    <n v="1785489.5929999999"/>
  </r>
  <r>
    <x v="0"/>
    <x v="20"/>
    <x v="3"/>
    <x v="21"/>
    <s v="m3"/>
    <n v="254169.18100000001"/>
    <n v="239904.46"/>
    <n v="193698.48300000001"/>
    <n v="171044.76800000001"/>
    <n v="192265.264"/>
    <n v="200160.65"/>
    <n v="212171.57199999999"/>
    <n v="203618.40900000001"/>
    <n v="221286.315"/>
    <m/>
    <m/>
    <m/>
    <n v="1888319.102"/>
  </r>
  <r>
    <x v="0"/>
    <x v="20"/>
    <x v="3"/>
    <x v="22"/>
    <s v="m3"/>
    <n v="297484.48"/>
    <n v="287952.31"/>
    <n v="243855.72899999999"/>
    <n v="202765.212"/>
    <n v="230846.9"/>
    <n v="245253.791"/>
    <n v="253810.93299999999"/>
    <n v="249588.75899999999"/>
    <n v="263109.09100000001"/>
    <m/>
    <m/>
    <m/>
    <n v="2274667.2050000001"/>
  </r>
  <r>
    <x v="0"/>
    <x v="20"/>
    <x v="4"/>
    <x v="23"/>
    <s v="m3"/>
    <n v="63282.213000000003"/>
    <n v="59756.5"/>
    <n v="55223.05"/>
    <n v="49794.1"/>
    <n v="53306.584000000003"/>
    <n v="54490.75"/>
    <n v="57106"/>
    <n v="54315.25"/>
    <n v="59162.586000000003"/>
    <m/>
    <m/>
    <m/>
    <n v="506437.03300000005"/>
  </r>
  <r>
    <x v="0"/>
    <x v="20"/>
    <x v="4"/>
    <x v="24"/>
    <s v="m3"/>
    <n v="39773.46"/>
    <n v="38249"/>
    <n v="38618.349000000002"/>
    <n v="37381.199999999997"/>
    <n v="40216.392999999996"/>
    <n v="40047.034"/>
    <n v="40644.741000000002"/>
    <n v="39770.237999999998"/>
    <n v="42618.92"/>
    <m/>
    <m/>
    <m/>
    <n v="357319.33499999996"/>
  </r>
  <r>
    <x v="0"/>
    <x v="20"/>
    <x v="4"/>
    <x v="25"/>
    <s v="m3"/>
    <n v="94724.7"/>
    <n v="94413.243000000002"/>
    <n v="82346.447"/>
    <n v="76440.626000000004"/>
    <n v="86889.18"/>
    <n v="91879.48"/>
    <n v="93257.85"/>
    <n v="91369.05"/>
    <n v="95579.43"/>
    <m/>
    <m/>
    <m/>
    <n v="806900.00600000005"/>
  </r>
  <r>
    <x v="0"/>
    <x v="20"/>
    <x v="4"/>
    <x v="26"/>
    <s v="m3"/>
    <n v="88126.31"/>
    <n v="93967"/>
    <n v="78579"/>
    <n v="60537.5"/>
    <n v="70625.035999999993"/>
    <n v="66180"/>
    <n v="73558.5"/>
    <n v="76607.922000000006"/>
    <n v="77126.960999999996"/>
    <m/>
    <m/>
    <m/>
    <n v="685308.22900000005"/>
  </r>
  <r>
    <x v="1"/>
    <x v="0"/>
    <x v="0"/>
    <x v="0"/>
    <s v="m3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s v="m3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s v="m3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s v="m3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s v="m3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s v="m3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s v="m3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s v="m3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s v="m3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s v="m3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s v="m3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s v="m3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s v="m3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s v="m3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s v="m3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s v="m3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s v="m3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s v="m3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s v="m3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s v="m3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s v="m3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s v="m3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s v="m3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s v="m3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s v="m3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1"/>
    <x v="1"/>
    <x v="0"/>
    <x v="0"/>
    <s v="m3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s v="m3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s v="m3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s v="m3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s v="m3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s v="m3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s v="m3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s v="m3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s v="m3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s v="m3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s v="m3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s v="m3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s v="m3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s v="m3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s v="m3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s v="m3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s v="m3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s v="m3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s v="m3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s v="m3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s v="m3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s v="m3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s v="m3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s v="m3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s v="m3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s v="m3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s v="m3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1"/>
    <x v="2"/>
    <x v="0"/>
    <x v="0"/>
    <s v="m3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s v="m3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s v="m3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s v="m3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s v="m3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s v="m3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s v="m3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s v="m3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s v="m3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s v="m3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s v="m3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s v="m3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s v="m3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s v="m3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s v="m3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s v="m3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s v="m3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s v="m3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s v="m3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s v="m3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s v="m3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s v="m3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s v="m3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s v="m3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s v="m3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s v="m3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s v="m3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1"/>
    <x v="3"/>
    <x v="0"/>
    <x v="0"/>
    <s v="m3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s v="m3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s v="m3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s v="m3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s v="m3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s v="m3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s v="m3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s v="m3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s v="m3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s v="m3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s v="m3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s v="m3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s v="m3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s v="m3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s v="m3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s v="m3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s v="m3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s v="m3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s v="m3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s v="m3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s v="m3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s v="m3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s v="m3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s v="m3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s v="m3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s v="m3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s v="m3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1"/>
    <x v="4"/>
    <x v="0"/>
    <x v="0"/>
    <s v="m3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s v="m3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s v="m3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s v="m3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s v="m3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s v="m3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s v="m3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s v="m3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s v="m3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s v="m3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s v="m3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s v="m3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s v="m3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s v="m3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s v="m3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s v="m3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s v="m3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s v="m3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s v="m3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s v="m3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s v="m3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s v="m3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s v="m3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s v="m3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s v="m3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s v="m3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s v="m3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1"/>
    <x v="5"/>
    <x v="0"/>
    <x v="0"/>
    <s v="m3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s v="m3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s v="m3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s v="m3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s v="m3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s v="m3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s v="m3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s v="m3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s v="m3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s v="m3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s v="m3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s v="m3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s v="m3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s v="m3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s v="m3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s v="m3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s v="m3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s v="m3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s v="m3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s v="m3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s v="m3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s v="m3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s v="m3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s v="m3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s v="m3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s v="m3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s v="m3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1"/>
    <x v="6"/>
    <x v="0"/>
    <x v="0"/>
    <s v="m3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s v="m3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s v="m3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s v="m3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s v="m3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s v="m3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s v="m3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s v="m3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s v="m3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s v="m3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s v="m3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s v="m3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s v="m3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s v="m3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s v="m3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s v="m3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s v="m3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s v="m3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s v="m3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s v="m3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s v="m3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s v="m3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s v="m3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s v="m3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s v="m3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s v="m3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s v="m3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1"/>
    <x v="7"/>
    <x v="0"/>
    <x v="0"/>
    <s v="m3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s v="m3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s v="m3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s v="m3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s v="m3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s v="m3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s v="m3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s v="m3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s v="m3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s v="m3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s v="m3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s v="m3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s v="m3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s v="m3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s v="m3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s v="m3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s v="m3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s v="m3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s v="m3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s v="m3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s v="m3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s v="m3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s v="m3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1"/>
    <x v="8"/>
    <x v="0"/>
    <x v="0"/>
    <s v="m3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s v="m3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s v="m3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s v="m3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s v="m3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s v="m3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s v="m3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s v="m3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s v="m3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s v="m3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s v="m3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s v="m3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s v="m3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s v="m3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s v="m3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s v="m3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s v="m3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s v="m3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s v="m3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s v="m3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s v="m3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s v="m3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s v="m3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s v="m3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1"/>
    <x v="9"/>
    <x v="0"/>
    <x v="0"/>
    <s v="m3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s v="m3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s v="m3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s v="m3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s v="m3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s v="m3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s v="m3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s v="m3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s v="m3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s v="m3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s v="m3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s v="m3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s v="m3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s v="m3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s v="m3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s v="m3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s v="m3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s v="m3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s v="m3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s v="m3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s v="m3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s v="m3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s v="m3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s v="m3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1"/>
    <x v="10"/>
    <x v="0"/>
    <x v="0"/>
    <s v="m3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s v="m3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s v="m3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s v="m3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s v="m3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s v="m3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s v="m3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s v="m3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s v="m3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s v="m3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s v="m3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s v="m3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s v="m3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s v="m3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s v="m3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s v="m3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s v="m3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s v="m3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s v="m3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s v="m3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s v="m3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s v="m3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s v="m3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s v="m3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1"/>
    <x v="11"/>
    <x v="0"/>
    <x v="0"/>
    <s v="m3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s v="m3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s v="m3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s v="m3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s v="m3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s v="m3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s v="m3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s v="m3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s v="m3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s v="m3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s v="m3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s v="m3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s v="m3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s v="m3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s v="m3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s v="m3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s v="m3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s v="m3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s v="m3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s v="m3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s v="m3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s v="m3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s v="m3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1"/>
    <x v="12"/>
    <x v="0"/>
    <x v="0"/>
    <s v="m3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s v="m3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s v="m3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s v="m3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s v="m3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s v="m3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s v="m3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s v="m3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s v="m3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s v="m3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s v="m3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s v="m3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s v="m3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s v="m3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s v="m3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s v="m3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s v="m3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s v="m3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s v="m3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s v="m3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s v="m3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s v="m3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s v="m3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s v="m3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1"/>
    <x v="13"/>
    <x v="0"/>
    <x v="0"/>
    <s v="m3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s v="m3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s v="m3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s v="m3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s v="m3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s v="m3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s v="m3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s v="m3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s v="m3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s v="m3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s v="m3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s v="m3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s v="m3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s v="m3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s v="m3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s v="m3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s v="m3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s v="m3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s v="m3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s v="m3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s v="m3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s v="m3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s v="m3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s v="m3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s v="m3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1"/>
    <x v="14"/>
    <x v="0"/>
    <x v="0"/>
    <s v="m3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s v="m3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s v="m3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s v="m3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s v="m3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s v="m3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s v="m3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s v="m3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s v="m3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s v="m3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s v="m3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s v="m3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s v="m3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s v="m3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s v="m3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s v="m3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s v="m3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s v="m3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s v="m3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s v="m3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s v="m3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s v="m3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s v="m3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s v="m3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s v="m3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s v="m3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s v="m3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1"/>
    <x v="15"/>
    <x v="0"/>
    <x v="0"/>
    <s v="m3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s v="m3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s v="m3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s v="m3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s v="m3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s v="m3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s v="m3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s v="m3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s v="m3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s v="m3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s v="m3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s v="m3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s v="m3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s v="m3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s v="m3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s v="m3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s v="m3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s v="m3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s v="m3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s v="m3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s v="m3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s v="m3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s v="m3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s v="m3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s v="m3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1"/>
    <x v="16"/>
    <x v="0"/>
    <x v="0"/>
    <s v="m3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s v="m3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s v="m3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s v="m3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s v="m3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s v="m3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s v="m3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s v="m3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s v="m3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s v="m3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s v="m3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s v="m3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s v="m3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s v="m3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s v="m3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s v="m3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s v="m3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s v="m3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s v="m3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s v="m3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s v="m3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s v="m3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s v="m3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s v="m3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s v="m3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s v="m3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s v="m3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s v="m3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s v="m3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s v="m3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s v="m3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s v="m3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s v="m3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s v="m3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s v="m3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s v="m3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s v="m3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s v="m3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s v="m3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s v="m3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s v="m3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s v="m3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s v="m3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s v="m3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s v="m3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s v="m3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s v="m3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s v="m3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s v="m3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s v="m3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s v="m3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s v="m3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s v="m3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s v="m3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s v="m3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s v="m3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1"/>
    <x v="19"/>
    <x v="0"/>
    <x v="0"/>
    <s v="m3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s v="m3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s v="m3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s v="m3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s v="m3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s v="m3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s v="m3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s v="m3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s v="m3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s v="m3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s v="m3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s v="m3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s v="m3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s v="m3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s v="m3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s v="m3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s v="m3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s v="m3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s v="m3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s v="m3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s v="m3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s v="m3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s v="m3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1"/>
    <x v="20"/>
    <x v="0"/>
    <x v="0"/>
    <s v="m3"/>
    <n v="40.731999999999999"/>
    <n v="30"/>
    <n v="0"/>
    <n v="54.9"/>
    <n v="14.72"/>
    <n v="79.95"/>
    <n v="24.036999999999999"/>
    <n v="67.474999999999994"/>
    <n v="39.622999999999998"/>
    <m/>
    <m/>
    <m/>
    <n v="351.43700000000001"/>
  </r>
  <r>
    <x v="1"/>
    <x v="20"/>
    <x v="0"/>
    <x v="1"/>
    <s v="m3"/>
    <n v="147.81"/>
    <n v="0"/>
    <n v="45"/>
    <n v="29.95"/>
    <n v="29.907"/>
    <n v="88.95"/>
    <n v="33"/>
    <n v="42.692999999999998"/>
    <n v="142.62100000000001"/>
    <m/>
    <m/>
    <m/>
    <n v="559.93100000000004"/>
  </r>
  <r>
    <x v="1"/>
    <x v="20"/>
    <x v="0"/>
    <x v="2"/>
    <s v="m3"/>
    <n v="0"/>
    <n v="68"/>
    <n v="0"/>
    <n v="35"/>
    <n v="0"/>
    <n v="67"/>
    <n v="68.293999999999997"/>
    <n v="63"/>
    <n v="0"/>
    <m/>
    <m/>
    <m/>
    <n v="301.29399999999998"/>
  </r>
  <r>
    <x v="1"/>
    <x v="20"/>
    <x v="0"/>
    <x v="3"/>
    <s v="m3"/>
    <n v="134.745"/>
    <n v="129"/>
    <n v="199"/>
    <n v="232"/>
    <n v="64"/>
    <n v="66"/>
    <n v="240"/>
    <n v="128.07499999999999"/>
    <n v="197.541"/>
    <m/>
    <m/>
    <m/>
    <n v="1390.3609999999999"/>
  </r>
  <r>
    <x v="1"/>
    <x v="20"/>
    <x v="0"/>
    <x v="4"/>
    <s v="m3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m/>
    <m/>
    <m/>
    <n v="2637.5580000000004"/>
  </r>
  <r>
    <x v="1"/>
    <x v="20"/>
    <x v="0"/>
    <x v="5"/>
    <s v="m3"/>
    <n v="91"/>
    <n v="0"/>
    <n v="0"/>
    <n v="86.7"/>
    <n v="0"/>
    <n v="86.7"/>
    <n v="92"/>
    <n v="-36.026000000000003"/>
    <n v="62.7"/>
    <m/>
    <m/>
    <m/>
    <n v="383.07399999999996"/>
  </r>
  <r>
    <x v="1"/>
    <x v="20"/>
    <x v="0"/>
    <x v="6"/>
    <s v="m3"/>
    <n v="85"/>
    <n v="87.518000000000001"/>
    <n v="121"/>
    <n v="111"/>
    <n v="188"/>
    <n v="93.328000000000003"/>
    <n v="121.598"/>
    <n v="94"/>
    <n v="186.10300000000001"/>
    <m/>
    <m/>
    <m/>
    <n v="1087.547"/>
  </r>
  <r>
    <x v="1"/>
    <x v="20"/>
    <x v="1"/>
    <x v="7"/>
    <s v="m3"/>
    <n v="11"/>
    <n v="27"/>
    <n v="30.248999999999999"/>
    <n v="0"/>
    <n v="32.99"/>
    <n v="24.956"/>
    <n v="42.16"/>
    <n v="30.986999999999998"/>
    <n v="68.486999999999995"/>
    <m/>
    <m/>
    <m/>
    <n v="267.82900000000001"/>
  </r>
  <r>
    <x v="1"/>
    <x v="20"/>
    <x v="1"/>
    <x v="8"/>
    <s v="m3"/>
    <n v="17"/>
    <n v="22.170999999999999"/>
    <n v="4.9790000000000001"/>
    <n v="0.15"/>
    <n v="38.5"/>
    <n v="4.9560000000000004"/>
    <n v="11.971"/>
    <n v="50.076999999999998"/>
    <n v="8.5"/>
    <m/>
    <m/>
    <m/>
    <n v="158.304"/>
  </r>
  <r>
    <x v="1"/>
    <x v="20"/>
    <x v="1"/>
    <x v="9"/>
    <s v="m3"/>
    <n v="18"/>
    <n v="20"/>
    <n v="10"/>
    <n v="0"/>
    <n v="36.5"/>
    <n v="5"/>
    <n v="-2.6850000000000001"/>
    <n v="57.95"/>
    <n v="20"/>
    <m/>
    <m/>
    <m/>
    <n v="164.76499999999999"/>
  </r>
  <r>
    <x v="1"/>
    <x v="20"/>
    <x v="1"/>
    <x v="10"/>
    <s v="m3"/>
    <n v="5.5209999999999999"/>
    <n v="0"/>
    <n v="10"/>
    <n v="0"/>
    <n v="0"/>
    <n v="0.376"/>
    <n v="7.2160000000000002"/>
    <n v="5.843"/>
    <n v="7.452"/>
    <m/>
    <m/>
    <m/>
    <n v="36.408000000000001"/>
  </r>
  <r>
    <x v="1"/>
    <x v="20"/>
    <x v="1"/>
    <x v="11"/>
    <s v="m3"/>
    <n v="10"/>
    <n v="17"/>
    <n v="3.1579999999999999"/>
    <n v="5"/>
    <n v="0"/>
    <n v="4"/>
    <n v="-4.048"/>
    <n v="18.364999999999998"/>
    <n v="20"/>
    <m/>
    <m/>
    <m/>
    <n v="73.474999999999994"/>
  </r>
  <r>
    <x v="1"/>
    <x v="20"/>
    <x v="1"/>
    <x v="12"/>
    <s v="m3"/>
    <n v="39.073"/>
    <n v="39.04"/>
    <n v="21.061"/>
    <n v="5.1130000000000004"/>
    <n v="43.5"/>
    <n v="18.550999999999998"/>
    <n v="15.959"/>
    <n v="23"/>
    <n v="25.068999999999999"/>
    <m/>
    <m/>
    <m/>
    <n v="230.36599999999999"/>
  </r>
  <r>
    <x v="1"/>
    <x v="20"/>
    <x v="1"/>
    <x v="13"/>
    <s v="m3"/>
    <n v="0"/>
    <n v="15"/>
    <n v="5"/>
    <n v="10"/>
    <n v="23"/>
    <n v="13.092000000000001"/>
    <n v="-2.9"/>
    <n v="31.702000000000002"/>
    <n v="15"/>
    <m/>
    <m/>
    <m/>
    <n v="109.89400000000001"/>
  </r>
  <r>
    <x v="1"/>
    <x v="20"/>
    <x v="1"/>
    <x v="14"/>
    <s v="m3"/>
    <n v="0"/>
    <n v="5"/>
    <n v="0"/>
    <n v="0"/>
    <n v="5"/>
    <n v="5"/>
    <n v="1.274"/>
    <n v="6"/>
    <n v="10.103999999999999"/>
    <m/>
    <m/>
    <m/>
    <n v="32.378"/>
  </r>
  <r>
    <x v="1"/>
    <x v="20"/>
    <x v="1"/>
    <x v="15"/>
    <s v="m3"/>
    <n v="114.461"/>
    <n v="26.280999999999999"/>
    <n v="52.819000000000003"/>
    <n v="26.757000000000001"/>
    <n v="106.038"/>
    <n v="71.875"/>
    <n v="-55.923000000000002"/>
    <n v="116.014"/>
    <n v="125.7"/>
    <m/>
    <m/>
    <m/>
    <n v="584.02200000000005"/>
  </r>
  <r>
    <x v="1"/>
    <x v="20"/>
    <x v="2"/>
    <x v="16"/>
    <s v="m3"/>
    <n v="249.69900000000001"/>
    <n v="235.05699999999999"/>
    <n v="212.78"/>
    <n v="59.006"/>
    <n v="293.00200000000001"/>
    <n v="291.39699999999999"/>
    <n v="161.678"/>
    <n v="322.71600000000001"/>
    <n v="329.97399999999999"/>
    <m/>
    <m/>
    <m/>
    <n v="2155.3089999999997"/>
  </r>
  <r>
    <x v="1"/>
    <x v="20"/>
    <x v="2"/>
    <x v="17"/>
    <s v="m3"/>
    <n v="24.5"/>
    <n v="45"/>
    <n v="31.745999999999999"/>
    <n v="36.11"/>
    <n v="39.844000000000001"/>
    <n v="41.082999999999998"/>
    <n v="28.797000000000001"/>
    <n v="68.430000000000007"/>
    <n v="28.032"/>
    <m/>
    <m/>
    <m/>
    <n v="343.54199999999997"/>
  </r>
  <r>
    <x v="1"/>
    <x v="20"/>
    <x v="2"/>
    <x v="18"/>
    <s v="m3"/>
    <n v="89.622"/>
    <n v="77.191000000000003"/>
    <n v="60.127000000000002"/>
    <n v="17.959"/>
    <n v="77.539000000000001"/>
    <n v="52.337000000000003"/>
    <n v="21.39"/>
    <n v="87.769000000000005"/>
    <n v="85.843000000000004"/>
    <m/>
    <m/>
    <m/>
    <n v="569.77699999999993"/>
  </r>
  <r>
    <x v="1"/>
    <x v="20"/>
    <x v="2"/>
    <x v="19"/>
    <s v="m3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m/>
    <m/>
    <m/>
    <n v="5034.0609999999997"/>
  </r>
  <r>
    <x v="1"/>
    <x v="20"/>
    <x v="3"/>
    <x v="20"/>
    <s v="m3"/>
    <n v="322.26499999999999"/>
    <n v="344.01"/>
    <n v="305.43200000000002"/>
    <n v="195.84"/>
    <n v="360.21300000000002"/>
    <n v="322.99599999999998"/>
    <n v="240.05099999999999"/>
    <n v="280.76400000000001"/>
    <n v="392.74"/>
    <m/>
    <m/>
    <m/>
    <n v="2764.3109999999997"/>
  </r>
  <r>
    <x v="1"/>
    <x v="20"/>
    <x v="3"/>
    <x v="21"/>
    <s v="m3"/>
    <n v="159.61600000000001"/>
    <n v="99.647000000000006"/>
    <n v="125.377"/>
    <n v="62.356999999999999"/>
    <n v="104.035"/>
    <n v="107.31699999999999"/>
    <n v="96.584000000000003"/>
    <n v="139.744"/>
    <n v="133"/>
    <m/>
    <m/>
    <m/>
    <n v="1027.6770000000001"/>
  </r>
  <r>
    <x v="1"/>
    <x v="20"/>
    <x v="3"/>
    <x v="22"/>
    <s v="m3"/>
    <n v="539.29999999999995"/>
    <n v="366.916"/>
    <n v="183.5"/>
    <n v="124.5"/>
    <n v="222.5"/>
    <n v="107.497"/>
    <n v="97.674999999999997"/>
    <n v="150.11000000000001"/>
    <n v="257.82600000000002"/>
    <m/>
    <m/>
    <m/>
    <n v="2049.8240000000001"/>
  </r>
  <r>
    <x v="1"/>
    <x v="20"/>
    <x v="4"/>
    <x v="23"/>
    <s v="m3"/>
    <n v="165.602"/>
    <n v="149.428"/>
    <n v="197.65600000000001"/>
    <n v="117.41200000000001"/>
    <n v="205.65100000000001"/>
    <n v="118.44199999999999"/>
    <n v="192.58199999999999"/>
    <n v="110.747"/>
    <n v="154.63200000000001"/>
    <m/>
    <m/>
    <m/>
    <n v="1412.1520000000003"/>
  </r>
  <r>
    <x v="1"/>
    <x v="20"/>
    <x v="4"/>
    <x v="24"/>
    <s v="m3"/>
    <n v="234.90899999999999"/>
    <n v="297.63499999999999"/>
    <n v="226.108"/>
    <n v="192.54"/>
    <n v="371.96600000000001"/>
    <n v="346.55"/>
    <n v="222.45099999999999"/>
    <n v="206.15799999999999"/>
    <n v="309.06299999999999"/>
    <m/>
    <m/>
    <m/>
    <n v="2407.38"/>
  </r>
  <r>
    <x v="1"/>
    <x v="20"/>
    <x v="4"/>
    <x v="25"/>
    <s v="m3"/>
    <n v="145.53800000000001"/>
    <n v="110.99"/>
    <n v="179.38399999999999"/>
    <n v="72.093000000000004"/>
    <n v="221.68"/>
    <n v="173.92"/>
    <n v="147.31899999999999"/>
    <n v="192.03100000000001"/>
    <n v="200.59700000000001"/>
    <m/>
    <m/>
    <m/>
    <n v="1443.5519999999999"/>
  </r>
  <r>
    <x v="1"/>
    <x v="20"/>
    <x v="4"/>
    <x v="26"/>
    <s v="m3"/>
    <n v="5.2539999999999996"/>
    <n v="7.9000000000000001E-2"/>
    <n v="0.42599999999999999"/>
    <n v="0"/>
    <n v="1"/>
    <n v="0.53500000000000003"/>
    <n v="0"/>
    <n v="-9.7249999999999996"/>
    <n v="0.93200000000000005"/>
    <m/>
    <m/>
    <m/>
    <n v="-1.4990000000000001"/>
  </r>
  <r>
    <x v="2"/>
    <x v="0"/>
    <x v="0"/>
    <x v="0"/>
    <s v="m3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s v="m3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s v="m3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s v="m3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s v="m3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s v="m3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s v="m3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s v="m3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s v="m3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s v="m3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s v="m3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s v="m3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s v="m3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s v="m3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s v="m3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s v="m3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s v="m3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s v="m3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s v="m3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s v="m3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s v="m3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s v="m3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s v="m3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s v="m3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s v="m3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s v="m3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s v="m3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s v="m3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s v="m3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s v="m3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s v="m3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s v="m3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s v="m3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s v="m3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s v="m3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s v="m3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s v="m3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s v="m3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s v="m3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265"/>
    <n v="340.1"/>
    <n v="295.05"/>
    <n v="300.14999999999998"/>
    <n v="345.1"/>
    <n v="380.1"/>
    <n v="420.15"/>
    <n v="270"/>
    <n v="475.05"/>
    <n v="310.05"/>
    <n v="435.05"/>
    <n v="295.05"/>
    <n v="4130.8500000000004"/>
  </r>
  <r>
    <x v="2"/>
    <x v="4"/>
    <x v="1"/>
    <x v="8"/>
    <s v="m3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s v="m3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s v="m3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s v="m3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s v="m3"/>
    <n v="128.44999999999999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34.2"/>
    <n v="239.88300000000001"/>
    <n v="194.43299999999999"/>
    <n v="184.04"/>
    <n v="181.54400000000001"/>
    <n v="195.11199999999999"/>
    <n v="268.67599999999999"/>
    <n v="149.893"/>
    <n v="274.55"/>
    <n v="191.91900000000001"/>
    <n v="212.39"/>
    <n v="255.82300000000001"/>
    <n v="2582.4629999999997"/>
  </r>
  <r>
    <x v="2"/>
    <x v="4"/>
    <x v="2"/>
    <x v="16"/>
    <s v="m3"/>
    <n v="956.88300000000004"/>
    <n v="925.07100000000003"/>
    <n v="959.02700000000004"/>
    <n v="753.64700000000005"/>
    <n v="1356.6959999999999"/>
    <n v="1979.3"/>
    <n v="2374.797"/>
    <n v="2318.9549999999999"/>
    <n v="1981.117"/>
    <n v="1406.973"/>
    <n v="1510.211"/>
    <n v="1049.038"/>
    <n v="17571.715"/>
  </r>
  <r>
    <x v="2"/>
    <x v="4"/>
    <x v="2"/>
    <x v="17"/>
    <s v="m3"/>
    <n v="34.920999999999999"/>
    <n v="49.945"/>
    <n v="24.943000000000001"/>
    <n v="29.931999999999999"/>
    <n v="29.954999999999998"/>
    <n v="9.9640000000000004"/>
    <n v="39.902999999999999"/>
    <n v="19.945"/>
    <n v="74.507999999999996"/>
    <n v="24.907"/>
    <n v="49.811"/>
    <n v="4.9930000000000003"/>
    <n v="393.72699999999992"/>
  </r>
  <r>
    <x v="2"/>
    <x v="4"/>
    <x v="2"/>
    <x v="18"/>
    <s v="m3"/>
    <n v="273.29399999999998"/>
    <n v="301.49099999999999"/>
    <n v="292.71699999999998"/>
    <n v="267.82900000000001"/>
    <n v="162.946"/>
    <n v="190.56800000000001"/>
    <n v="1064.0630000000001"/>
    <n v="1115.866"/>
    <n v="577.87099999999998"/>
    <n v="674.62599999999998"/>
    <n v="1242.171"/>
    <n v="395.67200000000003"/>
    <n v="6559.1139999999996"/>
  </r>
  <r>
    <x v="2"/>
    <x v="4"/>
    <x v="2"/>
    <x v="19"/>
    <s v="m3"/>
    <n v="2739.7"/>
    <n v="2002.9739999999999"/>
    <n v="3517.3560000000002"/>
    <n v="1328.729"/>
    <n v="1326.7070000000001"/>
    <n v="723.55799999999999"/>
    <n v="7578.2039999999997"/>
    <n v="5201.08"/>
    <n v="2972.6729999999998"/>
    <n v="4231.7960000000003"/>
    <n v="5597.4459999999999"/>
    <n v="4991.6549999999997"/>
    <n v="42211.877999999997"/>
  </r>
  <r>
    <x v="2"/>
    <x v="4"/>
    <x v="3"/>
    <x v="20"/>
    <s v="m3"/>
    <n v="408.86500000000001"/>
    <n v="366.99099999999999"/>
    <n v="1143.7950000000001"/>
    <n v="464.07"/>
    <n v="585.904"/>
    <n v="284.72300000000001"/>
    <n v="550.26400000000001"/>
    <n v="662.11400000000003"/>
    <n v="666.17899999999997"/>
    <n v="468.279"/>
    <n v="518.56100000000004"/>
    <n v="294.30900000000003"/>
    <n v="6414.054000000001"/>
  </r>
  <r>
    <x v="2"/>
    <x v="4"/>
    <x v="3"/>
    <x v="21"/>
    <s v="m3"/>
    <n v="482.96300000000002"/>
    <n v="429.36200000000002"/>
    <n v="422.60700000000003"/>
    <n v="354.851"/>
    <n v="301.27499999999998"/>
    <n v="359.77199999999999"/>
    <n v="357.012"/>
    <n v="371.416"/>
    <n v="415.07600000000002"/>
    <n v="395.68"/>
    <n v="517.93399999999997"/>
    <n v="413.625"/>
    <n v="4821.5730000000003"/>
  </r>
  <r>
    <x v="2"/>
    <x v="4"/>
    <x v="3"/>
    <x v="22"/>
    <s v="m3"/>
    <n v="626.51"/>
    <n v="580.48400000000004"/>
    <n v="465.03500000000003"/>
    <n v="532.93499999999995"/>
    <n v="486.44600000000003"/>
    <n v="564.81500000000005"/>
    <n v="590.79999999999995"/>
    <n v="581.11800000000005"/>
    <n v="744.096"/>
    <n v="556.75099999999998"/>
    <n v="642.37800000000004"/>
    <n v="707.86"/>
    <n v="7079.2279999999992"/>
  </r>
  <r>
    <x v="2"/>
    <x v="4"/>
    <x v="4"/>
    <x v="23"/>
    <s v="m3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s v="m3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s v="m3"/>
    <n v="45"/>
    <n v="55"/>
    <n v="90"/>
    <n v="91.2"/>
    <n v="55"/>
    <n v="65"/>
    <n v="130"/>
    <n v="116"/>
    <n v="114.577"/>
    <n v="70"/>
    <n v="76"/>
    <n v="75"/>
    <n v="982.77700000000004"/>
  </r>
  <r>
    <x v="2"/>
    <x v="4"/>
    <x v="4"/>
    <x v="26"/>
    <s v="m3"/>
    <n v="5"/>
    <n v="10"/>
    <n v="11.21"/>
    <n v="10"/>
    <n v="10.388999999999999"/>
    <n v="0"/>
    <n v="5"/>
    <n v="10"/>
    <n v="0"/>
    <n v="20"/>
    <n v="10"/>
    <n v="5"/>
    <n v="96.599000000000004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s v="m3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s v="m3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s v="m3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s v="m3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s v="m3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s v="m3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s v="m3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s v="m3"/>
    <n v="10.194000000000001"/>
    <n v="20"/>
    <n v="0.64800000000000002"/>
    <n v="10"/>
    <n v="10"/>
    <n v="5"/>
    <n v="10"/>
    <n v="20"/>
    <n v="0"/>
    <n v="0"/>
    <n v="0"/>
    <n v="0"/>
    <n v="85.841999999999999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s v="m3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s v="m3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s v="m3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s v="m3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s v="m3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s v="m3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s v="m3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s v="m3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s v="m3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s v="m3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s v="m3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s v="m3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s v="m3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s v="m3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s v="m3"/>
    <n v="20"/>
    <n v="0"/>
    <n v="0"/>
    <n v="5"/>
    <n v="5"/>
    <n v="0"/>
    <n v="5"/>
    <n v="10"/>
    <n v="5"/>
    <n v="5"/>
    <n v="5"/>
    <n v="-2.9595451486899159E-3"/>
    <n v="59.997040454851309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s v="m3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s v="m3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s v="m3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s v="m3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s v="m3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s v="m3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s v="m3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s v="m3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s v="m3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s v="m3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1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s v="m3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s v="m3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s v="m3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s v="m3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s v="m3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s v="m3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s v="m3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s v="m3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s v="m3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s v="m3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s v="m3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s v="m3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s v="m3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s v="m3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s v="m3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s v="m3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s v="m3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s v="m3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s v="m3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s v="m3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0"/>
    <s v="m3"/>
    <n v="0"/>
    <n v="0"/>
    <n v="0"/>
    <n v="0"/>
    <n v="0"/>
    <n v="0"/>
    <n v="0"/>
    <n v="0"/>
    <n v="0"/>
    <m/>
    <m/>
    <m/>
    <n v="0"/>
  </r>
  <r>
    <x v="2"/>
    <x v="20"/>
    <x v="0"/>
    <x v="1"/>
    <s v="m3"/>
    <n v="0"/>
    <n v="0"/>
    <n v="0"/>
    <n v="0"/>
    <n v="0"/>
    <n v="0"/>
    <n v="0"/>
    <n v="0"/>
    <n v="0"/>
    <m/>
    <m/>
    <m/>
    <n v="0"/>
  </r>
  <r>
    <x v="2"/>
    <x v="20"/>
    <x v="0"/>
    <x v="2"/>
    <s v="m3"/>
    <n v="0"/>
    <n v="0"/>
    <n v="0"/>
    <n v="0"/>
    <n v="0"/>
    <n v="0"/>
    <n v="0"/>
    <n v="0"/>
    <n v="0"/>
    <m/>
    <m/>
    <m/>
    <n v="0"/>
  </r>
  <r>
    <x v="2"/>
    <x v="20"/>
    <x v="0"/>
    <x v="3"/>
    <s v="m3"/>
    <n v="0"/>
    <n v="0"/>
    <n v="0"/>
    <n v="0"/>
    <n v="0"/>
    <n v="0"/>
    <n v="0"/>
    <n v="0"/>
    <n v="0"/>
    <m/>
    <m/>
    <m/>
    <n v="0"/>
  </r>
  <r>
    <x v="2"/>
    <x v="20"/>
    <x v="0"/>
    <x v="4"/>
    <s v="m3"/>
    <n v="0"/>
    <n v="0"/>
    <n v="0"/>
    <n v="0"/>
    <n v="0"/>
    <n v="0"/>
    <n v="0"/>
    <n v="0"/>
    <n v="0"/>
    <m/>
    <m/>
    <m/>
    <n v="0"/>
  </r>
  <r>
    <x v="2"/>
    <x v="20"/>
    <x v="0"/>
    <x v="5"/>
    <s v="m3"/>
    <n v="0"/>
    <n v="0"/>
    <n v="0"/>
    <n v="0"/>
    <n v="0"/>
    <n v="0"/>
    <n v="0"/>
    <n v="0"/>
    <n v="0"/>
    <m/>
    <m/>
    <m/>
    <n v="0"/>
  </r>
  <r>
    <x v="2"/>
    <x v="20"/>
    <x v="0"/>
    <x v="6"/>
    <s v="m3"/>
    <n v="0"/>
    <n v="0"/>
    <n v="0"/>
    <n v="0"/>
    <n v="0"/>
    <n v="0"/>
    <n v="0"/>
    <n v="0"/>
    <n v="0"/>
    <m/>
    <m/>
    <m/>
    <n v="0"/>
  </r>
  <r>
    <x v="2"/>
    <x v="20"/>
    <x v="1"/>
    <x v="7"/>
    <s v="m3"/>
    <n v="0"/>
    <n v="0"/>
    <n v="0"/>
    <n v="0"/>
    <n v="0"/>
    <n v="0"/>
    <n v="0"/>
    <n v="0"/>
    <n v="0"/>
    <m/>
    <m/>
    <m/>
    <n v="0"/>
  </r>
  <r>
    <x v="2"/>
    <x v="20"/>
    <x v="1"/>
    <x v="8"/>
    <s v="m3"/>
    <n v="0"/>
    <n v="0"/>
    <n v="0"/>
    <n v="0"/>
    <n v="0"/>
    <n v="0"/>
    <n v="0"/>
    <n v="0"/>
    <n v="0"/>
    <m/>
    <m/>
    <m/>
    <n v="0"/>
  </r>
  <r>
    <x v="2"/>
    <x v="20"/>
    <x v="1"/>
    <x v="9"/>
    <s v="m3"/>
    <n v="0"/>
    <n v="0"/>
    <n v="0"/>
    <n v="0"/>
    <n v="0"/>
    <n v="0"/>
    <n v="0"/>
    <n v="0"/>
    <n v="0"/>
    <m/>
    <m/>
    <m/>
    <n v="0"/>
  </r>
  <r>
    <x v="2"/>
    <x v="20"/>
    <x v="1"/>
    <x v="10"/>
    <s v="m3"/>
    <n v="0"/>
    <n v="5.2"/>
    <n v="0"/>
    <n v="0"/>
    <n v="0"/>
    <n v="2.8"/>
    <n v="2"/>
    <n v="4"/>
    <n v="4"/>
    <m/>
    <m/>
    <m/>
    <n v="14"/>
  </r>
  <r>
    <x v="2"/>
    <x v="20"/>
    <x v="1"/>
    <x v="11"/>
    <s v="m3"/>
    <n v="0"/>
    <n v="0"/>
    <n v="0"/>
    <n v="0"/>
    <n v="0"/>
    <n v="0"/>
    <n v="0"/>
    <n v="0"/>
    <n v="0"/>
    <m/>
    <m/>
    <m/>
    <n v="0"/>
  </r>
  <r>
    <x v="2"/>
    <x v="20"/>
    <x v="1"/>
    <x v="12"/>
    <s v="m3"/>
    <n v="0"/>
    <n v="0"/>
    <n v="0"/>
    <n v="0"/>
    <n v="0"/>
    <n v="0"/>
    <n v="0"/>
    <n v="0"/>
    <n v="0"/>
    <m/>
    <m/>
    <m/>
    <n v="0"/>
  </r>
  <r>
    <x v="2"/>
    <x v="20"/>
    <x v="1"/>
    <x v="13"/>
    <s v="m3"/>
    <n v="0"/>
    <n v="0"/>
    <n v="0"/>
    <n v="0"/>
    <n v="0"/>
    <n v="0"/>
    <n v="0"/>
    <n v="0"/>
    <n v="0"/>
    <m/>
    <m/>
    <m/>
    <n v="0"/>
  </r>
  <r>
    <x v="2"/>
    <x v="20"/>
    <x v="1"/>
    <x v="14"/>
    <s v="m3"/>
    <n v="0"/>
    <n v="0"/>
    <n v="0"/>
    <n v="0"/>
    <n v="0"/>
    <n v="0"/>
    <n v="0"/>
    <n v="0"/>
    <n v="0"/>
    <m/>
    <m/>
    <m/>
    <n v="0"/>
  </r>
  <r>
    <x v="2"/>
    <x v="20"/>
    <x v="1"/>
    <x v="15"/>
    <s v="m3"/>
    <n v="24.6"/>
    <n v="29.8"/>
    <n v="18.8"/>
    <n v="26.2"/>
    <n v="10.199999999999999"/>
    <n v="19.600000000000001"/>
    <n v="1.6"/>
    <n v="24.6"/>
    <n v="5.4"/>
    <m/>
    <m/>
    <m/>
    <n v="155.4"/>
  </r>
  <r>
    <x v="2"/>
    <x v="20"/>
    <x v="2"/>
    <x v="16"/>
    <s v="m3"/>
    <n v="100"/>
    <n v="170"/>
    <n v="160"/>
    <n v="85"/>
    <n v="225"/>
    <n v="170"/>
    <n v="190"/>
    <n v="150"/>
    <n v="150"/>
    <m/>
    <m/>
    <m/>
    <n v="1250"/>
  </r>
  <r>
    <x v="2"/>
    <x v="20"/>
    <x v="2"/>
    <x v="17"/>
    <s v="m3"/>
    <n v="4"/>
    <n v="5"/>
    <n v="0"/>
    <n v="5"/>
    <n v="0"/>
    <n v="2"/>
    <n v="5"/>
    <n v="0"/>
    <n v="2"/>
    <m/>
    <m/>
    <m/>
    <n v="21"/>
  </r>
  <r>
    <x v="2"/>
    <x v="20"/>
    <x v="2"/>
    <x v="18"/>
    <s v="m3"/>
    <n v="18.995999999999999"/>
    <n v="18"/>
    <n v="12"/>
    <n v="13"/>
    <n v="14"/>
    <n v="11"/>
    <n v="5"/>
    <n v="6"/>
    <n v="9"/>
    <m/>
    <m/>
    <m/>
    <n v="97.995999999999995"/>
  </r>
  <r>
    <x v="2"/>
    <x v="20"/>
    <x v="2"/>
    <x v="19"/>
    <s v="m3"/>
    <n v="15"/>
    <n v="25"/>
    <n v="35"/>
    <n v="10"/>
    <n v="15"/>
    <n v="25"/>
    <n v="14.8"/>
    <n v="0"/>
    <n v="25"/>
    <m/>
    <m/>
    <m/>
    <n v="139.80000000000001"/>
  </r>
  <r>
    <x v="2"/>
    <x v="20"/>
    <x v="3"/>
    <x v="20"/>
    <s v="m3"/>
    <n v="16.5"/>
    <n v="15"/>
    <n v="7.5"/>
    <n v="2.5"/>
    <n v="19"/>
    <n v="11.5"/>
    <n v="10"/>
    <n v="5"/>
    <n v="25"/>
    <m/>
    <m/>
    <m/>
    <n v="87"/>
  </r>
  <r>
    <x v="2"/>
    <x v="20"/>
    <x v="3"/>
    <x v="21"/>
    <s v="m3"/>
    <n v="74"/>
    <n v="109"/>
    <n v="40"/>
    <n v="115"/>
    <n v="54"/>
    <n v="60"/>
    <n v="105"/>
    <n v="120"/>
    <n v="115"/>
    <m/>
    <m/>
    <m/>
    <n v="677"/>
  </r>
  <r>
    <x v="2"/>
    <x v="20"/>
    <x v="3"/>
    <x v="22"/>
    <s v="m3"/>
    <n v="52"/>
    <n v="36"/>
    <n v="66"/>
    <n v="39"/>
    <n v="79"/>
    <n v="73"/>
    <n v="44"/>
    <n v="75"/>
    <n v="70"/>
    <m/>
    <m/>
    <m/>
    <n v="464"/>
  </r>
  <r>
    <x v="2"/>
    <x v="20"/>
    <x v="4"/>
    <x v="23"/>
    <s v="m3"/>
    <n v="0"/>
    <n v="0"/>
    <n v="0"/>
    <n v="0"/>
    <n v="0"/>
    <n v="0"/>
    <n v="0"/>
    <n v="0"/>
    <n v="0"/>
    <m/>
    <m/>
    <m/>
    <n v="0"/>
  </r>
  <r>
    <x v="2"/>
    <x v="20"/>
    <x v="4"/>
    <x v="24"/>
    <s v="m3"/>
    <n v="0"/>
    <n v="0"/>
    <n v="0"/>
    <n v="0"/>
    <n v="0"/>
    <n v="0"/>
    <n v="0"/>
    <n v="0"/>
    <n v="0"/>
    <m/>
    <m/>
    <m/>
    <n v="0"/>
  </r>
  <r>
    <x v="2"/>
    <x v="20"/>
    <x v="4"/>
    <x v="25"/>
    <s v="m3"/>
    <n v="0"/>
    <n v="0"/>
    <n v="0"/>
    <n v="0"/>
    <n v="0"/>
    <n v="0"/>
    <n v="0"/>
    <n v="0"/>
    <n v="0"/>
    <m/>
    <m/>
    <m/>
    <n v="0"/>
  </r>
  <r>
    <x v="2"/>
    <x v="20"/>
    <x v="4"/>
    <x v="26"/>
    <s v="m3"/>
    <n v="0"/>
    <n v="0"/>
    <n v="0"/>
    <n v="0"/>
    <n v="0"/>
    <n v="0"/>
    <n v="0"/>
    <n v="0"/>
    <n v="0"/>
    <m/>
    <m/>
    <m/>
    <n v="0"/>
  </r>
  <r>
    <x v="3"/>
    <x v="0"/>
    <x v="0"/>
    <x v="0"/>
    <s v="m3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s v="m3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s v="m3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s v="m3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s v="m3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s v="m3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s v="m3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s v="m3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s v="m3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s v="m3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s v="m3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s v="m3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s v="m3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s v="m3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s v="m3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s v="m3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s v="m3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s v="m3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s v="m3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s v="m3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s v="m3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s v="m3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s v="m3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s v="m3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s v="m3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s v="m3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s v="m3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s v="m3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s v="m3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s v="m3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s v="m3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s v="m3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s v="m3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s v="m3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s v="m3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s v="m3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s v="m3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s v="m3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s v="m3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s v="m3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s v="m3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s v="m3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s v="m3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s v="m3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s v="m3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s v="m3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s v="m3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s v="m3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s v="m3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s v="m3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s v="m3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s v="m3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3"/>
    <x v="2"/>
    <x v="0"/>
    <x v="0"/>
    <s v="m3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s v="m3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s v="m3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s v="m3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s v="m3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s v="m3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s v="m3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s v="m3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s v="m3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s v="m3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s v="m3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s v="m3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s v="m3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s v="m3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s v="m3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s v="m3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s v="m3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s v="m3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s v="m3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s v="m3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s v="m3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s v="m3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s v="m3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s v="m3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s v="m3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s v="m3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3"/>
    <x v="3"/>
    <x v="0"/>
    <x v="0"/>
    <s v="m3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s v="m3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s v="m3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s v="m3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s v="m3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s v="m3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s v="m3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s v="m3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s v="m3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s v="m3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s v="m3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s v="m3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s v="m3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s v="m3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s v="m3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s v="m3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s v="m3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s v="m3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s v="m3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s v="m3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s v="m3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s v="m3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s v="m3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s v="m3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s v="m3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s v="m3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s v="m3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3"/>
    <x v="4"/>
    <x v="0"/>
    <x v="0"/>
    <s v="m3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s v="m3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s v="m3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s v="m3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s v="m3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s v="m3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s v="m3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s v="m3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s v="m3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s v="m3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s v="m3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s v="m3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s v="m3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s v="m3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s v="m3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s v="m3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s v="m3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s v="m3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s v="m3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s v="m3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s v="m3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s v="m3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s v="m3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s v="m3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s v="m3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s v="m3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s v="m3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3"/>
    <x v="5"/>
    <x v="0"/>
    <x v="0"/>
    <s v="m3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s v="m3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s v="m3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s v="m3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s v="m3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s v="m3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s v="m3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s v="m3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s v="m3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s v="m3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s v="m3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s v="m3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s v="m3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s v="m3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s v="m3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s v="m3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s v="m3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s v="m3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s v="m3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s v="m3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s v="m3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s v="m3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s v="m3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s v="m3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s v="m3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s v="m3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s v="m3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3"/>
    <x v="6"/>
    <x v="0"/>
    <x v="0"/>
    <s v="m3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s v="m3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s v="m3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s v="m3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s v="m3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s v="m3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s v="m3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s v="m3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s v="m3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s v="m3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s v="m3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s v="m3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s v="m3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s v="m3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s v="m3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s v="m3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s v="m3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s v="m3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s v="m3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s v="m3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s v="m3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s v="m3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s v="m3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s v="m3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s v="m3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s v="m3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s v="m3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3"/>
    <x v="7"/>
    <x v="0"/>
    <x v="0"/>
    <s v="m3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s v="m3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s v="m3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s v="m3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s v="m3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s v="m3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s v="m3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s v="m3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s v="m3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s v="m3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s v="m3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s v="m3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s v="m3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s v="m3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s v="m3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s v="m3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s v="m3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s v="m3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s v="m3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s v="m3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s v="m3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s v="m3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s v="m3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s v="m3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s v="m3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s v="m3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s v="m3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3"/>
    <x v="8"/>
    <x v="0"/>
    <x v="0"/>
    <s v="m3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s v="m3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s v="m3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s v="m3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s v="m3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s v="m3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s v="m3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s v="m3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s v="m3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s v="m3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s v="m3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s v="m3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s v="m3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s v="m3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s v="m3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s v="m3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s v="m3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s v="m3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s v="m3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s v="m3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s v="m3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s v="m3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s v="m3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s v="m3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s v="m3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s v="m3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3"/>
    <x v="9"/>
    <x v="0"/>
    <x v="0"/>
    <s v="m3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s v="m3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s v="m3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s v="m3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s v="m3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s v="m3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s v="m3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s v="m3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s v="m3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s v="m3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s v="m3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s v="m3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s v="m3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s v="m3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s v="m3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s v="m3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s v="m3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s v="m3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s v="m3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s v="m3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s v="m3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s v="m3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s v="m3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3"/>
    <x v="10"/>
    <x v="0"/>
    <x v="0"/>
    <s v="m3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s v="m3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s v="m3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s v="m3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s v="m3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s v="m3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s v="m3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s v="m3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s v="m3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s v="m3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s v="m3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s v="m3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s v="m3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s v="m3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s v="m3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s v="m3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s v="m3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s v="m3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s v="m3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s v="m3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s v="m3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s v="m3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s v="m3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3"/>
    <x v="11"/>
    <x v="0"/>
    <x v="0"/>
    <s v="m3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s v="m3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s v="m3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s v="m3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s v="m3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s v="m3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s v="m3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s v="m3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s v="m3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s v="m3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s v="m3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s v="m3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s v="m3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s v="m3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s v="m3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s v="m3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s v="m3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s v="m3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s v="m3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s v="m3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s v="m3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s v="m3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3"/>
    <x v="12"/>
    <x v="0"/>
    <x v="0"/>
    <s v="m3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s v="m3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s v="m3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s v="m3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s v="m3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s v="m3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s v="m3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s v="m3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s v="m3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s v="m3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s v="m3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s v="m3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s v="m3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s v="m3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s v="m3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s v="m3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s v="m3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s v="m3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s v="m3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s v="m3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s v="m3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s v="m3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s v="m3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s v="m3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s v="m3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s v="m3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3"/>
    <x v="13"/>
    <x v="0"/>
    <x v="0"/>
    <s v="m3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s v="m3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s v="m3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s v="m3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s v="m3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s v="m3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s v="m3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s v="m3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s v="m3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s v="m3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s v="m3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s v="m3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s v="m3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s v="m3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s v="m3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s v="m3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s v="m3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s v="m3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s v="m3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s v="m3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s v="m3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s v="m3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s v="m3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s v="m3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s v="m3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s v="m3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3"/>
    <x v="14"/>
    <x v="0"/>
    <x v="0"/>
    <s v="m3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s v="m3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s v="m3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s v="m3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s v="m3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s v="m3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s v="m3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s v="m3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s v="m3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s v="m3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s v="m3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s v="m3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s v="m3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s v="m3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s v="m3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s v="m3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s v="m3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s v="m3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s v="m3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s v="m3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s v="m3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s v="m3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s v="m3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s v="m3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s v="m3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s v="m3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s v="m3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3"/>
    <x v="15"/>
    <x v="0"/>
    <x v="0"/>
    <s v="m3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s v="m3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s v="m3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s v="m3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s v="m3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s v="m3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s v="m3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s v="m3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s v="m3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s v="m3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s v="m3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s v="m3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s v="m3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s v="m3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s v="m3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s v="m3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s v="m3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s v="m3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s v="m3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s v="m3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s v="m3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s v="m3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s v="m3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s v="m3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s v="m3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s v="m3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s v="m3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3"/>
    <x v="16"/>
    <x v="0"/>
    <x v="0"/>
    <s v="m3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s v="m3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s v="m3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s v="m3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s v="m3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s v="m3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s v="m3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s v="m3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s v="m3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s v="m3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s v="m3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s v="m3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s v="m3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s v="m3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s v="m3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s v="m3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s v="m3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s v="m3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s v="m3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s v="m3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s v="m3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s v="m3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s v="m3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s v="m3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s v="m3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s v="m3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s v="m3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3"/>
    <x v="17"/>
    <x v="0"/>
    <x v="0"/>
    <s v="m3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s v="m3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s v="m3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s v="m3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s v="m3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s v="m3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s v="m3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s v="m3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s v="m3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s v="m3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s v="m3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s v="m3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s v="m3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s v="m3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s v="m3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s v="m3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s v="m3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s v="m3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s v="m3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s v="m3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s v="m3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s v="m3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s v="m3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s v="m3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s v="m3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s v="m3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s v="m3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3"/>
    <x v="18"/>
    <x v="0"/>
    <x v="0"/>
    <s v="m3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s v="m3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s v="m3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s v="m3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s v="m3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s v="m3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s v="m3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s v="m3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s v="m3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s v="m3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s v="m3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s v="m3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s v="m3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s v="m3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s v="m3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s v="m3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s v="m3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s v="m3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s v="m3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s v="m3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s v="m3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s v="m3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s v="m3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s v="m3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s v="m3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s v="m3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3"/>
    <x v="19"/>
    <x v="0"/>
    <x v="0"/>
    <s v="m3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s v="m3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s v="m3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s v="m3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s v="m3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s v="m3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s v="m3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s v="m3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s v="m3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s v="m3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s v="m3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s v="m3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s v="m3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s v="m3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s v="m3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s v="m3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s v="m3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s v="m3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s v="m3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s v="m3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s v="m3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s v="m3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s v="m3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s v="m3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s v="m3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s v="m3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3"/>
    <x v="20"/>
    <x v="0"/>
    <x v="0"/>
    <s v="m3"/>
    <n v="2855.9580000000001"/>
    <n v="2583.62"/>
    <n v="2531.1219999999998"/>
    <n v="1381.835"/>
    <n v="1081.69"/>
    <n v="1030.182"/>
    <n v="1076.864"/>
    <n v="918.25400000000002"/>
    <n v="1454.0119999999999"/>
    <m/>
    <m/>
    <m/>
    <n v="14913.537000000002"/>
  </r>
  <r>
    <x v="3"/>
    <x v="20"/>
    <x v="0"/>
    <x v="1"/>
    <s v="m3"/>
    <n v="1324.798"/>
    <n v="1302.364"/>
    <n v="907.49199999999996"/>
    <n v="103.34399999999999"/>
    <n v="143.32599999999999"/>
    <n v="134.154"/>
    <n v="346.83499999999998"/>
    <n v="443.45299999999997"/>
    <n v="574.173"/>
    <m/>
    <m/>
    <m/>
    <n v="5279.9389999999994"/>
  </r>
  <r>
    <x v="3"/>
    <x v="20"/>
    <x v="0"/>
    <x v="2"/>
    <s v="m3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m/>
    <m/>
    <m/>
    <n v="73057.740999999995"/>
  </r>
  <r>
    <x v="3"/>
    <x v="20"/>
    <x v="0"/>
    <x v="3"/>
    <s v="m3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m/>
    <m/>
    <m/>
    <n v="6745.027"/>
  </r>
  <r>
    <x v="3"/>
    <x v="20"/>
    <x v="0"/>
    <x v="4"/>
    <s v="m3"/>
    <n v="10988.106"/>
    <n v="9109.6180000000004"/>
    <n v="7009.8739999999998"/>
    <n v="1969.105"/>
    <n v="2471.306"/>
    <n v="3058.0390000000002"/>
    <n v="3652.3649999999998"/>
    <n v="5054.0370000000003"/>
    <n v="5934.0079999999998"/>
    <m/>
    <m/>
    <m/>
    <n v="49246.457999999999"/>
  </r>
  <r>
    <x v="3"/>
    <x v="20"/>
    <x v="0"/>
    <x v="5"/>
    <s v="m3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m/>
    <m/>
    <m/>
    <n v="3201.4949999999999"/>
  </r>
  <r>
    <x v="3"/>
    <x v="20"/>
    <x v="0"/>
    <x v="6"/>
    <s v="m3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m/>
    <m/>
    <m/>
    <n v="2832.0159999999996"/>
  </r>
  <r>
    <x v="3"/>
    <x v="20"/>
    <x v="1"/>
    <x v="7"/>
    <s v="m3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m/>
    <m/>
    <m/>
    <n v="16395.762000000002"/>
  </r>
  <r>
    <x v="3"/>
    <x v="20"/>
    <x v="1"/>
    <x v="8"/>
    <s v="m3"/>
    <n v="2047.9069999999999"/>
    <n v="1560.7449999999999"/>
    <n v="1173.501"/>
    <n v="233.08699999999999"/>
    <n v="336.02600000000001"/>
    <n v="479.22500000000002"/>
    <n v="535.80799999999999"/>
    <n v="649.36"/>
    <n v="865.23199999999997"/>
    <m/>
    <m/>
    <m/>
    <n v="7880.8909999999996"/>
  </r>
  <r>
    <x v="3"/>
    <x v="20"/>
    <x v="1"/>
    <x v="9"/>
    <s v="m3"/>
    <n v="27161.760999999999"/>
    <n v="21736.2"/>
    <n v="16037.455"/>
    <n v="1984.414"/>
    <n v="2637.605"/>
    <n v="4017.009"/>
    <n v="5242.9949999999999"/>
    <n v="5988.4830000000002"/>
    <n v="5227.6559999999999"/>
    <m/>
    <m/>
    <m/>
    <n v="90033.577999999994"/>
  </r>
  <r>
    <x v="3"/>
    <x v="20"/>
    <x v="1"/>
    <x v="10"/>
    <s v="m3"/>
    <n v="8938.7639999999992"/>
    <n v="6731.5739999999996"/>
    <n v="4828.982"/>
    <n v="915.21400000000006"/>
    <n v="839.46199999999999"/>
    <n v="1107.415"/>
    <n v="1313.664"/>
    <n v="1530.499"/>
    <n v="2155.0030000000002"/>
    <m/>
    <m/>
    <m/>
    <n v="28360.577000000001"/>
  </r>
  <r>
    <x v="3"/>
    <x v="20"/>
    <x v="1"/>
    <x v="11"/>
    <s v="m3"/>
    <n v="4919.0429999999997"/>
    <n v="3655.163"/>
    <n v="2774.605"/>
    <n v="255.11799999999999"/>
    <n v="275.26400000000001"/>
    <n v="584.00199999999995"/>
    <n v="890.80200000000002"/>
    <n v="1209.1959999999999"/>
    <n v="1349.8109999999999"/>
    <m/>
    <m/>
    <m/>
    <n v="15913.003999999999"/>
  </r>
  <r>
    <x v="3"/>
    <x v="20"/>
    <x v="1"/>
    <x v="12"/>
    <s v="m3"/>
    <n v="31154.955000000002"/>
    <n v="27099.4"/>
    <n v="19443.106"/>
    <n v="3630.962"/>
    <n v="4783.5230000000001"/>
    <n v="6662.152"/>
    <n v="8372.1170000000002"/>
    <n v="10324.989"/>
    <n v="12224.924999999999"/>
    <m/>
    <m/>
    <m/>
    <n v="123696.12900000002"/>
  </r>
  <r>
    <x v="3"/>
    <x v="20"/>
    <x v="1"/>
    <x v="13"/>
    <s v="m3"/>
    <n v="7548.0190000000002"/>
    <n v="5510.3689999999997"/>
    <n v="3706.4140000000002"/>
    <n v="334.01900000000001"/>
    <n v="346.41399999999999"/>
    <n v="383.04700000000003"/>
    <n v="726.54"/>
    <n v="1153.662"/>
    <n v="1546.625"/>
    <m/>
    <m/>
    <m/>
    <n v="21255.109"/>
  </r>
  <r>
    <x v="3"/>
    <x v="20"/>
    <x v="1"/>
    <x v="14"/>
    <s v="m3"/>
    <n v="2896.8539999999998"/>
    <n v="2136.6480000000001"/>
    <n v="1237.538"/>
    <n v="105.57299999999999"/>
    <n v="137.81800000000001"/>
    <n v="336.09699999999998"/>
    <n v="398.62700000000001"/>
    <n v="640.92700000000002"/>
    <n v="740.476"/>
    <m/>
    <m/>
    <m/>
    <n v="8630.5580000000009"/>
  </r>
  <r>
    <x v="3"/>
    <x v="20"/>
    <x v="1"/>
    <x v="15"/>
    <s v="m3"/>
    <n v="29156.607"/>
    <n v="23230.671999999999"/>
    <n v="15213.29"/>
    <n v="2320.0439999999999"/>
    <n v="2765.4830000000002"/>
    <n v="2595.614"/>
    <n v="3220.3649999999998"/>
    <n v="3604.32"/>
    <n v="5710.9719999999998"/>
    <m/>
    <m/>
    <m/>
    <n v="87817.366999999998"/>
  </r>
  <r>
    <x v="3"/>
    <x v="20"/>
    <x v="2"/>
    <x v="16"/>
    <s v="m3"/>
    <n v="24893.309000000001"/>
    <n v="20651.174999999999"/>
    <n v="15605.877"/>
    <n v="3055.3020000000001"/>
    <n v="3248.067"/>
    <n v="2880.1619999999998"/>
    <n v="4410.2830000000004"/>
    <n v="6247.24"/>
    <n v="7156.3869999999997"/>
    <m/>
    <m/>
    <m/>
    <n v="88147.801999999996"/>
  </r>
  <r>
    <x v="3"/>
    <x v="20"/>
    <x v="2"/>
    <x v="17"/>
    <s v="m3"/>
    <n v="3484.6129999999998"/>
    <n v="2993.223"/>
    <n v="1959.5809999999999"/>
    <n v="388.58"/>
    <n v="570.30200000000002"/>
    <n v="635.13599999999997"/>
    <n v="890.83799999999997"/>
    <n v="995.04"/>
    <n v="1060.8489999999999"/>
    <m/>
    <m/>
    <m/>
    <n v="12978.161999999998"/>
  </r>
  <r>
    <x v="3"/>
    <x v="20"/>
    <x v="2"/>
    <x v="18"/>
    <s v="m3"/>
    <n v="89050.61"/>
    <n v="77526.766000000003"/>
    <n v="56382.98"/>
    <n v="6475.6750000000002"/>
    <n v="8349.2690000000002"/>
    <n v="10910.188"/>
    <n v="15371.471"/>
    <n v="18356.857"/>
    <n v="21763.005000000001"/>
    <m/>
    <m/>
    <m/>
    <n v="304186.821"/>
  </r>
  <r>
    <x v="3"/>
    <x v="20"/>
    <x v="2"/>
    <x v="19"/>
    <s v="m3"/>
    <n v="291013.17700000003"/>
    <n v="261023.58300000001"/>
    <n v="206452.30100000001"/>
    <n v="45243.358999999997"/>
    <n v="56698.642"/>
    <n v="72329.096999999994"/>
    <n v="90893.369000000006"/>
    <n v="103756.488"/>
    <n v="118612.728"/>
    <m/>
    <m/>
    <m/>
    <n v="1246022.7439999999"/>
  </r>
  <r>
    <x v="3"/>
    <x v="20"/>
    <x v="3"/>
    <x v="20"/>
    <s v="m3"/>
    <n v="16079.132"/>
    <n v="14928.668"/>
    <n v="10991.011"/>
    <n v="1954.777"/>
    <n v="2763.2159999999999"/>
    <n v="2634.14"/>
    <n v="2554.6350000000002"/>
    <n v="2788.6680000000001"/>
    <n v="3403.569"/>
    <m/>
    <m/>
    <m/>
    <n v="58097.816000000006"/>
  </r>
  <r>
    <x v="3"/>
    <x v="20"/>
    <x v="3"/>
    <x v="21"/>
    <s v="m3"/>
    <n v="7265.8410000000003"/>
    <n v="6208.0690000000004"/>
    <n v="3449.9029999999998"/>
    <n v="284.334"/>
    <n v="686.553"/>
    <n v="727.82600000000002"/>
    <n v="842.94600000000003"/>
    <n v="952.71100000000001"/>
    <n v="1211.8399999999999"/>
    <m/>
    <m/>
    <m/>
    <n v="21630.022999999997"/>
  </r>
  <r>
    <x v="3"/>
    <x v="20"/>
    <x v="3"/>
    <x v="22"/>
    <s v="m3"/>
    <n v="14749.906000000001"/>
    <n v="12950.11"/>
    <n v="6672.8530000000001"/>
    <n v="2845.567"/>
    <n v="1519.49"/>
    <n v="2046.442"/>
    <n v="2202.2260000000001"/>
    <n v="2259.3069999999998"/>
    <n v="2895.422"/>
    <m/>
    <m/>
    <m/>
    <n v="48141.323000000011"/>
  </r>
  <r>
    <x v="3"/>
    <x v="20"/>
    <x v="4"/>
    <x v="23"/>
    <s v="m3"/>
    <n v="2410.297"/>
    <n v="2186.8980000000001"/>
    <n v="1477.7360000000001"/>
    <n v="527.15"/>
    <n v="600.91800000000001"/>
    <n v="472.43799999999999"/>
    <n v="510.64800000000002"/>
    <n v="635.63099999999997"/>
    <n v="769.88800000000003"/>
    <m/>
    <m/>
    <m/>
    <n v="9591.6039999999994"/>
  </r>
  <r>
    <x v="3"/>
    <x v="20"/>
    <x v="4"/>
    <x v="24"/>
    <s v="m3"/>
    <n v="4915.3450000000003"/>
    <n v="4320.7430000000004"/>
    <n v="3920.404"/>
    <n v="605.23699999999997"/>
    <n v="981.62699999999995"/>
    <n v="1144.0899999999999"/>
    <n v="1450.384"/>
    <n v="2202.61"/>
    <n v="2389.5569999999998"/>
    <m/>
    <m/>
    <m/>
    <n v="21929.997000000003"/>
  </r>
  <r>
    <x v="3"/>
    <x v="20"/>
    <x v="4"/>
    <x v="25"/>
    <s v="m3"/>
    <n v="6496.1229999999996"/>
    <n v="5927.9290000000001"/>
    <n v="4931.0569999999998"/>
    <n v="1869.393"/>
    <n v="2309.1909999999998"/>
    <n v="2208.7710000000002"/>
    <n v="2506.212"/>
    <n v="2627.9520000000002"/>
    <n v="2828.971"/>
    <m/>
    <m/>
    <m/>
    <n v="31705.599000000002"/>
  </r>
  <r>
    <x v="3"/>
    <x v="20"/>
    <x v="4"/>
    <x v="26"/>
    <s v="m3"/>
    <n v="37122.457999999999"/>
    <n v="31368.554"/>
    <n v="24416.98"/>
    <n v="2961.6950000000002"/>
    <n v="3440.4839999999999"/>
    <n v="4492.348"/>
    <n v="8128.7619999999997"/>
    <n v="13226.578"/>
    <n v="18803.28"/>
    <m/>
    <m/>
    <m/>
    <n v="143961.139"/>
  </r>
  <r>
    <x v="4"/>
    <x v="0"/>
    <x v="0"/>
    <x v="0"/>
    <s v="m3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s v="m3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s v="m3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s v="m3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s v="m3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s v="m3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s v="m3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s v="m3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s v="m3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s v="m3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s v="m3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s v="m3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s v="m3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s v="m3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s v="m3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s v="m3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s v="m3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s v="m3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s v="m3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s v="m3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s v="m3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s v="m3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s v="m3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s v="m3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s v="m3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4"/>
    <x v="1"/>
    <x v="0"/>
    <x v="0"/>
    <s v="m3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s v="m3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s v="m3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s v="m3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s v="m3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s v="m3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s v="m3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s v="m3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s v="m3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s v="m3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s v="m3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s v="m3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s v="m3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s v="m3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s v="m3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s v="m3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s v="m3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s v="m3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s v="m3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s v="m3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s v="m3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s v="m3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s v="m3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s v="m3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s v="m3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s v="m3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s v="m3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4"/>
    <x v="2"/>
    <x v="0"/>
    <x v="0"/>
    <s v="m3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s v="m3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s v="m3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s v="m3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s v="m3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s v="m3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s v="m3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s v="m3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s v="m3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s v="m3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s v="m3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s v="m3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s v="m3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s v="m3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s v="m3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s v="m3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s v="m3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s v="m3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s v="m3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s v="m3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s v="m3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s v="m3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s v="m3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s v="m3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s v="m3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s v="m3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4"/>
    <x v="3"/>
    <x v="0"/>
    <x v="0"/>
    <s v="m3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s v="m3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s v="m3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s v="m3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s v="m3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s v="m3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s v="m3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s v="m3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s v="m3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s v="m3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s v="m3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s v="m3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s v="m3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s v="m3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s v="m3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s v="m3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s v="m3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s v="m3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s v="m3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s v="m3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s v="m3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s v="m3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s v="m3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s v="m3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s v="m3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s v="m3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4"/>
    <x v="4"/>
    <x v="0"/>
    <x v="0"/>
    <s v="m3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s v="m3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s v="m3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s v="m3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s v="m3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s v="m3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s v="m3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s v="m3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s v="m3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s v="m3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s v="m3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s v="m3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s v="m3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s v="m3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s v="m3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s v="m3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s v="m3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s v="m3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s v="m3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s v="m3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s v="m3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s v="m3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s v="m3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s v="m3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s v="m3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s v="m3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4"/>
    <x v="5"/>
    <x v="0"/>
    <x v="0"/>
    <s v="m3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s v="m3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s v="m3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s v="m3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s v="m3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s v="m3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s v="m3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s v="m3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s v="m3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s v="m3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s v="m3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s v="m3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s v="m3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s v="m3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s v="m3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s v="m3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s v="m3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s v="m3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s v="m3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s v="m3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s v="m3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s v="m3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s v="m3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s v="m3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s v="m3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s v="m3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s v="m3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4"/>
    <x v="6"/>
    <x v="0"/>
    <x v="0"/>
    <s v="m3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s v="m3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s v="m3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s v="m3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s v="m3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s v="m3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s v="m3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s v="m3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s v="m3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s v="m3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s v="m3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s v="m3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s v="m3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s v="m3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s v="m3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s v="m3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s v="m3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s v="m3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s v="m3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s v="m3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s v="m3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s v="m3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s v="m3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s v="m3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s v="m3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4"/>
    <x v="7"/>
    <x v="0"/>
    <x v="0"/>
    <s v="m3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s v="m3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s v="m3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s v="m3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s v="m3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s v="m3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s v="m3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s v="m3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s v="m3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s v="m3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s v="m3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s v="m3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s v="m3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s v="m3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s v="m3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s v="m3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s v="m3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s v="m3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4"/>
    <x v="8"/>
    <x v="0"/>
    <x v="0"/>
    <s v="m3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s v="m3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s v="m3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s v="m3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s v="m3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s v="m3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s v="m3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s v="m3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s v="m3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s v="m3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s v="m3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s v="m3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s v="m3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s v="m3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s v="m3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s v="m3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s v="m3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s v="m3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s v="m3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s v="m3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s v="m3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4"/>
    <x v="9"/>
    <x v="0"/>
    <x v="0"/>
    <s v="m3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s v="m3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s v="m3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s v="m3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s v="m3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s v="m3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s v="m3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s v="m3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s v="m3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s v="m3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s v="m3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s v="m3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s v="m3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s v="m3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s v="m3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s v="m3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s v="m3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s v="m3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4"/>
    <x v="10"/>
    <x v="0"/>
    <x v="0"/>
    <s v="m3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s v="m3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s v="m3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s v="m3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s v="m3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s v="m3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s v="m3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s v="m3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s v="m3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s v="m3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s v="m3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s v="m3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s v="m3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s v="m3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s v="m3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s v="m3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s v="m3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s v="m3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s v="m3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s v="m3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s v="m3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4"/>
    <x v="11"/>
    <x v="0"/>
    <x v="0"/>
    <s v="m3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s v="m3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s v="m3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s v="m3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s v="m3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s v="m3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s v="m3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s v="m3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s v="m3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s v="m3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s v="m3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s v="m3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s v="m3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s v="m3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s v="m3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s v="m3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4"/>
    <x v="12"/>
    <x v="0"/>
    <x v="0"/>
    <s v="m3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s v="m3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s v="m3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s v="m3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s v="m3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s v="m3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s v="m3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s v="m3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s v="m3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s v="m3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s v="m3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s v="m3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s v="m3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s v="m3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s v="m3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s v="m3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4"/>
    <x v="13"/>
    <x v="0"/>
    <x v="0"/>
    <s v="m3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s v="m3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s v="m3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s v="m3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s v="m3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s v="m3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s v="m3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s v="m3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s v="m3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s v="m3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s v="m3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s v="m3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s v="m3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s v="m3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s v="m3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s v="m3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s v="m3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s v="m3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s v="m3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s v="m3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s v="m3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s v="m3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s v="m3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s v="m3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s v="m3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4"/>
    <x v="14"/>
    <x v="0"/>
    <x v="0"/>
    <s v="m3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s v="m3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s v="m3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s v="m3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s v="m3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s v="m3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s v="m3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s v="m3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s v="m3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s v="m3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s v="m3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s v="m3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s v="m3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s v="m3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s v="m3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s v="m3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s v="m3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s v="m3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s v="m3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s v="m3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s v="m3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s v="m3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s v="m3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s v="m3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s v="m3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4"/>
    <x v="15"/>
    <x v="0"/>
    <x v="0"/>
    <s v="m3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s v="m3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s v="m3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s v="m3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s v="m3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s v="m3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s v="m3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s v="m3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s v="m3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s v="m3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s v="m3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s v="m3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s v="m3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s v="m3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s v="m3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s v="m3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s v="m3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s v="m3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4"/>
    <x v="16"/>
    <x v="0"/>
    <x v="0"/>
    <s v="m3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s v="m3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s v="m3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s v="m3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s v="m3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s v="m3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s v="m3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s v="m3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s v="m3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s v="m3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s v="m3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s v="m3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s v="m3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s v="m3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s v="m3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s v="m3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s v="m3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s v="m3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s v="m3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s v="m3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s v="m3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s v="m3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4"/>
    <x v="17"/>
    <x v="0"/>
    <x v="0"/>
    <s v="m3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s v="m3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s v="m3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s v="m3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s v="m3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s v="m3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s v="m3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s v="m3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s v="m3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s v="m3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s v="m3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s v="m3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s v="m3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s v="m3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s v="m3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s v="m3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s v="m3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s v="m3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s v="m3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4"/>
    <x v="18"/>
    <x v="0"/>
    <x v="0"/>
    <s v="m3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s v="m3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s v="m3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s v="m3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s v="m3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s v="m3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s v="m3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s v="m3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s v="m3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s v="m3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s v="m3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s v="m3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s v="m3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s v="m3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s v="m3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s v="m3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s v="m3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s v="m3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s v="m3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s v="m3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s v="m3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s v="m3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s v="m3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s v="m3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s v="m3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s v="m3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s v="m3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4"/>
    <x v="19"/>
    <x v="0"/>
    <x v="0"/>
    <s v="m3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s v="m3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s v="m3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s v="m3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s v="m3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s v="m3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s v="m3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s v="m3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s v="m3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s v="m3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s v="m3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s v="m3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s v="m3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s v="m3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s v="m3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s v="m3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s v="m3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s v="m3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s v="m3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s v="m3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s v="m3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s v="m3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s v="m3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s v="m3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4"/>
    <x v="20"/>
    <x v="0"/>
    <x v="0"/>
    <s v="m3"/>
    <n v="66499.587"/>
    <n v="72864.926999999996"/>
    <n v="72951.322"/>
    <n v="71609.025999999998"/>
    <n v="76811.77"/>
    <n v="81325.293000000005"/>
    <n v="91214.066999999995"/>
    <n v="82971.89"/>
    <n v="79793.582999999999"/>
    <m/>
    <m/>
    <m/>
    <n v="696041.46500000008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m/>
    <m/>
    <m/>
    <n v="117057.4"/>
  </r>
  <r>
    <x v="4"/>
    <x v="20"/>
    <x v="0"/>
    <x v="2"/>
    <s v="m3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m/>
    <m/>
    <m/>
    <n v="572278.81200000003"/>
  </r>
  <r>
    <x v="4"/>
    <x v="20"/>
    <x v="0"/>
    <x v="3"/>
    <s v="m3"/>
    <n v="36225.599999999999"/>
    <n v="38810.633999999998"/>
    <n v="41456.199999999997"/>
    <n v="35873.5"/>
    <n v="34633.262999999999"/>
    <n v="30345.200000000001"/>
    <n v="34762.5"/>
    <n v="34962.491000000002"/>
    <n v="38392.252"/>
    <m/>
    <m/>
    <m/>
    <n v="325461.64"/>
  </r>
  <r>
    <x v="4"/>
    <x v="20"/>
    <x v="0"/>
    <x v="4"/>
    <s v="m3"/>
    <n v="192730.299"/>
    <n v="192601.935"/>
    <n v="202585.08600000001"/>
    <n v="188183.535"/>
    <n v="197419.783"/>
    <n v="219403.06599999999"/>
    <n v="250221.326"/>
    <n v="246890.08799999999"/>
    <n v="244189.81"/>
    <m/>
    <m/>
    <m/>
    <n v="1934224.9279999998"/>
  </r>
  <r>
    <x v="4"/>
    <x v="20"/>
    <x v="0"/>
    <x v="5"/>
    <s v="m3"/>
    <n v="8809.8189999999995"/>
    <n v="7881.7529999999997"/>
    <n v="8399.4320000000007"/>
    <n v="8543.7939999999999"/>
    <n v="7722.7780000000002"/>
    <n v="8622.0939999999991"/>
    <n v="9675.33"/>
    <n v="10782.41"/>
    <n v="10116.884"/>
    <m/>
    <m/>
    <m/>
    <n v="80554.294000000009"/>
  </r>
  <r>
    <x v="4"/>
    <x v="20"/>
    <x v="0"/>
    <x v="6"/>
    <s v="m3"/>
    <n v="74915.360000000001"/>
    <n v="85914.16"/>
    <n v="91599.37"/>
    <n v="77712.100000000006"/>
    <n v="86426.7"/>
    <n v="94285.64"/>
    <n v="107297.75"/>
    <n v="103669.82"/>
    <n v="104025.15"/>
    <m/>
    <m/>
    <m/>
    <n v="825846.05000000016"/>
  </r>
  <r>
    <x v="4"/>
    <x v="20"/>
    <x v="1"/>
    <x v="7"/>
    <s v="m3"/>
    <n v="108995.356"/>
    <n v="102496.102"/>
    <n v="100909.804"/>
    <n v="93463.873000000007"/>
    <n v="97791.687000000005"/>
    <n v="119789.66099999999"/>
    <n v="132475.598"/>
    <n v="136336.54800000001"/>
    <n v="140322.48199999999"/>
    <m/>
    <m/>
    <m/>
    <n v="1032581.1109999999"/>
  </r>
  <r>
    <x v="4"/>
    <x v="20"/>
    <x v="1"/>
    <x v="8"/>
    <s v="m3"/>
    <n v="42863.72"/>
    <n v="37745.339999999997"/>
    <n v="37806.563000000002"/>
    <n v="35459.5"/>
    <n v="40623.99"/>
    <n v="44385.521000000001"/>
    <n v="50424.37"/>
    <n v="48770.05"/>
    <n v="50765.36"/>
    <m/>
    <m/>
    <m/>
    <n v="388844.41399999999"/>
  </r>
  <r>
    <x v="4"/>
    <x v="20"/>
    <x v="1"/>
    <x v="9"/>
    <s v="m3"/>
    <n v="89767.7"/>
    <n v="80742.8"/>
    <n v="70192.009999999995"/>
    <n v="52424.987999999998"/>
    <n v="61144.3"/>
    <n v="75130.880000000005"/>
    <n v="87127.777000000002"/>
    <n v="89678.9"/>
    <n v="93892.888000000006"/>
    <m/>
    <m/>
    <m/>
    <n v="700102.24300000002"/>
  </r>
  <r>
    <x v="4"/>
    <x v="20"/>
    <x v="1"/>
    <x v="10"/>
    <s v="m3"/>
    <n v="39501.084000000003"/>
    <n v="35106"/>
    <n v="32847.235000000001"/>
    <n v="26991.152999999998"/>
    <n v="30845.517"/>
    <n v="33637.1"/>
    <n v="38367.1"/>
    <n v="37548"/>
    <n v="40028.699999999997"/>
    <m/>
    <m/>
    <m/>
    <n v="314871.88900000002"/>
  </r>
  <r>
    <x v="4"/>
    <x v="20"/>
    <x v="1"/>
    <x v="11"/>
    <s v="m3"/>
    <n v="38320.603000000003"/>
    <n v="34158.6"/>
    <n v="31079.77"/>
    <n v="24101.42"/>
    <n v="26738.42"/>
    <n v="29603.01"/>
    <n v="35499.737000000001"/>
    <n v="37674.75"/>
    <n v="39439.319000000003"/>
    <m/>
    <m/>
    <m/>
    <n v="296615.62900000002"/>
  </r>
  <r>
    <x v="4"/>
    <x v="20"/>
    <x v="1"/>
    <x v="12"/>
    <s v="m3"/>
    <n v="123174.25"/>
    <n v="112344.8"/>
    <n v="104382.296"/>
    <n v="78543.857000000004"/>
    <n v="88916.036999999997"/>
    <n v="101766.302"/>
    <n v="114899.85"/>
    <n v="118876.607"/>
    <n v="125867.11"/>
    <m/>
    <m/>
    <m/>
    <n v="968771.10899999994"/>
  </r>
  <r>
    <x v="4"/>
    <x v="20"/>
    <x v="1"/>
    <x v="13"/>
    <s v="m3"/>
    <n v="33740.500999999997"/>
    <n v="28364"/>
    <n v="25275.5"/>
    <n v="20091.535"/>
    <n v="20010.998"/>
    <n v="20545.5"/>
    <n v="25201"/>
    <n v="26557"/>
    <n v="30024.2"/>
    <m/>
    <m/>
    <m/>
    <n v="229810.234"/>
  </r>
  <r>
    <x v="4"/>
    <x v="20"/>
    <x v="1"/>
    <x v="14"/>
    <s v="m3"/>
    <n v="26365.5"/>
    <n v="24073.446"/>
    <n v="24049.5"/>
    <n v="22134.5"/>
    <n v="23210"/>
    <n v="23113.5"/>
    <n v="24691.5"/>
    <n v="25588.074000000001"/>
    <n v="26154"/>
    <m/>
    <m/>
    <m/>
    <n v="219380.02"/>
  </r>
  <r>
    <x v="4"/>
    <x v="20"/>
    <x v="1"/>
    <x v="15"/>
    <s v="m3"/>
    <n v="247102.60699999999"/>
    <n v="236280.995"/>
    <n v="248514.764"/>
    <n v="213011.666"/>
    <n v="223415.223"/>
    <n v="241623.31299999999"/>
    <n v="268407.78100000002"/>
    <n v="279727.20199999999"/>
    <n v="287061.005"/>
    <m/>
    <m/>
    <m/>
    <n v="2245144.5559999999"/>
  </r>
  <r>
    <x v="4"/>
    <x v="20"/>
    <x v="2"/>
    <x v="16"/>
    <s v="m3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m/>
    <m/>
    <m/>
    <n v="5162208.1630000006"/>
  </r>
  <r>
    <x v="4"/>
    <x v="20"/>
    <x v="2"/>
    <x v="17"/>
    <s v="m3"/>
    <n v="86865.379000000001"/>
    <n v="86391.839000000007"/>
    <n v="87519.364000000001"/>
    <n v="77338.03"/>
    <n v="84579.5"/>
    <n v="89855.466"/>
    <n v="100597.35"/>
    <n v="99585.460999999996"/>
    <n v="101934.83"/>
    <m/>
    <m/>
    <m/>
    <n v="814667.21899999992"/>
  </r>
  <r>
    <x v="4"/>
    <x v="20"/>
    <x v="2"/>
    <x v="18"/>
    <s v="m3"/>
    <n v="200799.69200000001"/>
    <n v="184010.285"/>
    <n v="171515.30600000001"/>
    <n v="121932.715"/>
    <n v="136169.20600000001"/>
    <n v="153456.897"/>
    <n v="178693.927"/>
    <n v="177794.40599999999"/>
    <n v="179601.23300000001"/>
    <m/>
    <m/>
    <m/>
    <n v="1503973.6669999999"/>
  </r>
  <r>
    <x v="4"/>
    <x v="20"/>
    <x v="2"/>
    <x v="19"/>
    <s v="m3"/>
    <n v="888870.75300000003"/>
    <n v="884738.91500000004"/>
    <n v="982120.33200000005"/>
    <n v="875619.64"/>
    <n v="955766.95600000001"/>
    <n v="1029322.98"/>
    <n v="1142558.291"/>
    <n v="1103391.024"/>
    <n v="1126664.382"/>
    <m/>
    <m/>
    <m/>
    <n v="8989053.273"/>
  </r>
  <r>
    <x v="4"/>
    <x v="20"/>
    <x v="3"/>
    <x v="20"/>
    <s v="m3"/>
    <n v="437653.94900000002"/>
    <n v="505917.897"/>
    <n v="513816.53600000002"/>
    <n v="420525.19799999997"/>
    <n v="465551.29"/>
    <n v="467514.701"/>
    <n v="514211.00400000002"/>
    <n v="520254.57500000001"/>
    <n v="539533.103"/>
    <m/>
    <m/>
    <m/>
    <n v="4384978.2530000005"/>
  </r>
  <r>
    <x v="4"/>
    <x v="20"/>
    <x v="3"/>
    <x v="21"/>
    <s v="m3"/>
    <n v="217911.84099999999"/>
    <n v="212038.91200000001"/>
    <n v="212622.48699999999"/>
    <n v="185434.35"/>
    <n v="201871.283"/>
    <n v="200758.932"/>
    <n v="219915.78400000001"/>
    <n v="221923.193"/>
    <n v="230959.80799999999"/>
    <m/>
    <m/>
    <m/>
    <n v="1903436.5899999999"/>
  </r>
  <r>
    <x v="4"/>
    <x v="20"/>
    <x v="3"/>
    <x v="22"/>
    <s v="m3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m/>
    <m/>
    <m/>
    <n v="2633883.1140000001"/>
  </r>
  <r>
    <x v="4"/>
    <x v="20"/>
    <x v="4"/>
    <x v="23"/>
    <s v="m3"/>
    <n v="101722.113"/>
    <n v="129051.614"/>
    <n v="147527.75200000001"/>
    <n v="105820.31"/>
    <n v="116132.474"/>
    <n v="120993.64"/>
    <n v="146923.503"/>
    <n v="139906.92199999999"/>
    <n v="154346.95800000001"/>
    <m/>
    <m/>
    <m/>
    <n v="1162425.2860000001"/>
  </r>
  <r>
    <x v="4"/>
    <x v="20"/>
    <x v="4"/>
    <x v="24"/>
    <s v="m3"/>
    <n v="274975.93900000001"/>
    <n v="305810.799"/>
    <n v="244328.484"/>
    <n v="191537.91699999999"/>
    <n v="236249.52"/>
    <n v="294944.00799999997"/>
    <n v="329135.67800000001"/>
    <n v="283102.74699999997"/>
    <n v="271472.22899999999"/>
    <m/>
    <m/>
    <m/>
    <n v="2431557.321"/>
  </r>
  <r>
    <x v="4"/>
    <x v="20"/>
    <x v="4"/>
    <x v="25"/>
    <s v="m3"/>
    <n v="191331.49799999999"/>
    <n v="224676.296"/>
    <n v="234465.106"/>
    <n v="199795.43"/>
    <n v="225034.462"/>
    <n v="249702.33"/>
    <n v="287426.21999999997"/>
    <n v="277215.96999999997"/>
    <n v="271930.63"/>
    <m/>
    <m/>
    <m/>
    <n v="2161577.9420000003"/>
  </r>
  <r>
    <x v="4"/>
    <x v="20"/>
    <x v="4"/>
    <x v="26"/>
    <s v="m3"/>
    <n v="28437"/>
    <n v="30150"/>
    <n v="29206"/>
    <n v="22863.382000000001"/>
    <n v="25737.5"/>
    <n v="27474.5"/>
    <n v="30099.5"/>
    <n v="31304.1"/>
    <n v="31173"/>
    <m/>
    <m/>
    <m/>
    <n v="256444.98199999999"/>
  </r>
  <r>
    <x v="5"/>
    <x v="0"/>
    <x v="0"/>
    <x v="0"/>
    <s v="m3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s v="m3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s v="m3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s v="m3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s v="m3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s v="m3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s v="m3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s v="m3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s v="m3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s v="m3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s v="m3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s v="m3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s v="m3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s v="m3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s v="m3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s v="m3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5"/>
    <x v="1"/>
    <x v="0"/>
    <x v="0"/>
    <s v="m3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s v="m3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s v="m3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s v="m3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s v="m3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s v="m3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s v="m3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s v="m3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s v="m3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s v="m3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s v="m3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s v="m3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s v="m3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s v="m3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s v="m3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s v="m3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s v="m3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s v="m3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s v="m3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s v="m3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s v="m3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s v="m3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s v="m3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s v="m3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s v="m3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s v="m3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s v="m3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s v="m3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s v="m3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s v="m3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5"/>
    <x v="3"/>
    <x v="0"/>
    <x v="0"/>
    <s v="m3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s v="m3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s v="m3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s v="m3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s v="m3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s v="m3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s v="m3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s v="m3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s v="m3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s v="m3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s v="m3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s v="m3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s v="m3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s v="m3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s v="m3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s v="m3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s v="m3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s v="m3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s v="m3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s v="m3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s v="m3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s v="m3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s v="m3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s v="m3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s v="m3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s v="m3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s v="m3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s v="m3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s v="m3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s v="m3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5"/>
    <x v="5"/>
    <x v="0"/>
    <x v="0"/>
    <s v="m3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s v="m3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s v="m3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s v="m3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s v="m3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s v="m3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s v="m3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s v="m3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s v="m3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s v="m3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s v="m3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s v="m3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s v="m3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s v="m3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s v="m3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s v="m3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s v="m3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s v="m3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s v="m3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s v="m3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s v="m3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s v="m3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s v="m3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s v="m3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s v="m3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s v="m3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s v="m3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s v="m3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s v="m3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s v="m3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s v="m3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5"/>
    <x v="7"/>
    <x v="0"/>
    <x v="0"/>
    <s v="m3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s v="m3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s v="m3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s v="m3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s v="m3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s v="m3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s v="m3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s v="m3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s v="m3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s v="m3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s v="m3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s v="m3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s v="m3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s v="m3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s v="m3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s v="m3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5"/>
    <x v="8"/>
    <x v="0"/>
    <x v="0"/>
    <s v="m3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s v="m3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s v="m3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s v="m3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s v="m3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s v="m3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s v="m3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s v="m3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s v="m3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s v="m3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s v="m3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s v="m3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s v="m3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s v="m3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s v="m3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s v="m3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s v="m3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s v="m3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s v="m3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s v="m3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s v="m3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5"/>
    <x v="9"/>
    <x v="0"/>
    <x v="0"/>
    <s v="m3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s v="m3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s v="m3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s v="m3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s v="m3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s v="m3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s v="m3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s v="m3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s v="m3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s v="m3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s v="m3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s v="m3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s v="m3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s v="m3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s v="m3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s v="m3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5"/>
    <x v="10"/>
    <x v="0"/>
    <x v="0"/>
    <s v="m3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s v="m3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s v="m3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s v="m3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s v="m3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s v="m3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s v="m3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s v="m3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s v="m3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s v="m3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s v="m3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s v="m3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s v="m3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s v="m3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s v="m3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s v="m3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s v="m3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s v="m3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s v="m3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s v="m3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s v="m3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s v="m3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s v="m3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s v="m3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s v="m3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s v="m3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s v="m3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s v="m3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s v="m3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s v="m3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s v="m3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s v="m3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s v="m3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s v="m3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s v="m3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s v="m3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s v="m3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s v="m3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s v="m3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s v="m3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s v="m3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s v="m3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s v="m3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s v="m3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s v="m3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s v="m3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s v="m3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s v="m3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s v="m3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s v="m3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s v="m3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s v="m3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s v="m3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s v="m3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s v="m3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s v="m3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s v="m3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s v="m3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s v="m3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s v="m3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s v="m3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s v="m3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s v="m3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s v="m3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s v="m3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s v="m3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s v="m3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s v="m3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s v="m3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s v="m3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s v="m3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s v="m3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s v="m3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s v="m3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s v="m3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s v="m3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s v="m3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s v="m3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s v="m3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s v="m3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s v="m3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s v="m3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s v="m3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s v="m3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s v="m3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s v="m3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s v="m3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s v="m3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s v="m3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s v="m3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s v="m3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s v="m3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s v="m3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s v="m3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s v="m3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s v="m3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s v="m3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s v="m3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s v="m3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s v="m3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s v="m3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s v="m3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s v="m3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s v="m3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s v="m3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s v="m3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s v="m3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s v="m3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s v="m3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s v="m3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s v="m3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s v="m3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s v="m3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s v="m3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s v="m3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s v="m3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s v="m3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s v="m3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s v="m3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s v="m3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s v="m3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s v="m3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s v="m3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s v="m3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s v="m3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s v="m3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s v="m3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s v="m3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s v="m3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s v="m3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s v="m3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s v="m3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s v="m3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s v="m3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s v="m3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s v="m3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s v="m3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s v="m3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5"/>
    <x v="20"/>
    <x v="0"/>
    <x v="0"/>
    <s v="m3"/>
    <n v="0"/>
    <n v="0"/>
    <n v="0"/>
    <n v="0"/>
    <n v="0"/>
    <n v="0"/>
    <n v="0"/>
    <n v="0"/>
    <n v="0"/>
    <m/>
    <m/>
    <m/>
    <n v="0"/>
  </r>
  <r>
    <x v="5"/>
    <x v="20"/>
    <x v="0"/>
    <x v="1"/>
    <s v="m3"/>
    <n v="0"/>
    <n v="0"/>
    <n v="0"/>
    <n v="0"/>
    <n v="0"/>
    <n v="0"/>
    <n v="0"/>
    <n v="0"/>
    <n v="0"/>
    <m/>
    <m/>
    <m/>
    <n v="0"/>
  </r>
  <r>
    <x v="5"/>
    <x v="20"/>
    <x v="0"/>
    <x v="2"/>
    <s v="m3"/>
    <n v="2513.8040000000001"/>
    <n v="1947.7919999999999"/>
    <n v="2287.3670000000002"/>
    <n v="1887.4670000000001"/>
    <n v="2412.0949999999998"/>
    <n v="2327.19"/>
    <n v="2626.212"/>
    <n v="2497.3710000000001"/>
    <n v="2712.4650000000001"/>
    <m/>
    <m/>
    <m/>
    <n v="21211.762999999999"/>
  </r>
  <r>
    <x v="5"/>
    <x v="20"/>
    <x v="0"/>
    <x v="3"/>
    <s v="m3"/>
    <n v="59.25"/>
    <n v="58.82"/>
    <n v="58.91"/>
    <n v="58.86"/>
    <n v="29.55"/>
    <n v="29.28"/>
    <n v="0"/>
    <n v="0"/>
    <n v="27.52"/>
    <m/>
    <m/>
    <m/>
    <n v="322.18999999999994"/>
  </r>
  <r>
    <x v="5"/>
    <x v="20"/>
    <x v="0"/>
    <x v="4"/>
    <s v="m3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m/>
    <m/>
    <m/>
    <n v="511837.64899999998"/>
  </r>
  <r>
    <x v="5"/>
    <x v="20"/>
    <x v="0"/>
    <x v="5"/>
    <s v="m3"/>
    <n v="0"/>
    <n v="0"/>
    <n v="0"/>
    <n v="0"/>
    <n v="0"/>
    <n v="0"/>
    <n v="0"/>
    <n v="0"/>
    <n v="0"/>
    <m/>
    <m/>
    <m/>
    <n v="0"/>
  </r>
  <r>
    <x v="5"/>
    <x v="20"/>
    <x v="0"/>
    <x v="6"/>
    <s v="m3"/>
    <n v="65"/>
    <n v="96.34"/>
    <n v="98.53"/>
    <n v="32.56"/>
    <n v="96.13"/>
    <n v="28.74"/>
    <n v="0"/>
    <n v="27.58"/>
    <n v="64.400000000000006"/>
    <m/>
    <m/>
    <m/>
    <n v="509.28"/>
  </r>
  <r>
    <x v="5"/>
    <x v="20"/>
    <x v="1"/>
    <x v="7"/>
    <s v="m3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m/>
    <m/>
    <m/>
    <n v="295750.09899999999"/>
  </r>
  <r>
    <x v="5"/>
    <x v="20"/>
    <x v="1"/>
    <x v="8"/>
    <s v="m3"/>
    <n v="26.62"/>
    <n v="26.32"/>
    <n v="26.43"/>
    <n v="0"/>
    <n v="38.79"/>
    <n v="13.37"/>
    <n v="13.02"/>
    <n v="39.46"/>
    <n v="39.479999999999997"/>
    <m/>
    <m/>
    <m/>
    <n v="223.49"/>
  </r>
  <r>
    <x v="5"/>
    <x v="20"/>
    <x v="1"/>
    <x v="9"/>
    <s v="m3"/>
    <n v="184.1"/>
    <n v="42.57"/>
    <n v="14.2"/>
    <n v="13.98"/>
    <n v="0"/>
    <n v="0"/>
    <n v="56.94"/>
    <n v="198.52"/>
    <n v="125.48"/>
    <m/>
    <m/>
    <m/>
    <n v="635.79"/>
  </r>
  <r>
    <x v="5"/>
    <x v="20"/>
    <x v="1"/>
    <x v="10"/>
    <s v="m3"/>
    <n v="0"/>
    <n v="0"/>
    <n v="0"/>
    <n v="0"/>
    <n v="0"/>
    <n v="0"/>
    <n v="0"/>
    <n v="0"/>
    <n v="0"/>
    <m/>
    <m/>
    <m/>
    <n v="0"/>
  </r>
  <r>
    <x v="5"/>
    <x v="20"/>
    <x v="1"/>
    <x v="11"/>
    <s v="m3"/>
    <n v="325.93"/>
    <n v="340.24"/>
    <n v="0"/>
    <n v="994.85"/>
    <n v="445.13"/>
    <n v="0"/>
    <n v="16.82"/>
    <n v="0"/>
    <n v="0"/>
    <m/>
    <m/>
    <m/>
    <n v="2122.9700000000003"/>
  </r>
  <r>
    <x v="5"/>
    <x v="20"/>
    <x v="1"/>
    <x v="12"/>
    <s v="m3"/>
    <n v="436.18"/>
    <n v="229.54"/>
    <n v="209.79"/>
    <n v="213.14"/>
    <n v="141.09"/>
    <n v="146.9"/>
    <n v="56.45"/>
    <n v="31.43"/>
    <n v="155.58000000000001"/>
    <m/>
    <m/>
    <m/>
    <n v="1620.1000000000001"/>
  </r>
  <r>
    <x v="5"/>
    <x v="20"/>
    <x v="1"/>
    <x v="13"/>
    <s v="m3"/>
    <n v="0"/>
    <n v="0"/>
    <n v="41.26"/>
    <n v="41.43"/>
    <n v="27.62"/>
    <n v="26.8"/>
    <n v="40.74"/>
    <n v="54.81"/>
    <n v="27.15"/>
    <m/>
    <m/>
    <m/>
    <n v="259.81"/>
  </r>
  <r>
    <x v="5"/>
    <x v="20"/>
    <x v="1"/>
    <x v="14"/>
    <s v="m3"/>
    <n v="56.03"/>
    <n v="40.840000000000003"/>
    <n v="41.03"/>
    <n v="13.79"/>
    <n v="133.87"/>
    <n v="13.45"/>
    <n v="70.709999999999994"/>
    <n v="290.14999999999998"/>
    <n v="304.54000000000002"/>
    <m/>
    <m/>
    <m/>
    <n v="964.40999999999985"/>
  </r>
  <r>
    <x v="5"/>
    <x v="20"/>
    <x v="1"/>
    <x v="15"/>
    <s v="m3"/>
    <n v="4794.442"/>
    <n v="4759.4089999999997"/>
    <n v="6019.41"/>
    <n v="4936.2349999999997"/>
    <n v="7017.12"/>
    <n v="1446.67"/>
    <n v="3107.98"/>
    <n v="6820.09"/>
    <n v="4668.7190000000001"/>
    <m/>
    <m/>
    <m/>
    <n v="43570.074999999997"/>
  </r>
  <r>
    <x v="5"/>
    <x v="20"/>
    <x v="2"/>
    <x v="16"/>
    <s v="m3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m/>
    <m/>
    <m/>
    <n v="76574.625"/>
  </r>
  <r>
    <x v="5"/>
    <x v="20"/>
    <x v="2"/>
    <x v="17"/>
    <s v="m3"/>
    <n v="0"/>
    <n v="700.96"/>
    <n v="2306.6419999999998"/>
    <n v="1726.174"/>
    <n v="2037.097"/>
    <n v="1225"/>
    <n v="649.41999999999996"/>
    <n v="265.89999999999998"/>
    <n v="1660.47"/>
    <m/>
    <m/>
    <m/>
    <n v="10571.662999999999"/>
  </r>
  <r>
    <x v="5"/>
    <x v="20"/>
    <x v="2"/>
    <x v="18"/>
    <s v="m3"/>
    <n v="645.90300000000002"/>
    <n v="2587.5360000000001"/>
    <n v="1970.165"/>
    <n v="3338.866"/>
    <n v="642.65700000000004"/>
    <n v="328.47"/>
    <n v="290.66000000000003"/>
    <n v="729.04600000000005"/>
    <n v="654.32100000000003"/>
    <m/>
    <m/>
    <m/>
    <n v="11187.624"/>
  </r>
  <r>
    <x v="5"/>
    <x v="20"/>
    <x v="2"/>
    <x v="19"/>
    <s v="m3"/>
    <n v="13177.877"/>
    <n v="10399.903"/>
    <n v="10511.264999999999"/>
    <n v="8084.46"/>
    <n v="10376.684999999999"/>
    <n v="9469.7579999999998"/>
    <n v="10387.629999999999"/>
    <n v="10516.526"/>
    <n v="10811.775"/>
    <m/>
    <m/>
    <m/>
    <n v="93735.878999999986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m/>
    <m/>
    <m/>
    <n v="114854.46999999999"/>
  </r>
  <r>
    <x v="5"/>
    <x v="20"/>
    <x v="3"/>
    <x v="21"/>
    <s v="m3"/>
    <n v="2845.18"/>
    <n v="2117.75"/>
    <n v="2351.7199999999998"/>
    <n v="2294.5100000000002"/>
    <n v="1806.11"/>
    <n v="2833.52"/>
    <n v="3529.57"/>
    <n v="3837.22"/>
    <n v="3289.38"/>
    <m/>
    <m/>
    <m/>
    <n v="24904.960000000003"/>
  </r>
  <r>
    <x v="5"/>
    <x v="20"/>
    <x v="3"/>
    <x v="22"/>
    <s v="m3"/>
    <n v="3192.26"/>
    <n v="2526.9699999999998"/>
    <n v="4272.67"/>
    <n v="4443.2299999999996"/>
    <n v="3293.85"/>
    <n v="3379.89"/>
    <n v="5666.42"/>
    <n v="3141.67"/>
    <n v="3922.66"/>
    <m/>
    <m/>
    <m/>
    <n v="33839.619999999995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m/>
    <m/>
    <m/>
    <n v="7155.91"/>
  </r>
  <r>
    <x v="5"/>
    <x v="20"/>
    <x v="4"/>
    <x v="24"/>
    <s v="m3"/>
    <n v="0"/>
    <n v="0"/>
    <n v="66.989999999999995"/>
    <n v="0"/>
    <n v="0"/>
    <n v="0"/>
    <n v="32.119999999999997"/>
    <n v="69.78"/>
    <n v="0"/>
    <m/>
    <m/>
    <m/>
    <n v="168.89"/>
  </r>
  <r>
    <x v="5"/>
    <x v="20"/>
    <x v="4"/>
    <x v="25"/>
    <s v="m3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m/>
    <m/>
    <m/>
    <n v="44563.205000000002"/>
  </r>
  <r>
    <x v="5"/>
    <x v="20"/>
    <x v="4"/>
    <x v="26"/>
    <s v="m3"/>
    <n v="7.67"/>
    <n v="26.472999999999999"/>
    <n v="79.802000000000007"/>
    <n v="24.974"/>
    <n v="50.543999999999997"/>
    <n v="54.39"/>
    <n v="50.743000000000002"/>
    <n v="75.346999999999994"/>
    <n v="51.975000000000001"/>
    <m/>
    <m/>
    <m/>
    <n v="421.91800000000001"/>
  </r>
  <r>
    <x v="6"/>
    <x v="0"/>
    <x v="0"/>
    <x v="0"/>
    <s v="m3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s v="m3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s v="m3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s v="m3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s v="m3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s v="m3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s v="m3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s v="m3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s v="m3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s v="m3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s v="m3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s v="m3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s v="m3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s v="m3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s v="m3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s v="m3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s v="m3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s v="m3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s v="m3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s v="m3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s v="m3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s v="m3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s v="m3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s v="m3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s v="m3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s v="m3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6"/>
    <x v="1"/>
    <x v="0"/>
    <x v="0"/>
    <s v="m3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s v="m3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s v="m3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s v="m3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s v="m3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s v="m3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s v="m3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s v="m3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s v="m3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s v="m3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s v="m3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s v="m3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s v="m3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s v="m3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s v="m3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s v="m3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s v="m3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s v="m3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s v="m3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s v="m3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s v="m3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s v="m3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s v="m3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s v="m3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6"/>
    <x v="2"/>
    <x v="0"/>
    <x v="0"/>
    <s v="m3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s v="m3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s v="m3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s v="m3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s v="m3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s v="m3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s v="m3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s v="m3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s v="m3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s v="m3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s v="m3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s v="m3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s v="m3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s v="m3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s v="m3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s v="m3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s v="m3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s v="m3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s v="m3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s v="m3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s v="m3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s v="m3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s v="m3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s v="m3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s v="m3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s v="m3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6"/>
    <x v="3"/>
    <x v="0"/>
    <x v="0"/>
    <s v="m3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s v="m3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s v="m3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s v="m3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s v="m3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s v="m3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s v="m3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s v="m3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s v="m3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s v="m3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s v="m3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s v="m3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s v="m3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s v="m3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s v="m3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s v="m3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s v="m3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s v="m3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s v="m3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s v="m3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s v="m3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s v="m3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s v="m3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s v="m3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6"/>
    <x v="4"/>
    <x v="0"/>
    <x v="0"/>
    <s v="m3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s v="m3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s v="m3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s v="m3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s v="m3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s v="m3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s v="m3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s v="m3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s v="m3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s v="m3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s v="m3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s v="m3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s v="m3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s v="m3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s v="m3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s v="m3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s v="m3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s v="m3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s v="m3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s v="m3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s v="m3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s v="m3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s v="m3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s v="m3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s v="m3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6"/>
    <x v="5"/>
    <x v="0"/>
    <x v="0"/>
    <s v="m3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s v="m3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s v="m3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s v="m3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s v="m3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s v="m3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s v="m3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s v="m3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s v="m3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s v="m3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s v="m3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s v="m3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s v="m3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s v="m3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s v="m3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s v="m3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s v="m3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s v="m3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s v="m3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s v="m3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s v="m3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s v="m3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s v="m3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s v="m3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s v="m3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6"/>
    <x v="6"/>
    <x v="0"/>
    <x v="0"/>
    <s v="m3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s v="m3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s v="m3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s v="m3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s v="m3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s v="m3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s v="m3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s v="m3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s v="m3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s v="m3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s v="m3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s v="m3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s v="m3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s v="m3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s v="m3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s v="m3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s v="m3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s v="m3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s v="m3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s v="m3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s v="m3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s v="m3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s v="m3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s v="m3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s v="m3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s v="m3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s v="m3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s v="m3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s v="m3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s v="m3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s v="m3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s v="m3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s v="m3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s v="m3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s v="m3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s v="m3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s v="m3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s v="m3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s v="m3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s v="m3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s v="m3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6"/>
    <x v="8"/>
    <x v="0"/>
    <x v="0"/>
    <s v="m3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s v="m3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s v="m3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s v="m3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s v="m3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s v="m3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s v="m3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s v="m3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s v="m3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s v="m3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s v="m3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s v="m3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s v="m3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s v="m3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s v="m3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s v="m3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s v="m3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s v="m3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s v="m3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s v="m3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s v="m3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s v="m3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6"/>
    <x v="9"/>
    <x v="0"/>
    <x v="0"/>
    <s v="m3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s v="m3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s v="m3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s v="m3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s v="m3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s v="m3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s v="m3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s v="m3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s v="m3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s v="m3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s v="m3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s v="m3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s v="m3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s v="m3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s v="m3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s v="m3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s v="m3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s v="m3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6"/>
    <x v="10"/>
    <x v="0"/>
    <x v="0"/>
    <s v="m3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s v="m3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s v="m3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s v="m3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s v="m3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s v="m3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s v="m3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s v="m3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s v="m3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s v="m3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s v="m3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s v="m3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s v="m3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s v="m3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s v="m3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s v="m3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s v="m3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s v="m3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s v="m3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6"/>
    <x v="11"/>
    <x v="0"/>
    <x v="0"/>
    <s v="m3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s v="m3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s v="m3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s v="m3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s v="m3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s v="m3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s v="m3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s v="m3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s v="m3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s v="m3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s v="m3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s v="m3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s v="m3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s v="m3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s v="m3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s v="m3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s v="m3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s v="m3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s v="m3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s v="m3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s v="m3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6"/>
    <x v="12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s v="m3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s v="m3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s v="m3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s v="m3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s v="m3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s v="m3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s v="m3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s v="m3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s v="m3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s v="m3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s v="m3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s v="m3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s v="m3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s v="m3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s v="m3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s v="m3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6"/>
    <x v="13"/>
    <x v="0"/>
    <x v="0"/>
    <s v="m3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s v="m3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s v="m3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s v="m3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s v="m3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s v="m3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s v="m3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s v="m3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s v="m3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s v="m3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s v="m3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s v="m3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s v="m3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s v="m3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s v="m3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s v="m3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s v="m3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s v="m3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s v="m3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6"/>
    <x v="14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s v="m3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s v="m3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s v="m3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s v="m3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s v="m3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s v="m3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s v="m3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s v="m3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s v="m3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s v="m3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s v="m3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s v="m3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s v="m3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s v="m3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s v="m3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s v="m3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6"/>
    <x v="15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s v="m3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s v="m3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s v="m3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s v="m3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s v="m3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s v="m3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s v="m3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s v="m3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s v="m3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s v="m3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s v="m3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s v="m3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s v="m3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s v="m3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s v="m3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s v="m3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s v="m3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s v="m3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s v="m3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s v="m3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s v="m3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s v="m3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s v="m3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s v="m3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s v="m3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s v="m3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s v="m3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s v="m3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s v="m3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s v="m3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s v="m3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s v="m3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s v="m3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6"/>
    <x v="17"/>
    <x v="0"/>
    <x v="0"/>
    <s v="m3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s v="m3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s v="m3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s v="m3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s v="m3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s v="m3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s v="m3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s v="m3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s v="m3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s v="m3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s v="m3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s v="m3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s v="m3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s v="m3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s v="m3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s v="m3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s v="m3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s v="m3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s v="m3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s v="m3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6"/>
    <x v="18"/>
    <x v="0"/>
    <x v="0"/>
    <s v="m3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s v="m3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s v="m3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s v="m3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s v="m3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s v="m3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s v="m3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s v="m3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s v="m3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s v="m3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s v="m3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s v="m3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s v="m3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s v="m3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s v="m3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s v="m3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s v="m3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s v="m3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s v="m3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s v="m3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s v="m3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s v="m3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s v="m3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6"/>
    <x v="19"/>
    <x v="0"/>
    <x v="0"/>
    <s v="m3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s v="m3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s v="m3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s v="m3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s v="m3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s v="m3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s v="m3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s v="m3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s v="m3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s v="m3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s v="m3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s v="m3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s v="m3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s v="m3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s v="m3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s v="m3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s v="m3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s v="m3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s v="m3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s v="m3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s v="m3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s v="m3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s v="m3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6"/>
    <x v="20"/>
    <x v="0"/>
    <x v="0"/>
    <s v="m3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m/>
    <m/>
    <m/>
    <n v="8298.1099999999988"/>
  </r>
  <r>
    <x v="6"/>
    <x v="20"/>
    <x v="0"/>
    <x v="1"/>
    <s v="m3"/>
    <n v="662.63900000000001"/>
    <n v="603.67200000000003"/>
    <n v="525.28399999999999"/>
    <n v="284.721"/>
    <n v="209.90700000000001"/>
    <n v="362.298"/>
    <n v="484.69900000000001"/>
    <n v="598.94799999999998"/>
    <n v="791.09400000000005"/>
    <m/>
    <m/>
    <m/>
    <n v="4523.2620000000006"/>
  </r>
  <r>
    <x v="6"/>
    <x v="20"/>
    <x v="0"/>
    <x v="2"/>
    <s v="m3"/>
    <n v="9371.9670000000006"/>
    <n v="12853.883"/>
    <n v="10489.948"/>
    <n v="6705"/>
    <n v="7259.8990000000003"/>
    <n v="9123.9339999999993"/>
    <n v="7994"/>
    <n v="9089.9429999999993"/>
    <n v="10662.94"/>
    <m/>
    <m/>
    <m/>
    <n v="83551.513999999996"/>
  </r>
  <r>
    <x v="6"/>
    <x v="20"/>
    <x v="0"/>
    <x v="3"/>
    <s v="m3"/>
    <n v="156.80000000000001"/>
    <n v="129.4"/>
    <n v="99.4"/>
    <n v="60.2"/>
    <n v="42.2"/>
    <n v="102.8"/>
    <n v="106.2"/>
    <n v="120"/>
    <n v="176.4"/>
    <m/>
    <m/>
    <m/>
    <n v="993.4"/>
  </r>
  <r>
    <x v="6"/>
    <x v="20"/>
    <x v="0"/>
    <x v="4"/>
    <s v="m3"/>
    <n v="5232.6620000000003"/>
    <n v="4483.4960000000001"/>
    <n v="3632.8890000000001"/>
    <n v="2159.7649999999999"/>
    <n v="1848.3009999999999"/>
    <n v="2575.0030000000002"/>
    <n v="3353.915"/>
    <n v="4157.8459999999995"/>
    <n v="4047.346"/>
    <m/>
    <m/>
    <m/>
    <n v="31491.223000000002"/>
  </r>
  <r>
    <x v="6"/>
    <x v="20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x v="6"/>
    <x v="20"/>
    <x v="0"/>
    <x v="6"/>
    <s v="m3"/>
    <n v="3517.7510000000002"/>
    <n v="2846.79"/>
    <n v="2489.4899999999998"/>
    <n v="1824.22"/>
    <n v="1856.2"/>
    <n v="3128.93"/>
    <n v="3434.86"/>
    <n v="3286.53"/>
    <n v="3831.1"/>
    <m/>
    <m/>
    <m/>
    <n v="26215.870999999996"/>
  </r>
  <r>
    <x v="6"/>
    <x v="20"/>
    <x v="1"/>
    <x v="7"/>
    <s v="m3"/>
    <n v="4977.46"/>
    <n v="3235.8"/>
    <n v="2720.7"/>
    <n v="1871.53"/>
    <n v="1729.56"/>
    <n v="2324.0300000000002"/>
    <n v="3396.9"/>
    <n v="3441.83"/>
    <n v="3884.12"/>
    <m/>
    <m/>
    <m/>
    <n v="27581.929999999997"/>
  </r>
  <r>
    <x v="6"/>
    <x v="20"/>
    <x v="1"/>
    <x v="8"/>
    <s v="m3"/>
    <n v="9291.2000000000007"/>
    <n v="7588.2"/>
    <n v="5631.2"/>
    <n v="3043"/>
    <n v="3700.95"/>
    <n v="4444.3"/>
    <n v="4867.75"/>
    <n v="5334.9"/>
    <n v="6689.8"/>
    <m/>
    <m/>
    <m/>
    <n v="50591.30000000001"/>
  </r>
  <r>
    <x v="6"/>
    <x v="20"/>
    <x v="1"/>
    <x v="9"/>
    <s v="m3"/>
    <n v="18412.900000000001"/>
    <n v="15772.7"/>
    <n v="11699.3"/>
    <n v="7127.7"/>
    <n v="5555.5389999999998"/>
    <n v="8017.4"/>
    <n v="10236.6"/>
    <n v="12315.2"/>
    <n v="13402.9"/>
    <m/>
    <m/>
    <m/>
    <n v="102540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m/>
    <m/>
    <m/>
    <n v="52395.721999999994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m/>
    <m/>
    <m/>
    <n v="101062.98000000001"/>
  </r>
  <r>
    <x v="6"/>
    <x v="20"/>
    <x v="1"/>
    <x v="12"/>
    <s v="m3"/>
    <n v="35847.85"/>
    <n v="29702.668000000001"/>
    <n v="21402.400000000001"/>
    <n v="10340.174999999999"/>
    <n v="10768.55"/>
    <n v="15493"/>
    <n v="19143.600999999999"/>
    <n v="21026.55"/>
    <n v="22762.861000000001"/>
    <m/>
    <m/>
    <m/>
    <n v="186487.655"/>
  </r>
  <r>
    <x v="6"/>
    <x v="20"/>
    <x v="1"/>
    <x v="13"/>
    <s v="m3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m/>
    <m/>
    <m/>
    <n v="44481.011000000006"/>
  </r>
  <r>
    <x v="6"/>
    <x v="20"/>
    <x v="1"/>
    <x v="14"/>
    <s v="m3"/>
    <n v="7170.6019999999999"/>
    <n v="5333.6679999999997"/>
    <n v="3011.83"/>
    <n v="1709.029"/>
    <n v="1460.451"/>
    <n v="2054.9540000000002"/>
    <n v="2503.8200000000002"/>
    <n v="2759.962"/>
    <n v="3022.837"/>
    <m/>
    <m/>
    <m/>
    <n v="29027.153000000002"/>
  </r>
  <r>
    <x v="6"/>
    <x v="20"/>
    <x v="1"/>
    <x v="15"/>
    <s v="m3"/>
    <n v="57160.302000000003"/>
    <n v="46914.303"/>
    <n v="37687.463000000003"/>
    <n v="27315.554"/>
    <n v="26721.800999999999"/>
    <n v="32283.469000000001"/>
    <n v="36590.311999999998"/>
    <n v="43710.074000000001"/>
    <n v="43484.714"/>
    <m/>
    <m/>
    <m/>
    <n v="351867.99200000003"/>
  </r>
  <r>
    <x v="6"/>
    <x v="20"/>
    <x v="2"/>
    <x v="16"/>
    <s v="m3"/>
    <n v="264536.554"/>
    <n v="237695.19899999999"/>
    <n v="196267.092"/>
    <n v="171019.75899999999"/>
    <n v="190792.302"/>
    <n v="195567.69399999999"/>
    <n v="218064.084"/>
    <n v="224457.78400000001"/>
    <n v="245895.402"/>
    <m/>
    <m/>
    <m/>
    <n v="1944295.8699999999"/>
  </r>
  <r>
    <x v="6"/>
    <x v="20"/>
    <x v="2"/>
    <x v="17"/>
    <s v="m3"/>
    <n v="5525.5730000000003"/>
    <n v="4048.915"/>
    <n v="2855.3"/>
    <n v="2370.5529999999999"/>
    <n v="1795.8"/>
    <n v="2251.5610000000001"/>
    <n v="2939.8"/>
    <n v="3246.1"/>
    <n v="3992.3"/>
    <m/>
    <m/>
    <m/>
    <n v="29025.901999999998"/>
  </r>
  <r>
    <x v="6"/>
    <x v="20"/>
    <x v="2"/>
    <x v="18"/>
    <s v="m3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m/>
    <m/>
    <m/>
    <n v="396382.42499999999"/>
  </r>
  <r>
    <x v="6"/>
    <x v="20"/>
    <x v="2"/>
    <x v="19"/>
    <s v="m3"/>
    <n v="977533.24899999995"/>
    <n v="934390.826"/>
    <n v="794070.201"/>
    <n v="652729.56599999999"/>
    <n v="686326.28500000003"/>
    <n v="717123.02099999995"/>
    <n v="818279.18700000003"/>
    <n v="828866.70499999996"/>
    <n v="885805.549"/>
    <m/>
    <m/>
    <m/>
    <n v="7295124.5889999997"/>
  </r>
  <r>
    <x v="6"/>
    <x v="20"/>
    <x v="3"/>
    <x v="20"/>
    <s v="m3"/>
    <n v="138458.74799999999"/>
    <n v="139122.52299999999"/>
    <n v="116402.43"/>
    <n v="94490.354999999996"/>
    <n v="91953.66"/>
    <n v="86171.679000000004"/>
    <n v="94254.332999999999"/>
    <n v="98950.116999999998"/>
    <n v="110879.20600000001"/>
    <m/>
    <m/>
    <m/>
    <n v="970683.05099999986"/>
  </r>
  <r>
    <x v="6"/>
    <x v="20"/>
    <x v="3"/>
    <x v="21"/>
    <s v="m3"/>
    <n v="9296.1659999999993"/>
    <n v="6514.0460000000003"/>
    <n v="5237.18"/>
    <n v="8821.89"/>
    <n v="5360.0349999999999"/>
    <n v="5224.107"/>
    <n v="5145.348"/>
    <n v="5128.5789999999997"/>
    <n v="6911.8389999999999"/>
    <m/>
    <m/>
    <m/>
    <n v="57639.189999999995"/>
  </r>
  <r>
    <x v="6"/>
    <x v="20"/>
    <x v="3"/>
    <x v="22"/>
    <s v="m3"/>
    <n v="4652.6210000000001"/>
    <n v="2953.0320000000002"/>
    <n v="2602.7170000000001"/>
    <n v="1549.626"/>
    <n v="1826.8140000000001"/>
    <n v="2432.1759999999999"/>
    <n v="3269.672"/>
    <n v="2932.87"/>
    <n v="2880.4140000000002"/>
    <m/>
    <m/>
    <m/>
    <n v="25099.941999999999"/>
  </r>
  <r>
    <x v="6"/>
    <x v="20"/>
    <x v="4"/>
    <x v="23"/>
    <s v="m3"/>
    <n v="9332.24"/>
    <n v="9663.0339999999997"/>
    <n v="9276.4560000000001"/>
    <n v="7839.3029999999999"/>
    <n v="8308.9240000000009"/>
    <n v="9117.4940000000006"/>
    <n v="10708.824000000001"/>
    <n v="12246.864"/>
    <n v="16126.103999999999"/>
    <m/>
    <m/>
    <m/>
    <n v="92619.242999999988"/>
  </r>
  <r>
    <x v="6"/>
    <x v="20"/>
    <x v="4"/>
    <x v="24"/>
    <s v="m3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m/>
    <m/>
    <m/>
    <n v="654674.02599999995"/>
  </r>
  <r>
    <x v="6"/>
    <x v="20"/>
    <x v="4"/>
    <x v="25"/>
    <s v="m3"/>
    <n v="139384.28"/>
    <n v="134413.44"/>
    <n v="112856.469"/>
    <n v="99707.020999999993"/>
    <n v="106821.804"/>
    <n v="110631.969"/>
    <n v="118256.109"/>
    <n v="128344.47900000001"/>
    <n v="141479.26199999999"/>
    <m/>
    <m/>
    <m/>
    <n v="1091894.8330000001"/>
  </r>
  <r>
    <x v="6"/>
    <x v="20"/>
    <x v="4"/>
    <x v="26"/>
    <s v="m3"/>
    <n v="11872.63"/>
    <n v="9765.5"/>
    <n v="6591"/>
    <n v="3658"/>
    <n v="5841.0389999999998"/>
    <n v="8722.5"/>
    <n v="12705.55"/>
    <n v="13177"/>
    <n v="14377.4"/>
    <m/>
    <m/>
    <m/>
    <n v="86710.618999999992"/>
  </r>
  <r>
    <x v="7"/>
    <x v="0"/>
    <x v="0"/>
    <x v="0"/>
    <s v="m3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s v="m3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s v="m3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s v="m3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s v="m3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s v="m3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s v="m3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s v="m3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s v="m3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s v="m3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s v="m3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s v="m3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7"/>
    <x v="1"/>
    <x v="0"/>
    <x v="0"/>
    <s v="m3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s v="m3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s v="m3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s v="m3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s v="m3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s v="m3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s v="m3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s v="m3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s v="m3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s v="m3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s v="m3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s v="m3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s v="m3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7"/>
    <x v="2"/>
    <x v="0"/>
    <x v="0"/>
    <s v="m3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s v="m3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s v="m3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s v="m3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s v="m3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s v="m3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s v="m3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s v="m3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s v="m3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s v="m3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s v="m3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s v="m3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s v="m3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s v="m3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s v="m3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7"/>
    <x v="3"/>
    <x v="0"/>
    <x v="0"/>
    <s v="m3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s v="m3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s v="m3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s v="m3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s v="m3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s v="m3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s v="m3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s v="m3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s v="m3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s v="m3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s v="m3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s v="m3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s v="m3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s v="m3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s v="m3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s v="m3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s v="m3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7"/>
    <x v="4"/>
    <x v="0"/>
    <x v="0"/>
    <s v="m3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s v="m3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s v="m3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s v="m3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s v="m3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s v="m3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s v="m3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s v="m3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s v="m3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s v="m3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s v="m3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s v="m3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s v="m3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s v="m3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s v="m3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s v="m3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s v="m3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s v="m3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s v="m3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s v="m3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s v="m3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7"/>
    <x v="5"/>
    <x v="0"/>
    <x v="0"/>
    <s v="m3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s v="m3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s v="m3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s v="m3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s v="m3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s v="m3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s v="m3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s v="m3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s v="m3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s v="m3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s v="m3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s v="m3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s v="m3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7"/>
    <x v="6"/>
    <x v="0"/>
    <x v="0"/>
    <s v="m3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s v="m3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s v="m3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s v="m3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s v="m3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s v="m3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s v="m3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s v="m3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s v="m3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s v="m3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s v="m3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s v="m3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s v="m3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s v="m3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s v="m3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s v="m3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s v="m3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s v="m3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7"/>
    <x v="7"/>
    <x v="0"/>
    <x v="0"/>
    <s v="m3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s v="m3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s v="m3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s v="m3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s v="m3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s v="m3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s v="m3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s v="m3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s v="m3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s v="m3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s v="m3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s v="m3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s v="m3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s v="m3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s v="m3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7"/>
    <x v="8"/>
    <x v="0"/>
    <x v="0"/>
    <s v="m3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s v="m3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s v="m3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s v="m3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s v="m3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s v="m3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s v="m3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s v="m3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s v="m3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s v="m3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s v="m3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s v="m3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s v="m3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7"/>
    <x v="9"/>
    <x v="0"/>
    <x v="0"/>
    <s v="m3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s v="m3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s v="m3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s v="m3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s v="m3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s v="m3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s v="m3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s v="m3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s v="m3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s v="m3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s v="m3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s v="m3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7"/>
    <x v="10"/>
    <x v="0"/>
    <x v="0"/>
    <s v="m3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s v="m3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s v="m3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s v="m3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s v="m3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s v="m3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s v="m3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s v="m3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s v="m3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s v="m3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s v="m3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s v="m3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s v="m3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s v="m3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7"/>
    <x v="11"/>
    <x v="0"/>
    <x v="0"/>
    <s v="m3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s v="m3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s v="m3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s v="m3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s v="m3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s v="m3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s v="m3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s v="m3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s v="m3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s v="m3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s v="m3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s v="m3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s v="m3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s v="m3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7"/>
    <x v="12"/>
    <x v="0"/>
    <x v="0"/>
    <s v="m3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s v="m3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s v="m3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s v="m3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s v="m3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s v="m3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s v="m3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s v="m3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s v="m3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s v="m3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s v="m3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7"/>
    <x v="13"/>
    <x v="0"/>
    <x v="0"/>
    <s v="m3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s v="m3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s v="m3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s v="m3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s v="m3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s v="m3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s v="m3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s v="m3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s v="m3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s v="m3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s v="m3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s v="m3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s v="m3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s v="m3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s v="m3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s v="m3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7"/>
    <x v="14"/>
    <x v="0"/>
    <x v="0"/>
    <s v="m3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s v="m3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s v="m3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s v="m3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s v="m3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s v="m3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7"/>
    <x v="15"/>
    <x v="0"/>
    <x v="0"/>
    <s v="m3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s v="m3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s v="m3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s v="m3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s v="m3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s v="m3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s v="m3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s v="m3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s v="m3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7"/>
    <x v="16"/>
    <x v="0"/>
    <x v="0"/>
    <s v="m3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s v="m3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s v="m3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s v="m3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s v="m3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s v="m3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s v="m3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s v="m3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s v="m3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7"/>
    <x v="17"/>
    <x v="0"/>
    <x v="0"/>
    <s v="m3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s v="m3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s v="m3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s v="m3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s v="m3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s v="m3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s v="m3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s v="m3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s v="m3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s v="m3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s v="m3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s v="m3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s v="m3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s v="m3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7"/>
    <x v="18"/>
    <x v="0"/>
    <x v="0"/>
    <s v="m3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s v="m3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s v="m3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s v="m3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s v="m3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s v="m3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s v="m3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s v="m3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s v="m3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s v="m3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s v="m3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s v="m3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7"/>
    <x v="19"/>
    <x v="0"/>
    <x v="0"/>
    <s v="m3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s v="m3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s v="m3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s v="m3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s v="m3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s v="m3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s v="m3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s v="m3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s v="m3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7"/>
    <x v="20"/>
    <x v="0"/>
    <x v="0"/>
    <s v="m3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m/>
    <m/>
    <m/>
    <n v="70926.556159420288"/>
  </r>
  <r>
    <x v="7"/>
    <x v="20"/>
    <x v="0"/>
    <x v="1"/>
    <s v="m3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m/>
    <m/>
    <m/>
    <n v="28814.624999999996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m/>
    <m/>
    <m/>
    <n v="138929.75181159421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m/>
    <m/>
    <m/>
    <n v="20202.347826086956"/>
  </r>
  <r>
    <x v="7"/>
    <x v="20"/>
    <x v="0"/>
    <x v="4"/>
    <s v="m3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m/>
    <m/>
    <m/>
    <n v="294227.66666666663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m/>
    <m/>
    <m/>
    <n v="25293.186594202893"/>
  </r>
  <r>
    <x v="7"/>
    <x v="20"/>
    <x v="0"/>
    <x v="6"/>
    <s v="m3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m/>
    <m/>
    <m/>
    <n v="62172.688405797089"/>
  </r>
  <r>
    <x v="7"/>
    <x v="20"/>
    <x v="1"/>
    <x v="7"/>
    <s v="m3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m/>
    <m/>
    <m/>
    <n v="232949.99637681158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m/>
    <m/>
    <m/>
    <n v="133296.89673913043"/>
  </r>
  <r>
    <x v="7"/>
    <x v="20"/>
    <x v="1"/>
    <x v="9"/>
    <s v="m3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m/>
    <m/>
    <m/>
    <n v="396379.93840579712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m/>
    <m/>
    <m/>
    <n v="162985.73007246378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m/>
    <m/>
    <m/>
    <n v="191475.8822463768"/>
  </r>
  <r>
    <x v="7"/>
    <x v="20"/>
    <x v="1"/>
    <x v="12"/>
    <s v="m3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m/>
    <m/>
    <m/>
    <n v="423730.77717391303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m/>
    <m/>
    <m/>
    <n v="137373.20652173911"/>
  </r>
  <r>
    <x v="7"/>
    <x v="20"/>
    <x v="1"/>
    <x v="14"/>
    <s v="m3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m/>
    <m/>
    <m/>
    <n v="96804.161231884063"/>
  </r>
  <r>
    <x v="7"/>
    <x v="20"/>
    <x v="1"/>
    <x v="15"/>
    <s v="m3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m/>
    <m/>
    <m/>
    <n v="729438.22826086951"/>
  </r>
  <r>
    <x v="7"/>
    <x v="20"/>
    <x v="2"/>
    <x v="16"/>
    <s v="m3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m/>
    <m/>
    <m/>
    <n v="997158.34057971009"/>
  </r>
  <r>
    <x v="7"/>
    <x v="20"/>
    <x v="2"/>
    <x v="17"/>
    <s v="m3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m/>
    <m/>
    <m/>
    <n v="206436.78260869565"/>
  </r>
  <r>
    <x v="7"/>
    <x v="20"/>
    <x v="2"/>
    <x v="18"/>
    <s v="m3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m/>
    <m/>
    <m/>
    <n v="754824.99275362305"/>
  </r>
  <r>
    <x v="7"/>
    <x v="20"/>
    <x v="2"/>
    <x v="19"/>
    <s v="m3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m/>
    <m/>
    <m/>
    <n v="2428776.5181159414"/>
  </r>
  <r>
    <x v="7"/>
    <x v="20"/>
    <x v="3"/>
    <x v="20"/>
    <s v="m3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m/>
    <m/>
    <m/>
    <n v="737092.22826086951"/>
  </r>
  <r>
    <x v="7"/>
    <x v="20"/>
    <x v="3"/>
    <x v="21"/>
    <s v="m3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m/>
    <m/>
    <m/>
    <n v="424909.43840579706"/>
  </r>
  <r>
    <x v="7"/>
    <x v="20"/>
    <x v="3"/>
    <x v="22"/>
    <s v="m3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m/>
    <m/>
    <m/>
    <n v="618788.938405797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m/>
    <m/>
    <m/>
    <n v="137899.30253623187"/>
  </r>
  <r>
    <x v="7"/>
    <x v="20"/>
    <x v="4"/>
    <x v="24"/>
    <s v="m3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m/>
    <m/>
    <m/>
    <n v="173256.96739130435"/>
  </r>
  <r>
    <x v="7"/>
    <x v="20"/>
    <x v="4"/>
    <x v="25"/>
    <s v="m3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m/>
    <m/>
    <m/>
    <n v="443268.7391304347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m/>
    <m/>
    <m/>
    <n v="133282.702898550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m/>
    <m/>
    <m/>
    <n v="329785.27100000001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m/>
    <m/>
    <m/>
    <n v="29318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m/>
    <m/>
    <m/>
    <n v="122814.572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m/>
    <m/>
    <m/>
    <n v="39778.5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m/>
    <m/>
    <m/>
    <n v="1013315.9840000001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m/>
    <m/>
    <m/>
    <n v="18340.76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m/>
    <m/>
    <m/>
    <n v="489490.40899999999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m/>
    <m/>
    <m/>
    <n v="511558.125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m/>
    <m/>
    <m/>
    <n v="250794.15100000004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m/>
    <m/>
    <m/>
    <n v="615655.12899999996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m/>
    <m/>
    <m/>
    <n v="140228.6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m/>
    <m/>
    <m/>
    <n v="189243.80900000001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m/>
    <m/>
    <m/>
    <n v="940184.40899999999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m/>
    <m/>
    <m/>
    <n v="141155.53400000001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m/>
    <m/>
    <m/>
    <n v="153118.51999999999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m/>
    <m/>
    <m/>
    <n v="1323290.78800000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m/>
    <m/>
    <m/>
    <n v="2504120.125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m/>
    <m/>
    <m/>
    <n v="420298.946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m/>
    <m/>
    <m/>
    <n v="877423.234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m/>
    <m/>
    <m/>
    <n v="4689406.733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m/>
    <m/>
    <m/>
    <n v="1992183.88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m/>
    <m/>
    <m/>
    <n v="1013795.0800000001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m/>
    <m/>
    <m/>
    <n v="1140387.180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m/>
    <m/>
    <m/>
    <n v="519750.85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m/>
    <m/>
    <m/>
    <n v="1175047.801"/>
  </r>
  <r>
    <x v="0"/>
    <x v="7"/>
    <x v="4"/>
    <x v="25"/>
    <s v="m3"/>
    <n v="90277.097999999998"/>
    <n v="103740.701"/>
    <n v="108458.2"/>
    <n v="95056.26"/>
    <n v="107576.242"/>
    <n v="119592.13"/>
    <n v="137002.4"/>
    <n v="133606.26"/>
    <n v="133236.75"/>
    <m/>
    <m/>
    <m/>
    <n v="1028546.0410000001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m/>
    <m/>
    <m/>
    <n v="165963.57500000001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m/>
    <m/>
    <m/>
    <n v="349724.15399999998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m/>
    <m/>
    <m/>
    <n v="86801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m/>
    <m/>
    <m/>
    <n v="285683.14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m/>
    <m/>
    <m/>
    <n v="805084.22100000002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m/>
    <m/>
    <m/>
    <n v="60793.524999999994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m/>
    <m/>
    <m/>
    <n v="336355.64099999995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m/>
    <m/>
    <m/>
    <n v="514322.98600000003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m/>
    <m/>
    <m/>
    <n v="136610.26299999998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m/>
    <m/>
    <m/>
    <n v="76319.1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m/>
    <m/>
    <m/>
    <n v="169759.21800000002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m/>
    <m/>
    <m/>
    <n v="107006.81999999999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m/>
    <m/>
    <m/>
    <n v="22769.1"/>
  </r>
  <r>
    <x v="1"/>
    <x v="7"/>
    <x v="1"/>
    <x v="13"/>
    <s v="m3"/>
    <n v="13637"/>
    <n v="11617"/>
    <n v="9809"/>
    <n v="7835.5"/>
    <n v="7381.5"/>
    <n v="7371.5"/>
    <n v="9372.5"/>
    <n v="10006"/>
    <n v="11104.7"/>
    <m/>
    <m/>
    <m/>
    <n v="88134.7"/>
  </r>
  <r>
    <x v="1"/>
    <x v="7"/>
    <x v="1"/>
    <x v="14"/>
    <s v="m3"/>
    <n v="8474.5"/>
    <n v="6958.5"/>
    <n v="7106.5"/>
    <n v="7136"/>
    <n v="7895"/>
    <n v="6654.5"/>
    <n v="6956"/>
    <n v="7447.5"/>
    <n v="6888"/>
    <m/>
    <m/>
    <m/>
    <n v="65516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m/>
    <m/>
    <m/>
    <n v="915652.76800000004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m/>
    <m/>
    <m/>
    <n v="2657853.0380000002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m/>
    <m/>
    <m/>
    <n v="375823.32899999991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m/>
    <m/>
    <m/>
    <n v="446929.17100000003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m/>
    <m/>
    <m/>
    <n v="4273591.1459999997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m/>
    <m/>
    <m/>
    <n v="2386248.8600000003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m/>
    <m/>
    <m/>
    <n v="847419.51100000006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m/>
    <m/>
    <m/>
    <n v="1475046.933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m/>
    <m/>
    <m/>
    <n v="641216.4360000001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m/>
    <m/>
    <m/>
    <n v="1251601.5199999998"/>
  </r>
  <r>
    <x v="1"/>
    <x v="7"/>
    <x v="4"/>
    <x v="25"/>
    <s v="m3"/>
    <n v="101054.39999999999"/>
    <n v="120935.595"/>
    <n v="126006.906"/>
    <n v="104739.17"/>
    <n v="117458.22"/>
    <n v="130110.2"/>
    <n v="150423.82"/>
    <n v="143609.71"/>
    <n v="138652.48000000001"/>
    <m/>
    <m/>
    <m/>
    <n v="1132990.5009999999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m/>
    <m/>
    <m/>
    <n v="90481.407000000007"/>
  </r>
  <r>
    <x v="2"/>
    <x v="7"/>
    <x v="0"/>
    <x v="0"/>
    <s v="m3"/>
    <n v="0"/>
    <n v="0"/>
    <n v="0"/>
    <n v="0"/>
    <n v="0"/>
    <n v="0"/>
    <n v="0"/>
    <n v="0"/>
    <n v="0"/>
    <m/>
    <m/>
    <m/>
    <n v="0"/>
  </r>
  <r>
    <x v="2"/>
    <x v="7"/>
    <x v="0"/>
    <x v="1"/>
    <s v="m3"/>
    <n v="0"/>
    <n v="0"/>
    <n v="0"/>
    <n v="0"/>
    <n v="0"/>
    <n v="0"/>
    <n v="0"/>
    <n v="0"/>
    <n v="0"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m/>
    <m/>
    <m/>
    <n v="37375.42"/>
  </r>
  <r>
    <x v="2"/>
    <x v="7"/>
    <x v="0"/>
    <x v="3"/>
    <s v="m3"/>
    <n v="0"/>
    <n v="0"/>
    <n v="0"/>
    <n v="0"/>
    <n v="0"/>
    <n v="0"/>
    <n v="0"/>
    <n v="0"/>
    <n v="0"/>
    <m/>
    <m/>
    <m/>
    <n v="0"/>
  </r>
  <r>
    <x v="2"/>
    <x v="7"/>
    <x v="0"/>
    <x v="4"/>
    <s v="m3"/>
    <n v="0"/>
    <n v="0"/>
    <n v="0"/>
    <n v="0"/>
    <n v="0"/>
    <n v="0"/>
    <n v="0"/>
    <n v="0"/>
    <n v="0"/>
    <m/>
    <m/>
    <m/>
    <n v="0"/>
  </r>
  <r>
    <x v="2"/>
    <x v="7"/>
    <x v="0"/>
    <x v="5"/>
    <s v="m3"/>
    <n v="0"/>
    <n v="0"/>
    <n v="0"/>
    <n v="0"/>
    <n v="0"/>
    <n v="0"/>
    <n v="0"/>
    <n v="0"/>
    <n v="0"/>
    <m/>
    <m/>
    <m/>
    <n v="0"/>
  </r>
  <r>
    <x v="2"/>
    <x v="7"/>
    <x v="0"/>
    <x v="6"/>
    <s v="m3"/>
    <n v="0"/>
    <n v="0"/>
    <n v="0"/>
    <n v="0"/>
    <n v="0"/>
    <n v="0"/>
    <n v="0"/>
    <n v="0"/>
    <n v="0"/>
    <m/>
    <m/>
    <m/>
    <n v="0"/>
  </r>
  <r>
    <x v="2"/>
    <x v="7"/>
    <x v="1"/>
    <x v="7"/>
    <s v="m3"/>
    <n v="0"/>
    <n v="0"/>
    <n v="0"/>
    <n v="0"/>
    <n v="0"/>
    <n v="0"/>
    <n v="0"/>
    <n v="0"/>
    <n v="0"/>
    <m/>
    <m/>
    <m/>
    <n v="0"/>
  </r>
  <r>
    <x v="2"/>
    <x v="7"/>
    <x v="1"/>
    <x v="8"/>
    <s v="m3"/>
    <n v="0"/>
    <n v="0"/>
    <n v="0"/>
    <n v="0"/>
    <n v="0"/>
    <n v="0"/>
    <n v="0"/>
    <n v="0"/>
    <n v="0"/>
    <m/>
    <m/>
    <m/>
    <n v="0"/>
  </r>
  <r>
    <x v="2"/>
    <x v="7"/>
    <x v="1"/>
    <x v="9"/>
    <s v="m3"/>
    <n v="0"/>
    <n v="0"/>
    <n v="0"/>
    <n v="0"/>
    <n v="0"/>
    <n v="0"/>
    <n v="0"/>
    <n v="0"/>
    <n v="0"/>
    <m/>
    <m/>
    <m/>
    <n v="0"/>
  </r>
  <r>
    <x v="2"/>
    <x v="7"/>
    <x v="1"/>
    <x v="10"/>
    <s v="m3"/>
    <n v="0"/>
    <n v="0"/>
    <n v="0"/>
    <n v="0"/>
    <n v="0"/>
    <n v="0"/>
    <n v="0"/>
    <n v="0"/>
    <n v="0"/>
    <m/>
    <m/>
    <m/>
    <n v="0"/>
  </r>
  <r>
    <x v="2"/>
    <x v="7"/>
    <x v="1"/>
    <x v="11"/>
    <s v="m3"/>
    <n v="0"/>
    <n v="16"/>
    <n v="81"/>
    <n v="43"/>
    <n v="30"/>
    <n v="35"/>
    <n v="41"/>
    <n v="36"/>
    <n v="48"/>
    <m/>
    <m/>
    <m/>
    <n v="330"/>
  </r>
  <r>
    <x v="2"/>
    <x v="7"/>
    <x v="1"/>
    <x v="12"/>
    <s v="m3"/>
    <n v="250"/>
    <n v="258"/>
    <n v="258"/>
    <n v="195"/>
    <n v="307"/>
    <n v="440"/>
    <n v="356"/>
    <n v="245"/>
    <n v="201"/>
    <m/>
    <m/>
    <m/>
    <n v="2510"/>
  </r>
  <r>
    <x v="2"/>
    <x v="7"/>
    <x v="1"/>
    <x v="13"/>
    <s v="m3"/>
    <n v="0"/>
    <n v="0"/>
    <n v="0"/>
    <n v="0"/>
    <n v="0"/>
    <n v="0"/>
    <n v="0"/>
    <n v="0"/>
    <n v="0"/>
    <m/>
    <m/>
    <m/>
    <n v="0"/>
  </r>
  <r>
    <x v="2"/>
    <x v="7"/>
    <x v="1"/>
    <x v="14"/>
    <s v="m3"/>
    <n v="0"/>
    <n v="0"/>
    <n v="0"/>
    <n v="0"/>
    <n v="0"/>
    <n v="0"/>
    <n v="0"/>
    <n v="0"/>
    <n v="0"/>
    <m/>
    <m/>
    <m/>
    <n v="0"/>
  </r>
  <r>
    <x v="2"/>
    <x v="7"/>
    <x v="1"/>
    <x v="15"/>
    <s v="m3"/>
    <n v="0"/>
    <n v="0"/>
    <n v="0"/>
    <n v="0"/>
    <n v="0"/>
    <n v="0"/>
    <n v="0"/>
    <n v="0"/>
    <n v="0"/>
    <m/>
    <m/>
    <m/>
    <n v="0"/>
  </r>
  <r>
    <x v="2"/>
    <x v="7"/>
    <x v="2"/>
    <x v="16"/>
    <s v="m3"/>
    <n v="0"/>
    <n v="0"/>
    <n v="0"/>
    <n v="0"/>
    <n v="0"/>
    <n v="0"/>
    <n v="0"/>
    <n v="0"/>
    <n v="0"/>
    <m/>
    <m/>
    <m/>
    <n v="0"/>
  </r>
  <r>
    <x v="2"/>
    <x v="7"/>
    <x v="2"/>
    <x v="17"/>
    <s v="m3"/>
    <n v="0"/>
    <n v="0"/>
    <n v="0"/>
    <n v="0"/>
    <n v="0"/>
    <n v="0"/>
    <n v="0"/>
    <n v="0"/>
    <n v="0"/>
    <m/>
    <m/>
    <m/>
    <n v="0"/>
  </r>
  <r>
    <x v="2"/>
    <x v="7"/>
    <x v="2"/>
    <x v="18"/>
    <s v="m3"/>
    <n v="0"/>
    <n v="0"/>
    <n v="0"/>
    <n v="0"/>
    <n v="0"/>
    <n v="0"/>
    <n v="0"/>
    <n v="0"/>
    <n v="0"/>
    <m/>
    <m/>
    <m/>
    <n v="0"/>
  </r>
  <r>
    <x v="2"/>
    <x v="7"/>
    <x v="2"/>
    <x v="19"/>
    <s v="m3"/>
    <n v="0"/>
    <n v="0"/>
    <n v="0"/>
    <n v="0"/>
    <n v="0"/>
    <n v="0"/>
    <n v="0"/>
    <n v="0"/>
    <n v="0"/>
    <m/>
    <m/>
    <m/>
    <n v="0"/>
  </r>
  <r>
    <x v="2"/>
    <x v="7"/>
    <x v="3"/>
    <x v="20"/>
    <s v="m3"/>
    <n v="0"/>
    <n v="0"/>
    <n v="0"/>
    <n v="0"/>
    <n v="0"/>
    <n v="0"/>
    <n v="0"/>
    <n v="0"/>
    <n v="0"/>
    <m/>
    <m/>
    <m/>
    <n v="0"/>
  </r>
  <r>
    <x v="2"/>
    <x v="7"/>
    <x v="3"/>
    <x v="21"/>
    <s v="m3"/>
    <n v="0"/>
    <n v="0"/>
    <n v="0"/>
    <n v="0"/>
    <n v="0"/>
    <n v="0"/>
    <n v="0"/>
    <n v="0"/>
    <n v="0"/>
    <m/>
    <m/>
    <m/>
    <n v="0"/>
  </r>
  <r>
    <x v="2"/>
    <x v="7"/>
    <x v="3"/>
    <x v="22"/>
    <s v="m3"/>
    <n v="0"/>
    <n v="0"/>
    <n v="0"/>
    <n v="0"/>
    <n v="0"/>
    <n v="0"/>
    <n v="0"/>
    <n v="0"/>
    <n v="0"/>
    <m/>
    <m/>
    <m/>
    <n v="0"/>
  </r>
  <r>
    <x v="2"/>
    <x v="7"/>
    <x v="4"/>
    <x v="23"/>
    <s v="m3"/>
    <n v="0"/>
    <n v="0"/>
    <n v="0"/>
    <n v="0"/>
    <n v="0"/>
    <n v="0"/>
    <n v="0"/>
    <n v="0"/>
    <n v="0"/>
    <m/>
    <m/>
    <m/>
    <n v="0"/>
  </r>
  <r>
    <x v="2"/>
    <x v="7"/>
    <x v="4"/>
    <x v="24"/>
    <s v="m3"/>
    <n v="167"/>
    <n v="301"/>
    <n v="368"/>
    <n v="311"/>
    <n v="644"/>
    <n v="708"/>
    <n v="847"/>
    <n v="1472"/>
    <n v="0"/>
    <m/>
    <m/>
    <m/>
    <n v="4818"/>
  </r>
  <r>
    <x v="2"/>
    <x v="7"/>
    <x v="4"/>
    <x v="25"/>
    <s v="m3"/>
    <n v="0"/>
    <n v="0"/>
    <n v="0"/>
    <n v="0"/>
    <n v="0"/>
    <n v="0"/>
    <n v="0"/>
    <n v="0"/>
    <n v="0"/>
    <m/>
    <m/>
    <m/>
    <n v="0"/>
  </r>
  <r>
    <x v="2"/>
    <x v="7"/>
    <x v="4"/>
    <x v="26"/>
    <s v="m3"/>
    <n v="0"/>
    <n v="0"/>
    <n v="0"/>
    <n v="0"/>
    <n v="0"/>
    <n v="0"/>
    <n v="0"/>
    <n v="0"/>
    <n v="0"/>
    <m/>
    <m/>
    <m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m/>
    <m/>
    <m/>
    <n v="16532.04"/>
  </r>
  <r>
    <x v="3"/>
    <x v="7"/>
    <x v="0"/>
    <x v="1"/>
    <s v="m3"/>
    <n v="59"/>
    <n v="114"/>
    <n v="123"/>
    <n v="62"/>
    <n v="193"/>
    <n v="111"/>
    <n v="91"/>
    <n v="97"/>
    <n v="87"/>
    <m/>
    <m/>
    <m/>
    <n v="937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m/>
    <m/>
    <m/>
    <n v="137166.10900000003"/>
  </r>
  <r>
    <x v="3"/>
    <x v="7"/>
    <x v="0"/>
    <x v="3"/>
    <s v="m3"/>
    <n v="0"/>
    <n v="0"/>
    <n v="0"/>
    <n v="0"/>
    <n v="0"/>
    <n v="0"/>
    <n v="0"/>
    <n v="0"/>
    <n v="0"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m/>
    <m/>
    <m/>
    <n v="115824.723"/>
  </r>
  <r>
    <x v="3"/>
    <x v="7"/>
    <x v="0"/>
    <x v="5"/>
    <s v="m3"/>
    <n v="148"/>
    <n v="96"/>
    <n v="147"/>
    <n v="123"/>
    <n v="123"/>
    <n v="227"/>
    <n v="179"/>
    <n v="164.5"/>
    <n v="212.5"/>
    <m/>
    <m/>
    <m/>
    <n v="1420"/>
  </r>
  <r>
    <x v="3"/>
    <x v="7"/>
    <x v="0"/>
    <x v="6"/>
    <s v="m3"/>
    <n v="0"/>
    <n v="0"/>
    <n v="0"/>
    <n v="0"/>
    <n v="0"/>
    <n v="0"/>
    <n v="0"/>
    <n v="0"/>
    <n v="0"/>
    <m/>
    <m/>
    <m/>
    <n v="0"/>
  </r>
  <r>
    <x v="3"/>
    <x v="7"/>
    <x v="1"/>
    <x v="7"/>
    <s v="m3"/>
    <n v="810"/>
    <n v="660"/>
    <n v="1195"/>
    <n v="620"/>
    <n v="645"/>
    <n v="575"/>
    <n v="675"/>
    <n v="620"/>
    <n v="900"/>
    <m/>
    <m/>
    <m/>
    <n v="6700"/>
  </r>
  <r>
    <x v="3"/>
    <x v="7"/>
    <x v="1"/>
    <x v="8"/>
    <s v="m3"/>
    <n v="20"/>
    <n v="100"/>
    <n v="130"/>
    <n v="85"/>
    <n v="275"/>
    <n v="165"/>
    <n v="255"/>
    <n v="210"/>
    <n v="200"/>
    <m/>
    <m/>
    <m/>
    <n v="1440"/>
  </r>
  <r>
    <x v="3"/>
    <x v="7"/>
    <x v="1"/>
    <x v="9"/>
    <s v="m3"/>
    <n v="720"/>
    <n v="605"/>
    <n v="790"/>
    <n v="881"/>
    <n v="1124"/>
    <n v="696"/>
    <n v="1266"/>
    <n v="920"/>
    <n v="1126"/>
    <m/>
    <m/>
    <m/>
    <n v="8128"/>
  </r>
  <r>
    <x v="3"/>
    <x v="7"/>
    <x v="1"/>
    <x v="10"/>
    <s v="m3"/>
    <n v="620"/>
    <n v="630"/>
    <n v="635"/>
    <n v="480"/>
    <n v="465"/>
    <n v="555"/>
    <n v="565"/>
    <n v="465"/>
    <n v="469"/>
    <m/>
    <m/>
    <m/>
    <n v="4884"/>
  </r>
  <r>
    <x v="3"/>
    <x v="7"/>
    <x v="1"/>
    <x v="11"/>
    <s v="m3"/>
    <n v="10"/>
    <n v="0"/>
    <n v="25"/>
    <n v="0"/>
    <n v="0"/>
    <n v="0"/>
    <n v="0"/>
    <n v="0"/>
    <n v="0"/>
    <m/>
    <m/>
    <m/>
    <n v="35"/>
  </r>
  <r>
    <x v="3"/>
    <x v="7"/>
    <x v="1"/>
    <x v="12"/>
    <s v="m3"/>
    <n v="966"/>
    <n v="709.6"/>
    <n v="565"/>
    <n v="80"/>
    <n v="190"/>
    <n v="255"/>
    <n v="187"/>
    <n v="170"/>
    <n v="185"/>
    <m/>
    <m/>
    <m/>
    <n v="3307.6"/>
  </r>
  <r>
    <x v="3"/>
    <x v="7"/>
    <x v="1"/>
    <x v="13"/>
    <s v="m3"/>
    <n v="105"/>
    <n v="215"/>
    <n v="40"/>
    <n v="0"/>
    <n v="85"/>
    <n v="0"/>
    <n v="20"/>
    <n v="5"/>
    <n v="50"/>
    <m/>
    <m/>
    <m/>
    <n v="520"/>
  </r>
  <r>
    <x v="3"/>
    <x v="7"/>
    <x v="1"/>
    <x v="14"/>
    <s v="m3"/>
    <n v="70"/>
    <n v="75"/>
    <n v="55"/>
    <n v="80"/>
    <n v="60"/>
    <n v="35"/>
    <n v="85"/>
    <n v="90"/>
    <n v="195"/>
    <m/>
    <m/>
    <m/>
    <n v="745"/>
  </r>
  <r>
    <x v="3"/>
    <x v="7"/>
    <x v="1"/>
    <x v="15"/>
    <s v="m3"/>
    <n v="1275"/>
    <n v="1009"/>
    <n v="767"/>
    <n v="598"/>
    <n v="530"/>
    <n v="264"/>
    <n v="341"/>
    <n v="656"/>
    <n v="761"/>
    <m/>
    <m/>
    <m/>
    <n v="6201"/>
  </r>
  <r>
    <x v="3"/>
    <x v="7"/>
    <x v="2"/>
    <x v="16"/>
    <s v="m3"/>
    <n v="0"/>
    <n v="0"/>
    <n v="0"/>
    <n v="0"/>
    <n v="0"/>
    <n v="0"/>
    <n v="0"/>
    <n v="0"/>
    <n v="0"/>
    <m/>
    <m/>
    <m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m/>
    <m/>
    <m/>
    <n v="18269.944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m/>
    <m/>
    <m/>
    <n v="172960.77600000001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m/>
    <m/>
    <m/>
    <n v="19620.394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m/>
    <m/>
    <m/>
    <n v="6430.5129999999999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m/>
    <m/>
    <m/>
    <n v="41981.998999999996"/>
  </r>
  <r>
    <x v="3"/>
    <x v="7"/>
    <x v="3"/>
    <x v="22"/>
    <s v="m3"/>
    <n v="2267"/>
    <n v="1994"/>
    <n v="2268.5"/>
    <n v="2438"/>
    <n v="1639"/>
    <n v="1880.5"/>
    <n v="1935"/>
    <n v="2002"/>
    <n v="1965"/>
    <m/>
    <m/>
    <m/>
    <n v="18389"/>
  </r>
  <r>
    <x v="3"/>
    <x v="7"/>
    <x v="4"/>
    <x v="23"/>
    <s v="m3"/>
    <n v="268"/>
    <n v="223"/>
    <n v="209"/>
    <n v="83"/>
    <n v="88"/>
    <n v="100"/>
    <n v="151"/>
    <n v="167"/>
    <n v="169"/>
    <m/>
    <m/>
    <m/>
    <n v="1458"/>
  </r>
  <r>
    <x v="3"/>
    <x v="7"/>
    <x v="4"/>
    <x v="24"/>
    <s v="m3"/>
    <n v="0"/>
    <n v="0"/>
    <n v="0"/>
    <n v="0"/>
    <n v="0"/>
    <n v="0"/>
    <n v="0"/>
    <n v="0"/>
    <n v="0"/>
    <m/>
    <m/>
    <m/>
    <n v="0"/>
  </r>
  <r>
    <x v="3"/>
    <x v="7"/>
    <x v="4"/>
    <x v="25"/>
    <s v="m3"/>
    <n v="0"/>
    <n v="0"/>
    <n v="0"/>
    <n v="0"/>
    <n v="0"/>
    <n v="0"/>
    <n v="0"/>
    <n v="0"/>
    <n v="0"/>
    <m/>
    <m/>
    <m/>
    <n v="0"/>
  </r>
  <r>
    <x v="3"/>
    <x v="7"/>
    <x v="4"/>
    <x v="26"/>
    <s v="m3"/>
    <n v="0"/>
    <n v="0"/>
    <n v="0"/>
    <n v="0"/>
    <n v="0"/>
    <n v="0"/>
    <n v="0"/>
    <n v="0"/>
    <n v="0"/>
    <m/>
    <m/>
    <m/>
    <n v="0"/>
  </r>
  <r>
    <x v="4"/>
    <x v="7"/>
    <x v="0"/>
    <x v="0"/>
    <s v="m3"/>
    <n v="0"/>
    <n v="0"/>
    <n v="0"/>
    <n v="0"/>
    <n v="0"/>
    <n v="0"/>
    <n v="0"/>
    <n v="0"/>
    <n v="0"/>
    <m/>
    <m/>
    <m/>
    <n v="0"/>
  </r>
  <r>
    <x v="4"/>
    <x v="7"/>
    <x v="0"/>
    <x v="1"/>
    <s v="m3"/>
    <n v="0"/>
    <n v="0"/>
    <n v="0"/>
    <n v="0"/>
    <n v="0"/>
    <n v="0"/>
    <n v="0"/>
    <n v="0"/>
    <n v="0"/>
    <m/>
    <m/>
    <m/>
    <n v="0"/>
  </r>
  <r>
    <x v="4"/>
    <x v="7"/>
    <x v="0"/>
    <x v="2"/>
    <s v="m3"/>
    <n v="0"/>
    <n v="0"/>
    <n v="0"/>
    <n v="0"/>
    <n v="0"/>
    <n v="0"/>
    <n v="0"/>
    <n v="0"/>
    <n v="0"/>
    <m/>
    <m/>
    <m/>
    <n v="0"/>
  </r>
  <r>
    <x v="4"/>
    <x v="7"/>
    <x v="0"/>
    <x v="3"/>
    <s v="m3"/>
    <n v="0"/>
    <n v="0"/>
    <n v="0"/>
    <n v="0"/>
    <n v="0"/>
    <n v="0"/>
    <n v="0"/>
    <n v="0"/>
    <n v="0"/>
    <m/>
    <m/>
    <m/>
    <n v="0"/>
  </r>
  <r>
    <x v="4"/>
    <x v="7"/>
    <x v="0"/>
    <x v="4"/>
    <s v="m3"/>
    <n v="0"/>
    <n v="0"/>
    <n v="0"/>
    <n v="0"/>
    <n v="0"/>
    <n v="0"/>
    <n v="0"/>
    <n v="0"/>
    <n v="0"/>
    <m/>
    <m/>
    <m/>
    <n v="0"/>
  </r>
  <r>
    <x v="4"/>
    <x v="7"/>
    <x v="0"/>
    <x v="5"/>
    <s v="m3"/>
    <n v="0"/>
    <n v="0"/>
    <n v="0"/>
    <n v="0"/>
    <n v="0"/>
    <n v="0"/>
    <n v="0"/>
    <n v="0"/>
    <n v="0"/>
    <m/>
    <m/>
    <m/>
    <n v="0"/>
  </r>
  <r>
    <x v="4"/>
    <x v="7"/>
    <x v="0"/>
    <x v="6"/>
    <s v="m3"/>
    <n v="0"/>
    <n v="0"/>
    <n v="0"/>
    <n v="0"/>
    <n v="0"/>
    <n v="0"/>
    <n v="0"/>
    <n v="0"/>
    <n v="0"/>
    <m/>
    <m/>
    <m/>
    <n v="0"/>
  </r>
  <r>
    <x v="4"/>
    <x v="7"/>
    <x v="1"/>
    <x v="7"/>
    <s v="m3"/>
    <n v="0"/>
    <n v="0"/>
    <n v="0"/>
    <n v="0"/>
    <n v="0"/>
    <n v="0"/>
    <n v="0"/>
    <n v="0"/>
    <n v="0"/>
    <m/>
    <m/>
    <m/>
    <n v="0"/>
  </r>
  <r>
    <x v="4"/>
    <x v="7"/>
    <x v="1"/>
    <x v="8"/>
    <s v="m3"/>
    <n v="0"/>
    <n v="0"/>
    <n v="0"/>
    <n v="0"/>
    <n v="0"/>
    <n v="0"/>
    <n v="0"/>
    <n v="0"/>
    <n v="0"/>
    <m/>
    <m/>
    <m/>
    <n v="0"/>
  </r>
  <r>
    <x v="4"/>
    <x v="7"/>
    <x v="1"/>
    <x v="9"/>
    <s v="m3"/>
    <n v="0"/>
    <n v="0"/>
    <n v="0"/>
    <n v="0"/>
    <n v="0"/>
    <n v="0"/>
    <n v="0"/>
    <n v="0"/>
    <n v="0"/>
    <m/>
    <m/>
    <m/>
    <n v="0"/>
  </r>
  <r>
    <x v="4"/>
    <x v="7"/>
    <x v="1"/>
    <x v="10"/>
    <s v="m3"/>
    <n v="0"/>
    <n v="0"/>
    <n v="0"/>
    <n v="0"/>
    <n v="0"/>
    <n v="0"/>
    <n v="0"/>
    <n v="0"/>
    <n v="0"/>
    <m/>
    <m/>
    <m/>
    <n v="0"/>
  </r>
  <r>
    <x v="4"/>
    <x v="7"/>
    <x v="1"/>
    <x v="11"/>
    <s v="m3"/>
    <n v="0"/>
    <n v="0"/>
    <n v="0"/>
    <n v="0"/>
    <n v="0"/>
    <n v="0"/>
    <n v="0"/>
    <n v="0"/>
    <n v="0"/>
    <m/>
    <m/>
    <m/>
    <n v="0"/>
  </r>
  <r>
    <x v="4"/>
    <x v="7"/>
    <x v="1"/>
    <x v="12"/>
    <s v="m3"/>
    <n v="0"/>
    <n v="0"/>
    <n v="0"/>
    <n v="0"/>
    <n v="0"/>
    <n v="0"/>
    <n v="0"/>
    <n v="0"/>
    <n v="0"/>
    <m/>
    <m/>
    <m/>
    <n v="0"/>
  </r>
  <r>
    <x v="4"/>
    <x v="7"/>
    <x v="1"/>
    <x v="13"/>
    <s v="m3"/>
    <n v="0"/>
    <n v="0"/>
    <n v="0"/>
    <n v="0"/>
    <n v="0"/>
    <n v="0"/>
    <n v="0"/>
    <n v="0"/>
    <n v="0"/>
    <m/>
    <m/>
    <m/>
    <n v="0"/>
  </r>
  <r>
    <x v="4"/>
    <x v="7"/>
    <x v="1"/>
    <x v="14"/>
    <s v="m3"/>
    <n v="0"/>
    <n v="0"/>
    <n v="0"/>
    <n v="0"/>
    <n v="0"/>
    <n v="0"/>
    <n v="0"/>
    <n v="0"/>
    <n v="0"/>
    <m/>
    <m/>
    <m/>
    <n v="0"/>
  </r>
  <r>
    <x v="4"/>
    <x v="7"/>
    <x v="1"/>
    <x v="15"/>
    <s v="m3"/>
    <n v="0"/>
    <n v="0"/>
    <n v="0"/>
    <n v="0"/>
    <n v="0"/>
    <n v="0"/>
    <n v="0"/>
    <n v="0"/>
    <n v="0"/>
    <m/>
    <m/>
    <m/>
    <n v="0"/>
  </r>
  <r>
    <x v="4"/>
    <x v="7"/>
    <x v="2"/>
    <x v="16"/>
    <s v="m3"/>
    <n v="40"/>
    <n v="20"/>
    <n v="30"/>
    <n v="0"/>
    <n v="0"/>
    <n v="30"/>
    <n v="25"/>
    <n v="20"/>
    <n v="70"/>
    <m/>
    <m/>
    <m/>
    <n v="235"/>
  </r>
  <r>
    <x v="4"/>
    <x v="7"/>
    <x v="2"/>
    <x v="17"/>
    <s v="m3"/>
    <n v="35"/>
    <n v="45"/>
    <n v="10"/>
    <n v="45"/>
    <n v="15"/>
    <n v="25"/>
    <n v="35"/>
    <n v="25"/>
    <n v="40"/>
    <m/>
    <m/>
    <m/>
    <n v="275"/>
  </r>
  <r>
    <x v="4"/>
    <x v="7"/>
    <x v="2"/>
    <x v="18"/>
    <s v="m3"/>
    <n v="1005"/>
    <n v="1062"/>
    <n v="400"/>
    <n v="476.48500000000001"/>
    <n v="411"/>
    <n v="654"/>
    <n v="975"/>
    <n v="650"/>
    <n v="1027"/>
    <m/>
    <m/>
    <m/>
    <n v="6660.4850000000006"/>
  </r>
  <r>
    <x v="4"/>
    <x v="7"/>
    <x v="2"/>
    <x v="19"/>
    <s v="m3"/>
    <n v="921"/>
    <n v="908"/>
    <n v="587"/>
    <n v="318"/>
    <n v="474"/>
    <n v="680"/>
    <n v="896"/>
    <n v="728"/>
    <n v="923"/>
    <m/>
    <m/>
    <m/>
    <n v="6435"/>
  </r>
  <r>
    <x v="4"/>
    <x v="7"/>
    <x v="3"/>
    <x v="20"/>
    <s v="m3"/>
    <n v="5"/>
    <n v="0"/>
    <n v="0"/>
    <n v="5"/>
    <n v="15"/>
    <n v="10"/>
    <n v="15"/>
    <n v="30"/>
    <n v="35"/>
    <m/>
    <m/>
    <m/>
    <n v="115"/>
  </r>
  <r>
    <x v="4"/>
    <x v="7"/>
    <x v="3"/>
    <x v="21"/>
    <s v="m3"/>
    <n v="50"/>
    <n v="50"/>
    <n v="5"/>
    <n v="10"/>
    <n v="30"/>
    <n v="30"/>
    <n v="5"/>
    <n v="30"/>
    <n v="30"/>
    <m/>
    <m/>
    <m/>
    <n v="240"/>
  </r>
  <r>
    <x v="4"/>
    <x v="7"/>
    <x v="3"/>
    <x v="22"/>
    <s v="m3"/>
    <n v="10"/>
    <n v="10"/>
    <n v="10"/>
    <n v="0"/>
    <n v="0"/>
    <n v="10"/>
    <n v="10"/>
    <n v="0"/>
    <n v="10"/>
    <m/>
    <m/>
    <m/>
    <n v="60"/>
  </r>
  <r>
    <x v="4"/>
    <x v="7"/>
    <x v="4"/>
    <x v="23"/>
    <s v="m3"/>
    <n v="0"/>
    <n v="0"/>
    <n v="0"/>
    <n v="0"/>
    <n v="0"/>
    <n v="0"/>
    <n v="0"/>
    <n v="0"/>
    <n v="0"/>
    <m/>
    <m/>
    <m/>
    <n v="0"/>
  </r>
  <r>
    <x v="4"/>
    <x v="7"/>
    <x v="4"/>
    <x v="24"/>
    <s v="m3"/>
    <n v="45"/>
    <n v="45"/>
    <n v="0"/>
    <n v="0"/>
    <n v="0"/>
    <n v="0"/>
    <n v="0"/>
    <n v="0"/>
    <n v="0"/>
    <m/>
    <m/>
    <m/>
    <n v="90"/>
  </r>
  <r>
    <x v="4"/>
    <x v="7"/>
    <x v="4"/>
    <x v="25"/>
    <s v="m3"/>
    <n v="0"/>
    <n v="0"/>
    <n v="0"/>
    <n v="0"/>
    <n v="0"/>
    <n v="0"/>
    <n v="0"/>
    <n v="0"/>
    <n v="41.4"/>
    <m/>
    <m/>
    <m/>
    <n v="41.4"/>
  </r>
  <r>
    <x v="4"/>
    <x v="7"/>
    <x v="4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4">
  <r>
    <x v="0"/>
    <x v="0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  <n v="74941.911132704292"/>
  </r>
  <r>
    <x v="0"/>
    <x v="0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  <n v="26436.096153255447"/>
  </r>
  <r>
    <x v="0"/>
    <x v="0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  <n v="127965.21367088555"/>
  </r>
  <r>
    <x v="0"/>
    <x v="0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  <n v="17292.607455871781"/>
  </r>
  <r>
    <x v="0"/>
    <x v="0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  <n v="273654.0023778379"/>
  </r>
  <r>
    <x v="0"/>
    <x v="0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  <n v="26325.206705711444"/>
  </r>
  <r>
    <x v="0"/>
    <x v="0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  <n v="68123.745630446938"/>
  </r>
  <r>
    <x v="0"/>
    <x v="0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  <n v="206173.30103139943"/>
  </r>
  <r>
    <x v="0"/>
    <x v="0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  <n v="128844.88938354074"/>
  </r>
  <r>
    <x v="0"/>
    <x v="0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  <n v="368880.02857464261"/>
  </r>
  <r>
    <x v="0"/>
    <x v="0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  <n v="170130.99254629883"/>
  </r>
  <r>
    <x v="0"/>
    <x v="0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  <n v="190691.19851795194"/>
  </r>
  <r>
    <x v="0"/>
    <x v="0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  <n v="425586.4914747611"/>
  </r>
  <r>
    <x v="0"/>
    <x v="0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  <n v="146976.43518299493"/>
  </r>
  <r>
    <x v="0"/>
    <x v="0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  <n v="104088.38989374455"/>
  </r>
  <r>
    <x v="0"/>
    <x v="0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  <n v="717430.51743341913"/>
  </r>
  <r>
    <x v="0"/>
    <x v="0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  <n v="954457.24350141606"/>
  </r>
  <r>
    <x v="0"/>
    <x v="0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  <n v="199982.12318481517"/>
  </r>
  <r>
    <x v="0"/>
    <x v="0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  <n v="780917.57637308666"/>
  </r>
  <r>
    <x v="0"/>
    <x v="0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  <n v="1976584.6787877986"/>
  </r>
  <r>
    <x v="0"/>
    <x v="0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  <n v="544866.6743419565"/>
  </r>
  <r>
    <x v="0"/>
    <x v="0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  <n v="282774.40454149002"/>
  </r>
  <r>
    <x v="0"/>
    <x v="0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  <n v="550552.68153541954"/>
  </r>
  <r>
    <x v="0"/>
    <x v="0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  <n v="126263.70259547023"/>
  </r>
  <r>
    <x v="0"/>
    <x v="0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  <n v="150202.2405035744"/>
  </r>
  <r>
    <x v="0"/>
    <x v="0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  <n v="354367.69019863487"/>
  </r>
  <r>
    <x v="0"/>
    <x v="0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  <n v="112256.84676362433"/>
  </r>
  <r>
    <x v="1"/>
    <x v="0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  <n v="4865.579710144927"/>
  </r>
  <r>
    <x v="1"/>
    <x v="0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  <n v="1198.5815217391305"/>
  </r>
  <r>
    <x v="1"/>
    <x v="0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  <n v="46598.132246376801"/>
  </r>
  <r>
    <x v="1"/>
    <x v="0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  <n v="914.89130434782601"/>
  </r>
  <r>
    <x v="1"/>
    <x v="0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  <n v="37499.251811594193"/>
  </r>
  <r>
    <x v="1"/>
    <x v="0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  <n v="1089.4202898550723"/>
  </r>
  <r>
    <x v="1"/>
    <x v="0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  <n v="3409.697463768116"/>
  </r>
  <r>
    <x v="1"/>
    <x v="0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  <n v="10898.291666666668"/>
  </r>
  <r>
    <x v="1"/>
    <x v="0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  <n v="5243.2137681159411"/>
  </r>
  <r>
    <x v="1"/>
    <x v="0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  <n v="41526.065217391297"/>
  </r>
  <r>
    <x v="1"/>
    <x v="0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  <n v="21480.778985507244"/>
  </r>
  <r>
    <x v="1"/>
    <x v="0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  <n v="16715.581521739128"/>
  </r>
  <r>
    <x v="1"/>
    <x v="0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  <n v="85959.119565217392"/>
  </r>
  <r>
    <x v="1"/>
    <x v="0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  <n v="7568.7119565217381"/>
  </r>
  <r>
    <x v="1"/>
    <x v="0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  <n v="17155.817028985508"/>
  </r>
  <r>
    <x v="1"/>
    <x v="0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  <n v="105830.3061594203"/>
  </r>
  <r>
    <x v="1"/>
    <x v="0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  <n v="424348.65217391303"/>
  </r>
  <r>
    <x v="1"/>
    <x v="0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  <n v="42309.519927536232"/>
  </r>
  <r>
    <x v="1"/>
    <x v="0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  <n v="191849.37681159421"/>
  </r>
  <r>
    <x v="1"/>
    <x v="0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  <n v="1373596.7083333333"/>
  </r>
  <r>
    <x v="1"/>
    <x v="0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  <n v="322923.09420289856"/>
  </r>
  <r>
    <x v="1"/>
    <x v="0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  <n v="190752.28079710144"/>
  </r>
  <r>
    <x v="1"/>
    <x v="0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  <n v="276886.84782608692"/>
  </r>
  <r>
    <x v="1"/>
    <x v="0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  <n v="24804.416666666664"/>
  </r>
  <r>
    <x v="1"/>
    <x v="0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  <n v="31056.35326086956"/>
  </r>
  <r>
    <x v="1"/>
    <x v="0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  <n v="113434.44021739131"/>
  </r>
  <r>
    <x v="1"/>
    <x v="0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  <n v="51648.447463768112"/>
  </r>
  <r>
    <x v="0"/>
    <x v="1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  <n v="77296.912905440695"/>
  </r>
  <r>
    <x v="0"/>
    <x v="1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  <n v="29299.97983506072"/>
  </r>
  <r>
    <x v="0"/>
    <x v="1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  <n v="134149.87070169541"/>
  </r>
  <r>
    <x v="0"/>
    <x v="1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  <n v="17741.823652491901"/>
  </r>
  <r>
    <x v="0"/>
    <x v="1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  <n v="282968.53639256681"/>
  </r>
  <r>
    <x v="0"/>
    <x v="1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  <n v="26982.294578302732"/>
  </r>
  <r>
    <x v="0"/>
    <x v="1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  <n v="70089.206671323671"/>
  </r>
  <r>
    <x v="0"/>
    <x v="1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  <n v="220575.70867220411"/>
  </r>
  <r>
    <x v="0"/>
    <x v="1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  <n v="135030.55160451043"/>
  </r>
  <r>
    <x v="0"/>
    <x v="1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  <n v="389268.28105251177"/>
  </r>
  <r>
    <x v="0"/>
    <x v="1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  <n v="172172.09403061334"/>
  </r>
  <r>
    <x v="0"/>
    <x v="1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  <n v="201108.13531093262"/>
  </r>
  <r>
    <x v="0"/>
    <x v="1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  <n v="441234.1602125158"/>
  </r>
  <r>
    <x v="0"/>
    <x v="1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  <n v="153226.32213314527"/>
  </r>
  <r>
    <x v="0"/>
    <x v="1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  <n v="105344.83914680265"/>
  </r>
  <r>
    <x v="0"/>
    <x v="1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  <n v="740761.22861305147"/>
  </r>
  <r>
    <x v="0"/>
    <x v="1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  <n v="982994.41660343949"/>
  </r>
  <r>
    <x v="0"/>
    <x v="1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  <n v="204286.99671019765"/>
  </r>
  <r>
    <x v="0"/>
    <x v="1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  <n v="785660.16851167427"/>
  </r>
  <r>
    <x v="0"/>
    <x v="1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  <n v="1978387.5411924254"/>
  </r>
  <r>
    <x v="0"/>
    <x v="1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  <n v="549652.30644486065"/>
  </r>
  <r>
    <x v="0"/>
    <x v="1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  <n v="284571.75582831516"/>
  </r>
  <r>
    <x v="0"/>
    <x v="1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  <n v="555513.21225470561"/>
  </r>
  <r>
    <x v="0"/>
    <x v="1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  <n v="127932.12261211143"/>
  </r>
  <r>
    <x v="0"/>
    <x v="1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  <n v="153100.14237450826"/>
  </r>
  <r>
    <x v="0"/>
    <x v="1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  <n v="358378.28153693629"/>
  </r>
  <r>
    <x v="0"/>
    <x v="1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  <n v="117095.73179446715"/>
  </r>
  <r>
    <x v="1"/>
    <x v="1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  <n v="5425.4592756754882"/>
  </r>
  <r>
    <x v="1"/>
    <x v="1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  <n v="1280.969669780507"/>
  </r>
  <r>
    <x v="1"/>
    <x v="1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  <n v="52910.732357986461"/>
  </r>
  <r>
    <x v="1"/>
    <x v="1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  <n v="907.91936146745013"/>
  </r>
  <r>
    <x v="1"/>
    <x v="1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  <n v="43433.393878323142"/>
  </r>
  <r>
    <x v="1"/>
    <x v="1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  <n v="1254.9497096756752"/>
  </r>
  <r>
    <x v="1"/>
    <x v="1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  <n v="3786.2950075968224"/>
  </r>
  <r>
    <x v="1"/>
    <x v="1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  <n v="12252.124518984581"/>
  </r>
  <r>
    <x v="1"/>
    <x v="1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  <n v="5886.7879616512164"/>
  </r>
  <r>
    <x v="1"/>
    <x v="1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  <n v="48593.685742152324"/>
  </r>
  <r>
    <x v="1"/>
    <x v="1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  <n v="22941.63705515167"/>
  </r>
  <r>
    <x v="1"/>
    <x v="1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  <n v="18324.44555231214"/>
  </r>
  <r>
    <x v="1"/>
    <x v="1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  <n v="85375.441653335147"/>
  </r>
  <r>
    <x v="1"/>
    <x v="1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  <n v="9817.3743227292653"/>
  </r>
  <r>
    <x v="1"/>
    <x v="1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  <n v="14640.998017212143"/>
  </r>
  <r>
    <x v="1"/>
    <x v="1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  <n v="107647.34648439614"/>
  </r>
  <r>
    <x v="1"/>
    <x v="1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  <n v="366612.53196871193"/>
  </r>
  <r>
    <x v="1"/>
    <x v="1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  <n v="43340.997816895433"/>
  </r>
  <r>
    <x v="1"/>
    <x v="1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  <n v="216560.13853958651"/>
  </r>
  <r>
    <x v="1"/>
    <x v="1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  <n v="1413948.5592493801"/>
  </r>
  <r>
    <x v="1"/>
    <x v="1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  <n v="339258.16829229379"/>
  </r>
  <r>
    <x v="1"/>
    <x v="1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  <n v="211967.52660605434"/>
  </r>
  <r>
    <x v="1"/>
    <x v="1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  <n v="292878.2528999669"/>
  </r>
  <r>
    <x v="1"/>
    <x v="1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  <n v="28789.978880575538"/>
  </r>
  <r>
    <x v="1"/>
    <x v="1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  <n v="35565.675377902109"/>
  </r>
  <r>
    <x v="1"/>
    <x v="1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  <n v="136681.39170082062"/>
  </r>
  <r>
    <x v="1"/>
    <x v="1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  <n v="52399.196360251713"/>
  </r>
  <r>
    <x v="0"/>
    <x v="2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  <n v="79454.498159099167"/>
  </r>
  <r>
    <x v="0"/>
    <x v="2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  <n v="30546.352137282207"/>
  </r>
  <r>
    <x v="0"/>
    <x v="2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  <n v="137745.81029884642"/>
  </r>
  <r>
    <x v="0"/>
    <x v="2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  <n v="18724.317633833882"/>
  </r>
  <r>
    <x v="0"/>
    <x v="2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  <n v="294117.28151383594"/>
  </r>
  <r>
    <x v="0"/>
    <x v="2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  <n v="27202.527974755372"/>
  </r>
  <r>
    <x v="0"/>
    <x v="2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  <n v="70746.511086930142"/>
  </r>
  <r>
    <x v="0"/>
    <x v="2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  <n v="227982.94597748888"/>
  </r>
  <r>
    <x v="0"/>
    <x v="2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  <n v="137963.90535972826"/>
  </r>
  <r>
    <x v="0"/>
    <x v="2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  <n v="398518.34540270432"/>
  </r>
  <r>
    <x v="0"/>
    <x v="2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  <n v="173719.90002756327"/>
  </r>
  <r>
    <x v="0"/>
    <x v="2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  <n v="204713.80194545686"/>
  </r>
  <r>
    <x v="0"/>
    <x v="2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  <n v="444929.02132120082"/>
  </r>
  <r>
    <x v="0"/>
    <x v="2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  <n v="154895.57053186206"/>
  </r>
  <r>
    <x v="0"/>
    <x v="2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  <n v="106467.24744756438"/>
  </r>
  <r>
    <x v="0"/>
    <x v="2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  <n v="749143.60223080218"/>
  </r>
  <r>
    <x v="0"/>
    <x v="2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  <n v="978044.49729529256"/>
  </r>
  <r>
    <x v="0"/>
    <x v="2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  <n v="202240.00732912414"/>
  </r>
  <r>
    <x v="0"/>
    <x v="2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  <n v="775154.6573444705"/>
  </r>
  <r>
    <x v="0"/>
    <x v="2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  <n v="1952367.0613466396"/>
  </r>
  <r>
    <x v="0"/>
    <x v="2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  <n v="542289.84688334528"/>
  </r>
  <r>
    <x v="0"/>
    <x v="2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  <n v="278138.09465379274"/>
  </r>
  <r>
    <x v="0"/>
    <x v="2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  <n v="540583.57681640587"/>
  </r>
  <r>
    <x v="0"/>
    <x v="2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  <n v="130467.23607341664"/>
  </r>
  <r>
    <x v="0"/>
    <x v="2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  <n v="156202.40214116409"/>
  </r>
  <r>
    <x v="0"/>
    <x v="2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  <n v="357003.64271149604"/>
  </r>
  <r>
    <x v="0"/>
    <x v="2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  <n v="116692.12821097014"/>
  </r>
  <r>
    <x v="1"/>
    <x v="2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  <n v="5928.353771330364"/>
  </r>
  <r>
    <x v="1"/>
    <x v="2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  <n v="1313.3657505083315"/>
  </r>
  <r>
    <x v="1"/>
    <x v="2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  <n v="53822.283016311296"/>
  </r>
  <r>
    <x v="1"/>
    <x v="2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  <n v="971.6243685290799"/>
  </r>
  <r>
    <x v="1"/>
    <x v="2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  <n v="42696.249085972449"/>
  </r>
  <r>
    <x v="1"/>
    <x v="2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  <n v="1447.2296647099627"/>
  </r>
  <r>
    <x v="1"/>
    <x v="2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  <n v="4276.1257392409671"/>
  </r>
  <r>
    <x v="1"/>
    <x v="2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  <n v="18817.784873042106"/>
  </r>
  <r>
    <x v="1"/>
    <x v="2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  <n v="7276.2827134600575"/>
  </r>
  <r>
    <x v="1"/>
    <x v="2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  <n v="51253.270058429356"/>
  </r>
  <r>
    <x v="1"/>
    <x v="2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  <n v="23134.042912325738"/>
  </r>
  <r>
    <x v="1"/>
    <x v="2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  <n v="18523.725651820689"/>
  </r>
  <r>
    <x v="1"/>
    <x v="2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  <n v="103919.45408818636"/>
  </r>
  <r>
    <x v="1"/>
    <x v="2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  <n v="11098.75411232045"/>
  </r>
  <r>
    <x v="1"/>
    <x v="2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  <n v="15713.756295672227"/>
  </r>
  <r>
    <x v="1"/>
    <x v="2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  <n v="103051.44958325052"/>
  </r>
  <r>
    <x v="1"/>
    <x v="2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  <n v="371574.26021144248"/>
  </r>
  <r>
    <x v="1"/>
    <x v="2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  <n v="47189.371753003696"/>
  </r>
  <r>
    <x v="1"/>
    <x v="2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  <n v="232344.1474573556"/>
  </r>
  <r>
    <x v="1"/>
    <x v="2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  <n v="1392253.6382479221"/>
  </r>
  <r>
    <x v="1"/>
    <x v="2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  <n v="346352.79384171794"/>
  </r>
  <r>
    <x v="1"/>
    <x v="2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  <n v="218034.23970314153"/>
  </r>
  <r>
    <x v="1"/>
    <x v="2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  <n v="288755.90419923957"/>
  </r>
  <r>
    <x v="1"/>
    <x v="2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  <n v="30029.882368108119"/>
  </r>
  <r>
    <x v="1"/>
    <x v="2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  <n v="38216.712139651019"/>
  </r>
  <r>
    <x v="1"/>
    <x v="2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  <n v="156315.86022918194"/>
  </r>
  <r>
    <x v="1"/>
    <x v="2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  <n v="56133.430917748869"/>
  </r>
  <r>
    <x v="0"/>
    <x v="3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  <n v="81156.063405797089"/>
  </r>
  <r>
    <x v="0"/>
    <x v="3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  <n v="32566.684782608692"/>
  </r>
  <r>
    <x v="0"/>
    <x v="3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  <n v="139199.74456521738"/>
  </r>
  <r>
    <x v="0"/>
    <x v="3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  <n v="19276.202898550724"/>
  </r>
  <r>
    <x v="0"/>
    <x v="3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  <n v="307731.94202898542"/>
  </r>
  <r>
    <x v="0"/>
    <x v="3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  <n v="28101.639492753624"/>
  </r>
  <r>
    <x v="0"/>
    <x v="3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  <n v="72652.275362318833"/>
  </r>
  <r>
    <x v="0"/>
    <x v="3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  <n v="237247.15579710144"/>
  </r>
  <r>
    <x v="0"/>
    <x v="3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  <n v="144215.24818840576"/>
  </r>
  <r>
    <x v="0"/>
    <x v="3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  <n v="408579.20108695648"/>
  </r>
  <r>
    <x v="0"/>
    <x v="3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  <n v="174468.71557971011"/>
  </r>
  <r>
    <x v="0"/>
    <x v="3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  <n v="210179.03442028983"/>
  </r>
  <r>
    <x v="0"/>
    <x v="3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  <n v="451685.65942028986"/>
  </r>
  <r>
    <x v="0"/>
    <x v="3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  <n v="155471.125"/>
  </r>
  <r>
    <x v="0"/>
    <x v="3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  <n v="108578.88768115939"/>
  </r>
  <r>
    <x v="0"/>
    <x v="3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  <n v="758970.29166666651"/>
  </r>
  <r>
    <x v="0"/>
    <x v="3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  <n v="977694.82246376795"/>
  </r>
  <r>
    <x v="0"/>
    <x v="3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  <n v="205542.55978260867"/>
  </r>
  <r>
    <x v="0"/>
    <x v="3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  <n v="785664.87137681153"/>
  </r>
  <r>
    <x v="0"/>
    <x v="3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  <n v="1959595.512681159"/>
  </r>
  <r>
    <x v="0"/>
    <x v="3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  <n v="554025.31884057971"/>
  </r>
  <r>
    <x v="0"/>
    <x v="3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  <n v="285659.25724637683"/>
  </r>
  <r>
    <x v="0"/>
    <x v="3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  <n v="553888.52173913037"/>
  </r>
  <r>
    <x v="0"/>
    <x v="3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  <n v="133117.63043478259"/>
  </r>
  <r>
    <x v="0"/>
    <x v="3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  <n v="161087.11956521738"/>
  </r>
  <r>
    <x v="0"/>
    <x v="3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  <n v="358336.37681159418"/>
  </r>
  <r>
    <x v="0"/>
    <x v="3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  <n v="117187.63768115942"/>
  </r>
  <r>
    <x v="1"/>
    <x v="3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  <n v="6036.9442164351794"/>
  </r>
  <r>
    <x v="1"/>
    <x v="3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  <n v="1497.8833648867508"/>
  </r>
  <r>
    <x v="1"/>
    <x v="3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  <n v="55084.859025340964"/>
  </r>
  <r>
    <x v="1"/>
    <x v="3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  <n v="1039.9856479819275"/>
  </r>
  <r>
    <x v="1"/>
    <x v="3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  <n v="48990.748743762655"/>
  </r>
  <r>
    <x v="1"/>
    <x v="3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  <n v="1625.875381605721"/>
  </r>
  <r>
    <x v="1"/>
    <x v="3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  <n v="5273.111542943574"/>
  </r>
  <r>
    <x v="1"/>
    <x v="3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  <n v="36018.748382890721"/>
  </r>
  <r>
    <x v="1"/>
    <x v="3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  <n v="7823.7664725237328"/>
  </r>
  <r>
    <x v="1"/>
    <x v="3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  <n v="54998.808384630916"/>
  </r>
  <r>
    <x v="1"/>
    <x v="3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  <n v="23813.313657911418"/>
  </r>
  <r>
    <x v="1"/>
    <x v="3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  <n v="19387.252987299751"/>
  </r>
  <r>
    <x v="1"/>
    <x v="3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  <n v="110063.90801991713"/>
  </r>
  <r>
    <x v="1"/>
    <x v="3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  <n v="11358.780014763935"/>
  </r>
  <r>
    <x v="1"/>
    <x v="3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  <n v="16956.512104462799"/>
  </r>
  <r>
    <x v="1"/>
    <x v="3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  <n v="108354.89891142712"/>
  </r>
  <r>
    <x v="1"/>
    <x v="3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  <n v="385697.53174335882"/>
  </r>
  <r>
    <x v="1"/>
    <x v="3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  <n v="49182.510868898185"/>
  </r>
  <r>
    <x v="1"/>
    <x v="3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  <n v="219219.68864895127"/>
  </r>
  <r>
    <x v="1"/>
    <x v="3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  <n v="1461065.5632264677"/>
  </r>
  <r>
    <x v="1"/>
    <x v="3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  <n v="375508.96295990306"/>
  </r>
  <r>
    <x v="1"/>
    <x v="3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  <n v="235584.16079291308"/>
  </r>
  <r>
    <x v="1"/>
    <x v="3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  <n v="315126.79532417463"/>
  </r>
  <r>
    <x v="1"/>
    <x v="3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  <n v="31953.406400637014"/>
  </r>
  <r>
    <x v="1"/>
    <x v="3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  <n v="39659.58590341478"/>
  </r>
  <r>
    <x v="1"/>
    <x v="3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  <n v="172354.32323551612"/>
  </r>
  <r>
    <x v="1"/>
    <x v="3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  <n v="60926.630196400758"/>
  </r>
  <r>
    <x v="0"/>
    <x v="4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  <n v="81977.96557971013"/>
  </r>
  <r>
    <x v="0"/>
    <x v="4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  <n v="34015.32608695652"/>
  </r>
  <r>
    <x v="0"/>
    <x v="4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  <n v="143569.22826086954"/>
  </r>
  <r>
    <x v="0"/>
    <x v="4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  <n v="20065.635869565216"/>
  </r>
  <r>
    <x v="0"/>
    <x v="4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  <n v="321417.05978260876"/>
  </r>
  <r>
    <x v="0"/>
    <x v="4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  <n v="29102.778985507241"/>
  </r>
  <r>
    <x v="0"/>
    <x v="4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  <n v="75786.646739130447"/>
  </r>
  <r>
    <x v="0"/>
    <x v="4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  <n v="252681.08695652173"/>
  </r>
  <r>
    <x v="0"/>
    <x v="4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  <n v="153427.83514492755"/>
  </r>
  <r>
    <x v="0"/>
    <x v="4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  <n v="424980.72826086957"/>
  </r>
  <r>
    <x v="0"/>
    <x v="4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  <n v="178266.11413043475"/>
  </r>
  <r>
    <x v="0"/>
    <x v="4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  <n v="220695.9800724638"/>
  </r>
  <r>
    <x v="0"/>
    <x v="4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  <n v="468467.96920289856"/>
  </r>
  <r>
    <x v="0"/>
    <x v="4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  <n v="160978.83876811591"/>
  </r>
  <r>
    <x v="0"/>
    <x v="4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  <n v="117715.16304347824"/>
  </r>
  <r>
    <x v="0"/>
    <x v="4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  <n v="790958.98550724634"/>
  </r>
  <r>
    <x v="0"/>
    <x v="4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  <n v="981242.95833333337"/>
  </r>
  <r>
    <x v="0"/>
    <x v="4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  <n v="210234.25362318842"/>
  </r>
  <r>
    <x v="0"/>
    <x v="4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  <n v="786206.22826086963"/>
  </r>
  <r>
    <x v="0"/>
    <x v="4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  <n v="1913684.6449275361"/>
  </r>
  <r>
    <x v="0"/>
    <x v="4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  <n v="557189.30615942017"/>
  </r>
  <r>
    <x v="0"/>
    <x v="4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  <n v="280272.26449275366"/>
  </r>
  <r>
    <x v="0"/>
    <x v="4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  <n v="543197.2047101449"/>
  </r>
  <r>
    <x v="0"/>
    <x v="4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  <n v="139294.24456521738"/>
  </r>
  <r>
    <x v="0"/>
    <x v="4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  <n v="166514.90398550723"/>
  </r>
  <r>
    <x v="0"/>
    <x v="4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  <n v="357978.19565217389"/>
  </r>
  <r>
    <x v="0"/>
    <x v="4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  <n v="119114.20108695651"/>
  </r>
  <r>
    <x v="1"/>
    <x v="4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  <n v="6683.9673913043471"/>
  </r>
  <r>
    <x v="1"/>
    <x v="4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  <n v="1475.3224637681155"/>
  </r>
  <r>
    <x v="1"/>
    <x v="4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  <n v="53540.570652173912"/>
  </r>
  <r>
    <x v="1"/>
    <x v="4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  <n v="1096.125"/>
  </r>
  <r>
    <x v="1"/>
    <x v="4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  <n v="60529.92391304348"/>
  </r>
  <r>
    <x v="1"/>
    <x v="4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  <n v="1723.4329710144928"/>
  </r>
  <r>
    <x v="1"/>
    <x v="4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  <n v="5744.721014492754"/>
  </r>
  <r>
    <x v="1"/>
    <x v="4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  <n v="28393.153985507248"/>
  </r>
  <r>
    <x v="1"/>
    <x v="4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  <n v="10005.41847826087"/>
  </r>
  <r>
    <x v="1"/>
    <x v="4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  <n v="60516.137681159409"/>
  </r>
  <r>
    <x v="1"/>
    <x v="4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  <n v="24629.588768115937"/>
  </r>
  <r>
    <x v="1"/>
    <x v="4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  <n v="21277.081521739128"/>
  </r>
  <r>
    <x v="1"/>
    <x v="4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  <n v="116506.57427536232"/>
  </r>
  <r>
    <x v="1"/>
    <x v="4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  <n v="12552.913043478258"/>
  </r>
  <r>
    <x v="1"/>
    <x v="4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  <n v="22501.581521739128"/>
  </r>
  <r>
    <x v="1"/>
    <x v="4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  <n v="124009.57427536231"/>
  </r>
  <r>
    <x v="1"/>
    <x v="4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  <n v="393931.84239130438"/>
  </r>
  <r>
    <x v="1"/>
    <x v="4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  <n v="49462.048913043473"/>
  </r>
  <r>
    <x v="1"/>
    <x v="4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  <n v="227564.37137681156"/>
  </r>
  <r>
    <x v="1"/>
    <x v="4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  <n v="1451844.8532608694"/>
  </r>
  <r>
    <x v="1"/>
    <x v="4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  <n v="367786.58514492749"/>
  </r>
  <r>
    <x v="1"/>
    <x v="4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  <n v="242631.98550724637"/>
  </r>
  <r>
    <x v="1"/>
    <x v="4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  <n v="315310.69021739124"/>
  </r>
  <r>
    <x v="1"/>
    <x v="4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  <n v="35466.454710144928"/>
  </r>
  <r>
    <x v="1"/>
    <x v="4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  <n v="41412.952898550728"/>
  </r>
  <r>
    <x v="1"/>
    <x v="4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  <n v="176424.37862318842"/>
  </r>
  <r>
    <x v="1"/>
    <x v="4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  <n v="61904.442028985504"/>
  </r>
  <r>
    <x v="0"/>
    <x v="5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  <n v="83092.356884057968"/>
  </r>
  <r>
    <x v="0"/>
    <x v="5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  <n v="34953.797101449265"/>
  </r>
  <r>
    <x v="0"/>
    <x v="5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  <n v="145281.04891304346"/>
  </r>
  <r>
    <x v="0"/>
    <x v="5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  <n v="20606.52717391304"/>
  </r>
  <r>
    <x v="0"/>
    <x v="5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  <n v="323986.47644927533"/>
  </r>
  <r>
    <x v="0"/>
    <x v="5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  <n v="29036.820652173912"/>
  </r>
  <r>
    <x v="0"/>
    <x v="5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  <n v="75409.423913043473"/>
  </r>
  <r>
    <x v="0"/>
    <x v="5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  <n v="256369.48731884055"/>
  </r>
  <r>
    <x v="0"/>
    <x v="5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  <n v="155731.79347826086"/>
  </r>
  <r>
    <x v="0"/>
    <x v="5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  <n v="428273.33514492743"/>
  </r>
  <r>
    <x v="0"/>
    <x v="5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  <n v="177657.97282608697"/>
  </r>
  <r>
    <x v="0"/>
    <x v="5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  <n v="221841.63586956522"/>
  </r>
  <r>
    <x v="0"/>
    <x v="5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  <n v="466606.21557971009"/>
  </r>
  <r>
    <x v="0"/>
    <x v="5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  <n v="158904.94927536233"/>
  </r>
  <r>
    <x v="0"/>
    <x v="5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  <n v="112329.34963768115"/>
  </r>
  <r>
    <x v="0"/>
    <x v="5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  <n v="783157.57971014478"/>
  </r>
  <r>
    <x v="0"/>
    <x v="5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  <n v="996286.13224637671"/>
  </r>
  <r>
    <x v="0"/>
    <x v="5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  <n v="210546.87137681158"/>
  </r>
  <r>
    <x v="0"/>
    <x v="5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  <n v="785196.23007246375"/>
  </r>
  <r>
    <x v="0"/>
    <x v="5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  <n v="1893761.9963768115"/>
  </r>
  <r>
    <x v="0"/>
    <x v="5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  <n v="560000.5688405796"/>
  </r>
  <r>
    <x v="0"/>
    <x v="5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  <n v="291319.73007246375"/>
  </r>
  <r>
    <x v="0"/>
    <x v="5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  <n v="545841.06159420288"/>
  </r>
  <r>
    <x v="0"/>
    <x v="5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  <n v="140572.88405797101"/>
  </r>
  <r>
    <x v="0"/>
    <x v="5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  <n v="168940.75362318842"/>
  </r>
  <r>
    <x v="0"/>
    <x v="5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  <n v="359775.86231884052"/>
  </r>
  <r>
    <x v="0"/>
    <x v="5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  <n v="117810.59601449274"/>
  </r>
  <r>
    <x v="1"/>
    <x v="5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  <n v="6648.588768115942"/>
  </r>
  <r>
    <x v="1"/>
    <x v="5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  <n v="1632.599637681159"/>
  </r>
  <r>
    <x v="1"/>
    <x v="5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  <n v="35722.42210144928"/>
  </r>
  <r>
    <x v="1"/>
    <x v="5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  <n v="1061.6286231884058"/>
  </r>
  <r>
    <x v="1"/>
    <x v="5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  <n v="57961.827898550713"/>
  </r>
  <r>
    <x v="1"/>
    <x v="5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  <n v="1636.5579710144928"/>
  </r>
  <r>
    <x v="1"/>
    <x v="5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  <n v="5125.952898550725"/>
  </r>
  <r>
    <x v="1"/>
    <x v="5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  <n v="21639.853260869564"/>
  </r>
  <r>
    <x v="1"/>
    <x v="5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  <n v="9301.9909420289841"/>
  </r>
  <r>
    <x v="1"/>
    <x v="5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  <n v="61701.576086956513"/>
  </r>
  <r>
    <x v="1"/>
    <x v="5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  <n v="24694.505434782608"/>
  </r>
  <r>
    <x v="1"/>
    <x v="5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  <n v="20924.045289855072"/>
  </r>
  <r>
    <x v="1"/>
    <x v="5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  <n v="101407.01268115942"/>
  </r>
  <r>
    <x v="1"/>
    <x v="5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  <n v="11556.864130434782"/>
  </r>
  <r>
    <x v="1"/>
    <x v="5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  <n v="16791.152173913044"/>
  </r>
  <r>
    <x v="1"/>
    <x v="5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  <n v="106498.38043478258"/>
  </r>
  <r>
    <x v="1"/>
    <x v="5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  <n v="386074.86594202899"/>
  </r>
  <r>
    <x v="1"/>
    <x v="5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  <n v="46864.021739130432"/>
  </r>
  <r>
    <x v="1"/>
    <x v="5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  <n v="210606.51268115939"/>
  </r>
  <r>
    <x v="1"/>
    <x v="5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  <n v="1354427.6956521738"/>
  </r>
  <r>
    <x v="1"/>
    <x v="5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  <n v="364967.75362318836"/>
  </r>
  <r>
    <x v="1"/>
    <x v="5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  <n v="242699.45652173914"/>
  </r>
  <r>
    <x v="1"/>
    <x v="5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  <n v="303471.80615942029"/>
  </r>
  <r>
    <x v="1"/>
    <x v="5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  <n v="34829.932971014496"/>
  </r>
  <r>
    <x v="1"/>
    <x v="5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  <n v="43545.099637681153"/>
  </r>
  <r>
    <x v="1"/>
    <x v="5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  <n v="176023.45108695651"/>
  </r>
  <r>
    <x v="1"/>
    <x v="5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  <n v="58020.067028985497"/>
  </r>
  <r>
    <x v="0"/>
    <x v="6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  <n v="83850.119565217392"/>
  </r>
  <r>
    <x v="0"/>
    <x v="6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  <n v="34479.322463768112"/>
  </r>
  <r>
    <x v="0"/>
    <x v="6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  <n v="146443.09782608697"/>
  </r>
  <r>
    <x v="0"/>
    <x v="6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  <n v="21311.21376811594"/>
  </r>
  <r>
    <x v="0"/>
    <x v="6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  <n v="322173.96557971014"/>
  </r>
  <r>
    <x v="0"/>
    <x v="6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  <n v="28589.440217391304"/>
  </r>
  <r>
    <x v="0"/>
    <x v="6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  <n v="72653.893115942032"/>
  </r>
  <r>
    <x v="0"/>
    <x v="6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  <n v="257838.20108695654"/>
  </r>
  <r>
    <x v="0"/>
    <x v="6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  <n v="155763.26268115942"/>
  </r>
  <r>
    <x v="0"/>
    <x v="6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  <n v="424533.1394927536"/>
  </r>
  <r>
    <x v="0"/>
    <x v="6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  <n v="178558.29347826086"/>
  </r>
  <r>
    <x v="0"/>
    <x v="6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  <n v="222173.59782608695"/>
  </r>
  <r>
    <x v="0"/>
    <x v="6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  <n v="474239.72826086951"/>
  </r>
  <r>
    <x v="0"/>
    <x v="6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  <n v="159201.5670289855"/>
  </r>
  <r>
    <x v="0"/>
    <x v="6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  <n v="113934.65217391303"/>
  </r>
  <r>
    <x v="0"/>
    <x v="6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  <n v="776458.76630434778"/>
  </r>
  <r>
    <x v="0"/>
    <x v="6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  <n v="1044195.4221014492"/>
  </r>
  <r>
    <x v="0"/>
    <x v="6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  <n v="210482.73731884058"/>
  </r>
  <r>
    <x v="0"/>
    <x v="6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  <n v="800605.03260869556"/>
  </r>
  <r>
    <x v="0"/>
    <x v="6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  <n v="1917803.9981884055"/>
  </r>
  <r>
    <x v="0"/>
    <x v="6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  <n v="567318.31159420277"/>
  </r>
  <r>
    <x v="0"/>
    <x v="6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  <n v="297646"/>
  </r>
  <r>
    <x v="0"/>
    <x v="6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  <n v="552671.94021739124"/>
  </r>
  <r>
    <x v="0"/>
    <x v="6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  <n v="142528.17210144928"/>
  </r>
  <r>
    <x v="0"/>
    <x v="6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  <n v="172399.32065217389"/>
  </r>
  <r>
    <x v="0"/>
    <x v="6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  <n v="360941.03623188403"/>
  </r>
  <r>
    <x v="0"/>
    <x v="6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  <n v="116734.36956521738"/>
  </r>
  <r>
    <x v="1"/>
    <x v="6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  <n v="7291.625"/>
  </r>
  <r>
    <x v="1"/>
    <x v="6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  <n v="1592.1684782608693"/>
  </r>
  <r>
    <x v="1"/>
    <x v="6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  <n v="26747.563405797096"/>
  </r>
  <r>
    <x v="1"/>
    <x v="6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  <n v="1063.0597826086955"/>
  </r>
  <r>
    <x v="1"/>
    <x v="6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  <n v="55402.3731884058"/>
  </r>
  <r>
    <x v="1"/>
    <x v="6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  <n v="1590.7518115942028"/>
  </r>
  <r>
    <x v="1"/>
    <x v="6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  <n v="4773.990942028985"/>
  </r>
  <r>
    <x v="1"/>
    <x v="6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  <n v="18509.786231884056"/>
  </r>
  <r>
    <x v="1"/>
    <x v="6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  <n v="9716.1159420289841"/>
  </r>
  <r>
    <x v="1"/>
    <x v="6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  <n v="119268.5615942029"/>
  </r>
  <r>
    <x v="1"/>
    <x v="6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  <n v="24223.967391304348"/>
  </r>
  <r>
    <x v="1"/>
    <x v="6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  <n v="20698.992753623181"/>
  </r>
  <r>
    <x v="1"/>
    <x v="6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  <n v="88678.911231884049"/>
  </r>
  <r>
    <x v="1"/>
    <x v="6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  <n v="11478.653985507244"/>
  </r>
  <r>
    <x v="1"/>
    <x v="6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  <n v="15612.619565217392"/>
  </r>
  <r>
    <x v="1"/>
    <x v="6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  <n v="107904.40579710144"/>
  </r>
  <r>
    <x v="1"/>
    <x v="6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  <n v="389390.31159420288"/>
  </r>
  <r>
    <x v="1"/>
    <x v="6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  <n v="45812.681159420274"/>
  </r>
  <r>
    <x v="1"/>
    <x v="6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  <n v="204451.40579710144"/>
  </r>
  <r>
    <x v="1"/>
    <x v="6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  <n v="1333402.5489130435"/>
  </r>
  <r>
    <x v="1"/>
    <x v="6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  <n v="380867.94746376807"/>
  </r>
  <r>
    <x v="1"/>
    <x v="6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  <n v="259393.28442028986"/>
  </r>
  <r>
    <x v="1"/>
    <x v="6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  <n v="307464.22282608697"/>
  </r>
  <r>
    <x v="1"/>
    <x v="6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  <n v="34512.588768115944"/>
  </r>
  <r>
    <x v="1"/>
    <x v="6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  <n v="42052.331521739121"/>
  </r>
  <r>
    <x v="1"/>
    <x v="6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  <n v="171663.76630434778"/>
  </r>
  <r>
    <x v="1"/>
    <x v="6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  <n v="58511.407608695648"/>
  </r>
  <r>
    <x v="0"/>
    <x v="7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  <n v="85575.922101449265"/>
  </r>
  <r>
    <x v="0"/>
    <x v="7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  <n v="35169.168478260865"/>
  </r>
  <r>
    <x v="0"/>
    <x v="7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  <n v="148518.52536231885"/>
  </r>
  <r>
    <x v="0"/>
    <x v="7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  <n v="22186.016304347828"/>
  </r>
  <r>
    <x v="0"/>
    <x v="7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  <n v="324565.1902173913"/>
  </r>
  <r>
    <x v="0"/>
    <x v="7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  <n v="28797.09963768116"/>
  </r>
  <r>
    <x v="0"/>
    <x v="7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  <n v="73741.594202898545"/>
  </r>
  <r>
    <x v="0"/>
    <x v="7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  <n v="264862.2192028985"/>
  </r>
  <r>
    <x v="0"/>
    <x v="7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  <n v="157538.75905797101"/>
  </r>
  <r>
    <x v="0"/>
    <x v="7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  <n v="433900.95108695643"/>
  </r>
  <r>
    <x v="0"/>
    <x v="7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  <n v="182352.91123188403"/>
  </r>
  <r>
    <x v="0"/>
    <x v="7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  <n v="228919.15036231882"/>
  </r>
  <r>
    <x v="0"/>
    <x v="7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  <n v="487058.17210144916"/>
  </r>
  <r>
    <x v="0"/>
    <x v="7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  <n v="161588.75543478259"/>
  </r>
  <r>
    <x v="0"/>
    <x v="7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  <n v="113511.71376811592"/>
  </r>
  <r>
    <x v="0"/>
    <x v="7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  <n v="795114.17028985498"/>
  </r>
  <r>
    <x v="0"/>
    <x v="7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  <n v="996396.83514492761"/>
  </r>
  <r>
    <x v="0"/>
    <x v="7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  <n v="238382.74818840582"/>
  </r>
  <r>
    <x v="0"/>
    <x v="7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  <n v="813141.82427536231"/>
  </r>
  <r>
    <x v="0"/>
    <x v="7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  <n v="1924538.4094202896"/>
  </r>
  <r>
    <x v="0"/>
    <x v="7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  <n v="553425.97463768115"/>
  </r>
  <r>
    <x v="0"/>
    <x v="7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  <n v="294587.07608695648"/>
  </r>
  <r>
    <x v="0"/>
    <x v="7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  <n v="540687.84420289856"/>
  </r>
  <r>
    <x v="0"/>
    <x v="7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  <n v="139129.32246376813"/>
  </r>
  <r>
    <x v="0"/>
    <x v="7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  <n v="174682.32971014493"/>
  </r>
  <r>
    <x v="0"/>
    <x v="7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  <n v="363167.88586956519"/>
  </r>
  <r>
    <x v="0"/>
    <x v="7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  <n v="130122.01449275363"/>
  </r>
  <r>
    <x v="1"/>
    <x v="7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  <n v="7530.4305468570637"/>
  </r>
  <r>
    <x v="1"/>
    <x v="7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  <n v="1716.6590143222131"/>
  </r>
  <r>
    <x v="1"/>
    <x v="7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  <n v="28524.631856219512"/>
  </r>
  <r>
    <x v="1"/>
    <x v="7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  <n v="1072.6818726221977"/>
  </r>
  <r>
    <x v="1"/>
    <x v="7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  <n v="52977.116226025079"/>
  </r>
  <r>
    <x v="1"/>
    <x v="7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  <n v="1588.6653979242574"/>
  </r>
  <r>
    <x v="1"/>
    <x v="7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  <n v="4886.7703958804896"/>
  </r>
  <r>
    <x v="1"/>
    <x v="7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  <n v="17424.561041060813"/>
  </r>
  <r>
    <x v="1"/>
    <x v="7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  <n v="10088.226447033438"/>
  </r>
  <r>
    <x v="1"/>
    <x v="7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  <n v="98371.478446025547"/>
  </r>
  <r>
    <x v="1"/>
    <x v="7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  <n v="22757.328509681702"/>
  </r>
  <r>
    <x v="1"/>
    <x v="7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  <n v="20173.569226971838"/>
  </r>
  <r>
    <x v="1"/>
    <x v="7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  <n v="87006.228917080327"/>
  </r>
  <r>
    <x v="1"/>
    <x v="7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  <n v="12606.760142757505"/>
  </r>
  <r>
    <x v="1"/>
    <x v="7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  <n v="15893.310506774531"/>
  </r>
  <r>
    <x v="1"/>
    <x v="7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  <n v="106760.20703965568"/>
  </r>
  <r>
    <x v="1"/>
    <x v="7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  <n v="380009.40084664116"/>
  </r>
  <r>
    <x v="1"/>
    <x v="7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  <n v="54222.911679886922"/>
  </r>
  <r>
    <x v="1"/>
    <x v="7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  <n v="195758.70914783695"/>
  </r>
  <r>
    <x v="1"/>
    <x v="7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  <n v="1287229.369361978"/>
  </r>
  <r>
    <x v="1"/>
    <x v="7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  <n v="387398.53854978608"/>
  </r>
  <r>
    <x v="1"/>
    <x v="7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  <n v="259279.92192234384"/>
  </r>
  <r>
    <x v="1"/>
    <x v="7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  <n v="296219.33431344258"/>
  </r>
  <r>
    <x v="1"/>
    <x v="7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  <n v="33035.405200246329"/>
  </r>
  <r>
    <x v="1"/>
    <x v="7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  <n v="45111.09627932038"/>
  </r>
  <r>
    <x v="1"/>
    <x v="7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  <n v="190365.36393654774"/>
  </r>
  <r>
    <x v="1"/>
    <x v="7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  <n v="59075.136580874532"/>
  </r>
  <r>
    <x v="0"/>
    <x v="8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  <n v="85185.059782608703"/>
  </r>
  <r>
    <x v="0"/>
    <x v="8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  <n v="35021.842391304344"/>
  </r>
  <r>
    <x v="0"/>
    <x v="8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  <n v="148422.66666666666"/>
  </r>
  <r>
    <x v="0"/>
    <x v="8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  <n v="23689.858695652172"/>
  </r>
  <r>
    <x v="0"/>
    <x v="8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  <n v="322114.59239130432"/>
  </r>
  <r>
    <x v="0"/>
    <x v="8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  <n v="29378.027173913037"/>
  </r>
  <r>
    <x v="0"/>
    <x v="8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  <n v="73305.016304347824"/>
  </r>
  <r>
    <x v="0"/>
    <x v="8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  <n v="263631.03985507245"/>
  </r>
  <r>
    <x v="0"/>
    <x v="8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  <n v="156100.5724637681"/>
  </r>
  <r>
    <x v="0"/>
    <x v="8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  <n v="433819.18297101447"/>
  </r>
  <r>
    <x v="0"/>
    <x v="8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  <n v="184405.74094202899"/>
  </r>
  <r>
    <x v="0"/>
    <x v="8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  <n v="219098.06340579709"/>
  </r>
  <r>
    <x v="0"/>
    <x v="8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  <n v="480445.14673913032"/>
  </r>
  <r>
    <x v="0"/>
    <x v="8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  <n v="158709.42753623184"/>
  </r>
  <r>
    <x v="0"/>
    <x v="8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  <n v="105564.79891304346"/>
  </r>
  <r>
    <x v="0"/>
    <x v="8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  <n v="796234.11413043481"/>
  </r>
  <r>
    <x v="0"/>
    <x v="8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  <n v="946243.18115942006"/>
  </r>
  <r>
    <x v="0"/>
    <x v="8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  <n v="224100.82246376813"/>
  </r>
  <r>
    <x v="0"/>
    <x v="8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  <n v="809227.34782608703"/>
  </r>
  <r>
    <x v="0"/>
    <x v="8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  <n v="1928627.5416666665"/>
  </r>
  <r>
    <x v="0"/>
    <x v="8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  <n v="549011.11956521729"/>
  </r>
  <r>
    <x v="0"/>
    <x v="8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  <n v="287067.125"/>
  </r>
  <r>
    <x v="0"/>
    <x v="8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  <n v="523876.58876811591"/>
  </r>
  <r>
    <x v="0"/>
    <x v="8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  <n v="140674.3152173913"/>
  </r>
  <r>
    <x v="0"/>
    <x v="8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  <n v="173886.80253623187"/>
  </r>
  <r>
    <x v="0"/>
    <x v="8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  <n v="363404.4402173913"/>
  </r>
  <r>
    <x v="0"/>
    <x v="8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  <n v="117802.21920289854"/>
  </r>
  <r>
    <x v="1"/>
    <x v="8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  <n v="7124.3278985507241"/>
  </r>
  <r>
    <x v="1"/>
    <x v="8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  <n v="1767.1811594202898"/>
  </r>
  <r>
    <x v="1"/>
    <x v="8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  <n v="27652.9384057971"/>
  </r>
  <r>
    <x v="1"/>
    <x v="8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  <n v="1214.6268115942028"/>
  </r>
  <r>
    <x v="1"/>
    <x v="8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  <n v="52672.788043478249"/>
  </r>
  <r>
    <x v="1"/>
    <x v="8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  <n v="1689.6920289855072"/>
  </r>
  <r>
    <x v="1"/>
    <x v="8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  <n v="5365.7699275362311"/>
  </r>
  <r>
    <x v="1"/>
    <x v="8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  <n v="21037.023550724633"/>
  </r>
  <r>
    <x v="1"/>
    <x v="8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  <n v="11153.159420289856"/>
  </r>
  <r>
    <x v="1"/>
    <x v="8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  <n v="81291.516304347824"/>
  </r>
  <r>
    <x v="1"/>
    <x v="8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  <n v="23353.237318840573"/>
  </r>
  <r>
    <x v="1"/>
    <x v="8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  <n v="20954.217391304348"/>
  </r>
  <r>
    <x v="1"/>
    <x v="8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  <n v="88552.882246376816"/>
  </r>
  <r>
    <x v="1"/>
    <x v="8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  <n v="13483.405797101446"/>
  </r>
  <r>
    <x v="1"/>
    <x v="8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  <n v="21259.293478260868"/>
  </r>
  <r>
    <x v="1"/>
    <x v="8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  <n v="110558.53079710144"/>
  </r>
  <r>
    <x v="1"/>
    <x v="8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  <n v="383483.29891304346"/>
  </r>
  <r>
    <x v="1"/>
    <x v="8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  <n v="46189.969202898545"/>
  </r>
  <r>
    <x v="1"/>
    <x v="8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  <n v="193955.06884057968"/>
  </r>
  <r>
    <x v="1"/>
    <x v="8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  <n v="1271312.365942029"/>
  </r>
  <r>
    <x v="1"/>
    <x v="8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  <n v="393867.10326086945"/>
  </r>
  <r>
    <x v="1"/>
    <x v="8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  <n v="262237.89311594202"/>
  </r>
  <r>
    <x v="1"/>
    <x v="8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  <n v="301591.94384057965"/>
  </r>
  <r>
    <x v="1"/>
    <x v="8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  <n v="36646.096014492745"/>
  </r>
  <r>
    <x v="1"/>
    <x v="8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  <n v="46140.068840579705"/>
  </r>
  <r>
    <x v="1"/>
    <x v="8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  <n v="192380.3677536232"/>
  </r>
  <r>
    <x v="1"/>
    <x v="8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  <n v="60904.748188405792"/>
  </r>
  <r>
    <x v="0"/>
    <x v="9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  <n v="83682.204710144928"/>
  </r>
  <r>
    <x v="0"/>
    <x v="9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  <n v="35101.911231884049"/>
  </r>
  <r>
    <x v="0"/>
    <x v="9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  <n v="146568.03985507245"/>
  </r>
  <r>
    <x v="0"/>
    <x v="9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  <n v="23817.815217391304"/>
  </r>
  <r>
    <x v="0"/>
    <x v="9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  <n v="321025.32608695648"/>
  </r>
  <r>
    <x v="0"/>
    <x v="9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  <n v="29938.943840579705"/>
  </r>
  <r>
    <x v="0"/>
    <x v="9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  <n v="74019.027173913026"/>
  </r>
  <r>
    <x v="0"/>
    <x v="9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  <n v="264555.97826086951"/>
  </r>
  <r>
    <x v="0"/>
    <x v="9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  <n v="157834.25362318839"/>
  </r>
  <r>
    <x v="0"/>
    <x v="9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  <n v="442218.69384057965"/>
  </r>
  <r>
    <x v="0"/>
    <x v="9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  <n v="184114.86956521738"/>
  </r>
  <r>
    <x v="0"/>
    <x v="9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  <n v="223621.03623188403"/>
  </r>
  <r>
    <x v="0"/>
    <x v="9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  <n v="480557.3949275362"/>
  </r>
  <r>
    <x v="0"/>
    <x v="9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  <n v="159392.62862318842"/>
  </r>
  <r>
    <x v="0"/>
    <x v="9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  <n v="109131.36050724635"/>
  </r>
  <r>
    <x v="0"/>
    <x v="9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  <n v="810231.41123188392"/>
  </r>
  <r>
    <x v="0"/>
    <x v="9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  <n v="925500.60869565234"/>
  </r>
  <r>
    <x v="0"/>
    <x v="9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  <n v="216168.59963768112"/>
  </r>
  <r>
    <x v="0"/>
    <x v="9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  <n v="801340.53260869556"/>
  </r>
  <r>
    <x v="0"/>
    <x v="9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  <n v="1905052.5615942029"/>
  </r>
  <r>
    <x v="0"/>
    <x v="9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  <n v="547614.40942028991"/>
  </r>
  <r>
    <x v="0"/>
    <x v="9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  <n v="278043.42391304346"/>
  </r>
  <r>
    <x v="0"/>
    <x v="9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  <n v="515417.63405797101"/>
  </r>
  <r>
    <x v="0"/>
    <x v="9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  <n v="139769.0724637681"/>
  </r>
  <r>
    <x v="0"/>
    <x v="9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  <n v="175929.88043478259"/>
  </r>
  <r>
    <x v="0"/>
    <x v="9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  <n v="361012.5597826087"/>
  </r>
  <r>
    <x v="0"/>
    <x v="9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  <n v="114936.52898550725"/>
  </r>
  <r>
    <x v="1"/>
    <x v="9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  <n v="7405.4474637681169"/>
  </r>
  <r>
    <x v="1"/>
    <x v="9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  <n v="1748.192028985507"/>
  </r>
  <r>
    <x v="1"/>
    <x v="9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  <n v="29190.46195652174"/>
  </r>
  <r>
    <x v="1"/>
    <x v="9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  <n v="1495.1141304347825"/>
  </r>
  <r>
    <x v="1"/>
    <x v="9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  <n v="52191.235507246369"/>
  </r>
  <r>
    <x v="1"/>
    <x v="9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  <n v="1762.8260869565217"/>
  </r>
  <r>
    <x v="1"/>
    <x v="9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  <n v="6002.146739130435"/>
  </r>
  <r>
    <x v="1"/>
    <x v="9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  <n v="24276.221014492752"/>
  </r>
  <r>
    <x v="1"/>
    <x v="9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  <n v="12264.708333333334"/>
  </r>
  <r>
    <x v="1"/>
    <x v="9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  <n v="68559.135869565216"/>
  </r>
  <r>
    <x v="1"/>
    <x v="9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  <n v="23829.690217391304"/>
  </r>
  <r>
    <x v="1"/>
    <x v="9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  <n v="20975.61231884058"/>
  </r>
  <r>
    <x v="1"/>
    <x v="9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  <n v="85146.76630434781"/>
  </r>
  <r>
    <x v="1"/>
    <x v="9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  <n v="13889.681159420288"/>
  </r>
  <r>
    <x v="1"/>
    <x v="9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  <n v="15364.898550724636"/>
  </r>
  <r>
    <x v="1"/>
    <x v="9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  <n v="107908.02898550723"/>
  </r>
  <r>
    <x v="1"/>
    <x v="9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  <n v="381109.81340579706"/>
  </r>
  <r>
    <x v="1"/>
    <x v="9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  <n v="46724.22463768116"/>
  </r>
  <r>
    <x v="1"/>
    <x v="9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  <n v="189289.97463768118"/>
  </r>
  <r>
    <x v="1"/>
    <x v="9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  <n v="1275300.7119565217"/>
  </r>
  <r>
    <x v="1"/>
    <x v="9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  <n v="400713.9402173913"/>
  </r>
  <r>
    <x v="1"/>
    <x v="9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  <n v="270822.60688405792"/>
  </r>
  <r>
    <x v="1"/>
    <x v="9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  <n v="298469.34963768115"/>
  </r>
  <r>
    <x v="1"/>
    <x v="9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  <n v="38469.449275362313"/>
  </r>
  <r>
    <x v="1"/>
    <x v="9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  <n v="46877.969202898545"/>
  </r>
  <r>
    <x v="1"/>
    <x v="9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  <n v="200477.65398550723"/>
  </r>
  <r>
    <x v="1"/>
    <x v="9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  <n v="62055.541666666664"/>
  </r>
  <r>
    <x v="0"/>
    <x v="10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m/>
    <m/>
    <m/>
    <n v="65874.478260869568"/>
  </r>
  <r>
    <x v="0"/>
    <x v="10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m/>
    <m/>
    <m/>
    <n v="27603.134057971012"/>
  </r>
  <r>
    <x v="0"/>
    <x v="10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m/>
    <m/>
    <m/>
    <n v="117036.98188405795"/>
  </r>
  <r>
    <x v="0"/>
    <x v="10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m/>
    <m/>
    <m/>
    <n v="19121.304347826088"/>
  </r>
  <r>
    <x v="0"/>
    <x v="10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m/>
    <m/>
    <m/>
    <n v="254511.12862318839"/>
  </r>
  <r>
    <x v="0"/>
    <x v="10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m/>
    <m/>
    <m/>
    <n v="24122.58876811594"/>
  </r>
  <r>
    <x v="0"/>
    <x v="10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m/>
    <m/>
    <m/>
    <n v="58264.193840579705"/>
  </r>
  <r>
    <x v="0"/>
    <x v="10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m/>
    <m/>
    <m/>
    <n v="214264.52536231885"/>
  </r>
  <r>
    <x v="0"/>
    <x v="10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m/>
    <m/>
    <m/>
    <n v="125677.68840579709"/>
  </r>
  <r>
    <x v="0"/>
    <x v="10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m/>
    <m/>
    <m/>
    <n v="348675.37318840582"/>
  </r>
  <r>
    <x v="0"/>
    <x v="10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m/>
    <m/>
    <m/>
    <n v="144996.16123188403"/>
  </r>
  <r>
    <x v="0"/>
    <x v="10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m/>
    <m/>
    <m/>
    <n v="176522.75724637677"/>
  </r>
  <r>
    <x v="0"/>
    <x v="10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m/>
    <m/>
    <m/>
    <n v="368959.38768115937"/>
  </r>
  <r>
    <x v="0"/>
    <x v="10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m/>
    <m/>
    <m/>
    <n v="127469.268115942"/>
  </r>
  <r>
    <x v="0"/>
    <x v="10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m/>
    <m/>
    <m/>
    <n v="85867.548913043458"/>
  </r>
  <r>
    <x v="0"/>
    <x v="10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m/>
    <m/>
    <m/>
    <n v="659306.27717391297"/>
  </r>
  <r>
    <x v="0"/>
    <x v="10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m/>
    <m/>
    <m/>
    <n v="722218.15398550709"/>
  </r>
  <r>
    <x v="0"/>
    <x v="10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m/>
    <m/>
    <m/>
    <n v="171143.19927536231"/>
  </r>
  <r>
    <x v="0"/>
    <x v="10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m/>
    <m/>
    <m/>
    <n v="630455.63043478248"/>
  </r>
  <r>
    <x v="0"/>
    <x v="10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m/>
    <m/>
    <m/>
    <n v="1523465.134057971"/>
  </r>
  <r>
    <x v="0"/>
    <x v="10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m/>
    <m/>
    <m/>
    <n v="430411.24275362317"/>
  </r>
  <r>
    <x v="0"/>
    <x v="10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m/>
    <m/>
    <m/>
    <n v="216614.84239130435"/>
  </r>
  <r>
    <x v="0"/>
    <x v="10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m/>
    <m/>
    <m/>
    <n v="401486.72101449274"/>
  </r>
  <r>
    <x v="0"/>
    <x v="10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m/>
    <m/>
    <m/>
    <n v="112766.41666666666"/>
  </r>
  <r>
    <x v="0"/>
    <x v="10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m/>
    <m/>
    <m/>
    <n v="140155.83514492755"/>
  </r>
  <r>
    <x v="0"/>
    <x v="10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m/>
    <m/>
    <m/>
    <n v="290149.57427536231"/>
  </r>
  <r>
    <x v="0"/>
    <x v="10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m/>
    <m/>
    <m/>
    <n v="89730.916666666657"/>
  </r>
  <r>
    <x v="1"/>
    <x v="10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m/>
    <m/>
    <m/>
    <n v="5052.077898550725"/>
  </r>
  <r>
    <x v="1"/>
    <x v="10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m/>
    <m/>
    <m/>
    <n v="1211.4909420289855"/>
  </r>
  <r>
    <x v="1"/>
    <x v="10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m/>
    <m/>
    <m/>
    <n v="21892.769927536232"/>
  </r>
  <r>
    <x v="1"/>
    <x v="10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m/>
    <m/>
    <m/>
    <n v="1081.0434782608695"/>
  </r>
  <r>
    <x v="1"/>
    <x v="10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m/>
    <m/>
    <m/>
    <n v="39716.538043478264"/>
  </r>
  <r>
    <x v="1"/>
    <x v="10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m/>
    <m/>
    <m/>
    <n v="1170.5978260869565"/>
  </r>
  <r>
    <x v="1"/>
    <x v="10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m/>
    <m/>
    <m/>
    <n v="3908.494565217391"/>
  </r>
  <r>
    <x v="1"/>
    <x v="10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m/>
    <m/>
    <m/>
    <n v="18685.471014492752"/>
  </r>
  <r>
    <x v="1"/>
    <x v="10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m/>
    <m/>
    <m/>
    <n v="7619.208333333333"/>
  </r>
  <r>
    <x v="1"/>
    <x v="10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m/>
    <m/>
    <m/>
    <n v="47704.565217391297"/>
  </r>
  <r>
    <x v="1"/>
    <x v="10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m/>
    <m/>
    <m/>
    <n v="17989.568840579708"/>
  </r>
  <r>
    <x v="1"/>
    <x v="10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m/>
    <m/>
    <m/>
    <n v="14953.125"/>
  </r>
  <r>
    <x v="1"/>
    <x v="10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m/>
    <m/>
    <m/>
    <n v="54771.389492753631"/>
  </r>
  <r>
    <x v="1"/>
    <x v="10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m/>
    <m/>
    <m/>
    <n v="9903.938405797102"/>
  </r>
  <r>
    <x v="1"/>
    <x v="10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m/>
    <m/>
    <m/>
    <n v="10936.612318840578"/>
  </r>
  <r>
    <x v="1"/>
    <x v="10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m/>
    <m/>
    <m/>
    <n v="70131.951086956513"/>
  </r>
  <r>
    <x v="1"/>
    <x v="10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m/>
    <m/>
    <m/>
    <n v="274940.18659420288"/>
  </r>
  <r>
    <x v="1"/>
    <x v="10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m/>
    <m/>
    <m/>
    <n v="35293.583333333328"/>
  </r>
  <r>
    <x v="1"/>
    <x v="10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m/>
    <m/>
    <m/>
    <n v="124369.36231884056"/>
  </r>
  <r>
    <x v="1"/>
    <x v="10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m/>
    <m/>
    <m/>
    <n v="905311.38405797095"/>
  </r>
  <r>
    <x v="1"/>
    <x v="10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m/>
    <m/>
    <m/>
    <n v="306590.88224637683"/>
  </r>
  <r>
    <x v="1"/>
    <x v="10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m/>
    <m/>
    <m/>
    <n v="208294.59601449274"/>
  </r>
  <r>
    <x v="1"/>
    <x v="10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m/>
    <m/>
    <m/>
    <n v="217302.21739130432"/>
  </r>
  <r>
    <x v="1"/>
    <x v="10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m/>
    <m/>
    <m/>
    <n v="25132.885869565212"/>
  </r>
  <r>
    <x v="1"/>
    <x v="10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m/>
    <m/>
    <m/>
    <n v="33101.132246376808"/>
  </r>
  <r>
    <x v="1"/>
    <x v="10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m/>
    <m/>
    <m/>
    <n v="153119.16485507245"/>
  </r>
  <r>
    <x v="1"/>
    <x v="10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m/>
    <m/>
    <m/>
    <n v="43551.7862318840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9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  <n v="5725.496814460178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  <n v="40009.262761759761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  <n v="30303.972195774724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  <n v="3295.0067899022561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  <n v="27587.101571823303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  <n v="22731.048443169708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  <n v="15955.709074927276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  <n v="93266.9133486146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  <n v="45831.00606664017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  <n v="44712.206848095644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  <n v="149200.344351748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  <n v="39510.57426903718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  <n v="21112.42074464492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  <n v="194269.47288088457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  <n v="517466.85375985742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  <n v="46755.600701795287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  <n v="430514.17983209493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  <n v="5711637.9992542705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  <n v="795395.94864645065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  <n v="94392.73639117283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  <n v="111842.03071337542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  <n v="89670.342595768001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  <n v="359748.97405798803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  <n v="681796.11434835475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  <n v="57685.628631815547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  <n v="2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  <n v="6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  <n v="25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  <n v="16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  <n v="190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  <n v="1107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  <n v="25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  <n v="151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  <n v="220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  <n v="14141.50500000000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  <n v="43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  <n v="1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  <n v="2731.634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  <n v="5674.3600000000006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  <n v="615.4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  <n v="4762.8950000000004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  <n v="111120.53100000002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  <n v="16564.328000000001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  <n v="240.37200000000001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  <n v="1446.34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  <n v="1083.5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  <n v="11622.130000000001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  <n v="6946.578999999999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  <n v="448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  <n v="386.1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  <n v="105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  <n v="611.20000000000005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  <n v="951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  <n v="11701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  <n v="2663.5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  <n v="30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  <n v="1927.5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  <n v="5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  <n v="488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  <n v="20739.967000000001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  <n v="6019.83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  <n v="46879.25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  <n v="1792.8000000000002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  <n v="32506.948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  <n v="35542.300000000003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  <n v="25332.715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  <n v="17815.349999999999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  <n v="97706.945999999996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  <n v="47944.981999999996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  <n v="54213.916999999994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  <n v="140787.19400000002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  <n v="34905.080999999998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  <n v="20411.015000000003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  <n v="239924.21100000001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  <n v="721027.57400000002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  <n v="41259.804000000004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  <n v="579239.856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  <n v="6600502.3669999996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  <n v="1114386.5279999999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  <n v="110291.221000000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  <n v="108072.60100000001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  <n v="129862.364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  <n v="473063.83500000002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  <n v="846257.44499999995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  <n v="77399.272999999986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  <n v="7.5419999999999998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  <n v="5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  <n v="13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  <n v="3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  <n v="63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  <n v="125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  <n v="1112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  <n v="123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  <n v="158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  <n v="72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  <n v="39.879999999999995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  <n v="13115.814999999999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  <n v="62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  <n v="352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  <n v="5004.1190000000006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  <n v="4917.5410000000002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  <n v="688.9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  <n v="3835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  <n v="44549.500000000007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  <n v="11852.452000000001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  <n v="174.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  <n v="1449.55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  <n v="1000.862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  <n v="14973.529999999997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  <n v="6289.08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  <n v="618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  <n v="128.5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  <n v="85.1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  <n v="212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  <n v="966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  <n v="1547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  <n v="2190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  <n v="30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  <n v="1670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  <n v="5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  <n v="641.5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  <n v="50361.876978778877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  <n v="1908.6044969261213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  <n v="33334.34130399007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  <n v="34683.679251805079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  <n v="41740.304240251076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  <n v="21594.989254682187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  <n v="109830.4414370375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  <n v="69849.45084645431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  <n v="145931.56468535293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  <n v="35374.086265295118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  <n v="21500.896223775435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  <n v="268196.2317565977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  <n v="743126.83328402846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  <n v="41719.754489259809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  <n v="587020.72747078713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  <n v="7477845.6094960775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  <n v="1181230.2930510484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  <n v="107367.82159770357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  <n v="112147.22995108999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  <n v="154847.15485755101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  <n v="498565.5752131198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  <n v="918147.749269015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  <n v="73421.064471973266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  <n v="77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  <n v="45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  <n v="75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  <n v="487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  <n v="903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  <n v="243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  <n v="104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  <n v="79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  <n v="2265.9589999999998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  <n v="283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  <n v="1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  <n v="2870.5049999999997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  <n v="5595.6470000000008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  <n v="289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  <n v="3284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  <n v="83646.636999999988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  <n v="53069.481000000007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  <n v="360.53499999999997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  <n v="544.90300000000002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  <n v="1230.759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  <n v="14669.489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  <n v="8078.0559999999996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  <n v="493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  <n v="68.087999999999994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  <n v="115.49999999999999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  <n v="120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  <n v="936.5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  <n v="15101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  <n v="1421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  <n v="44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  <n v="1380.6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  <n v="809.5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  <n v="2832.4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  <n v="50696.2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  <n v="56101.15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  <n v="56663.417999999998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  <n v="38203.906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  <n v="172486.399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  <n v="68842.982000000004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  <n v="278401.614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  <n v="58700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  <n v="42402.298999999999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  <n v="504838.25699999998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  <n v="1782791.816999999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  <n v="62663.918000000005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  <n v="662574.15899999999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  <n v="9331671.0829999987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  <n v="1672474.7439999999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  <n v="156269.53599999996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  <n v="165928.302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  <n v="230627.16100000002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  <n v="683976.77899999998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  <n v="1234420.1479999998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  <n v="111948.101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  <n v="7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  <n v="2269.6109999999999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  <n v="41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  <n v="549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  <n v="193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  <n v="101.4250000000000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  <n v="5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  <n v="279.73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  <n v="5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  <n v="3076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  <n v="3080.5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  <n v="5357.9780000000001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  <n v="849.28600000000006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  <n v="1741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  <n v="108553.97299999998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  <n v="16541.190000000002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  <n v="844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  <n v="481.23599999999999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  <n v="1069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  <n v="14049.66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  <n v="6342.05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  <n v="429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  <n v="176.3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  <n v="20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  <n v="1788.5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  <n v="15836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  <n v="1415.7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  <n v="19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  <n v="1222.3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  <n v="1272.5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  <n v="14518.6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  <n v="38290.906000000003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  <n v="135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  <n v="539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  <n v="30099.220000000008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  <n v="32514.249999999996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  <n v="35813.724999999999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  <n v="143108.603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  <n v="54764.404999999999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  <n v="85027.945000000007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  <n v="205340.68500000003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  <n v="31662.999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  <n v="25123.297999999995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  <n v="300671.652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  <n v="1439334.95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  <n v="38495.601999999999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  <n v="477777.4579999999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  <n v="8144513.7759999987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  <n v="1234022.828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  <n v="74259.29800000001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  <n v="66478.86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  <n v="114822.22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  <n v="586183.62600000005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  <n v="1052185.0689999999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  <n v="42849.15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  <n v="10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  <n v="8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  <n v="93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  <n v="463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  <n v="2962.11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  <n v="10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  <n v="190.9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  <n v="36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  <n v="17.5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  <n v="379.211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  <n v="99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  <n v="69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  <n v="5273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  <n v="6431.1549999999997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  <n v="2798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  <n v="3030.7459999999996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  <n v="197761.16800000001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  <n v="10328.299999999999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  <n v="607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  <n v="2133.4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  <n v="1371.5450000000001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  <n v="12669.45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  <n v="6317.9579999999996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  <n v="13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  <n v="104.09999999999998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  <n v="102.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  <n v="152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  <n v="14194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  <n v="889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  <n v="310.5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  <n v="1096.5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  <n v="11136.85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  <n v="6738.496000000001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  <n v="936.59999999999991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  <n v="27178.096000000001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  <n v="16483.839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  <n v="25560.071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  <n v="37088.777000000002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  <n v="122647.546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  <n v="54258.479999999996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  <n v="76948.348999999987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  <n v="207692.60499999998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  <n v="35016.883999999998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  <n v="22348.351999999999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  <n v="272529.59700000001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  <n v="1459981.317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  <n v="26243.337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  <n v="471461.09099999996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  <n v="7600414.2999999998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  <n v="1061012.4750000001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  <n v="67052.11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  <n v="52062.968000000008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  <n v="89763.74500000001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  <n v="660789.50500000012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  <n v="1018249.128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  <n v="41178.32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  <n v="195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  <n v="1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  <n v="8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  <n v="65.852000000000004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  <n v="336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  <n v="58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  <n v="9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  <n v="202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  <n v="8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  <n v="5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  <n v="335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  <n v="4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  <n v="65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  <n v="4722.3549999999996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  <n v="5990.833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  <n v="4816.1480000000001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  <n v="2301.8150000000001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  <n v="68650.201000000001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  <n v="5254.335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  <n v="325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  <n v="2531.5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  <n v="1299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  <n v="12545.48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  <n v="3716.0889999999999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  <n v="111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  <n v="70.8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  <n v="10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  <n v="2609.4579999999996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  <n v="19050.744999999999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  <n v="764.50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  <n v="7.5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  <n v="137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  <n v="1107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  <n v="1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  <n v="15582.01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  <n v="8528.3900000000012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  <n v="1918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  <n v="53354.843000000001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  <n v="33418.712999999996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  <n v="37121.221000000005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  <n v="72148.054999999993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  <n v="169338.23800000004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  <n v="100868.467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  <n v="165149.07699999999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  <n v="371746.19700000004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  <n v="77525.171000000002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  <n v="48297.701000000001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  <n v="494053.02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  <n v="2477073.949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  <n v="52309.624000000003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  <n v="744569.7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  <n v="9868370.3910000026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  <n v="1559612.638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  <n v="95964.29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  <n v="65973.509000000005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  <n v="131861.07999999999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  <n v="825660.72699999996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  <n v="1512786.868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  <n v="167519.38099999999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  <n v="58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  <n v="5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  <n v="82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  <n v="209.077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  <n v="572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  <n v="178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  <n v="13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  <n v="372.8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  <n v="100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  <n v="3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  <n v="558.6880000000001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  <n v="49.962000000000003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  <n v="138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  <n v="7076.107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  <n v="6598.482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  <n v="74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  <n v="1781.5549999999998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  <n v="66653.402000000002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  <n v="5067.3320000000003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  <n v="335.41700000000003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  <n v="3018.91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  <n v="1518.6529999999998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  <n v="13531.037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  <n v="3778.0810000000001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  <n v="110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  <n v="83.5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  <n v="131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  <n v="148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  <n v="4642.518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  <n v="21737.511999999999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  <n v="1402.443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  <n v="22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  <n v="1431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  <n v="15380.436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  <n v="7778.0160000000005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3.26999999999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  <n v="1594.1999999999998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  <n v="58053.288999999997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  <n v="857.19299999999998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  <n v="32657.396999999997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  <n v="46937.09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  <n v="91293.814000000013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  <n v="166453.50200000004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  <n v="97794.81199999999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  <n v="176941.58099999998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  <n v="347166.92499999999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  <n v="73564.292999999991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  <n v="54099.380000000005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  <n v="582343.103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  <n v="3172852.421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  <n v="61674.56700000000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  <n v="765548.73199999996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  <n v="11483682.079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  <n v="1754938.7650000004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  <n v="80562.811000000002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  <n v="48892.197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  <n v="107084.799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  <n v="982394.04700000002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  <n v="1748853.990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  <n v="177671.81300000002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  <n v="88.77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  <n v="125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  <n v="1.4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  <n v="69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  <n v="160.429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  <n v="4.9539999999999997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  <n v="443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  <n v="65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  <n v="50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  <n v="54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  <n v="248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  <n v="2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  <n v="767.01800000000003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  <n v="44.730000000000004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  <n v="2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  <n v="12530.493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  <n v="10335.783999999998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  <n v="271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  <n v="31432.427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  <n v="165297.08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  <n v="19668.638999999999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  <n v="987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  <n v="3962.15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  <n v="1497.852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  <n v="16104.47799999999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  <n v="4022.3040000000001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  <n v="172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  <n v="164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  <n v="1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  <n v="126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  <n v="7726.5010000000002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  <n v="248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  <n v="1837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  <n v="5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  <n v="182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  <n v="1572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m/>
    <m/>
    <m/>
    <n v="8213.494999999999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m/>
    <m/>
    <m/>
    <n v="4373.2620000000006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92.94"/>
    <m/>
    <m/>
    <m/>
    <n v="82350.513999999996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m/>
    <m/>
    <m/>
    <n v="913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m/>
    <m/>
    <m/>
    <n v="31309.223000000002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m/>
    <m/>
    <m/>
    <n v="25975.870999999996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m/>
    <m/>
    <m/>
    <n v="27538.929999999997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m/>
    <m/>
    <m/>
    <n v="50451.30000000001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m/>
    <m/>
    <m/>
    <n v="101981.239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m/>
    <m/>
    <m/>
    <n v="52360.721999999994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m/>
    <m/>
    <m/>
    <n v="100997.98000000001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m/>
    <m/>
    <m/>
    <n v="186008.155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m/>
    <m/>
    <m/>
    <n v="44388.511000000006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m/>
    <m/>
    <m/>
    <n v="28997.153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m/>
    <m/>
    <m/>
    <n v="343596.49100000004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m/>
    <m/>
    <m/>
    <n v="1923545.4119999995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m/>
    <m/>
    <m/>
    <n v="28308.401999999998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m/>
    <m/>
    <m/>
    <n v="358497.68099999998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13.64800000004"/>
    <m/>
    <m/>
    <m/>
    <n v="7101874.2690000003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290.306"/>
    <m/>
    <m/>
    <m/>
    <n v="921035.06599999999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m/>
    <m/>
    <m/>
    <n v="48088.813999999991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m/>
    <m/>
    <m/>
    <n v="22650.441999999999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m/>
    <m/>
    <m/>
    <n v="91347.297999999981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m/>
    <m/>
    <m/>
    <n v="642361.59299999999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m/>
    <m/>
    <m/>
    <n v="1088428.3760000002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m/>
    <m/>
    <m/>
    <n v="83989.168999999994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m/>
    <m/>
    <m/>
    <n v="84.615000000000009"/>
  </r>
  <r>
    <s v="ETANOL HIDRATADO (m3)"/>
    <x v="8"/>
    <x v="1"/>
    <x v="1"/>
    <s v="m3"/>
    <n v="10"/>
    <n v="20"/>
    <n v="25"/>
    <n v="35"/>
    <n v="25"/>
    <n v="10"/>
    <n v="0"/>
    <n v="0"/>
    <n v="25"/>
    <m/>
    <m/>
    <m/>
    <n v="150"/>
  </r>
  <r>
    <s v="ETANOL HIDRATADO (m3)"/>
    <x v="8"/>
    <x v="1"/>
    <x v="2"/>
    <s v="m3"/>
    <n v="0"/>
    <n v="5"/>
    <n v="175"/>
    <n v="596"/>
    <n v="150"/>
    <n v="90"/>
    <n v="25"/>
    <n v="90"/>
    <n v="70"/>
    <m/>
    <m/>
    <m/>
    <n v="1201"/>
  </r>
  <r>
    <s v="ETANOL HIDRATADO (m3)"/>
    <x v="8"/>
    <x v="1"/>
    <x v="3"/>
    <s v="m3"/>
    <n v="7"/>
    <n v="7"/>
    <n v="0"/>
    <n v="12"/>
    <n v="12"/>
    <n v="12"/>
    <n v="15"/>
    <n v="0"/>
    <n v="15"/>
    <m/>
    <m/>
    <m/>
    <n v="80"/>
  </r>
  <r>
    <s v="ETANOL HIDRATADO (m3)"/>
    <x v="8"/>
    <x v="1"/>
    <x v="4"/>
    <s v="m3"/>
    <n v="15"/>
    <n v="0"/>
    <n v="0"/>
    <n v="3"/>
    <n v="15"/>
    <n v="0"/>
    <n v="0"/>
    <n v="4"/>
    <n v="5"/>
    <m/>
    <m/>
    <m/>
    <n v="42"/>
  </r>
  <r>
    <s v="ETANOL HIDRATADO (m3)"/>
    <x v="8"/>
    <x v="1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1"/>
    <x v="6"/>
    <s v="m3"/>
    <n v="80"/>
    <n v="25"/>
    <n v="40"/>
    <n v="5"/>
    <n v="0"/>
    <n v="5"/>
    <n v="0"/>
    <n v="0"/>
    <n v="0"/>
    <m/>
    <m/>
    <m/>
    <n v="155"/>
  </r>
  <r>
    <s v="ETANOL HIDRATADO (m3)"/>
    <x v="8"/>
    <x v="1"/>
    <x v="7"/>
    <s v="m3"/>
    <n v="0"/>
    <n v="0"/>
    <n v="30"/>
    <n v="0"/>
    <n v="0"/>
    <n v="0"/>
    <n v="5"/>
    <n v="8"/>
    <n v="0"/>
    <m/>
    <m/>
    <m/>
    <n v="43"/>
  </r>
  <r>
    <s v="ETANOL HIDRATADO (m3)"/>
    <x v="8"/>
    <x v="1"/>
    <x v="8"/>
    <s v="m3"/>
    <n v="10"/>
    <n v="10"/>
    <n v="10"/>
    <n v="5"/>
    <n v="0"/>
    <n v="5"/>
    <n v="0"/>
    <n v="30"/>
    <n v="70"/>
    <m/>
    <m/>
    <m/>
    <n v="140"/>
  </r>
  <r>
    <s v="ETANOL HIDRATADO (m3)"/>
    <x v="8"/>
    <x v="1"/>
    <x v="9"/>
    <s v="m3"/>
    <n v="30"/>
    <n v="25"/>
    <n v="158"/>
    <n v="191"/>
    <n v="55"/>
    <n v="20"/>
    <n v="20"/>
    <n v="25"/>
    <n v="35"/>
    <m/>
    <m/>
    <m/>
    <n v="559"/>
  </r>
  <r>
    <s v="ETANOL HIDRATADO (m3)"/>
    <x v="8"/>
    <x v="1"/>
    <x v="10"/>
    <s v="m3"/>
    <n v="5"/>
    <n v="5"/>
    <n v="5"/>
    <n v="0"/>
    <n v="0"/>
    <n v="5"/>
    <n v="5"/>
    <n v="5"/>
    <n v="5"/>
    <m/>
    <m/>
    <m/>
    <n v="35"/>
  </r>
  <r>
    <s v="ETANOL HIDRATADO (m3)"/>
    <x v="8"/>
    <x v="1"/>
    <x v="11"/>
    <s v="m3"/>
    <n v="0"/>
    <n v="0"/>
    <n v="0"/>
    <n v="20"/>
    <n v="10"/>
    <n v="10"/>
    <n v="20"/>
    <n v="5"/>
    <n v="0"/>
    <m/>
    <m/>
    <m/>
    <n v="65"/>
  </r>
  <r>
    <s v="ETANOL HIDRATADO (m3)"/>
    <x v="8"/>
    <x v="1"/>
    <x v="12"/>
    <s v="m3"/>
    <n v="70"/>
    <n v="45"/>
    <n v="35"/>
    <n v="15"/>
    <n v="30"/>
    <n v="45"/>
    <n v="104.5"/>
    <n v="90"/>
    <n v="45"/>
    <m/>
    <m/>
    <m/>
    <n v="479.5"/>
  </r>
  <r>
    <s v="ETANOL HIDRATADO (m3)"/>
    <x v="8"/>
    <x v="1"/>
    <x v="13"/>
    <s v="m3"/>
    <n v="0"/>
    <n v="0"/>
    <n v="0"/>
    <n v="5"/>
    <n v="0"/>
    <n v="35"/>
    <n v="7.5"/>
    <n v="30"/>
    <n v="15"/>
    <m/>
    <m/>
    <m/>
    <n v="92.5"/>
  </r>
  <r>
    <s v="ETANOL HIDRATADO (m3)"/>
    <x v="8"/>
    <x v="1"/>
    <x v="14"/>
    <s v="m3"/>
    <n v="0"/>
    <n v="0"/>
    <n v="0"/>
    <n v="0"/>
    <n v="0"/>
    <n v="30"/>
    <n v="0"/>
    <n v="0"/>
    <n v="0"/>
    <m/>
    <m/>
    <m/>
    <n v="3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m/>
    <m/>
    <m/>
    <n v="8271.5010000000002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m/>
    <m/>
    <m/>
    <n v="15710.458000000001"/>
  </r>
  <r>
    <s v="ETANOL HIDRATADO (m3)"/>
    <x v="8"/>
    <x v="1"/>
    <x v="17"/>
    <s v="m3"/>
    <n v="56"/>
    <n v="32"/>
    <n v="15"/>
    <n v="579.5"/>
    <n v="0"/>
    <n v="30"/>
    <n v="0"/>
    <n v="5"/>
    <n v="0"/>
    <m/>
    <m/>
    <m/>
    <n v="717.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m/>
    <m/>
    <m/>
    <n v="37884.744000000006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m/>
    <m/>
    <m/>
    <n v="175375.32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m/>
    <m/>
    <m/>
    <n v="48877.98499999999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m/>
    <m/>
    <m/>
    <n v="9550.376000000002"/>
  </r>
  <r>
    <s v="ETANOL HIDRATADO (m3)"/>
    <x v="8"/>
    <x v="1"/>
    <x v="22"/>
    <s v="m3"/>
    <n v="747.5"/>
    <n v="464.5"/>
    <n v="372"/>
    <n v="103"/>
    <n v="130"/>
    <n v="124.5"/>
    <n v="82"/>
    <n v="193"/>
    <n v="201"/>
    <m/>
    <m/>
    <m/>
    <n v="2417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m/>
    <m/>
    <m/>
    <n v="1261.9449999999999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m/>
    <m/>
    <m/>
    <n v="11555.433000000001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m/>
    <m/>
    <m/>
    <n v="3466.4569999999999"/>
  </r>
  <r>
    <s v="ETANOL HIDRATADO (m3)"/>
    <x v="8"/>
    <x v="1"/>
    <x v="26"/>
    <s v="m3"/>
    <n v="0"/>
    <n v="15"/>
    <n v="12"/>
    <n v="10"/>
    <n v="15"/>
    <n v="5"/>
    <n v="2029.05"/>
    <n v="10"/>
    <n v="625.4"/>
    <m/>
    <m/>
    <m/>
    <n v="2721.4500000000003"/>
  </r>
  <r>
    <s v="ETANOL HIDRATADO (m3)"/>
    <x v="8"/>
    <x v="2"/>
    <x v="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4"/>
    <s v="m3"/>
    <n v="30"/>
    <n v="20"/>
    <n v="15"/>
    <n v="10"/>
    <n v="17"/>
    <n v="8"/>
    <n v="10"/>
    <n v="15"/>
    <n v="15"/>
    <m/>
    <m/>
    <m/>
    <n v="140"/>
  </r>
  <r>
    <s v="ETANOL HIDRATADO (m3)"/>
    <x v="8"/>
    <x v="2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6"/>
    <s v="m3"/>
    <n v="15"/>
    <n v="15"/>
    <n v="5"/>
    <n v="5"/>
    <n v="10"/>
    <n v="10"/>
    <n v="5"/>
    <n v="10"/>
    <n v="10"/>
    <m/>
    <m/>
    <m/>
    <n v="85"/>
  </r>
  <r>
    <s v="ETANOL HIDRATADO (m3)"/>
    <x v="8"/>
    <x v="2"/>
    <x v="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9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4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m/>
    <m/>
    <m/>
    <n v="5040"/>
  </r>
  <r>
    <s v="ETANOL HIDRATADO (m3)"/>
    <x v="8"/>
    <x v="2"/>
    <x v="1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m/>
    <m/>
    <m/>
    <n v="17875"/>
  </r>
  <r>
    <s v="ETANOL HIDRATADO (m3)"/>
    <x v="8"/>
    <x v="2"/>
    <x v="20"/>
    <s v="m3"/>
    <n v="113"/>
    <n v="91"/>
    <n v="85"/>
    <n v="71"/>
    <n v="71"/>
    <n v="81"/>
    <n v="92"/>
    <n v="69"/>
    <n v="97"/>
    <m/>
    <m/>
    <m/>
    <n v="770"/>
  </r>
  <r>
    <s v="ETANOL HIDRATADO (m3)"/>
    <x v="8"/>
    <x v="2"/>
    <x v="2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2"/>
    <s v="m3"/>
    <n v="10"/>
    <n v="5"/>
    <n v="0"/>
    <n v="0"/>
    <n v="5"/>
    <n v="0"/>
    <n v="5"/>
    <n v="0"/>
    <n v="7"/>
    <m/>
    <m/>
    <m/>
    <n v="32"/>
  </r>
  <r>
    <s v="ETANOL HIDRATADO (m3)"/>
    <x v="8"/>
    <x v="2"/>
    <x v="23"/>
    <s v="m3"/>
    <n v="0"/>
    <n v="10"/>
    <n v="0"/>
    <n v="0"/>
    <n v="0"/>
    <n v="0"/>
    <n v="0"/>
    <n v="0"/>
    <n v="0"/>
    <m/>
    <m/>
    <m/>
    <n v="10"/>
  </r>
  <r>
    <s v="ETANOL HIDRATADO (m3)"/>
    <x v="8"/>
    <x v="2"/>
    <x v="24"/>
    <s v="m3"/>
    <n v="74"/>
    <n v="94"/>
    <n v="86"/>
    <n v="62"/>
    <n v="81"/>
    <n v="100"/>
    <n v="80"/>
    <n v="95"/>
    <n v="85"/>
    <m/>
    <m/>
    <m/>
    <n v="757"/>
  </r>
  <r>
    <s v="ETANOL HIDRATADO (m3)"/>
    <x v="8"/>
    <x v="2"/>
    <x v="2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9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  <n v="362364.52599999995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  <n v="117603.7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  <n v="555889.71499999997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  <n v="98808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  <n v="894606.46400000004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  <n v="126118.49999999997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  <n v="292700.94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  <n v="749325.89999999991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  <n v="454416.22600000002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  <n v="1117820.7040000001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  <n v="558224.61900000006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  <n v="586646.71399999992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  <n v="1284944.1970000002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  <n v="362595.06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  <n v="338116.125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  <n v="1828493.0620000004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  <n v="4417723.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  <n v="818039.95199999993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  <n v="2427602.3190000001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  <n v="10227664.80899999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  <n v="2732034.8410000005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  <n v="2219823.122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  <n v="3044948.2069999999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  <n v="639544.12699999998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  <n v="588094.43999999994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  <n v="1434793.8530000004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  <n v="1069800.0010000002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  <n v="3005.7640000000001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  <n v="1288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  <n v="13507.031000000001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  <n v="622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  <n v="5708.9650000000001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  <n v="1866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  <n v="2106.2440000000001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  <n v="1437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  <n v="494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  <n v="2947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  <n v="3679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  <n v="1702.5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  <n v="5276.9670000000006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  <n v="1237.588999999999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  <n v="1976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  <n v="8477.259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  <n v="35496.364000000001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  <n v="3737.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  <n v="43056.998999999996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  <n v="68037.933000000005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  <n v="25693.63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  <n v="4853.3429999999998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  <n v="8964.3950000000004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  <n v="3711.1309999999999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  <n v="3683.61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  <n v="11415.321000000004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  <n v="9278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  <n v="9190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  <n v="1395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  <n v="5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  <n v="5759.6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  <n v="6085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  <n v="10142.027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  <n v="13543.750000000002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  <n v="783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  <n v="27573.999999999996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  <n v="1233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  <n v="376896.95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  <n v="125101.486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  <n v="579008.65500000014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  <n v="108340.30000000002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  <n v="979357.272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  <n v="136233.80000000002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  <n v="308587.08600000007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  <n v="802860.63500000013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  <n v="499656.48900000006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  <n v="1213955.2919999999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  <n v="600958.69200000004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  <n v="623919.19500000007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  <n v="1374479.223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  <n v="399678.967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  <n v="365486.57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  <n v="1930205.0760000001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  <n v="4617371.4520000005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  <n v="859180.18400000001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  <n v="2581406.1540000006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  <n v="10402067.563999999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  <n v="2708996.7520000003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  <n v="2360158.3990000002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  <n v="3258371.898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  <n v="668677.1669999999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  <n v="582760.31499999994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  <n v="1520562.2100000002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  <n v="1113344.2600000002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  <n v="1566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  <n v="228.5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  <n v="11740.552000000001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  <n v="5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  <n v="8191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  <n v="1666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  <n v="2257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  <n v="348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  <n v="34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  <n v="2380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  <n v="4642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  <n v="1262.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  <n v="5015.8419999999996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  <n v="839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  <n v="1410.5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  <n v="8781.6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  <n v="32945.279999999999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  <n v="2538.2690000000002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  <n v="35415.05599999999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  <n v="64204.529000000002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  <n v="20063.41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  <n v="3103.2210000000005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  <n v="8588.7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  <n v="2439.5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  <n v="3080.589999999999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  <n v="9067.799999999999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  <n v="9718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  <n v="8625.01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  <n v="1430.2000000000003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  <n v="4744.6999999999989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  <n v="5109.788000000000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  <n v="10550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  <n v="23641.95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  <n v="817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  <n v="30235.49999999999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  <n v="1101.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  <n v="405975.36600000004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  <n v="137989.25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  <n v="615292.64799999993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  <n v="122578.08100000001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  <n v="1084500.851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  <n v="152537.4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  <n v="346423.239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  <n v="885371.27500000002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  <n v="568863.75500000012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  <n v="1346268.0349999999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  <n v="645607.85400000005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  <n v="685918.84900000005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  <n v="1492844.784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  <n v="440369.533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  <n v="401891.46600000001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  <n v="2132494.267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  <n v="4946896.8420000002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  <n v="931767.58799999999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  <n v="2826933.43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  <n v="10777682.364999998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  <n v="2843406.7379999999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  <n v="2565474.62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  <n v="3513353.8659999999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  <n v="715512.83200000005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  <n v="657027.35400000005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  <n v="1628901.3180000002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  <n v="1163311.1160000002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  <n v="972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  <n v="16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  <n v="12061.32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  <n v="237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  <n v="5622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  <n v="188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  <n v="2392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  <n v="1655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  <n v="346.44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  <n v="2409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  <n v="6738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  <n v="351.1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  <n v="4377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  <n v="1242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  <n v="1207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  <n v="9218.0119999999988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  <n v="34046.438999999998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  <n v="316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  <n v="34079.945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  <n v="60748.48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  <n v="17420.762000000002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  <n v="5191.4849999999997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  <n v="6598.3380000000006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  <n v="2227.402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  <n v="4131.3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  <n v="10987.199999999999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  <n v="9117.56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  <n v="8591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  <n v="1530.2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  <n v="3304.8999999999996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  <n v="5131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  <n v="11355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  <n v="25846.60000000000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  <n v="797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  <n v="32659.599999999999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  <n v="1250.5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  <n v="416139.03200000006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  <n v="14016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  <n v="604703.87699999998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  <n v="123690.243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  <n v="1116206.264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  <n v="151868.2209999999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  <n v="344555.7350000000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  <n v="889462.81500000006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  <n v="579542.36800000002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  <n v="1328845.175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  <n v="639979.74699999997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  <n v="662109.74800000014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  <n v="1373741.1670000001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  <n v="425231.2129999999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  <n v="389619.96500000003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  <n v="2041631.83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  <n v="4260921.4679999994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  <n v="914303.72100000002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  <n v="2699720.4840000002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  <n v="9386839.194000002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  <n v="2575426.304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  <n v="2556636.9450000003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  <n v="3463933.9180000001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  <n v="661659.20799999998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  <n v="560770.45600000001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  <n v="1460469.259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  <n v="1112940.148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  <n v="716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  <n v="93.84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  <n v="12499.553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  <n v="20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  <n v="6653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  <n v="1885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  <n v="2137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  <n v="479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  <n v="376.05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  <n v="2549.239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  <n v="4804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  <n v="287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  <n v="3982.7999999999997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  <n v="641.48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  <n v="1127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  <n v="5684.6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  <n v="30902.565999999999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  <n v="2717.5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  <n v="33852.757999999994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  <n v="41438.999000000003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  <n v="10350.703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  <n v="3972.82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  <n v="4506.0709999999999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  <n v="2094.2200000000003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  <n v="3609.6660000000006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  <n v="9411.2000000000007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  <n v="9327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  <n v="9107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  <n v="1490.7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  <n v="3477.1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  <n v="460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  <n v="8455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  <n v="5402.5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  <n v="2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  <n v="26298.699999999997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  <n v="1133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  <n v="430806.74399999995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  <n v="136730.24400000001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  <n v="618967.97199999995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  <n v="129605.60200000001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  <n v="1133799.4620000001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  <n v="149567.69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  <n v="360503.53100000002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  <n v="927404.35399999993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  <n v="595707.0630000000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  <n v="1369307.486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  <n v="647116.245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  <n v="694177.69699999993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  <n v="1437579.8870000001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  <n v="453288.27399999998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  <n v="397375.99299999996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  <n v="2201529.7539999997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  <n v="4475664.284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  <n v="944702.01299999992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  <n v="2654916.9339999999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  <n v="9943446.6959999986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  <n v="2867807.9020000002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  <n v="2696793.222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  <n v="3440805.6130000008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  <n v="739818.01899999997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  <n v="611206.48300000001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  <n v="1522291.058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  <n v="1191882.7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  <n v="767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  <n v="87.5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  <n v="15184.75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  <n v="338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  <n v="5896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  <n v="1970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  <n v="1792.358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  <n v="942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  <n v="320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  <n v="2869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  <n v="4564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  <n v="41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  <n v="3569.9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  <n v="674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  <n v="876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  <n v="5415.5030000000006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  <n v="32730.591999999997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  <n v="2447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  <n v="29986.585999999999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  <n v="38246.762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  <n v="9275.1890000000003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  <n v="3969.0659999999998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  <n v="4422.6100000000006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  <n v="2054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  <n v="3739.2000000000003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  <n v="8798.0380000000005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  <n v="7706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  <n v="14890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  <n v="1262.3999999999999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  <n v="3647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  <n v="434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  <n v="8823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  <n v="4490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  <n v="1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  <n v="18128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  <n v="1608.5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  <n v="435864.44100000005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  <n v="136361.56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  <n v="633582.076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  <n v="137228.76899999997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  <n v="1124005.8229999999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  <n v="152603.351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  <n v="376489.27600000001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  <n v="953897.43900000001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  <n v="607448.96399999992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  <n v="1379275.943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  <n v="657475.19299999997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  <n v="712640.90099999995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  <n v="1492299.2840000002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  <n v="455224.70600000001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  <n v="400852.89900000003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  <n v="2239225.5089999996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  <n v="4529994.8190000001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  <n v="935365.5689999999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  <n v="2498243.3489999999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  <n v="10428531.155000001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  <n v="3052699.4540000004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  <n v="2803200.93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  <n v="3580129.4949999996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  <n v="764481.39799999993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  <n v="617815.29399999999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  <n v="1552309.987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  <n v="1262718.274999999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  <n v="290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  <n v="231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  <n v="10635.148999999999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  <n v="195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  <n v="6087.4730000000009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  <n v="2124.9899999999998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  <n v="1567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  <n v="1108.9269999999999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  <n v="330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  <n v="2363.143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  <n v="3544.9479999999999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  <n v="380.95000000000005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  <n v="2682.7289999999998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  <n v="435.99700000000001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  <n v="57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  <n v="7461.701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  <n v="33263.11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  <n v="2194.8740000000003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  <n v="24601.188999999998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  <n v="33161.682000000001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  <n v="8474.186000000001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  <n v="3815.4210000000003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  <n v="3677.7840000000001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  <n v="2141.9409999999998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  <n v="4342.6840000000002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  <n v="6889.3020000000006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  <n v="3406.639000000000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  <n v="207.298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  <n v="23964.86400000000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  <n v="1278.7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  <n v="4448.5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  <n v="6952.9489999999996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  <n v="10420.493999999999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  <n v="4196.53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  <n v="10448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  <n v="1666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  <n v="427582.61400000006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  <n v="133487.32400000002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  <n v="606874.80499999993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  <n v="140674.57500000001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  <n v="1106276.081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  <n v="156295.21799999996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  <n v="346297.65899999999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  <n v="942295.46899999992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  <n v="557292.83299999998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  <n v="1327713.09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  <n v="604364.95899999992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  <n v="637248.49699999997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  <n v="1308191.233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  <n v="417511.73099999997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  <n v="369651.04399999999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  <n v="2000077.21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  <n v="3535772.389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  <n v="907179.06900000013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  <n v="1977690.4340000001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  <n v="8387727.757999999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  <n v="2523738.2980000004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  <n v="2747093.0429999996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  <n v="3446514.64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  <n v="710761.15700000012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  <n v="516470.59700000001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  <n v="1218184.024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  <n v="1087722.73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  <n v="186.958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  <n v="38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  <n v="7116.521999999999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  <n v="293.983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  <n v="6990.3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  <n v="1714.98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  <n v="1325.3500000000001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  <n v="1062.8789999999999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  <n v="369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  <n v="2056.014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  <n v="3724.1649999999995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  <n v="539.59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  <n v="2946.433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  <n v="206.98200000000003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  <n v="465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  <n v="7693.4290000000019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  <n v="30679.115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  <n v="2466.0060000000003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  <n v="23912.597000000002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  <n v="29995.644999999997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  <n v="8307.8739999999998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  <n v="3119.88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  <n v="3300.1610000000001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  <n v="1925.72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  <n v="3988.1639999999998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  <n v="4886.9979999999996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  <n v="3067.9030000000002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  <n v="188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  <n v="23281.354000000003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  <n v="1351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  <n v="2999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  <n v="6263.4440000000004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  <n v="7969.038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  <n v="3727.7640000000001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  <n v="11186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  <n v="1398.51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  <n v="439385.88299999997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  <n v="137091.402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  <n v="639425.77499999991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  <n v="153466.13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  <n v="1147428.338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  <n v="169178.11300000001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  <n v="363170.2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  <n v="948726.14600000007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  <n v="560513.49899999995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  <n v="1383054.31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  <n v="617490.147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  <n v="652467.79100000008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  <n v="1364662.0449999999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  <n v="436892.223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  <n v="379640.41600000003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  <n v="2036046.4419999998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  <n v="3268097.5390000003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  <n v="927703.14799999993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  <n v="2006577.13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  <n v="7912818.993999999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  <n v="2500631.6610000003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  <n v="2882062.464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  <n v="3540107.0279999995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  <n v="766410.20100000012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  <n v="470534.58499999996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  <n v="1136791.895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  <n v="1120126.4200000002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  <n v="681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  <n v="910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  <n v="8074.7559999999994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  <n v="210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  <n v="8336.9979999999996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  <n v="895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  <n v="100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  <n v="652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  <n v="370.22399999999999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  <n v="2205.5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  <n v="3035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  <n v="62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  <n v="3204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  <n v="179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  <n v="440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  <n v="7222.5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  <n v="26748.68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  <n v="4961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  <n v="26601.796999999995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  <n v="27402.137999999999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  <n v="10158.370999999999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  <n v="3255.953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  <n v="3495.30800000000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  <n v="1738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  <n v="3746.5070000000001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  <n v="4339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  <n v="2988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  <n v="24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  <n v="20800.597999999998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  <n v="1227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  <n v="414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  <n v="5825.5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  <n v="747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  <n v="4172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  <n v="9878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  <n v="1028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m/>
    <m/>
    <m/>
    <n v="305656.92599999998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m/>
    <m/>
    <m/>
    <n v="95169.722999999998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m/>
    <m/>
    <m/>
    <n v="434104.86300000001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m/>
    <m/>
    <m/>
    <n v="109939.09299999999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m/>
    <m/>
    <m/>
    <n v="833067.74100000015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m/>
    <m/>
    <m/>
    <n v="121012.90000000001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m/>
    <m/>
    <m/>
    <n v="250537.58500000002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m/>
    <m/>
    <m/>
    <n v="652437.38800000004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m/>
    <m/>
    <m/>
    <n v="362792.64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m/>
    <m/>
    <m/>
    <n v="896605.01699999988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m/>
    <m/>
    <m/>
    <n v="407051.5200000000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m/>
    <m/>
    <m/>
    <n v="440271.43099999998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m/>
    <m/>
    <m/>
    <n v="898941.4310000001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m/>
    <m/>
    <m/>
    <n v="298730.43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m/>
    <m/>
    <m/>
    <n v="252001.677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m/>
    <m/>
    <m/>
    <n v="1404336.0420000001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m/>
    <m/>
    <m/>
    <n v="2305857.6169999996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m/>
    <m/>
    <m/>
    <n v="633887.82999999996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m/>
    <m/>
    <m/>
    <n v="1308093.361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m/>
    <m/>
    <m/>
    <n v="5068263.28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m/>
    <m/>
    <m/>
    <n v="1776585.845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m/>
    <m/>
    <m/>
    <n v="1886049.9419999998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m/>
    <m/>
    <m/>
    <n v="2266640.9049999998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m/>
    <m/>
    <m/>
    <n v="505141.53300000005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m/>
    <m/>
    <m/>
    <n v="354051.23800000001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m/>
    <m/>
    <m/>
    <n v="803807.00600000005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m/>
    <m/>
    <m/>
    <n v="683380.978"/>
  </r>
  <r>
    <s v="GASOLINA C (m3)"/>
    <x v="8"/>
    <x v="1"/>
    <x v="0"/>
    <s v="m3"/>
    <n v="22"/>
    <n v="33"/>
    <n v="15"/>
    <n v="54"/>
    <n v="45"/>
    <n v="31"/>
    <n v="32"/>
    <n v="35"/>
    <n v="23"/>
    <m/>
    <m/>
    <m/>
    <n v="290"/>
  </r>
  <r>
    <s v="GASOLINA C (m3)"/>
    <x v="8"/>
    <x v="1"/>
    <x v="1"/>
    <s v="m3"/>
    <n v="105"/>
    <n v="65"/>
    <n v="44"/>
    <n v="120"/>
    <n v="140"/>
    <n v="205"/>
    <n v="129"/>
    <n v="130"/>
    <n v="83"/>
    <m/>
    <m/>
    <m/>
    <n v="1021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m/>
    <m/>
    <m/>
    <n v="9409.3359999999993"/>
  </r>
  <r>
    <s v="GASOLINA C (m3)"/>
    <x v="8"/>
    <x v="1"/>
    <x v="3"/>
    <s v="m3"/>
    <n v="25"/>
    <n v="15"/>
    <n v="30"/>
    <n v="10"/>
    <n v="10"/>
    <n v="30"/>
    <n v="10"/>
    <n v="15"/>
    <n v="15"/>
    <m/>
    <m/>
    <m/>
    <n v="16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m/>
    <m/>
    <m/>
    <n v="7103.3090000000002"/>
  </r>
  <r>
    <s v="GASOLINA C (m3)"/>
    <x v="8"/>
    <x v="1"/>
    <x v="5"/>
    <s v="m3"/>
    <n v="15"/>
    <n v="25"/>
    <n v="85"/>
    <n v="50"/>
    <n v="65"/>
    <n v="75"/>
    <n v="105"/>
    <n v="105"/>
    <n v="130"/>
    <m/>
    <m/>
    <m/>
    <n v="655"/>
  </r>
  <r>
    <s v="GASOLINA C (m3)"/>
    <x v="8"/>
    <x v="1"/>
    <x v="6"/>
    <s v="m3"/>
    <n v="78"/>
    <n v="86"/>
    <n v="90"/>
    <n v="75"/>
    <n v="60"/>
    <n v="80"/>
    <n v="60"/>
    <n v="112"/>
    <n v="115"/>
    <m/>
    <m/>
    <m/>
    <n v="756"/>
  </r>
  <r>
    <s v="GASOLINA C (m3)"/>
    <x v="8"/>
    <x v="1"/>
    <x v="7"/>
    <s v="m3"/>
    <n v="55"/>
    <n v="57"/>
    <n v="78"/>
    <n v="43"/>
    <n v="19"/>
    <n v="49"/>
    <n v="59"/>
    <n v="38"/>
    <n v="61"/>
    <m/>
    <m/>
    <m/>
    <n v="459"/>
  </r>
  <r>
    <s v="GASOLINA C (m3)"/>
    <x v="8"/>
    <x v="1"/>
    <x v="8"/>
    <s v="m3"/>
    <n v="38"/>
    <n v="32"/>
    <n v="34"/>
    <n v="16"/>
    <n v="14"/>
    <n v="22"/>
    <n v="24"/>
    <n v="19"/>
    <n v="26"/>
    <m/>
    <m/>
    <m/>
    <n v="225"/>
  </r>
  <r>
    <s v="GASOLINA C (m3)"/>
    <x v="8"/>
    <x v="1"/>
    <x v="9"/>
    <s v="m3"/>
    <n v="196"/>
    <n v="166"/>
    <n v="171"/>
    <n v="158"/>
    <n v="146"/>
    <n v="170"/>
    <n v="186"/>
    <n v="196"/>
    <n v="193"/>
    <m/>
    <m/>
    <m/>
    <n v="1582"/>
  </r>
  <r>
    <s v="GASOLINA C (m3)"/>
    <x v="8"/>
    <x v="1"/>
    <x v="10"/>
    <s v="m3"/>
    <n v="215"/>
    <n v="220"/>
    <n v="200"/>
    <n v="175"/>
    <n v="165"/>
    <n v="160"/>
    <n v="205"/>
    <n v="205"/>
    <n v="205"/>
    <m/>
    <m/>
    <m/>
    <n v="1750"/>
  </r>
  <r>
    <s v="GASOLINA C (m3)"/>
    <x v="8"/>
    <x v="1"/>
    <x v="11"/>
    <s v="m3"/>
    <n v="86.5"/>
    <n v="46"/>
    <n v="76.5"/>
    <n v="20"/>
    <n v="20"/>
    <n v="35"/>
    <n v="53"/>
    <n v="50"/>
    <n v="60"/>
    <m/>
    <m/>
    <m/>
    <n v="447"/>
  </r>
  <r>
    <s v="GASOLINA C (m3)"/>
    <x v="8"/>
    <x v="1"/>
    <x v="12"/>
    <s v="m3"/>
    <n v="232"/>
    <n v="269"/>
    <n v="231.5"/>
    <n v="116"/>
    <n v="105.5"/>
    <n v="151"/>
    <n v="196"/>
    <n v="311.5"/>
    <n v="207"/>
    <m/>
    <m/>
    <m/>
    <n v="1819.5"/>
  </r>
  <r>
    <s v="GASOLINA C (m3)"/>
    <x v="8"/>
    <x v="1"/>
    <x v="13"/>
    <s v="m3"/>
    <n v="12"/>
    <n v="17"/>
    <n v="15"/>
    <n v="20"/>
    <n v="5"/>
    <n v="44"/>
    <n v="8"/>
    <n v="20"/>
    <n v="25"/>
    <m/>
    <m/>
    <m/>
    <n v="166"/>
  </r>
  <r>
    <s v="GASOLINA C (m3)"/>
    <x v="8"/>
    <x v="1"/>
    <x v="14"/>
    <s v="m3"/>
    <n v="70"/>
    <n v="38"/>
    <n v="45"/>
    <n v="23"/>
    <n v="20"/>
    <n v="31"/>
    <n v="30"/>
    <n v="25"/>
    <n v="45"/>
    <m/>
    <m/>
    <m/>
    <n v="327"/>
  </r>
  <r>
    <s v="GASOLINA C (m3)"/>
    <x v="8"/>
    <x v="1"/>
    <x v="15"/>
    <s v="m3"/>
    <n v="692"/>
    <n v="661"/>
    <n v="689"/>
    <n v="475.95"/>
    <n v="565.5"/>
    <n v="604"/>
    <n v="746"/>
    <n v="852"/>
    <n v="791"/>
    <m/>
    <m/>
    <m/>
    <n v="6076.45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m/>
    <m/>
    <m/>
    <n v="18247.671999999999"/>
  </r>
  <r>
    <s v="GASOLINA C (m3)"/>
    <x v="8"/>
    <x v="1"/>
    <x v="17"/>
    <s v="m3"/>
    <n v="517"/>
    <n v="497"/>
    <n v="413"/>
    <n v="460"/>
    <n v="480"/>
    <n v="485"/>
    <n v="574"/>
    <n v="567"/>
    <n v="630"/>
    <m/>
    <m/>
    <m/>
    <n v="4623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m/>
    <m/>
    <m/>
    <n v="21473.888999999999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m/>
    <m/>
    <m/>
    <n v="15590.068000000001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m/>
    <m/>
    <m/>
    <n v="5976.7479999999996"/>
  </r>
  <r>
    <s v="GASOLINA C (m3)"/>
    <x v="8"/>
    <x v="1"/>
    <x v="21"/>
    <s v="m3"/>
    <n v="294"/>
    <n v="264.36"/>
    <n v="298.5"/>
    <n v="206"/>
    <n v="198"/>
    <n v="225"/>
    <n v="272.3"/>
    <n v="221"/>
    <n v="290"/>
    <m/>
    <m/>
    <m/>
    <n v="2269.16"/>
  </r>
  <r>
    <s v="GASOLINA C (m3)"/>
    <x v="8"/>
    <x v="1"/>
    <x v="22"/>
    <s v="m3"/>
    <n v="313"/>
    <n v="257"/>
    <n v="442"/>
    <n v="212"/>
    <n v="105.5"/>
    <n v="196"/>
    <n v="275"/>
    <n v="298"/>
    <n v="321"/>
    <m/>
    <m/>
    <m/>
    <n v="2419.5"/>
  </r>
  <r>
    <s v="GASOLINA C (m3)"/>
    <x v="8"/>
    <x v="1"/>
    <x v="23"/>
    <s v="m3"/>
    <n v="118"/>
    <n v="149"/>
    <n v="220.5"/>
    <n v="95"/>
    <n v="77"/>
    <n v="153"/>
    <n v="120"/>
    <n v="173"/>
    <n v="190"/>
    <m/>
    <m/>
    <m/>
    <n v="1295.5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m/>
    <m/>
    <m/>
    <n v="2639.0969999999998"/>
  </r>
  <r>
    <s v="GASOLINA C (m3)"/>
    <x v="8"/>
    <x v="1"/>
    <x v="25"/>
    <s v="m3"/>
    <n v="337.5"/>
    <n v="344"/>
    <n v="343.5"/>
    <n v="323"/>
    <n v="297.5"/>
    <n v="300"/>
    <n v="403.5"/>
    <n v="358.5"/>
    <n v="385.5"/>
    <m/>
    <m/>
    <m/>
    <n v="3093"/>
  </r>
  <r>
    <s v="GASOLINA C (m3)"/>
    <x v="8"/>
    <x v="1"/>
    <x v="26"/>
    <s v="m3"/>
    <n v="243.251"/>
    <n v="258"/>
    <n v="325"/>
    <n v="193"/>
    <n v="200"/>
    <n v="216"/>
    <n v="161"/>
    <n v="178"/>
    <n v="153"/>
    <m/>
    <m/>
    <m/>
    <n v="1927.251"/>
  </r>
  <r>
    <s v="GASOLINA C (m3)"/>
    <x v="8"/>
    <x v="2"/>
    <x v="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"/>
    <s v="m3"/>
    <n v="0"/>
    <n v="0"/>
    <n v="0"/>
    <n v="100"/>
    <n v="86"/>
    <n v="220"/>
    <n v="390"/>
    <n v="25"/>
    <n v="85"/>
    <m/>
    <m/>
    <m/>
    <n v="906"/>
  </r>
  <r>
    <s v="GASOLINA C (m3)"/>
    <x v="8"/>
    <x v="2"/>
    <x v="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m/>
    <m/>
    <m/>
    <n v="13822.034000000001"/>
  </r>
  <r>
    <s v="GASOLINA C (m3)"/>
    <x v="8"/>
    <x v="2"/>
    <x v="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6"/>
    <s v="m3"/>
    <n v="110"/>
    <n v="106"/>
    <n v="105"/>
    <n v="100"/>
    <n v="100"/>
    <n v="90"/>
    <n v="135"/>
    <n v="111"/>
    <n v="112"/>
    <m/>
    <m/>
    <m/>
    <n v="969"/>
  </r>
  <r>
    <s v="GASOLINA C (m3)"/>
    <x v="8"/>
    <x v="2"/>
    <x v="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9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2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4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m/>
    <m/>
    <m/>
    <n v="2773"/>
  </r>
  <r>
    <s v="GASOLINA C (m3)"/>
    <x v="8"/>
    <x v="2"/>
    <x v="1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m/>
    <m/>
    <m/>
    <n v="4560"/>
  </r>
  <r>
    <s v="GASOLINA C (m3)"/>
    <x v="8"/>
    <x v="2"/>
    <x v="20"/>
    <s v="m3"/>
    <n v="326"/>
    <n v="327"/>
    <n v="315"/>
    <n v="272"/>
    <n v="331"/>
    <n v="341"/>
    <n v="359"/>
    <n v="322"/>
    <n v="334"/>
    <m/>
    <m/>
    <m/>
    <n v="2927"/>
  </r>
  <r>
    <s v="GASOLINA C (m3)"/>
    <x v="8"/>
    <x v="2"/>
    <x v="2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m/>
    <m/>
    <m/>
    <n v="5606.8"/>
  </r>
  <r>
    <s v="GASOLINA C (m3)"/>
    <x v="8"/>
    <x v="2"/>
    <x v="2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4"/>
    <s v="m3"/>
    <n v="68"/>
    <n v="76"/>
    <n v="78"/>
    <n v="61"/>
    <n v="74"/>
    <n v="82"/>
    <n v="70"/>
    <n v="55"/>
    <n v="65"/>
    <m/>
    <m/>
    <m/>
    <n v="629"/>
  </r>
  <r>
    <s v="GASOLINA C (m3)"/>
    <x v="8"/>
    <x v="2"/>
    <x v="2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9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  <n v="533566.184038730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  <n v="78943.336154994933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  <n v="210622.2810634924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  <n v="49781.471906828294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  <n v="921265.39738127508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  <n v="52458.090830514717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  <n v="709484.16201363737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  <n v="773241.93818968441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  <n v="380081.23589228239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  <n v="735850.5922725189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  <n v="363667.22897710465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  <n v="342603.5557362478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  <n v="943940.72084709082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  <n v="260408.82820526545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  <n v="272905.02736195654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  <n v="2312266.8959376188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  <n v="4197366.5607529143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  <n v="558683.40089356585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  <n v="1286088.4747822206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  <n v="6044783.6189198326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  <n v="3315850.1254096068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  <n v="1543156.568382517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  <n v="2080235.4730946289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  <n v="607679.58304502361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  <n v="1338805.860221128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  <n v="1549983.3291433908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  <n v="207289.66154592953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  <n v="210964.9690000000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  <n v="134561.00100000002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  <n v="1145080.0719999999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  <n v="36420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  <n v="852802.17599999998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  <n v="419823.63299999997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  <n v="37863.5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  <n v="413852.98100000003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  <n v="93170.32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  <n v="292705.37899999996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  <n v="147748.78399999999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  <n v="124832.22200000001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  <n v="468469.69799999997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  <n v="127642.781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  <n v="58806.012000000002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  <n v="598033.41000000015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  <n v="2119754.4270000001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  <n v="513042.3169999999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  <n v="1479694.6170000001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  <n v="4527734.0130000003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  <n v="864917.4990000000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  <n v="286797.342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  <n v="424218.64399999997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  <n v="366906.50499999989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  <n v="501867.06700000004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  <n v="760842.666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  <n v="162363.15299999999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  <n v="27687.5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  <n v="1370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  <n v="3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  <n v="244671.86999999997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  <n v="23253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  <n v="16089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  <n v="45484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  <n v="6994.5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  <n v="58106.398000000001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  <n v="16984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  <n v="24109.338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  <n v="255670.3109999999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  <n v="783378.60700000008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  <n v="92146.30900000000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  <n v="246942.58199999999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  <n v="1966617.1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  <n v="577489.562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  <n v="548539.54700000002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  <n v="829914.4660000001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  <n v="270387.1999999999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  <n v="645207.85200000019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  <n v="337546.87499999994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  <n v="39818.80000000001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  <n v="563938.51399999997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  <n v="83154.165999999997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  <n v="215550.389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  <n v="52833.900000000009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  <n v="988120.50799999991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  <n v="57573.748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  <n v="787067.3189999999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  <n v="814679.08500000008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  <n v="401403.40100000001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  <n v="772441.39099999995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  <n v="390132.71899999992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  <n v="364046.11200000002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  <n v="993822.81700000004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  <n v="271666.696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  <n v="293130.50299999997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  <n v="2334273.4269999997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  <n v="4453508.6770000001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  <n v="589911.93400000001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  <n v="1281020.4479999999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  <n v="6410678.6259999983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  <n v="3542001.5980000002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  <n v="1614016.5100000002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  <n v="2228850.234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  <n v="660505.728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  <n v="1540475.9930000002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  <n v="1752864.4380000003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  <n v="215671.04500000004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  <n v="183938.57800000001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  <n v="73808.456999999995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  <n v="1130231.7889999999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  <n v="48749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  <n v="899113.73400000005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  <n v="425550.37300000002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  <n v="37967.5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  <n v="384328.83900000004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  <n v="102810.75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  <n v="345199.00799999997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  <n v="163793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  <n v="118903.57699999999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  <n v="491970.89599999995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  <n v="114087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  <n v="49917.938000000002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  <n v="762009.28300000005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  <n v="2135088.173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  <n v="497861.75099999999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  <n v="1433752.0569999998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  <n v="4722028.6370000001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  <n v="894453.33800000011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  <n v="264264.075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  <n v="423108.43300000002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  <n v="396833.98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  <n v="518827.12200000003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  <n v="823899.33100000012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  <n v="190123.47000000003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  <n v="29265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  <n v="401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  <n v="682.94100000000003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  <n v="246891.08000000002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  <n v="28065.4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  <n v="15214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  <n v="46269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  <n v="8667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  <n v="63624.5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  <n v="15793.684999999999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  <n v="21578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  <n v="252664.7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  <n v="795394.13499999989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  <n v="80265.150000000009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  <n v="279402.00300000003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  <n v="1894142.7000000002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  <n v="622908.11199999996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  <n v="601507.48199999996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  <n v="909112.35100000002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  <n v="298222.10000000003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  <n v="644720.87900000007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  <n v="388511.65000000008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  <n v="23232.2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  <n v="544617.16299999994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  <n v="86676.65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  <n v="228332.65899999999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  <n v="59572.9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  <n v="1046463.356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  <n v="59147.999999999993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  <n v="837285.67699999991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  <n v="885138.96600000013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  <n v="436152.02999999997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  <n v="816853.48100000003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  <n v="411413.95199999999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  <n v="396174.054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  <n v="1026925.9850000001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  <n v="283112.337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  <n v="306378.20799999993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  <n v="2441446.6970000002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  <n v="4529429.830999999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  <n v="633521.26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  <n v="1306982.7889999999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  <n v="6363818.251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  <n v="3621153.484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  <n v="1669879.0739999998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  <n v="2252218.7349999999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  <n v="660594.43799999997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  <n v="1514595.1649999998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  <n v="1750015.7249999996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  <n v="226435.336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  <n v="231453.58900000001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  <n v="80258.539000000004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  <n v="1066338.8130000001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  <n v="68004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  <n v="988921.20200000005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  <n v="412593.04399999999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  <n v="39039.050000000003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  <n v="392967.57900000003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  <n v="107592.53000000001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  <n v="347316.70500000002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  <n v="212301.42300000001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  <n v="106246.7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  <n v="673818.37399999995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  <n v="116849.03599999999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  <n v="58453.430000000008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  <n v="734336.48800000001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  <n v="2146031.0069999998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  <n v="514425.68599999993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  <n v="1432005.494000000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  <n v="4579351.4749999996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  <n v="877629.21799999999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  <n v="258128.63100000002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  <n v="409183.50700000004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  <n v="420480.78400000004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  <n v="510705.72700000001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  <n v="912035.5690000000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  <n v="199184.62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  <n v="32369.5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  <n v="55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  <n v="264.428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  <n v="257735.38500000001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  <n v="31655.100000000002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  <n v="11027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  <n v="50388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  <n v="7466.5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  <n v="66651.5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  <n v="20871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  <n v="18151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  <n v="271561.90000000002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  <n v="860253.21100000001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  <n v="87700.290000000008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  <n v="318004.765000000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  <n v="1886983.5099999998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  <n v="714181.95100000012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  <n v="634023.30000000005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  <n v="933825.89500000014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  <n v="321937.55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  <n v="682003.197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  <n v="515466.50999999995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  <n v="19052.099999999999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  <n v="574727.51212177251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  <n v="83470.418031337365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  <n v="224963.2708708983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  <n v="57936.273228743237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  <n v="1057775.3329121438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  <n v="58072.151142654853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  <n v="820408.91790488584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  <n v="902456.46874558111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  <n v="427384.24647676037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  <n v="780793.79746459005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  <n v="396824.57121252402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  <n v="384156.36685961107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  <n v="971683.77410173242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  <n v="279111.82324963075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  <n v="291890.52856103471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  <n v="2373034.309821066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  <n v="4226302.270524564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  <n v="581967.09763089486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  <n v="1217965.2048315255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  <n v="6211395.5274309637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  <n v="3532526.2196979714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  <n v="1609405.9736385704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  <n v="2181443.7918655882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  <n v="656274.05545974069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  <n v="1472610.4689285133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  <n v="1672226.7226510646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  <n v="226785.72663563743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  <n v="194132.916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  <n v="76984.183999999994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  <n v="910620.49599999993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  <n v="70580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  <n v="1025422.7520000001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  <n v="195597.75099999999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  <n v="36671.599999999999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  <n v="429661.39099999995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  <n v="88646.5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  <n v="295858.34299999999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  <n v="173123.7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  <n v="99531.08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  <n v="542396.4669999999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  <n v="109530.489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  <n v="46564.006000000001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  <n v="580454.52300000004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  <n v="1899201.9089999998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  <n v="430296.71400000004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  <n v="1497236.608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  <n v="4383802.7639999995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  <n v="795262.31299999997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  <n v="201302.93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  <n v="407445.85499999998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  <n v="389318.234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  <n v="497957.75299999997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  <n v="933053.27099999995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  <n v="198421.62100000001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  <n v="35615.9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  <n v="6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  <n v="176.3319999999999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  <n v="238207.8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  <n v="30339.8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  <n v="9510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  <n v="42804.2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  <n v="27477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  <n v="6575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  <n v="14753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  <n v="1620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  <n v="253725.45700000002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  <n v="810028.3679999999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  <n v="8320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  <n v="301219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  <n v="1795289.7580000001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  <n v="787599.49800000002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  <n v="610985.505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  <n v="951607.80199999991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  <n v="332978.30700000003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  <n v="702123.80299999996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  <n v="297348.05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  <n v="21246.800000000003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  <n v="553926.7079999998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  <n v="76181.060000000012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  <n v="211110.17099999997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  <n v="59257.353000000003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  <n v="1011363.548000000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  <n v="48212.399999999994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  <n v="768909.92999999993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  <n v="784193.45899999992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  <n v="397917.01999999996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  <n v="758095.2180000001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  <n v="374837.87699999998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  <n v="378182.05900000001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  <n v="924380.82200000016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  <n v="272861.37800000003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  <n v="267203.679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  <n v="2239815.152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  <n v="4095430.1309999996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  <n v="561668.08000000007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  <n v="1055734.687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  <n v="6049579.0279999999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  <n v="3537531.18600000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  <n v="1585726.3529999997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  <n v="2164400.949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  <n v="608914.83299999998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  <n v="1411340.8500000003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  <n v="1668841.7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  <n v="195375.69999999998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  <n v="181954.4729999999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  <n v="81661.032999999996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  <n v="793101.4029999998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  <n v="59105.504999999997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  <n v="856604.85899999994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  <n v="71727.8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  <n v="36518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  <n v="445186.04700000002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  <n v="66780.5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  <n v="273640.67899999995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  <n v="96438.38499999999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  <n v="88645.701000000001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  <n v="335762.929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  <n v="95617.452999999994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  <n v="39852.5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  <n v="510780.245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  <n v="1886820.388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  <n v="339841.42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  <n v="1389078.206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  <n v="4199926.986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  <n v="785369.59199999995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  <n v="192157.50599999999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  <n v="398412.01000000007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  <n v="384737.51999999996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  <n v="535708.06099999987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  <n v="627660.826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  <n v="176633.535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  <n v="38766.5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  <n v="1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  <n v="389.21299999999997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  <n v="272119.15399999998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  <n v="33430.5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  <n v="12661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  <n v="35359.599999999999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  <n v="10678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  <n v="58280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  <n v="1242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  <n v="13462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  <n v="222471.55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  <n v="811775.554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  <n v="85903.84900000000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  <n v="248486.84999999998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  <n v="1685342.5909999998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  <n v="831157.77100000018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  <n v="640023.95500000007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  <n v="975725.97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  <n v="346821.37699999998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  <n v="637666.19400000002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  <n v="280263.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  <n v="14632.28699999999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  <n v="596826.31578595319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  <n v="72723.771701270991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  <n v="211436.35934721393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  <n v="60892.279124653724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  <n v="1058271.9115470543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  <n v="42472.571274535716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  <n v="845498.40684671444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  <n v="800928.11352784268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  <n v="409407.32082929253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  <n v="742526.12878329447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  <n v="357550.03767617338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  <n v="370496.38909079548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  <n v="951464.66494841722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  <n v="256512.4576491414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  <n v="260482.8591043395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  <n v="2306461.5893861516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  <n v="4097040.2469248679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  <n v="551273.71320909227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  <n v="954424.40317553957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  <n v="6229042.5754530206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  <n v="3642796.2771703596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  <n v="1605605.2839500071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  <n v="2141392.4717110978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  <n v="533200.66353160189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  <n v="1439350.1837545498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  <n v="1703317.9610502762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  <n v="174215.8844467421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  <n v="200136.08100000003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  <n v="78403.280999999988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  <n v="835130.777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  <n v="59720.526999999995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  <n v="849414.72000000009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  <n v="68519.532000000007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  <n v="44623.358999999997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  <n v="485244.81300000002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  <n v="66858.025000000009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  <n v="262787.28599999996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  <n v="83277.46100000001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  <n v="81203.072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  <n v="311765.27600000001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  <n v="83932.84299999999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  <n v="35070.395000000004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  <n v="494833.065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  <n v="1960548.4570000002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  <n v="345990.22599999997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  <n v="1212095.855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  <n v="4150812.5549999997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  <n v="807446.14599999995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  <n v="166658.25399999999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  <n v="364805.25900000002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  <n v="349874.9530000001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  <n v="580277.82200000004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  <n v="671343.20900000015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  <n v="176391.187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  <n v="35807.343999999997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  <n v="1810.6310000000001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  <n v="276649.47499999998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  <n v="33220.171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  <n v="28426.044999999998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  <n v="39461.620999999999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  <n v="11766.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  <n v="63597.268000000011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  <n v="15574.81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  <n v="1594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  <n v="254332.23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  <n v="822673.00100000005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  <n v="93137.21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  <n v="228510.97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  <n v="1669058.274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  <n v="875952.03500000015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  <n v="670600.08100000001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  <n v="1027878.8280000001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  <n v="363801.67199999996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  <n v="693385.45200000005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  <n v="297909.386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  <n v="10017.5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  <n v="616444.79399999999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  <n v="71780.39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  <n v="219201.015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  <n v="66161.301000000007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  <n v="1115777.526000000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  <n v="37328.675000000003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  <n v="877926.34100000001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  <n v="819570.12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  <n v="406352.69800000009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  <n v="754083.19499999995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  <n v="345391.7810000000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  <n v="352242.61900000001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  <n v="959925.42299999995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  <n v="252317.44699999999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  <n v="257442.288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  <n v="2333529.713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  <n v="4022860.0589999999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  <n v="600766.31999999995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  <n v="934937.97000000009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  <n v="6306560.4309999999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  <n v="3677741.2880000002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  <n v="1606831.0920000002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  <n v="2106154.913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  <n v="574554.33299999998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  <n v="1486813.12399999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  <n v="1711212.302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  <n v="180644.1689999999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  <n v="205802.56499999997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  <n v="80115.936000000002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  <n v="888508.50499999989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  <n v="101061.46799999999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  <n v="866261.03599999985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  <n v="58606.775000000009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  <n v="50072.883000000002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  <n v="541417.30099999998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  <n v="64568.965000000011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  <n v="266835.45999999996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  <n v="90779.055999999997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  <n v="79631.793000000005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  <n v="310793.1279999999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  <n v="85125.638000000006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  <n v="43082.832999999991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  <n v="478869.48199999996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  <n v="1994195.1430000002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  <n v="406336.01300000004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  <n v="1125979.192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  <n v="4172777.0810000002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  <n v="810386.13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  <n v="160393.43799999999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  <n v="363267.25300000003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  <n v="370288.54900000006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  <n v="551500.40700000001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  <n v="650415.23699999985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  <n v="177163.747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  <n v="39157.152999999998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  <n v="2109.154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  <n v="316604.59400000004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  <n v="37723.611000000004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  <n v="33905.403000000006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  <n v="46289.758000000002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  <n v="9454.9179999999997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  <n v="70915.900999999998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  <n v="19265.906999999999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  <n v="13309.976000000001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  <n v="280153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  <n v="780371.43199999991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  <n v="122949.354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  <n v="219309.476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  <n v="1633368.6970000002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  <n v="996696.293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  <n v="692676.09100000001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  <n v="1093217.098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  <n v="398633.66200000001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  <n v="801653.598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  <n v="324327.75399999996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  <n v="858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  <n v="632977.20400000003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  <n v="73305.899999999994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  <n v="230421.96399999995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  <n v="74394.104999999996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  <n v="1238064.372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  <n v="42897.552000000003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  <n v="945502.09199999983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  <n v="811471.50299999991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  <n v="422491.79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  <n v="760094.51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  <n v="358832.22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  <n v="358293.75899999996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  <n v="1008303.222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  <n v="247835.60900000003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  <n v="256120.738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  <n v="2371911.720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  <n v="4121288.0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  <n v="603334.5339999999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  <n v="1001238.6770000001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  <n v="6523192.0949999997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  <n v="3734738.153000000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  <n v="1683191.817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  <n v="2114407.1880000001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  <n v="639750.25300000003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  <n v="1499479.367000000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  <n v="1770694.343000000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  <n v="183455.288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  <n v="202888.05500000002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  <n v="82099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  <n v="749410.179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  <n v="321311.797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  <n v="854630.19699999993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  <n v="62391.179000000004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  <n v="49421.7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  <n v="522473.10800000007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  <n v="68214.743000000002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  <n v="269987.30700000003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  <n v="87084.5510000000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  <n v="78258.701000000001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  <n v="307242.35800000001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  <n v="77066.52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  <n v="47474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  <n v="476864.5279999999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  <n v="2000760.4650000001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  <n v="385408.82999999996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  <n v="1134251.3879999998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  <n v="4274383.1089999992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  <n v="777895.20799999987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  <n v="177364.58599999998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  <n v="397841.41000000003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  <n v="367096.98099999997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  <n v="554837.46200000006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  <n v="676323.2750000000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  <n v="184876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  <n v="52497.5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  <n v="1282.095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  <n v="339428.27399999998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  <n v="32023.55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  <n v="4304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  <n v="55077.3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  <n v="9925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  <n v="73478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  <n v="27149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  <n v="11081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  <n v="289752.70799999998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  <n v="814010.2309999999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  <n v="140835.636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  <n v="247850.79800000001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  <n v="1643603.6600000001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  <n v="1095366.7439999999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  <n v="726212.446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  <n v="1132187.8959999999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  <n v="444269.36799999996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  <n v="882088.19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  <n v="334324.65500000003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  <n v="7417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m/>
    <m/>
    <m/>
    <n v="493127.489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m/>
    <m/>
    <m/>
    <n v="54214.899999999994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m/>
    <m/>
    <m/>
    <n v="167862.196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m/>
    <m/>
    <m/>
    <n v="62984.28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m/>
    <m/>
    <m/>
    <n v="1031517.411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m/>
    <m/>
    <m/>
    <n v="36105.459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m/>
    <m/>
    <m/>
    <n v="758288.65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m/>
    <m/>
    <m/>
    <n v="613617.03200000012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m/>
    <m/>
    <m/>
    <n v="303187.41399999999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m/>
    <m/>
    <m/>
    <n v="532502.625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m/>
    <m/>
    <m/>
    <n v="257553.18800000002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m/>
    <m/>
    <m/>
    <n v="253560.4999999999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m/>
    <m/>
    <m/>
    <n v="718809.666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m/>
    <m/>
    <m/>
    <n v="169556.533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m/>
    <m/>
    <m/>
    <n v="182819.02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m/>
    <m/>
    <m/>
    <n v="1698544.2280000001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m/>
    <m/>
    <m/>
    <n v="3023464.3129999996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m/>
    <m/>
    <m/>
    <n v="451335.49100000004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m/>
    <m/>
    <m/>
    <n v="692852.24200000009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m/>
    <m/>
    <m/>
    <n v="4761224.5279999999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m/>
    <m/>
    <m/>
    <n v="2905465.5450000004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m/>
    <m/>
    <m/>
    <n v="1246465.873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m/>
    <m/>
    <m/>
    <n v="1511403.0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m/>
    <m/>
    <m/>
    <n v="496071.49500000005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m/>
    <m/>
    <m/>
    <n v="1191776.7609999999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26.96"/>
    <m/>
    <m/>
    <m/>
    <n v="1367287.832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m/>
    <m/>
    <m/>
    <n v="129181.40700000001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m/>
    <m/>
    <m/>
    <n v="153937.476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m/>
    <m/>
    <m/>
    <n v="6284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m/>
    <m/>
    <m/>
    <n v="401973.5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m/>
    <m/>
    <m/>
    <n v="262477.36000000004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m/>
    <m/>
    <m/>
    <n v="640536.444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m/>
    <m/>
    <m/>
    <n v="44448.834999999999"/>
  </r>
  <r>
    <s v="ÓLEO DIESEL (m3)"/>
    <x v="8"/>
    <x v="1"/>
    <x v="6"/>
    <s v="m3"/>
    <n v="3127"/>
    <n v="4274.5"/>
    <n v="4848"/>
    <n v="4210"/>
    <n v="4722"/>
    <n v="5030"/>
    <n v="5083"/>
    <n v="5208"/>
    <n v="4896"/>
    <m/>
    <m/>
    <m/>
    <n v="41398.5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m/>
    <m/>
    <m/>
    <n v="385072.679"/>
  </r>
  <r>
    <s v="ÓLEO DIESEL (m3)"/>
    <x v="8"/>
    <x v="1"/>
    <x v="8"/>
    <s v="m3"/>
    <n v="4776"/>
    <n v="4671"/>
    <n v="4125"/>
    <n v="2663"/>
    <n v="2984"/>
    <n v="3472"/>
    <n v="4220"/>
    <n v="3989"/>
    <n v="4029"/>
    <m/>
    <m/>
    <m/>
    <n v="34929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m/>
    <m/>
    <m/>
    <n v="167599.61800000002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m/>
    <m/>
    <m/>
    <n v="52615.201000000001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m/>
    <m/>
    <m/>
    <n v="43055.129000000001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m/>
    <m/>
    <m/>
    <n v="192638.44200000001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m/>
    <m/>
    <m/>
    <n v="42247.701000000001"/>
  </r>
  <r>
    <s v="ÓLEO DIESEL (m3)"/>
    <x v="8"/>
    <x v="1"/>
    <x v="14"/>
    <s v="m3"/>
    <n v="4126"/>
    <n v="3500"/>
    <n v="3524"/>
    <n v="2630"/>
    <n v="2464"/>
    <n v="2696"/>
    <n v="2875"/>
    <n v="3084"/>
    <n v="3767"/>
    <m/>
    <m/>
    <m/>
    <n v="28666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m/>
    <m/>
    <m/>
    <n v="328600.67200000002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m/>
    <m/>
    <m/>
    <n v="1457891.737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m/>
    <m/>
    <m/>
    <n v="248263.72800000003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m/>
    <m/>
    <m/>
    <n v="645339.18000000005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m/>
    <m/>
    <m/>
    <n v="2983545.378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m/>
    <m/>
    <m/>
    <n v="543455.82699999993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m/>
    <m/>
    <m/>
    <n v="116695.8009999999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m/>
    <m/>
    <m/>
    <n v="256882.329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m/>
    <m/>
    <m/>
    <n v="277637.413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m/>
    <m/>
    <m/>
    <n v="442308.07899999997"/>
  </r>
  <r>
    <s v="ÓLEO DIESEL (m3)"/>
    <x v="8"/>
    <x v="1"/>
    <x v="25"/>
    <s v="m3"/>
    <n v="38632.267999999996"/>
    <n v="41582.231"/>
    <n v="49928.84"/>
    <n v="51041.120000000003"/>
    <n v="58792.11"/>
    <n v="67807.34"/>
    <n v="74018.740000000005"/>
    <n v="72984.62"/>
    <n v="73672.570000000007"/>
    <m/>
    <m/>
    <m/>
    <n v="528459.83899999992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m/>
    <m/>
    <m/>
    <n v="122420.575"/>
  </r>
  <r>
    <s v="ÓLEO DIESEL (m3)"/>
    <x v="8"/>
    <x v="2"/>
    <x v="0"/>
    <s v="m3"/>
    <n v="5265"/>
    <n v="5241"/>
    <n v="5024"/>
    <n v="3925"/>
    <n v="5026"/>
    <n v="5782"/>
    <n v="7058.5"/>
    <n v="6122"/>
    <n v="5533"/>
    <m/>
    <m/>
    <m/>
    <n v="48976.5"/>
  </r>
  <r>
    <s v="ÓLEO DIESEL (m3)"/>
    <x v="8"/>
    <x v="2"/>
    <x v="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m/>
    <m/>
    <m/>
    <n v="2443.0459999999998"/>
  </r>
  <r>
    <s v="ÓLEO DIESEL (m3)"/>
    <x v="8"/>
    <x v="2"/>
    <x v="3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m/>
    <m/>
    <m/>
    <n v="262171.07200000004"/>
  </r>
  <r>
    <s v="ÓLEO DIESEL (m3)"/>
    <x v="8"/>
    <x v="2"/>
    <x v="5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m/>
    <m/>
    <m/>
    <n v="26158.9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m/>
    <m/>
    <m/>
    <n v="33891.4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m/>
    <m/>
    <m/>
    <n v="50728"/>
  </r>
  <r>
    <s v="ÓLEO DIESEL (m3)"/>
    <x v="8"/>
    <x v="2"/>
    <x v="9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0"/>
    <s v="m3"/>
    <n v="785"/>
    <n v="633"/>
    <n v="633"/>
    <n v="361"/>
    <n v="510.5"/>
    <n v="529"/>
    <n v="404"/>
    <n v="446"/>
    <n v="402"/>
    <m/>
    <m/>
    <m/>
    <n v="4703.5"/>
  </r>
  <r>
    <s v="ÓLEO DIESEL (m3)"/>
    <x v="8"/>
    <x v="2"/>
    <x v="1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m/>
    <m/>
    <m/>
    <n v="57323"/>
  </r>
  <r>
    <s v="ÓLEO DIESEL (m3)"/>
    <x v="8"/>
    <x v="2"/>
    <x v="13"/>
    <s v="m3"/>
    <n v="2968"/>
    <n v="2359"/>
    <n v="2042"/>
    <n v="1398"/>
    <n v="1337"/>
    <n v="1527"/>
    <n v="1790"/>
    <n v="1919"/>
    <n v="2666"/>
    <m/>
    <m/>
    <m/>
    <n v="18006"/>
  </r>
  <r>
    <s v="ÓLEO DIESEL (m3)"/>
    <x v="8"/>
    <x v="2"/>
    <x v="14"/>
    <s v="m3"/>
    <n v="1474"/>
    <n v="1040"/>
    <n v="891"/>
    <n v="625"/>
    <n v="537"/>
    <n v="817"/>
    <n v="736"/>
    <n v="841"/>
    <n v="934"/>
    <m/>
    <m/>
    <m/>
    <n v="7895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m/>
    <m/>
    <m/>
    <n v="217999.65600000002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m/>
    <m/>
    <m/>
    <n v="680852.11300000001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m/>
    <m/>
    <m/>
    <n v="115068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m/>
    <m/>
    <m/>
    <n v="165782.245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m/>
    <m/>
    <m/>
    <n v="1244283.3670000001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m/>
    <m/>
    <m/>
    <n v="936056.88099999994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m/>
    <m/>
    <m/>
    <n v="540274.91599999997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m/>
    <m/>
    <m/>
    <n v="865597.69500000007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m/>
    <m/>
    <m/>
    <n v="388716.3769999999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m/>
    <m/>
    <m/>
    <n v="797472.48100000015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m/>
    <m/>
    <m/>
    <n v="265830.27"/>
  </r>
  <r>
    <s v="ÓLEO DIESEL (m3)"/>
    <x v="8"/>
    <x v="2"/>
    <x v="26"/>
    <s v="m3"/>
    <n v="635"/>
    <n v="806"/>
    <n v="710"/>
    <n v="391"/>
    <n v="406"/>
    <n v="345"/>
    <n v="468"/>
    <n v="575"/>
    <n v="507"/>
    <m/>
    <m/>
    <m/>
    <n v="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ela dinâmica2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92:W10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1">
    <format dxfId="49">
      <pivotArea outline="0" fieldPosition="0"/>
    </format>
    <format dxfId="48">
      <pivotArea outline="0" fieldPosition="0">
        <references count="1">
          <reference field="4294967294" count="1" selected="0">
            <x v="1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">
      <pivotArea dataOnly="0" labelOnly="1" outline="0" fieldPosition="0">
        <references count="1">
          <reference field="1" count="1">
            <x v="0"/>
          </reference>
        </references>
      </pivotArea>
    </format>
    <format dxfId="32">
      <pivotArea dataOnly="0" labelOnly="1" outline="0" fieldPosition="0">
        <references count="1">
          <reference field="1" count="1">
            <x v="1"/>
          </reference>
        </references>
      </pivotArea>
    </format>
    <format dxfId="31">
      <pivotArea dataOnly="0" labelOnly="1" outline="0" fieldPosition="0">
        <references count="1">
          <reference field="1" count="1">
            <x v="2"/>
          </reference>
        </references>
      </pivotArea>
    </format>
    <format dxfId="30">
      <pivotArea dataOnly="0" outline="0" fieldPosition="0">
        <references count="1">
          <reference field="1" count="1">
            <x v="3"/>
          </reference>
        </references>
      </pivotArea>
    </format>
    <format dxfId="29">
      <pivotArea outline="0" fieldPosition="0">
        <references count="1">
          <reference field="1" count="1" selected="0">
            <x v="3"/>
          </reference>
        </references>
      </pivotArea>
    </format>
    <format dxfId="28">
      <pivotArea dataOnly="0" labelOnly="1" outline="0" fieldPosition="0">
        <references count="1">
          <reference field="1" count="1">
            <x v="4"/>
          </reference>
        </references>
      </pivotArea>
    </format>
    <format dxfId="27">
      <pivotArea dataOnly="0" labelOnly="1" outline="0" fieldPosition="0">
        <references count="1">
          <reference field="1" count="1">
            <x v="5"/>
          </reference>
        </references>
      </pivotArea>
    </format>
    <format dxfId="26">
      <pivotArea dataOnly="0" labelOnly="1" outline="0" fieldPosition="0">
        <references count="1">
          <reference field="1" count="1">
            <x v="6"/>
          </reference>
        </references>
      </pivotArea>
    </format>
    <format dxfId="25">
      <pivotArea dataOnly="0" labelOnly="1" outline="0" fieldPosition="0">
        <references count="1">
          <reference field="1" count="1">
            <x v="7"/>
          </reference>
        </references>
      </pivotArea>
    </format>
    <format dxfId="24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23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22">
      <pivotArea dataOnly="0" labelOnly="1" outline="0" fieldPosition="0">
        <references count="1">
          <reference field="1" count="1">
            <x v="8"/>
          </reference>
        </references>
      </pivotArea>
    </format>
    <format dxfId="2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9">
      <pivotArea dataOnly="0" labelOnly="1" outline="0" fieldPosition="0">
        <references count="1">
          <reference field="1" count="1">
            <x v="8"/>
          </reference>
        </references>
      </pivotArea>
    </format>
    <format dxfId="18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7">
      <pivotArea type="topRight" dataOnly="0" labelOnly="1" outline="0" offset="H1" fieldPosition="0"/>
    </format>
    <format dxfId="16">
      <pivotArea dataOnly="0" labelOnly="1" outline="0" fieldPosition="0">
        <references count="1">
          <reference field="1" count="1">
            <x v="8"/>
          </reference>
        </references>
      </pivotArea>
    </format>
    <format dxfId="15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4">
      <pivotArea dataOnly="0" labelOnly="1" outline="0" fieldPosition="0">
        <references count="1">
          <reference field="1" count="1">
            <x v="9"/>
          </reference>
        </references>
      </pivotArea>
    </format>
    <format dxfId="13">
      <pivotArea outline="0" fieldPosition="0">
        <references count="1">
          <reference field="4294967294" count="1" selected="0"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">
      <pivotArea dataOnly="0" labelOnly="1" outline="0" fieldPosition="0">
        <references count="1">
          <reference field="1" count="1">
            <x v="10"/>
          </reference>
        </references>
      </pivotArea>
    </format>
    <format dxfId="10">
      <pivotArea dataOnly="0" labelOnly="1" outline="0" fieldPosition="0">
        <references count="1">
          <reference field="1" count="1">
            <x v="11"/>
          </reference>
        </references>
      </pivotArea>
    </format>
    <format dxfId="9">
      <pivotArea dataOnly="0" labelOnly="1" outline="0" fieldPosition="0">
        <references count="1">
          <reference field="1" count="1">
            <x v="12"/>
          </reference>
        </references>
      </pivotArea>
    </format>
    <format dxfId="8">
      <pivotArea dataOnly="0" labelOnly="1" outline="0" fieldPosition="0">
        <references count="1">
          <reference field="1" count="1">
            <x v="13"/>
          </reference>
        </references>
      </pivotArea>
    </format>
    <format dxfId="7">
      <pivotArea dataOnly="0" labelOnly="1" outline="0" fieldPosition="0">
        <references count="1">
          <reference field="1" count="1">
            <x v="14"/>
          </reference>
        </references>
      </pivotArea>
    </format>
    <format dxfId="6">
      <pivotArea dataOnly="0" labelOnly="1" outline="0" fieldPosition="0">
        <references count="1">
          <reference field="1" count="1">
            <x v="15"/>
          </reference>
        </references>
      </pivotArea>
    </format>
    <format dxfId="5">
      <pivotArea dataOnly="0" labelOnly="1" outline="0" fieldPosition="0">
        <references count="1">
          <reference field="1" count="1">
            <x v="16"/>
          </reference>
        </references>
      </pivotArea>
    </format>
    <format dxfId="4">
      <pivotArea dataOnly="0" labelOnly="1" outline="0" fieldPosition="0">
        <references count="1">
          <reference field="1" count="1">
            <x v="17"/>
          </reference>
        </references>
      </pivotArea>
    </format>
    <format dxfId="3">
      <pivotArea dataOnly="0" labelOnly="1" outline="0" fieldPosition="0">
        <references count="1">
          <reference field="1" count="1">
            <x v="18"/>
          </reference>
        </references>
      </pivotArea>
    </format>
    <format dxfId="2">
      <pivotArea dataOnly="0" labelOnly="1" outline="0" fieldPosition="0">
        <references count="1">
          <reference field="1" count="1">
            <x v="19"/>
          </reference>
        </references>
      </pivotArea>
    </format>
    <format>
      <pivotArea outline="0" fieldPosition="0"/>
    </format>
    <format dxfId="1">
      <pivotArea dataOnly="0" labelOnly="1" outline="0" fieldPosition="0">
        <references count="1">
          <reference field="1" count="1">
            <x v="20"/>
          </reference>
        </references>
      </pivotArea>
    </format>
    <format dxfId="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ela dinâmica1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52:W6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9">
    <format dxfId="104">
      <pivotArea outline="0" fieldPosition="0"/>
    </format>
    <format dxfId="1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8">
      <pivotArea dataOnly="0" outline="0" fieldPosition="0">
        <references count="1">
          <reference field="1" count="1">
            <x v="3"/>
          </reference>
        </references>
      </pivotArea>
    </format>
    <format dxfId="87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6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5">
      <pivotArea outline="0" fieldPosition="0">
        <references count="1">
          <reference field="1" count="1" selected="0">
            <x v="3"/>
          </reference>
        </references>
      </pivotArea>
    </format>
    <format dxfId="84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3">
      <pivotArea outline="0" fieldPosition="0"/>
    </format>
    <format dxfId="82">
      <pivotArea outline="0" fieldPosition="0">
        <references count="1">
          <reference field="1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1" count="1">
            <x v="0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 dxfId="79">
      <pivotArea dataOnly="0" labelOnly="1" outline="0" fieldPosition="0">
        <references count="1">
          <reference field="1" count="1">
            <x v="2"/>
          </reference>
        </references>
      </pivotArea>
    </format>
    <format dxfId="78">
      <pivotArea dataOnly="0" labelOnly="1" outline="0" fieldPosition="0">
        <references count="1">
          <reference field="1" count="1">
            <x v="4"/>
          </reference>
        </references>
      </pivotArea>
    </format>
    <format dxfId="77">
      <pivotArea dataOnly="0" labelOnly="1" outline="0" fieldPosition="0">
        <references count="1">
          <reference field="1" count="1">
            <x v="5"/>
          </reference>
        </references>
      </pivotArea>
    </format>
    <format dxfId="76">
      <pivotArea dataOnly="0" labelOnly="1" outline="0" fieldPosition="0">
        <references count="1">
          <reference field="1" count="1">
            <x v="6"/>
          </reference>
        </references>
      </pivotArea>
    </format>
    <format dxfId="75">
      <pivotArea dataOnly="0" labelOnly="1" outline="0" fieldPosition="0">
        <references count="1">
          <reference field="1" count="1">
            <x v="7"/>
          </reference>
        </references>
      </pivotArea>
    </format>
    <format dxfId="74">
      <pivotArea dataOnly="0" labelOnly="1" outline="0" fieldPosition="0">
        <references count="1">
          <reference field="1" count="1">
            <x v="2"/>
          </reference>
        </references>
      </pivotArea>
    </format>
    <format dxfId="73">
      <pivotArea dataOnly="0" labelOnly="1" outline="0" fieldPosition="0">
        <references count="1">
          <reference field="1" count="1">
            <x v="3"/>
          </reference>
        </references>
      </pivotArea>
    </format>
    <format dxfId="72">
      <pivotArea dataOnly="0" labelOnly="1" outline="0" fieldPosition="0">
        <references count="1">
          <reference field="1" count="1">
            <x v="4"/>
          </reference>
        </references>
      </pivotArea>
    </format>
    <format dxfId="71">
      <pivotArea dataOnly="0" labelOnly="1" outline="0" fieldPosition="0">
        <references count="1">
          <reference field="1" count="1">
            <x v="6"/>
          </reference>
        </references>
      </pivotArea>
    </format>
    <format dxfId="70">
      <pivotArea dataOnly="0" labelOnly="1" outline="0" fieldPosition="0">
        <references count="1">
          <reference field="1" count="1">
            <x v="7"/>
          </reference>
        </references>
      </pivotArea>
    </format>
    <format dxfId="69">
      <pivotArea dataOnly="0" labelOnly="1" outline="0" fieldPosition="0">
        <references count="1">
          <reference field="1" count="1">
            <x v="8"/>
          </reference>
        </references>
      </pivotArea>
    </format>
    <format dxfId="68">
      <pivotArea dataOnly="0" labelOnly="1" outline="0" fieldPosition="0">
        <references count="1">
          <reference field="1" count="1">
            <x v="9"/>
          </reference>
        </references>
      </pivotArea>
    </format>
    <format dxfId="67">
      <pivotArea dataOnly="0" labelOnly="1" outline="0" fieldPosition="0">
        <references count="1">
          <reference field="1" count="1">
            <x v="10"/>
          </reference>
        </references>
      </pivotArea>
    </format>
    <format dxfId="66">
      <pivotArea dataOnly="0" labelOnly="1" outline="0" fieldPosition="0">
        <references count="1">
          <reference field="1" count="1">
            <x v="11"/>
          </reference>
        </references>
      </pivotArea>
    </format>
    <format dxfId="65">
      <pivotArea dataOnly="0" labelOnly="1" outline="0" fieldPosition="0">
        <references count="1">
          <reference field="1" count="1">
            <x v="12"/>
          </reference>
        </references>
      </pivotArea>
    </format>
    <format dxfId="64">
      <pivotArea dataOnly="0" labelOnly="1" outline="0" fieldPosition="0">
        <references count="1">
          <reference field="1" count="1">
            <x v="13"/>
          </reference>
        </references>
      </pivotArea>
    </format>
    <format dxfId="63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1">
      <pivotArea dataOnly="0" labelOnly="1" outline="0" fieldPosition="0">
        <references count="1">
          <reference field="1" count="1">
            <x v="15"/>
          </reference>
        </references>
      </pivotArea>
    </format>
    <format dxfId="60">
      <pivotArea outline="0" fieldPosition="0">
        <references count="1">
          <reference field="4294967294" count="1" selected="0">
            <x v="12"/>
          </reference>
        </references>
      </pivotArea>
    </format>
    <format dxfId="59">
      <pivotArea outline="0" fieldPosition="0"/>
    </format>
    <format dxfId="58">
      <pivotArea dataOnly="0" labelOnly="1" outline="0" fieldPosition="0">
        <references count="1">
          <reference field="1" count="1">
            <x v="16"/>
          </reference>
        </references>
      </pivotArea>
    </format>
    <format dxfId="57">
      <pivotArea dataOnly="0" labelOnly="1" outline="0" fieldPosition="0">
        <references count="1">
          <reference field="1" count="1">
            <x v="16"/>
          </reference>
        </references>
      </pivotArea>
    </format>
    <format dxfId="56">
      <pivotArea outline="0" fieldPosition="0">
        <references count="2">
          <reference field="4294967294" count="1" selected="0">
            <x v="12"/>
          </reference>
          <reference field="1" count="1" selected="0">
            <x v="16"/>
          </reference>
        </references>
      </pivotArea>
    </format>
    <format dxfId="55">
      <pivotArea dataOnly="0" labelOnly="1" outline="0" fieldPosition="0">
        <references count="1">
          <reference field="1" count="1">
            <x v="17"/>
          </reference>
        </references>
      </pivotArea>
    </format>
    <format dxfId="54">
      <pivotArea dataOnly="0" labelOnly="1" outline="0" fieldPosition="0">
        <references count="1">
          <reference field="1" count="1">
            <x v="18"/>
          </reference>
        </references>
      </pivotArea>
    </format>
    <format dxfId="53">
      <pivotArea dataOnly="0" labelOnly="1" outline="0" fieldPosition="0">
        <references count="1">
          <reference field="1" count="1">
            <x v="19"/>
          </reference>
        </references>
      </pivotArea>
    </format>
    <format dxfId="52">
      <pivotArea outline="0" fieldPosition="0"/>
    </format>
    <format dxfId="51">
      <pivotArea dataOnly="0" labelOnly="1" outline="0" fieldPosition="0">
        <references count="1">
          <reference field="1" count="1">
            <x v="20"/>
          </reference>
        </references>
      </pivotArea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/>
    </format>
    <format dxfId="5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ela dinâmica3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32:J14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35">
      <pivotArea outline="0" fieldPosition="0"/>
    </format>
    <format dxfId="1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9">
      <pivotArea outline="0" fieldPosition="0"/>
    </format>
    <format dxfId="118">
      <pivotArea dataOnly="0" labelOnly="1" outline="0" fieldPosition="0">
        <references count="1">
          <reference field="1" count="1">
            <x v="0"/>
          </reference>
        </references>
      </pivotArea>
    </format>
    <format dxfId="11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5">
      <pivotArea dataOnly="0" labelOnly="1" outline="0" fieldPosition="0">
        <references count="1">
          <reference field="1" count="1">
            <x v="2"/>
          </reference>
        </references>
      </pivotArea>
    </format>
    <format dxfId="114">
      <pivotArea outline="0" fieldPosition="0">
        <references count="1">
          <reference field="4294967294" count="1" selected="0">
            <x v="12"/>
          </reference>
        </references>
      </pivotArea>
    </format>
    <format dxfId="113">
      <pivotArea outline="0" fieldPosition="0"/>
    </format>
    <format dxfId="112">
      <pivotArea dataOnly="0" labelOnly="1" outline="0" fieldPosition="0">
        <references count="1">
          <reference field="1" count="1">
            <x v="3"/>
          </reference>
        </references>
      </pivotArea>
    </format>
    <format dxfId="111">
      <pivotArea dataOnly="0" labelOnly="1" outline="0" fieldPosition="0">
        <references count="1">
          <reference field="1" count="1">
            <x v="3"/>
          </reference>
        </references>
      </pivotArea>
    </format>
    <format dxfId="11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09">
      <pivotArea dataOnly="0" labelOnly="1" outline="0" fieldPosition="0">
        <references count="1">
          <reference field="1" count="1">
            <x v="4"/>
          </reference>
        </references>
      </pivotArea>
    </format>
    <format dxfId="108">
      <pivotArea dataOnly="0" labelOnly="1" outline="0" fieldPosition="0">
        <references count="1">
          <reference field="1" count="1">
            <x v="5"/>
          </reference>
        </references>
      </pivotArea>
    </format>
    <format dxfId="107">
      <pivotArea dataOnly="0" labelOnly="1" outline="0" fieldPosition="0">
        <references count="1">
          <reference field="1" count="1">
            <x v="6"/>
          </reference>
        </references>
      </pivotArea>
    </format>
    <format dxfId="106">
      <pivotArea dataOnly="0" labelOnly="1" outline="0" fieldPosition="0">
        <references count="1">
          <reference field="1" count="1">
            <x v="7"/>
          </reference>
        </references>
      </pivotArea>
    </format>
    <format dxfId="10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Tabela dinâmica4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70:J184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66">
      <pivotArea outline="0" fieldPosition="0"/>
    </format>
    <format dxfId="16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0">
      <pivotArea outline="0" fieldPosition="0"/>
    </format>
    <format dxfId="149">
      <pivotArea dataOnly="0" labelOnly="1" outline="0" fieldPosition="0">
        <references count="1">
          <reference field="1" count="1">
            <x v="0"/>
          </reference>
        </references>
      </pivotArea>
    </format>
    <format dxfId="14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6">
      <pivotArea dataOnly="0" labelOnly="1" outline="0" fieldPosition="0">
        <references count="1">
          <reference field="1" count="1">
            <x v="2"/>
          </reference>
        </references>
      </pivotArea>
    </format>
    <format dxfId="145">
      <pivotArea outline="0" fieldPosition="0">
        <references count="1">
          <reference field="4294967294" count="1" selected="0">
            <x v="12"/>
          </reference>
        </references>
      </pivotArea>
    </format>
    <format dxfId="144">
      <pivotArea outline="0" fieldPosition="0"/>
    </format>
    <format dxfId="143">
      <pivotArea dataOnly="0" labelOnly="1" outline="0" fieldPosition="0">
        <references count="1">
          <reference field="1" count="1">
            <x v="3"/>
          </reference>
        </references>
      </pivotArea>
    </format>
    <format dxfId="142">
      <pivotArea dataOnly="0" labelOnly="1" outline="0" fieldPosition="0">
        <references count="1">
          <reference field="1" count="1">
            <x v="3"/>
          </reference>
        </references>
      </pivotArea>
    </format>
    <format dxfId="14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40">
      <pivotArea dataOnly="0" labelOnly="1" outline="0" fieldPosition="0">
        <references count="1">
          <reference field="1" count="1">
            <x v="4"/>
          </reference>
        </references>
      </pivotArea>
    </format>
    <format dxfId="139">
      <pivotArea dataOnly="0" labelOnly="1" outline="0" fieldPosition="0">
        <references count="1">
          <reference field="1" count="1">
            <x v="5"/>
          </reference>
        </references>
      </pivotArea>
    </format>
    <format dxfId="138">
      <pivotArea dataOnly="0" labelOnly="1" outline="0" fieldPosition="0">
        <references count="1">
          <reference field="1" count="1">
            <x v="6"/>
          </reference>
        </references>
      </pivotArea>
    </format>
    <format dxfId="137">
      <pivotArea dataOnly="0" labelOnly="1" outline="0" fieldPosition="0">
        <references count="1">
          <reference field="1" count="1">
            <x v="7"/>
          </reference>
        </references>
      </pivotArea>
    </format>
    <format dxfId="1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Tabela dinâmica5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09:M223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01">
      <pivotArea outline="0" fieldPosition="0"/>
    </format>
    <format dxfId="2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5">
      <pivotArea outline="0" fieldPosition="0"/>
    </format>
    <format dxfId="184">
      <pivotArea dataOnly="0" labelOnly="1" outline="0" fieldPosition="0">
        <references count="1">
          <reference field="1" count="1">
            <x v="0"/>
          </reference>
        </references>
      </pivotArea>
    </format>
    <format dxfId="183">
      <pivotArea dataOnly="0" labelOnly="1" outline="0" fieldPosition="0">
        <references count="1">
          <reference field="1" count="1">
            <x v="1"/>
          </reference>
        </references>
      </pivotArea>
    </format>
    <format dxfId="182">
      <pivotArea dataOnly="0" labelOnly="1" outline="0" fieldPosition="0">
        <references count="1">
          <reference field="1" count="1">
            <x v="2"/>
          </reference>
        </references>
      </pivotArea>
    </format>
    <format dxfId="181">
      <pivotArea dataOnly="0" labelOnly="1" outline="0" fieldPosition="0">
        <references count="1">
          <reference field="1" count="1">
            <x v="3"/>
          </reference>
        </references>
      </pivotArea>
    </format>
    <format dxfId="180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78">
      <pivotArea dataOnly="0" labelOnly="1" outline="0" fieldPosition="0">
        <references count="1">
          <reference field="1" count="1">
            <x v="5"/>
          </reference>
        </references>
      </pivotArea>
    </format>
    <format dxfId="177">
      <pivotArea outline="0" fieldPosition="0">
        <references count="1">
          <reference field="4294967294" count="1" selected="0">
            <x v="12"/>
          </reference>
        </references>
      </pivotArea>
    </format>
    <format dxfId="176">
      <pivotArea outline="0" fieldPosition="0"/>
    </format>
    <format dxfId="175">
      <pivotArea dataOnly="0" labelOnly="1" outline="0" fieldPosition="0">
        <references count="1">
          <reference field="1" count="1">
            <x v="6"/>
          </reference>
        </references>
      </pivotArea>
    </format>
    <format dxfId="174">
      <pivotArea dataOnly="0" labelOnly="1" outline="0" fieldPosition="0">
        <references count="1">
          <reference field="1" count="1">
            <x v="6"/>
          </reference>
        </references>
      </pivotArea>
    </format>
    <format dxfId="173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72">
      <pivotArea dataOnly="0" labelOnly="1" outline="0" fieldPosition="0">
        <references count="1">
          <reference field="1" count="1">
            <x v="7"/>
          </reference>
        </references>
      </pivotArea>
    </format>
    <format dxfId="171">
      <pivotArea dataOnly="0" labelOnly="1" outline="0" fieldPosition="0">
        <references count="1">
          <reference field="1" count="1">
            <x v="8"/>
          </reference>
        </references>
      </pivotArea>
    </format>
    <format dxfId="170">
      <pivotArea dataOnly="0" labelOnly="1" outline="0" fieldPosition="0">
        <references count="1">
          <reference field="1" count="1">
            <x v="9"/>
          </reference>
        </references>
      </pivotArea>
    </format>
    <format dxfId="169">
      <pivotArea dataOnly="0" labelOnly="1" outline="0" fieldPosition="0">
        <references count="1">
          <reference field="1" count="1">
            <x v="10"/>
          </reference>
        </references>
      </pivotArea>
    </format>
    <format dxfId="16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6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Tabela dinâmica6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45:M259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36">
      <pivotArea outline="0" fieldPosition="0"/>
    </format>
    <format dxfId="2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0">
      <pivotArea outline="0" fieldPosition="0"/>
    </format>
    <format dxfId="219">
      <pivotArea dataOnly="0" labelOnly="1" outline="0" fieldPosition="0">
        <references count="1">
          <reference field="1" count="1">
            <x v="0"/>
          </reference>
        </references>
      </pivotArea>
    </format>
    <format dxfId="218">
      <pivotArea dataOnly="0" labelOnly="1" outline="0" fieldPosition="0">
        <references count="1">
          <reference field="1" count="1">
            <x v="1"/>
          </reference>
        </references>
      </pivotArea>
    </format>
    <format dxfId="217">
      <pivotArea dataOnly="0" labelOnly="1" outline="0" fieldPosition="0">
        <references count="1">
          <reference field="1" count="1">
            <x v="2"/>
          </reference>
        </references>
      </pivotArea>
    </format>
    <format dxfId="216">
      <pivotArea dataOnly="0" labelOnly="1" outline="0" fieldPosition="0">
        <references count="1">
          <reference field="1" count="1">
            <x v="3"/>
          </reference>
        </references>
      </pivotArea>
    </format>
    <format dxfId="215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13">
      <pivotArea dataOnly="0" labelOnly="1" outline="0" fieldPosition="0">
        <references count="1">
          <reference field="1" count="1">
            <x v="5"/>
          </reference>
        </references>
      </pivotArea>
    </format>
    <format dxfId="212">
      <pivotArea outline="0" fieldPosition="0">
        <references count="1">
          <reference field="4294967294" count="1" selected="0">
            <x v="12"/>
          </reference>
        </references>
      </pivotArea>
    </format>
    <format dxfId="211">
      <pivotArea outline="0" fieldPosition="0"/>
    </format>
    <format dxfId="210">
      <pivotArea dataOnly="0" labelOnly="1" outline="0" fieldPosition="0">
        <references count="1">
          <reference field="1" count="1">
            <x v="6"/>
          </reference>
        </references>
      </pivotArea>
    </format>
    <format dxfId="209">
      <pivotArea dataOnly="0" labelOnly="1" outline="0" fieldPosition="0">
        <references count="1">
          <reference field="1" count="1">
            <x v="6"/>
          </reference>
        </references>
      </pivotArea>
    </format>
    <format dxfId="208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07">
      <pivotArea dataOnly="0" labelOnly="1" outline="0" fieldPosition="0">
        <references count="1">
          <reference field="1" count="1">
            <x v="7"/>
          </reference>
        </references>
      </pivotArea>
    </format>
    <format dxfId="206">
      <pivotArea dataOnly="0" labelOnly="1" outline="0" fieldPosition="0">
        <references count="1">
          <reference field="1" count="1">
            <x v="8"/>
          </reference>
        </references>
      </pivotArea>
    </format>
    <format dxfId="205">
      <pivotArea dataOnly="0" labelOnly="1" outline="0" fieldPosition="0">
        <references count="1">
          <reference field="1" count="1">
            <x v="9"/>
          </reference>
        </references>
      </pivotArea>
    </format>
    <format dxfId="204">
      <pivotArea dataOnly="0" labelOnly="1" outline="0" fieldPosition="0">
        <references count="1">
          <reference field="1" count="1">
            <x v="10"/>
          </reference>
        </references>
      </pivotArea>
    </format>
    <format dxfId="20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Tabela dinâmica7" cacheId="3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81:K29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71">
      <pivotArea outline="0" fieldPosition="0"/>
    </format>
    <format dxfId="27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5">
      <pivotArea outline="0" fieldPosition="0"/>
    </format>
    <format dxfId="254">
      <pivotArea dataOnly="0" labelOnly="1" outline="0" fieldPosition="0">
        <references count="1">
          <reference field="1" count="1">
            <x v="1"/>
          </reference>
        </references>
      </pivotArea>
    </format>
    <format dxfId="25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51">
      <pivotArea dataOnly="0" labelOnly="1" outline="0" fieldPosition="0">
        <references count="1">
          <reference field="1" count="1">
            <x v="3"/>
          </reference>
        </references>
      </pivotArea>
    </format>
    <format dxfId="250">
      <pivotArea outline="0" fieldPosition="0">
        <references count="1">
          <reference field="4294967294" count="1" selected="0">
            <x v="12"/>
          </reference>
        </references>
      </pivotArea>
    </format>
    <format dxfId="249">
      <pivotArea outline="0" fieldPosition="0"/>
    </format>
    <format dxfId="248">
      <pivotArea dataOnly="0" labelOnly="1" outline="0" fieldPosition="0">
        <references count="1">
          <reference field="1" count="1">
            <x v="4"/>
          </reference>
        </references>
      </pivotArea>
    </format>
    <format dxfId="247">
      <pivotArea dataOnly="0" labelOnly="1" outline="0" fieldPosition="0">
        <references count="1">
          <reference field="1" count="1">
            <x v="4"/>
          </reference>
        </references>
      </pivotArea>
    </format>
    <format dxfId="24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45">
      <pivotArea dataOnly="0" labelOnly="1" outline="0" fieldPosition="0">
        <references count="1">
          <reference field="1" count="1">
            <x v="5"/>
          </reference>
        </references>
      </pivotArea>
    </format>
    <format dxfId="244">
      <pivotArea dataOnly="0" labelOnly="1" outline="0" fieldPosition="0">
        <references count="1">
          <reference field="1" count="1">
            <x v="6"/>
          </reference>
        </references>
      </pivotArea>
    </format>
    <format dxfId="24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1">
      <pivotArea dataOnly="0" labelOnly="1" outline="0" fieldPosition="0">
        <references count="1">
          <reference field="1" count="1">
            <x v="7"/>
          </reference>
        </references>
      </pivotArea>
    </format>
    <format dxfId="240">
      <pivotArea dataOnly="0" labelOnly="1" outline="0" fieldPosition="0">
        <references count="1">
          <reference field="1" count="1">
            <x v="0"/>
          </reference>
        </references>
      </pivotArea>
    </format>
    <format dxfId="239">
      <pivotArea dataOnly="0" labelOnly="1" outline="0" fieldPosition="0">
        <references count="1">
          <reference field="1" count="1">
            <x v="8"/>
          </reference>
        </references>
      </pivotArea>
    </format>
    <format dxfId="23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3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Tabela dinâmica8" cacheId="4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16:K330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06">
      <pivotArea outline="0" fieldPosition="0"/>
    </format>
    <format dxfId="30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0">
      <pivotArea outline="0" fieldPosition="0"/>
    </format>
    <format dxfId="289">
      <pivotArea dataOnly="0" labelOnly="1" outline="0" fieldPosition="0">
        <references count="1">
          <reference field="1" count="1">
            <x v="1"/>
          </reference>
        </references>
      </pivotArea>
    </format>
    <format dxfId="288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86">
      <pivotArea dataOnly="0" labelOnly="1" outline="0" fieldPosition="0">
        <references count="1">
          <reference field="1" count="1">
            <x v="3"/>
          </reference>
        </references>
      </pivotArea>
    </format>
    <format dxfId="285">
      <pivotArea outline="0" fieldPosition="0">
        <references count="1">
          <reference field="4294967294" count="1" selected="0">
            <x v="12"/>
          </reference>
        </references>
      </pivotArea>
    </format>
    <format dxfId="284">
      <pivotArea outline="0" fieldPosition="0"/>
    </format>
    <format dxfId="283">
      <pivotArea dataOnly="0" labelOnly="1" outline="0" fieldPosition="0">
        <references count="1">
          <reference field="1" count="1">
            <x v="4"/>
          </reference>
        </references>
      </pivotArea>
    </format>
    <format dxfId="282">
      <pivotArea dataOnly="0" labelOnly="1" outline="0" fieldPosition="0">
        <references count="1">
          <reference field="1" count="1">
            <x v="4"/>
          </reference>
        </references>
      </pivotArea>
    </format>
    <format dxfId="281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80">
      <pivotArea dataOnly="0" labelOnly="1" outline="0" fieldPosition="0">
        <references count="1">
          <reference field="1" count="1">
            <x v="5"/>
          </reference>
        </references>
      </pivotArea>
    </format>
    <format dxfId="279">
      <pivotArea dataOnly="0" labelOnly="1" outline="0" fieldPosition="0">
        <references count="1">
          <reference field="1" count="1">
            <x v="6"/>
          </reference>
        </references>
      </pivotArea>
    </format>
    <format dxfId="278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7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6">
      <pivotArea dataOnly="0" labelOnly="1" outline="0" fieldPosition="0">
        <references count="1">
          <reference field="1" count="1">
            <x v="7"/>
          </reference>
        </references>
      </pivotArea>
    </format>
    <format dxfId="275">
      <pivotArea dataOnly="0" labelOnly="1" outline="0" fieldPosition="0">
        <references count="1">
          <reference field="1" count="1">
            <x v="0"/>
          </reference>
        </references>
      </pivotArea>
    </format>
    <format dxfId="274">
      <pivotArea dataOnly="0" labelOnly="1" outline="0" fieldPosition="0">
        <references count="1">
          <reference field="1" count="1">
            <x v="8"/>
          </reference>
        </references>
      </pivotArea>
    </format>
    <format dxfId="27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7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Tabela dinâmica9" cacheId="5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51:K36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41">
      <pivotArea outline="0" fieldPosition="0"/>
    </format>
    <format dxfId="34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5">
      <pivotArea outline="0" fieldPosition="0"/>
    </format>
    <format dxfId="324">
      <pivotArea dataOnly="0" labelOnly="1" outline="0" fieldPosition="0">
        <references count="1">
          <reference field="1" count="1">
            <x v="1"/>
          </reference>
        </references>
      </pivotArea>
    </format>
    <format dxfId="32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21">
      <pivotArea dataOnly="0" labelOnly="1" outline="0" fieldPosition="0">
        <references count="1">
          <reference field="1" count="1">
            <x v="3"/>
          </reference>
        </references>
      </pivotArea>
    </format>
    <format dxfId="320">
      <pivotArea outline="0" fieldPosition="0">
        <references count="1">
          <reference field="4294967294" count="1" selected="0">
            <x v="12"/>
          </reference>
        </references>
      </pivotArea>
    </format>
    <format dxfId="319">
      <pivotArea outline="0" fieldPosition="0"/>
    </format>
    <format dxfId="318">
      <pivotArea dataOnly="0" labelOnly="1" outline="0" fieldPosition="0">
        <references count="1">
          <reference field="1" count="1">
            <x v="4"/>
          </reference>
        </references>
      </pivotArea>
    </format>
    <format dxfId="317">
      <pivotArea dataOnly="0" labelOnly="1" outline="0" fieldPosition="0">
        <references count="1">
          <reference field="1" count="1">
            <x v="4"/>
          </reference>
        </references>
      </pivotArea>
    </format>
    <format dxfId="31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15">
      <pivotArea dataOnly="0" labelOnly="1" outline="0" fieldPosition="0">
        <references count="1">
          <reference field="1" count="1">
            <x v="5"/>
          </reference>
        </references>
      </pivotArea>
    </format>
    <format dxfId="314">
      <pivotArea dataOnly="0" labelOnly="1" outline="0" fieldPosition="0">
        <references count="1">
          <reference field="1" count="1">
            <x v="6"/>
          </reference>
        </references>
      </pivotArea>
    </format>
    <format dxfId="31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1">
      <pivotArea dataOnly="0" labelOnly="1" outline="0" fieldPosition="0">
        <references count="1">
          <reference field="1" count="1">
            <x v="7"/>
          </reference>
        </references>
      </pivotArea>
    </format>
    <format dxfId="310">
      <pivotArea dataOnly="0" labelOnly="1" outline="0" fieldPosition="0">
        <references count="1">
          <reference field="1" count="1">
            <x v="0"/>
          </reference>
        </references>
      </pivotArea>
    </format>
    <format dxfId="309">
      <pivotArea dataOnly="0" labelOnly="1" outline="0" fieldPosition="0">
        <references count="1">
          <reference field="1" count="1">
            <x v="8"/>
          </reference>
        </references>
      </pivotArea>
    </format>
    <format dxfId="30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0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Z383"/>
  <sheetViews>
    <sheetView tabSelected="1" topLeftCell="B3" zoomScale="70" zoomScaleNormal="70" workbookViewId="0">
      <selection activeCell="B27" sqref="B27"/>
    </sheetView>
  </sheetViews>
  <sheetFormatPr defaultColWidth="13.77734375" defaultRowHeight="13.2" x14ac:dyDescent="0.25"/>
  <cols>
    <col min="1" max="1" width="13.77734375" style="1"/>
    <col min="2" max="2" width="20.5546875" style="1" bestFit="1" customWidth="1"/>
    <col min="3" max="3" width="11.6640625" style="1" customWidth="1"/>
    <col min="4" max="10" width="11.77734375" style="1" customWidth="1"/>
    <col min="11" max="23" width="12.6640625" style="1" customWidth="1"/>
    <col min="24" max="24" width="27" style="1" customWidth="1"/>
    <col min="25" max="25" width="8.77734375" style="1" customWidth="1"/>
    <col min="26" max="16384" width="13.77734375" style="1"/>
  </cols>
  <sheetData>
    <row r="7" spans="2:2" ht="15.6" x14ac:dyDescent="0.3">
      <c r="B7" s="2" t="s">
        <v>27</v>
      </c>
    </row>
    <row r="8" spans="2:2" ht="15.6" x14ac:dyDescent="0.3">
      <c r="B8" s="2" t="s">
        <v>75</v>
      </c>
    </row>
    <row r="10" spans="2:2" hidden="1" x14ac:dyDescent="0.25"/>
    <row r="11" spans="2:2" hidden="1" x14ac:dyDescent="0.25"/>
    <row r="12" spans="2:2" hidden="1" x14ac:dyDescent="0.25"/>
    <row r="13" spans="2:2" hidden="1" x14ac:dyDescent="0.25"/>
    <row r="14" spans="2:2" hidden="1" x14ac:dyDescent="0.25"/>
    <row r="15" spans="2:2" hidden="1" x14ac:dyDescent="0.25"/>
    <row r="16" spans="2:2" hidden="1" x14ac:dyDescent="0.25"/>
    <row r="17" spans="2:11" hidden="1" x14ac:dyDescent="0.25"/>
    <row r="18" spans="2:11" hidden="1" x14ac:dyDescent="0.25"/>
    <row r="19" spans="2:11" hidden="1" x14ac:dyDescent="0.25"/>
    <row r="22" spans="2:11" ht="21" x14ac:dyDescent="0.4">
      <c r="B22" s="56" t="s">
        <v>26</v>
      </c>
      <c r="C22" s="56"/>
      <c r="D22" s="56"/>
      <c r="E22" s="56"/>
      <c r="F22" s="56"/>
      <c r="G22" s="56"/>
      <c r="H22" s="56"/>
      <c r="I22" s="57"/>
      <c r="J22" s="57"/>
      <c r="K22" s="58"/>
    </row>
    <row r="23" spans="2:11" ht="21" x14ac:dyDescent="0.4">
      <c r="B23" s="29" t="s">
        <v>31</v>
      </c>
    </row>
    <row r="24" spans="2:11" hidden="1" x14ac:dyDescent="0.25"/>
    <row r="25" spans="2:11" hidden="1" x14ac:dyDescent="0.25"/>
    <row r="27" spans="2:11" ht="17.399999999999999" x14ac:dyDescent="0.25">
      <c r="B27" s="15" t="s">
        <v>16</v>
      </c>
    </row>
    <row r="28" spans="2:11" ht="16.8" x14ac:dyDescent="0.3">
      <c r="B28" s="3" t="s">
        <v>49</v>
      </c>
      <c r="C28" s="4"/>
      <c r="D28" s="4"/>
      <c r="E28" s="4"/>
      <c r="F28" s="4"/>
      <c r="G28" s="4"/>
      <c r="H28" s="4"/>
    </row>
    <row r="29" spans="2:11" ht="16.8" x14ac:dyDescent="0.3">
      <c r="B29" s="3" t="s">
        <v>50</v>
      </c>
      <c r="C29" s="4"/>
      <c r="D29" s="4"/>
      <c r="E29" s="4"/>
      <c r="F29" s="4"/>
      <c r="G29" s="4"/>
      <c r="H29" s="4"/>
    </row>
    <row r="30" spans="2:11" ht="16.8" x14ac:dyDescent="0.3">
      <c r="B30" s="3" t="s">
        <v>51</v>
      </c>
      <c r="C30" s="4"/>
    </row>
    <row r="31" spans="2:11" ht="15.6" hidden="1" x14ac:dyDescent="0.3">
      <c r="B31" s="19"/>
      <c r="C31" s="4"/>
    </row>
    <row r="32" spans="2:11" hidden="1" x14ac:dyDescent="0.25"/>
    <row r="33" spans="2:26" hidden="1" x14ac:dyDescent="0.25"/>
    <row r="34" spans="2:26" hidden="1" x14ac:dyDescent="0.25"/>
    <row r="35" spans="2:26" ht="16.8" x14ac:dyDescent="0.3">
      <c r="B35" s="3" t="s">
        <v>52</v>
      </c>
    </row>
    <row r="36" spans="2:26" ht="16.8" x14ac:dyDescent="0.3">
      <c r="B36" s="3" t="s">
        <v>53</v>
      </c>
    </row>
    <row r="37" spans="2:26" ht="16.8" x14ac:dyDescent="0.3">
      <c r="B37" s="3" t="s">
        <v>54</v>
      </c>
    </row>
    <row r="38" spans="2:26" ht="16.8" x14ac:dyDescent="0.3">
      <c r="B38" s="3" t="s">
        <v>55</v>
      </c>
    </row>
    <row r="39" spans="2:26" ht="16.8" x14ac:dyDescent="0.3">
      <c r="B39" s="3" t="s">
        <v>56</v>
      </c>
    </row>
    <row r="40" spans="2:26" ht="16.8" x14ac:dyDescent="0.3">
      <c r="B40" s="3" t="s">
        <v>57</v>
      </c>
    </row>
    <row r="42" spans="2:26" ht="17.399999999999999" x14ac:dyDescent="0.3">
      <c r="B42" s="32" t="s">
        <v>71</v>
      </c>
    </row>
    <row r="44" spans="2:26" ht="17.399999999999999" x14ac:dyDescent="0.3">
      <c r="B44" s="5" t="s">
        <v>58</v>
      </c>
    </row>
    <row r="45" spans="2:26" ht="15.6" x14ac:dyDescent="0.3">
      <c r="B45" s="2" t="s">
        <v>24</v>
      </c>
    </row>
    <row r="47" spans="2:26" x14ac:dyDescent="0.25">
      <c r="B47" s="6" t="str">
        <f>IF(C49="(Tudo)","BRASIL",C49)</f>
        <v>BRASIL</v>
      </c>
      <c r="G47" s="16"/>
    </row>
    <row r="48" spans="2:26" x14ac:dyDescent="0.25">
      <c r="B48" s="7" t="str">
        <f>IF(C50="(Tudo)","COMBUSTÍVEIS TOTAL (m3)",C50)</f>
        <v>COMBUSTÍVEIS TOTAL (m3)</v>
      </c>
      <c r="G48" s="11"/>
      <c r="Z48" s="13" t="str">
        <f>IF(C49="(Tudo)","BRASIL",C49)</f>
        <v>BRASIL</v>
      </c>
    </row>
    <row r="49" spans="2:26" x14ac:dyDescent="0.25">
      <c r="B49" s="37" t="s">
        <v>21</v>
      </c>
      <c r="C49" s="38" t="s">
        <v>28</v>
      </c>
      <c r="R49" s="11"/>
      <c r="S49" s="11"/>
      <c r="Z49" s="13" t="str">
        <f>IF(C50="(Tudo)","COMBUSTÍVEIS TOTAL (m3)",C50)</f>
        <v>COMBUSTÍVEIS TOTAL (m3)</v>
      </c>
    </row>
    <row r="50" spans="2:26" x14ac:dyDescent="0.25">
      <c r="B50" s="37" t="s">
        <v>22</v>
      </c>
      <c r="C50" s="38" t="s">
        <v>28</v>
      </c>
      <c r="R50" s="16"/>
      <c r="S50" s="16"/>
      <c r="Z50" s="14" t="s">
        <v>15</v>
      </c>
    </row>
    <row r="51" spans="2:26" x14ac:dyDescent="0.25">
      <c r="B51" s="8" t="s">
        <v>0</v>
      </c>
      <c r="C51" s="8" t="s">
        <v>1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 t="s">
        <v>0</v>
      </c>
    </row>
    <row r="52" spans="2:26" x14ac:dyDescent="0.25">
      <c r="B52" s="33"/>
      <c r="C52" s="34" t="s">
        <v>2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  <c r="X52" s="17" t="s">
        <v>3</v>
      </c>
    </row>
    <row r="53" spans="2:26" x14ac:dyDescent="0.25">
      <c r="B53" s="34" t="s">
        <v>4</v>
      </c>
      <c r="C53" s="39">
        <v>2000</v>
      </c>
      <c r="D53" s="42">
        <v>2001</v>
      </c>
      <c r="E53" s="42">
        <v>2002</v>
      </c>
      <c r="F53" s="42">
        <v>2003</v>
      </c>
      <c r="G53" s="42">
        <v>2004</v>
      </c>
      <c r="H53" s="42">
        <v>2005</v>
      </c>
      <c r="I53" s="42">
        <v>2006</v>
      </c>
      <c r="J53" s="42">
        <v>2007</v>
      </c>
      <c r="K53" s="42">
        <v>2008</v>
      </c>
      <c r="L53" s="42">
        <v>2009</v>
      </c>
      <c r="M53" s="42">
        <v>2010</v>
      </c>
      <c r="N53" s="42">
        <v>2011</v>
      </c>
      <c r="O53" s="42">
        <v>2012</v>
      </c>
      <c r="P53" s="42">
        <v>2013</v>
      </c>
      <c r="Q53" s="42">
        <v>2014</v>
      </c>
      <c r="R53" s="42">
        <v>2015</v>
      </c>
      <c r="S53" s="43" t="s">
        <v>29</v>
      </c>
      <c r="T53" s="43">
        <v>2017</v>
      </c>
      <c r="U53" s="43">
        <v>2018</v>
      </c>
      <c r="V53" s="43">
        <v>2019</v>
      </c>
      <c r="W53" s="44">
        <v>2020</v>
      </c>
      <c r="X53" s="18" t="s">
        <v>67</v>
      </c>
    </row>
    <row r="54" spans="2:26" ht="13.8" x14ac:dyDescent="0.25">
      <c r="B54" s="39" t="s">
        <v>5</v>
      </c>
      <c r="C54" s="52">
        <v>6995110.4457272729</v>
      </c>
      <c r="D54" s="52">
        <v>7180755.2584916539</v>
      </c>
      <c r="E54" s="52">
        <v>7196582.65419666</v>
      </c>
      <c r="F54" s="52">
        <v>6688221.5205862727</v>
      </c>
      <c r="G54" s="52">
        <v>6770295.162675323</v>
      </c>
      <c r="H54" s="52">
        <v>6709517.032942486</v>
      </c>
      <c r="I54" s="52">
        <v>7050201.9787087226</v>
      </c>
      <c r="J54" s="52">
        <v>7470613.1396521796</v>
      </c>
      <c r="K54" s="52">
        <v>8256555.6828695675</v>
      </c>
      <c r="L54" s="52">
        <v>8215630.4441449204</v>
      </c>
      <c r="M54" s="52">
        <v>8633753.1015942041</v>
      </c>
      <c r="N54" s="52">
        <v>9110855.31378261</v>
      </c>
      <c r="O54" s="52">
        <v>9708937.3323478214</v>
      </c>
      <c r="P54" s="52">
        <v>10931208.28049276</v>
      </c>
      <c r="Q54" s="52">
        <v>11429168.840057969</v>
      </c>
      <c r="R54" s="52">
        <v>12047932.427376809</v>
      </c>
      <c r="S54" s="52">
        <v>10514005.25915942</v>
      </c>
      <c r="T54" s="52">
        <v>10428954.824289856</v>
      </c>
      <c r="U54" s="52">
        <v>10803217.399231885</v>
      </c>
      <c r="V54" s="52">
        <v>11230327.968681164</v>
      </c>
      <c r="W54" s="51">
        <v>11338519.570666667</v>
      </c>
      <c r="X54" s="25">
        <f>IF(W54=0,"",((W54/V54)-1)*100)</f>
        <v>0.96338773263990873</v>
      </c>
    </row>
    <row r="55" spans="2:26" ht="13.8" x14ac:dyDescent="0.25">
      <c r="B55" s="40" t="s">
        <v>6</v>
      </c>
      <c r="C55" s="53">
        <v>7416433.1628014855</v>
      </c>
      <c r="D55" s="53">
        <v>6548589.6750426758</v>
      </c>
      <c r="E55" s="53">
        <v>6655637.4704044489</v>
      </c>
      <c r="F55" s="53">
        <v>6294697.9863951784</v>
      </c>
      <c r="G55" s="53">
        <v>6362190.6137643792</v>
      </c>
      <c r="H55" s="53">
        <v>6597881.4403042709</v>
      </c>
      <c r="I55" s="53">
        <v>6733218.0995640103</v>
      </c>
      <c r="J55" s="53">
        <v>7066232.6783623165</v>
      </c>
      <c r="K55" s="53">
        <v>8048319.75489855</v>
      </c>
      <c r="L55" s="53">
        <v>7840032.8122753641</v>
      </c>
      <c r="M55" s="53">
        <v>8481647.3004782591</v>
      </c>
      <c r="N55" s="53">
        <v>9262542.1273768079</v>
      </c>
      <c r="O55" s="53">
        <v>9877026.7115217336</v>
      </c>
      <c r="P55" s="53">
        <v>10117862.393246375</v>
      </c>
      <c r="Q55" s="53">
        <v>11230844.799275365</v>
      </c>
      <c r="R55" s="53">
        <v>10490253.755014494</v>
      </c>
      <c r="S55" s="53">
        <v>10792682.102840584</v>
      </c>
      <c r="T55" s="53">
        <v>10121262.499869568</v>
      </c>
      <c r="U55" s="53">
        <v>10220520.134405799</v>
      </c>
      <c r="V55" s="53">
        <v>10802185.924463762</v>
      </c>
      <c r="W55" s="50">
        <v>11090440.936347825</v>
      </c>
      <c r="X55" s="28">
        <f>IF(SUM(V54:V55)=0,"n/d",((SUM(W54:W55))/(SUM(V54:V55))-1)*100)</f>
        <v>1.7993707653710445</v>
      </c>
    </row>
    <row r="56" spans="2:26" ht="13.8" x14ac:dyDescent="0.25">
      <c r="B56" s="40" t="s">
        <v>7</v>
      </c>
      <c r="C56" s="53">
        <v>7350794.8744211476</v>
      </c>
      <c r="D56" s="53">
        <v>7655263.0662541734</v>
      </c>
      <c r="E56" s="53">
        <v>7480152.9407031517</v>
      </c>
      <c r="F56" s="53">
        <v>6414784.7841020431</v>
      </c>
      <c r="G56" s="53">
        <v>7587215.3109090868</v>
      </c>
      <c r="H56" s="53">
        <v>7604798.3146140957</v>
      </c>
      <c r="I56" s="53">
        <v>7713759.9717959184</v>
      </c>
      <c r="J56" s="53">
        <v>8306224.3245507265</v>
      </c>
      <c r="K56" s="53">
        <v>8604527.0898985509</v>
      </c>
      <c r="L56" s="53">
        <v>8870255.1576521732</v>
      </c>
      <c r="M56" s="53">
        <v>10047228.492637677</v>
      </c>
      <c r="N56" s="53">
        <v>10148732.482681163</v>
      </c>
      <c r="O56" s="53">
        <v>10929435.863101447</v>
      </c>
      <c r="P56" s="53">
        <v>11053520.243811583</v>
      </c>
      <c r="Q56" s="53">
        <v>11521485.292927535</v>
      </c>
      <c r="R56" s="53">
        <v>12095848.153318837</v>
      </c>
      <c r="S56" s="53">
        <v>11601156.137217389</v>
      </c>
      <c r="T56" s="53">
        <v>11853140.6834058</v>
      </c>
      <c r="U56" s="53">
        <v>11724175.306275358</v>
      </c>
      <c r="V56" s="53">
        <v>11243409.656840581</v>
      </c>
      <c r="W56" s="50">
        <v>10645620.245260874</v>
      </c>
      <c r="X56" s="28">
        <f>IF(SUM(V54:V56)=0,"n/d",((SUM(W54:W56))/(SUM(V54:V56))-1)*100)</f>
        <v>-0.60507050212355029</v>
      </c>
    </row>
    <row r="57" spans="2:26" ht="13.8" x14ac:dyDescent="0.25">
      <c r="B57" s="40" t="s">
        <v>8</v>
      </c>
      <c r="C57" s="53">
        <v>7282572.8036307981</v>
      </c>
      <c r="D57" s="53">
        <v>7228914.3981113154</v>
      </c>
      <c r="E57" s="53">
        <v>7314484.5699183671</v>
      </c>
      <c r="F57" s="53">
        <v>6637099.3091799608</v>
      </c>
      <c r="G57" s="53">
        <v>7362965.4662022274</v>
      </c>
      <c r="H57" s="53">
        <v>7243180.3217532439</v>
      </c>
      <c r="I57" s="53">
        <v>7057554.4419666054</v>
      </c>
      <c r="J57" s="53">
        <v>7601037.6683333293</v>
      </c>
      <c r="K57" s="53">
        <v>8706377.8456666637</v>
      </c>
      <c r="L57" s="53">
        <v>8897816.5802753605</v>
      </c>
      <c r="M57" s="53">
        <v>9544461.3028405719</v>
      </c>
      <c r="N57" s="53">
        <v>9656896.7507536262</v>
      </c>
      <c r="O57" s="53">
        <v>10186467.3434058</v>
      </c>
      <c r="P57" s="53">
        <v>11377920.918985512</v>
      </c>
      <c r="Q57" s="53">
        <v>11874577.209681161</v>
      </c>
      <c r="R57" s="53">
        <v>11767280.134985514</v>
      </c>
      <c r="S57" s="53">
        <v>11199688.801739128</v>
      </c>
      <c r="T57" s="53">
        <v>10570124.140275352</v>
      </c>
      <c r="U57" s="53">
        <v>11109721.460637687</v>
      </c>
      <c r="V57" s="53">
        <v>11477190.882260861</v>
      </c>
      <c r="W57" s="50">
        <v>8872672.355130434</v>
      </c>
      <c r="X57" s="28">
        <f>IF(SUM(V54:V57)=0,"n/d",((SUM(W54:W57))/(SUM(V54:V57))-1)*100)</f>
        <v>-6.2696448290509244</v>
      </c>
    </row>
    <row r="58" spans="2:26" ht="13.8" x14ac:dyDescent="0.25">
      <c r="B58" s="40" t="s">
        <v>9</v>
      </c>
      <c r="C58" s="53">
        <v>7517881.6442133589</v>
      </c>
      <c r="D58" s="53">
        <v>7611895.7195157707</v>
      </c>
      <c r="E58" s="53">
        <v>7475772.6816307977</v>
      </c>
      <c r="F58" s="53">
        <v>7064182.7305194791</v>
      </c>
      <c r="G58" s="53">
        <v>7065017.1890111314</v>
      </c>
      <c r="H58" s="53">
        <v>7300532.1171465609</v>
      </c>
      <c r="I58" s="53">
        <v>7575074.9039350646</v>
      </c>
      <c r="J58" s="53">
        <v>8026655.5310000023</v>
      </c>
      <c r="K58" s="53">
        <v>8760641.6817971021</v>
      </c>
      <c r="L58" s="53">
        <v>8639588.9879275355</v>
      </c>
      <c r="M58" s="53">
        <v>9733818.2510144915</v>
      </c>
      <c r="N58" s="53">
        <v>10158049.542434784</v>
      </c>
      <c r="O58" s="53">
        <v>10775104.217666661</v>
      </c>
      <c r="P58" s="53">
        <v>11503971.874130433</v>
      </c>
      <c r="Q58" s="53">
        <v>12132305.178478254</v>
      </c>
      <c r="R58" s="53">
        <v>11449770.753347831</v>
      </c>
      <c r="S58" s="53">
        <v>11195715.027434781</v>
      </c>
      <c r="T58" s="53">
        <v>11374611.326014496</v>
      </c>
      <c r="U58" s="53">
        <v>9901079.2537391279</v>
      </c>
      <c r="V58" s="53">
        <v>11650921.994318839</v>
      </c>
      <c r="W58" s="50">
        <v>9497879.6450289842</v>
      </c>
      <c r="X58" s="28">
        <f>IF(SUM(V54:V58)=0,"n/d",((SUM(W54:W58))/(SUM(V54:V58))-1)*100)</f>
        <v>-8.7917531940938982</v>
      </c>
    </row>
    <row r="59" spans="2:26" ht="13.8" x14ac:dyDescent="0.25">
      <c r="B59" s="40" t="s">
        <v>10</v>
      </c>
      <c r="C59" s="53">
        <v>7788442.8595899818</v>
      </c>
      <c r="D59" s="53">
        <v>7657813.993406307</v>
      </c>
      <c r="E59" s="53">
        <v>7072254.6931317262</v>
      </c>
      <c r="F59" s="53">
        <v>6636083.2849294962</v>
      </c>
      <c r="G59" s="53">
        <v>7227510.0755046364</v>
      </c>
      <c r="H59" s="53">
        <v>7475038.8895936925</v>
      </c>
      <c r="I59" s="53">
        <v>7432494.0221892362</v>
      </c>
      <c r="J59" s="53">
        <v>8059005.5334782591</v>
      </c>
      <c r="K59" s="53">
        <v>8798585.9306956548</v>
      </c>
      <c r="L59" s="53">
        <v>8990696.5226811618</v>
      </c>
      <c r="M59" s="53">
        <v>9830120.1308695693</v>
      </c>
      <c r="N59" s="53">
        <v>10184502.858159425</v>
      </c>
      <c r="O59" s="53">
        <v>10506639.263565216</v>
      </c>
      <c r="P59" s="53">
        <v>11035208.483028976</v>
      </c>
      <c r="Q59" s="53">
        <v>11283405.267956519</v>
      </c>
      <c r="R59" s="53">
        <v>11867076.431463761</v>
      </c>
      <c r="S59" s="53">
        <v>11238238.734999992</v>
      </c>
      <c r="T59" s="53">
        <v>11399227.665681159</v>
      </c>
      <c r="U59" s="53">
        <v>11645914.133463766</v>
      </c>
      <c r="V59" s="53">
        <v>11073020.454565218</v>
      </c>
      <c r="W59" s="50">
        <v>10181302.482869571</v>
      </c>
      <c r="X59" s="28">
        <f>IF(SUM(V54:V59)=0,"n/d",((SUM(W54:W59))/(SUM(V54:V59))-1)*100)</f>
        <v>-8.6705347213538069</v>
      </c>
    </row>
    <row r="60" spans="2:26" ht="13.8" x14ac:dyDescent="0.25">
      <c r="B60" s="41" t="s">
        <v>17</v>
      </c>
      <c r="C60" s="53">
        <v>7434315.2887680903</v>
      </c>
      <c r="D60" s="53">
        <v>7630442.0301948069</v>
      </c>
      <c r="E60" s="53">
        <v>7537209.1728033414</v>
      </c>
      <c r="F60" s="53">
        <v>7351963.9556011111</v>
      </c>
      <c r="G60" s="53">
        <v>7738421.6018051924</v>
      </c>
      <c r="H60" s="53">
        <v>7492138.9497142863</v>
      </c>
      <c r="I60" s="53">
        <v>7539416.594330241</v>
      </c>
      <c r="J60" s="53">
        <v>8209919.7063623173</v>
      </c>
      <c r="K60" s="53">
        <v>9168208.6767188385</v>
      </c>
      <c r="L60" s="53">
        <v>9506493.6056521703</v>
      </c>
      <c r="M60" s="53">
        <v>10307741.175130432</v>
      </c>
      <c r="N60" s="53">
        <v>10360738.068275359</v>
      </c>
      <c r="O60" s="53">
        <v>10882147.833260873</v>
      </c>
      <c r="P60" s="53">
        <v>11691185.289492747</v>
      </c>
      <c r="Q60" s="53">
        <v>12215762.854710136</v>
      </c>
      <c r="R60" s="53">
        <v>12183784.337623198</v>
      </c>
      <c r="S60" s="53">
        <v>11414542.267985508</v>
      </c>
      <c r="T60" s="53">
        <v>11617860.727739131</v>
      </c>
      <c r="U60" s="53">
        <v>11530423.034652181</v>
      </c>
      <c r="V60" s="53">
        <v>12283089.972623186</v>
      </c>
      <c r="W60" s="50">
        <v>11276882.422536233</v>
      </c>
      <c r="X60" s="28">
        <f>IF(SUM(V54:V60)=0,"n/d",((SUM(W54:W60))/(SUM(V54:V60))-1)*100)</f>
        <v>-8.5968111474086673</v>
      </c>
    </row>
    <row r="61" spans="2:26" ht="13.8" x14ac:dyDescent="0.25">
      <c r="B61" s="40" t="s">
        <v>18</v>
      </c>
      <c r="C61" s="53">
        <v>7840943.9395473097</v>
      </c>
      <c r="D61" s="53">
        <v>8003567.9655547291</v>
      </c>
      <c r="E61" s="53">
        <v>7541354.6796994433</v>
      </c>
      <c r="F61" s="53">
        <v>7131433.3941985155</v>
      </c>
      <c r="G61" s="53">
        <v>7757804.8451447133</v>
      </c>
      <c r="H61" s="53">
        <v>8042449.1567365462</v>
      </c>
      <c r="I61" s="53">
        <v>8036490.5749944318</v>
      </c>
      <c r="J61" s="53">
        <v>8752804.8395217415</v>
      </c>
      <c r="K61" s="53">
        <v>9051563.5681159478</v>
      </c>
      <c r="L61" s="53">
        <v>9242321.0816376805</v>
      </c>
      <c r="M61" s="53">
        <v>10387643.436550727</v>
      </c>
      <c r="N61" s="53">
        <v>10979440.608000001</v>
      </c>
      <c r="O61" s="53">
        <v>11592307.125695659</v>
      </c>
      <c r="P61" s="53">
        <v>12082456.475710148</v>
      </c>
      <c r="Q61" s="53">
        <v>12538268.942623185</v>
      </c>
      <c r="R61" s="53">
        <v>12046884.497014489</v>
      </c>
      <c r="S61" s="53">
        <v>11851855.954724638</v>
      </c>
      <c r="T61" s="53">
        <v>12116749.232434785</v>
      </c>
      <c r="U61" s="53">
        <v>12373864.66289855</v>
      </c>
      <c r="V61" s="53">
        <v>12326807.832608705</v>
      </c>
      <c r="W61" s="50">
        <v>11208268.91117391</v>
      </c>
      <c r="X61" s="28">
        <f>IF(SUM(V54:V61)=0,"n/d",((SUM(W54:W61))/(SUM(V54:V61))-1)*100)</f>
        <v>-8.6606926513217886</v>
      </c>
    </row>
    <row r="62" spans="2:26" ht="13.8" x14ac:dyDescent="0.25">
      <c r="B62" s="40" t="s">
        <v>19</v>
      </c>
      <c r="C62" s="53">
        <v>7522385.0823116861</v>
      </c>
      <c r="D62" s="53">
        <v>7500608.8746270863</v>
      </c>
      <c r="E62" s="53">
        <v>7523605.6649573278</v>
      </c>
      <c r="F62" s="53">
        <v>7308318.744716146</v>
      </c>
      <c r="G62" s="53">
        <v>7739155.909580702</v>
      </c>
      <c r="H62" s="53">
        <v>7720371.6332931342</v>
      </c>
      <c r="I62" s="53">
        <v>7892381.8982523205</v>
      </c>
      <c r="J62" s="53">
        <v>8127877.7850869587</v>
      </c>
      <c r="K62" s="53">
        <v>9368012.3714927528</v>
      </c>
      <c r="L62" s="53">
        <v>9481387.2423478216</v>
      </c>
      <c r="M62" s="53">
        <v>10248554.004985511</v>
      </c>
      <c r="N62" s="53">
        <v>10692546.169492748</v>
      </c>
      <c r="O62" s="53">
        <v>10717877.034521742</v>
      </c>
      <c r="P62" s="53">
        <v>11451924.970115941</v>
      </c>
      <c r="Q62" s="53">
        <v>12592408.304608688</v>
      </c>
      <c r="R62" s="53">
        <v>11985710.196275366</v>
      </c>
      <c r="S62" s="53">
        <v>11644012.577753624</v>
      </c>
      <c r="T62" s="53">
        <v>11732360.419956515</v>
      </c>
      <c r="U62" s="53">
        <v>11411721.251855062</v>
      </c>
      <c r="V62" s="53">
        <v>11664500.105985498</v>
      </c>
      <c r="W62" s="50">
        <v>11554429.28556522</v>
      </c>
      <c r="X62" s="28">
        <f>IF(SUM(V54:V62)=0,"n/d",((SUM(W54:W62))/(SUM(V54:V62))-1)*100)</f>
        <v>-7.7930848815089826</v>
      </c>
    </row>
    <row r="63" spans="2:26" ht="13.8" x14ac:dyDescent="0.25">
      <c r="B63" s="40" t="s">
        <v>20</v>
      </c>
      <c r="C63" s="53">
        <v>7686804.2911725445</v>
      </c>
      <c r="D63" s="53">
        <v>7952202.5229313551</v>
      </c>
      <c r="E63" s="53">
        <v>8243983.362755103</v>
      </c>
      <c r="F63" s="53">
        <v>7718482.4507142864</v>
      </c>
      <c r="G63" s="53">
        <v>7595616.5310556591</v>
      </c>
      <c r="H63" s="53">
        <v>7386627.6566029694</v>
      </c>
      <c r="I63" s="53">
        <v>7980417.6822912833</v>
      </c>
      <c r="J63" s="53">
        <v>9020457.454695655</v>
      </c>
      <c r="K63" s="53">
        <v>9550067.0642318819</v>
      </c>
      <c r="L63" s="53">
        <v>10055110.924999999</v>
      </c>
      <c r="M63" s="53">
        <v>10205460.486347819</v>
      </c>
      <c r="N63" s="53">
        <v>10519426.955637686</v>
      </c>
      <c r="O63" s="53">
        <v>11858855.586623179</v>
      </c>
      <c r="P63" s="53">
        <v>12466573.999652172</v>
      </c>
      <c r="Q63" s="53">
        <v>13289592.493101453</v>
      </c>
      <c r="R63" s="53">
        <v>12526918.068550726</v>
      </c>
      <c r="S63" s="53">
        <v>11425057.587811599</v>
      </c>
      <c r="T63" s="53">
        <v>11939679.960942032</v>
      </c>
      <c r="U63" s="53">
        <v>12073886.679855078</v>
      </c>
      <c r="V63" s="53">
        <v>12695468.881362319</v>
      </c>
      <c r="W63" s="50"/>
      <c r="X63" s="28"/>
    </row>
    <row r="64" spans="2:26" ht="13.8" x14ac:dyDescent="0.25">
      <c r="B64" s="40" t="s">
        <v>11</v>
      </c>
      <c r="C64" s="53">
        <v>7601392.6536753206</v>
      </c>
      <c r="D64" s="53">
        <v>7453943.8814211497</v>
      </c>
      <c r="E64" s="53">
        <v>7153780.7847959204</v>
      </c>
      <c r="F64" s="53">
        <v>6954097.1096048253</v>
      </c>
      <c r="G64" s="53">
        <v>7428138.3609777372</v>
      </c>
      <c r="H64" s="53">
        <v>7467977.1067476803</v>
      </c>
      <c r="I64" s="53">
        <v>7772892.7838998195</v>
      </c>
      <c r="J64" s="53">
        <v>8570807.1518260837</v>
      </c>
      <c r="K64" s="53">
        <v>8562936.6286811586</v>
      </c>
      <c r="L64" s="53">
        <v>9141252.1633333266</v>
      </c>
      <c r="M64" s="53">
        <v>10051864.124391302</v>
      </c>
      <c r="N64" s="53">
        <v>10403944.990913048</v>
      </c>
      <c r="O64" s="53">
        <v>11382002.781652177</v>
      </c>
      <c r="P64" s="53">
        <v>11911867.949768115</v>
      </c>
      <c r="Q64" s="53">
        <v>11838314.952652168</v>
      </c>
      <c r="R64" s="53">
        <v>11239850.46588405</v>
      </c>
      <c r="S64" s="53">
        <v>10982918.913739128</v>
      </c>
      <c r="T64" s="53">
        <v>11419038.820768116</v>
      </c>
      <c r="U64" s="53">
        <v>11555668.420260869</v>
      </c>
      <c r="V64" s="53">
        <v>11806467.578072462</v>
      </c>
      <c r="W64" s="50"/>
      <c r="X64" s="28"/>
    </row>
    <row r="65" spans="2:26" ht="13.8" x14ac:dyDescent="0.25">
      <c r="B65" s="40" t="s">
        <v>12</v>
      </c>
      <c r="C65" s="53">
        <v>7380667.2299035294</v>
      </c>
      <c r="D65" s="53">
        <v>7200701.0513692051</v>
      </c>
      <c r="E65" s="53">
        <v>7301918.3044582605</v>
      </c>
      <c r="F65" s="53">
        <v>7534997.908944346</v>
      </c>
      <c r="G65" s="53">
        <v>7785470.6756085344</v>
      </c>
      <c r="H65" s="53">
        <v>7766879.0155788474</v>
      </c>
      <c r="I65" s="53">
        <v>7888891.0198293123</v>
      </c>
      <c r="J65" s="53">
        <v>8574078.9012898561</v>
      </c>
      <c r="K65" s="53">
        <v>9096716.6120869592</v>
      </c>
      <c r="L65" s="53">
        <v>9922268.258565221</v>
      </c>
      <c r="M65" s="53">
        <v>10479532.620550727</v>
      </c>
      <c r="N65" s="53">
        <v>10756126.761869568</v>
      </c>
      <c r="O65" s="53">
        <v>11271877.266246369</v>
      </c>
      <c r="P65" s="53">
        <v>11708206.545724634</v>
      </c>
      <c r="Q65" s="53">
        <v>12636639.384144928</v>
      </c>
      <c r="R65" s="53">
        <v>12115171.83004348</v>
      </c>
      <c r="S65" s="53">
        <v>11581780.440521738</v>
      </c>
      <c r="T65" s="53">
        <v>11514810.522362314</v>
      </c>
      <c r="U65" s="53">
        <v>11806209.432202905</v>
      </c>
      <c r="V65" s="53">
        <v>11881704.420913043</v>
      </c>
      <c r="W65" s="50"/>
      <c r="X65" s="28"/>
    </row>
    <row r="66" spans="2:26" x14ac:dyDescent="0.25">
      <c r="B66" s="47" t="s">
        <v>13</v>
      </c>
      <c r="C66" s="54">
        <v>89817744.275762573</v>
      </c>
      <c r="D66" s="54">
        <v>89624698.436920196</v>
      </c>
      <c r="E66" s="54">
        <v>88496736.979454517</v>
      </c>
      <c r="F66" s="54">
        <v>83734363.179491654</v>
      </c>
      <c r="G66" s="54">
        <v>88419801.742239341</v>
      </c>
      <c r="H66" s="54">
        <v>88807391.635027796</v>
      </c>
      <c r="I66" s="54">
        <v>90672793.971756965</v>
      </c>
      <c r="J66" s="54">
        <v>97785714.714159399</v>
      </c>
      <c r="K66" s="54">
        <v>105972512.9071537</v>
      </c>
      <c r="L66" s="54">
        <v>108802853.78149283</v>
      </c>
      <c r="M66" s="54">
        <v>117951824.42739126</v>
      </c>
      <c r="N66" s="54">
        <v>122233802.62937675</v>
      </c>
      <c r="O66" s="54">
        <v>129688678.35960868</v>
      </c>
      <c r="P66" s="54">
        <v>137331907.42415941</v>
      </c>
      <c r="Q66" s="54">
        <v>144582773.52021736</v>
      </c>
      <c r="R66" s="54">
        <v>141816481.05089852</v>
      </c>
      <c r="S66" s="54">
        <v>135441653.80592752</v>
      </c>
      <c r="T66" s="54">
        <v>136087820.8237392</v>
      </c>
      <c r="U66" s="54">
        <v>136156401.16947833</v>
      </c>
      <c r="V66" s="54">
        <v>140135095.6726957</v>
      </c>
      <c r="W66" s="55">
        <v>95665610.454579696</v>
      </c>
      <c r="X66" s="26"/>
    </row>
    <row r="67" spans="2:26" ht="13.8" x14ac:dyDescent="0.25">
      <c r="B67" s="30" t="s">
        <v>34</v>
      </c>
      <c r="F67" s="11"/>
      <c r="G67" s="20"/>
      <c r="L67" s="2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4"/>
    </row>
    <row r="68" spans="2:26" x14ac:dyDescent="0.25">
      <c r="B68" s="9" t="s">
        <v>36</v>
      </c>
      <c r="G68" s="11"/>
      <c r="M68" s="21"/>
      <c r="N68" s="21"/>
      <c r="O68" s="21"/>
      <c r="P68" s="21"/>
      <c r="Q68" s="21"/>
      <c r="R68" s="21"/>
      <c r="S68" s="21"/>
      <c r="T68" s="16"/>
      <c r="U68" s="21"/>
      <c r="V68" s="21"/>
      <c r="W68" s="16"/>
      <c r="X68" s="21"/>
      <c r="Y68" s="21"/>
      <c r="Z68" s="24"/>
    </row>
    <row r="69" spans="2:26" x14ac:dyDescent="0.25">
      <c r="B69" s="22" t="s">
        <v>37</v>
      </c>
      <c r="J69" s="11"/>
      <c r="K69" s="1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16"/>
      <c r="X69" s="21"/>
      <c r="Y69" s="21"/>
      <c r="Z69" s="24"/>
    </row>
    <row r="70" spans="2:26" ht="15.6" x14ac:dyDescent="0.25">
      <c r="B70" s="27" t="s">
        <v>42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1"/>
      <c r="X70" s="24"/>
      <c r="Y70" s="24"/>
      <c r="Z70" s="24"/>
    </row>
    <row r="71" spans="2:26" x14ac:dyDescent="0.25">
      <c r="B71" s="27" t="s">
        <v>43</v>
      </c>
      <c r="E71" s="11"/>
      <c r="F71" s="11"/>
      <c r="G71" s="11"/>
      <c r="W71" s="11"/>
    </row>
    <row r="72" spans="2:26" x14ac:dyDescent="0.25">
      <c r="B72" s="27" t="s">
        <v>72</v>
      </c>
      <c r="E72" s="11"/>
      <c r="F72" s="11"/>
      <c r="G72" s="11"/>
      <c r="W72" s="11"/>
    </row>
    <row r="73" spans="2:26" x14ac:dyDescent="0.25">
      <c r="B73" s="27" t="s">
        <v>46</v>
      </c>
      <c r="E73" s="11"/>
      <c r="F73" s="11"/>
      <c r="G73" s="11"/>
      <c r="W73" s="11"/>
    </row>
    <row r="74" spans="2:26" x14ac:dyDescent="0.25">
      <c r="B74" s="27" t="s">
        <v>69</v>
      </c>
      <c r="E74" s="11"/>
      <c r="F74" s="11"/>
      <c r="G74" s="11"/>
    </row>
    <row r="75" spans="2:26" x14ac:dyDescent="0.25">
      <c r="B75" s="27" t="s">
        <v>70</v>
      </c>
      <c r="E75" s="11"/>
      <c r="F75" s="11"/>
      <c r="G75" s="11"/>
    </row>
    <row r="76" spans="2:26" s="27" customFormat="1" ht="15.6" x14ac:dyDescent="0.25">
      <c r="B76" s="10" t="s">
        <v>41</v>
      </c>
      <c r="E76" s="31"/>
      <c r="F76" s="31"/>
      <c r="G76" s="31"/>
    </row>
    <row r="77" spans="2:26" ht="15.6" x14ac:dyDescent="0.25">
      <c r="B77" s="10" t="s">
        <v>68</v>
      </c>
    </row>
    <row r="78" spans="2:26" ht="15.6" x14ac:dyDescent="0.25">
      <c r="B78" s="10"/>
    </row>
    <row r="80" spans="2:26" ht="16.8" x14ac:dyDescent="0.3">
      <c r="B80" s="12" t="s">
        <v>14</v>
      </c>
    </row>
    <row r="84" spans="2:26" ht="17.399999999999999" x14ac:dyDescent="0.3">
      <c r="B84" s="5" t="s">
        <v>59</v>
      </c>
    </row>
    <row r="85" spans="2:26" ht="15.6" x14ac:dyDescent="0.3">
      <c r="B85" s="2" t="s">
        <v>23</v>
      </c>
    </row>
    <row r="87" spans="2:26" x14ac:dyDescent="0.25">
      <c r="B87" s="6" t="str">
        <f>IF(C89="(Tudo)","BRASIL",C89)</f>
        <v>BRASIL</v>
      </c>
    </row>
    <row r="88" spans="2:26" x14ac:dyDescent="0.25">
      <c r="B88" s="7" t="str">
        <f>IF(C90="(Tudo)","COMBUSTÍVEIS TOTAL (m3)",C90)</f>
        <v>COMBUSTÍVEIS TOTAL (m3)</v>
      </c>
      <c r="Z88" s="13" t="str">
        <f>IF(C89="(Tudo)","BRASIL",C89)</f>
        <v>BRASIL</v>
      </c>
    </row>
    <row r="89" spans="2:26" x14ac:dyDescent="0.25">
      <c r="B89" s="37" t="s">
        <v>25</v>
      </c>
      <c r="C89" s="38" t="s">
        <v>28</v>
      </c>
      <c r="H89" s="21"/>
      <c r="Z89" s="13" t="str">
        <f>IF(C90="(Tudo)","COMBUSTÍVEIS TOTAL (m3)",C90)</f>
        <v>COMBUSTÍVEIS TOTAL (m3)</v>
      </c>
    </row>
    <row r="90" spans="2:26" x14ac:dyDescent="0.25">
      <c r="B90" s="37" t="s">
        <v>22</v>
      </c>
      <c r="C90" s="38" t="s">
        <v>28</v>
      </c>
      <c r="G90" s="11"/>
      <c r="Z90" s="14" t="s">
        <v>15</v>
      </c>
    </row>
    <row r="91" spans="2:26" x14ac:dyDescent="0.25">
      <c r="B91" s="8" t="s">
        <v>0</v>
      </c>
      <c r="C91" s="8" t="s">
        <v>1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</row>
    <row r="92" spans="2:26" x14ac:dyDescent="0.25">
      <c r="B92" s="33"/>
      <c r="C92" s="34" t="s">
        <v>2</v>
      </c>
      <c r="D92" s="35"/>
      <c r="E92" s="35"/>
      <c r="F92" s="35"/>
      <c r="G92" s="35"/>
      <c r="H92" s="35"/>
      <c r="I92" s="35"/>
      <c r="J92" s="35"/>
      <c r="K92" s="4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  <c r="X92" s="17" t="s">
        <v>3</v>
      </c>
    </row>
    <row r="93" spans="2:26" x14ac:dyDescent="0.25">
      <c r="B93" s="34" t="s">
        <v>4</v>
      </c>
      <c r="C93" s="39">
        <v>2000</v>
      </c>
      <c r="D93" s="42">
        <v>2001</v>
      </c>
      <c r="E93" s="42">
        <v>2002</v>
      </c>
      <c r="F93" s="42">
        <v>2003</v>
      </c>
      <c r="G93" s="42">
        <v>2004</v>
      </c>
      <c r="H93" s="42">
        <v>2005</v>
      </c>
      <c r="I93" s="42">
        <v>2006</v>
      </c>
      <c r="J93" s="42">
        <v>2007</v>
      </c>
      <c r="K93" s="48">
        <v>2008</v>
      </c>
      <c r="L93" s="48">
        <v>2009</v>
      </c>
      <c r="M93" s="42">
        <v>2010</v>
      </c>
      <c r="N93" s="42">
        <v>2011</v>
      </c>
      <c r="O93" s="42">
        <v>2012</v>
      </c>
      <c r="P93" s="42">
        <v>2013</v>
      </c>
      <c r="Q93" s="42">
        <v>2014</v>
      </c>
      <c r="R93" s="42">
        <v>2015</v>
      </c>
      <c r="S93" s="42">
        <v>2016</v>
      </c>
      <c r="T93" s="42">
        <v>2017</v>
      </c>
      <c r="U93" s="42">
        <v>2018</v>
      </c>
      <c r="V93" s="42">
        <v>2019</v>
      </c>
      <c r="W93" s="46">
        <v>2020</v>
      </c>
      <c r="X93" s="18" t="s">
        <v>67</v>
      </c>
    </row>
    <row r="94" spans="2:26" ht="13.8" x14ac:dyDescent="0.25">
      <c r="B94" s="39" t="s">
        <v>5</v>
      </c>
      <c r="C94" s="52">
        <v>6995110.4457272729</v>
      </c>
      <c r="D94" s="52">
        <v>7180755.2584916539</v>
      </c>
      <c r="E94" s="52">
        <v>7196582.65419666</v>
      </c>
      <c r="F94" s="52">
        <v>6688221.5205862727</v>
      </c>
      <c r="G94" s="52">
        <v>6770295.162675323</v>
      </c>
      <c r="H94" s="52">
        <v>6709517.032942486</v>
      </c>
      <c r="I94" s="52">
        <v>7050201.9787087226</v>
      </c>
      <c r="J94" s="52">
        <v>7470613.1396521796</v>
      </c>
      <c r="K94" s="52">
        <v>8256555.6828695675</v>
      </c>
      <c r="L94" s="52">
        <v>8215630.4441449204</v>
      </c>
      <c r="M94" s="52">
        <v>8633753.1015942041</v>
      </c>
      <c r="N94" s="52">
        <v>9110855.31378261</v>
      </c>
      <c r="O94" s="52">
        <v>9708937.3323478214</v>
      </c>
      <c r="P94" s="52">
        <v>10931208.28049276</v>
      </c>
      <c r="Q94" s="52">
        <v>11429168.840057969</v>
      </c>
      <c r="R94" s="52">
        <v>12047932.427376809</v>
      </c>
      <c r="S94" s="52">
        <v>10514005.25915942</v>
      </c>
      <c r="T94" s="52">
        <v>10428954.824289856</v>
      </c>
      <c r="U94" s="52">
        <v>10803217.399231885</v>
      </c>
      <c r="V94" s="52">
        <v>11230327.968681164</v>
      </c>
      <c r="W94" s="51">
        <v>11338519.570666667</v>
      </c>
      <c r="X94" s="25">
        <f>IF(W94=0,"",((W94/V94)-1)*100)</f>
        <v>0.96338773263990873</v>
      </c>
    </row>
    <row r="95" spans="2:26" ht="13.8" x14ac:dyDescent="0.25">
      <c r="B95" s="40" t="s">
        <v>6</v>
      </c>
      <c r="C95" s="53">
        <v>7416433.1628014855</v>
      </c>
      <c r="D95" s="53">
        <v>6548589.6750426758</v>
      </c>
      <c r="E95" s="53">
        <v>6655637.4704044489</v>
      </c>
      <c r="F95" s="53">
        <v>6294697.9863951784</v>
      </c>
      <c r="G95" s="53">
        <v>6362190.6137643792</v>
      </c>
      <c r="H95" s="53">
        <v>6597881.4403042709</v>
      </c>
      <c r="I95" s="53">
        <v>6733218.0995640103</v>
      </c>
      <c r="J95" s="53">
        <v>7066232.6783623165</v>
      </c>
      <c r="K95" s="53">
        <v>8048319.75489855</v>
      </c>
      <c r="L95" s="53">
        <v>7840032.8122753641</v>
      </c>
      <c r="M95" s="53">
        <v>8481647.3004782591</v>
      </c>
      <c r="N95" s="53">
        <v>9262542.1273768079</v>
      </c>
      <c r="O95" s="53">
        <v>9877026.7115217336</v>
      </c>
      <c r="P95" s="53">
        <v>10117862.393246375</v>
      </c>
      <c r="Q95" s="53">
        <v>11230844.799275365</v>
      </c>
      <c r="R95" s="53">
        <v>10490253.755014494</v>
      </c>
      <c r="S95" s="53">
        <v>10792682.102840584</v>
      </c>
      <c r="T95" s="53">
        <v>10121262.499869568</v>
      </c>
      <c r="U95" s="53">
        <v>10220520.134405799</v>
      </c>
      <c r="V95" s="53">
        <v>10802185.924463762</v>
      </c>
      <c r="W95" s="50">
        <v>11090440.936347825</v>
      </c>
      <c r="X95" s="28">
        <f>IF(SUM(V94:V95)=0,"n/d",((SUM(W94:W95))/(SUM(V94:V95))-1)*100)</f>
        <v>1.7993707653710445</v>
      </c>
    </row>
    <row r="96" spans="2:26" ht="13.8" x14ac:dyDescent="0.25">
      <c r="B96" s="40" t="s">
        <v>7</v>
      </c>
      <c r="C96" s="53">
        <v>7350794.8744211476</v>
      </c>
      <c r="D96" s="53">
        <v>7655263.0662541734</v>
      </c>
      <c r="E96" s="53">
        <v>7480152.9407031517</v>
      </c>
      <c r="F96" s="53">
        <v>6414784.7841020431</v>
      </c>
      <c r="G96" s="53">
        <v>7587215.3109090868</v>
      </c>
      <c r="H96" s="53">
        <v>7604798.3146140957</v>
      </c>
      <c r="I96" s="53">
        <v>7713759.9717959184</v>
      </c>
      <c r="J96" s="53">
        <v>8306224.3245507265</v>
      </c>
      <c r="K96" s="53">
        <v>8604527.0898985509</v>
      </c>
      <c r="L96" s="53">
        <v>8870255.1576521732</v>
      </c>
      <c r="M96" s="53">
        <v>10047228.492637677</v>
      </c>
      <c r="N96" s="53">
        <v>10148732.482681163</v>
      </c>
      <c r="O96" s="53">
        <v>10929435.863101447</v>
      </c>
      <c r="P96" s="53">
        <v>11053520.243811583</v>
      </c>
      <c r="Q96" s="53">
        <v>11521485.292927535</v>
      </c>
      <c r="R96" s="53">
        <v>12095848.153318837</v>
      </c>
      <c r="S96" s="53">
        <v>11601156.137217389</v>
      </c>
      <c r="T96" s="53">
        <v>11853140.6834058</v>
      </c>
      <c r="U96" s="53">
        <v>11724175.306275358</v>
      </c>
      <c r="V96" s="53">
        <v>11243409.656840581</v>
      </c>
      <c r="W96" s="50">
        <v>10645620.245260874</v>
      </c>
      <c r="X96" s="28">
        <f>IF(SUM(V94:V96)=0,"n/d",((SUM(W94:W96))/(SUM(V94:V96))-1)*100)</f>
        <v>-0.60507050212355029</v>
      </c>
    </row>
    <row r="97" spans="2:24" ht="13.8" x14ac:dyDescent="0.25">
      <c r="B97" s="40" t="s">
        <v>8</v>
      </c>
      <c r="C97" s="53">
        <v>7282572.8036307981</v>
      </c>
      <c r="D97" s="53">
        <v>7228914.3981113154</v>
      </c>
      <c r="E97" s="53">
        <v>7314484.5699183671</v>
      </c>
      <c r="F97" s="53">
        <v>6637099.3091799608</v>
      </c>
      <c r="G97" s="53">
        <v>7362965.4662022274</v>
      </c>
      <c r="H97" s="53">
        <v>7243180.3217532439</v>
      </c>
      <c r="I97" s="53">
        <v>7057554.4419666054</v>
      </c>
      <c r="J97" s="53">
        <v>7601037.6683333293</v>
      </c>
      <c r="K97" s="53">
        <v>8706377.8456666637</v>
      </c>
      <c r="L97" s="53">
        <v>8897816.5802753605</v>
      </c>
      <c r="M97" s="53">
        <v>9544461.3028405719</v>
      </c>
      <c r="N97" s="53">
        <v>9656896.7507536262</v>
      </c>
      <c r="O97" s="53">
        <v>10186467.3434058</v>
      </c>
      <c r="P97" s="53">
        <v>11377920.918985512</v>
      </c>
      <c r="Q97" s="53">
        <v>11874577.209681161</v>
      </c>
      <c r="R97" s="53">
        <v>11767280.134985514</v>
      </c>
      <c r="S97" s="53">
        <v>11199688.801739128</v>
      </c>
      <c r="T97" s="53">
        <v>10570124.140275352</v>
      </c>
      <c r="U97" s="53">
        <v>11109721.460637687</v>
      </c>
      <c r="V97" s="53">
        <v>11477190.882260861</v>
      </c>
      <c r="W97" s="50">
        <v>8872672.355130434</v>
      </c>
      <c r="X97" s="28">
        <f>IF(SUM(V94:V97)=0,"n/d",((SUM(W94:W97))/(SUM(V94:V97))-1)*100)</f>
        <v>-6.2696448290509244</v>
      </c>
    </row>
    <row r="98" spans="2:24" ht="13.8" x14ac:dyDescent="0.25">
      <c r="B98" s="40" t="s">
        <v>9</v>
      </c>
      <c r="C98" s="53">
        <v>7517881.6442133589</v>
      </c>
      <c r="D98" s="53">
        <v>7611895.7195157707</v>
      </c>
      <c r="E98" s="53">
        <v>7475772.6816307977</v>
      </c>
      <c r="F98" s="53">
        <v>7064182.7305194791</v>
      </c>
      <c r="G98" s="53">
        <v>7065017.1890111314</v>
      </c>
      <c r="H98" s="53">
        <v>7300532.1171465609</v>
      </c>
      <c r="I98" s="53">
        <v>7575074.9039350646</v>
      </c>
      <c r="J98" s="53">
        <v>8026655.5310000023</v>
      </c>
      <c r="K98" s="53">
        <v>8760641.6817971021</v>
      </c>
      <c r="L98" s="53">
        <v>8639588.9879275355</v>
      </c>
      <c r="M98" s="53">
        <v>9733818.2510144915</v>
      </c>
      <c r="N98" s="53">
        <v>10158049.542434784</v>
      </c>
      <c r="O98" s="53">
        <v>10775104.217666661</v>
      </c>
      <c r="P98" s="53">
        <v>11503971.874130433</v>
      </c>
      <c r="Q98" s="53">
        <v>12132305.178478254</v>
      </c>
      <c r="R98" s="53">
        <v>11449770.753347831</v>
      </c>
      <c r="S98" s="53">
        <v>11195715.027434781</v>
      </c>
      <c r="T98" s="53">
        <v>11374611.326014496</v>
      </c>
      <c r="U98" s="53">
        <v>9901079.2537391279</v>
      </c>
      <c r="V98" s="53">
        <v>11650921.994318839</v>
      </c>
      <c r="W98" s="50">
        <v>9497879.6450289842</v>
      </c>
      <c r="X98" s="28">
        <f>IF(SUM(V94:V98)=0,"n/d",((SUM(W94:W98))/(SUM(V94:V98))-1)*100)</f>
        <v>-8.7917531940938982</v>
      </c>
    </row>
    <row r="99" spans="2:24" ht="13.8" x14ac:dyDescent="0.25">
      <c r="B99" s="40" t="s">
        <v>10</v>
      </c>
      <c r="C99" s="53">
        <v>7788442.8595899818</v>
      </c>
      <c r="D99" s="53">
        <v>7657813.993406307</v>
      </c>
      <c r="E99" s="53">
        <v>7072254.6931317262</v>
      </c>
      <c r="F99" s="53">
        <v>6636083.2849294962</v>
      </c>
      <c r="G99" s="53">
        <v>7227510.0755046364</v>
      </c>
      <c r="H99" s="53">
        <v>7475038.8895936925</v>
      </c>
      <c r="I99" s="53">
        <v>7432494.0221892362</v>
      </c>
      <c r="J99" s="53">
        <v>8059005.5334782591</v>
      </c>
      <c r="K99" s="53">
        <v>8798585.9306956548</v>
      </c>
      <c r="L99" s="53">
        <v>8990696.5226811618</v>
      </c>
      <c r="M99" s="53">
        <v>9830120.1308695693</v>
      </c>
      <c r="N99" s="53">
        <v>10184502.858159425</v>
      </c>
      <c r="O99" s="53">
        <v>10506639.263565216</v>
      </c>
      <c r="P99" s="53">
        <v>11035208.483028976</v>
      </c>
      <c r="Q99" s="53">
        <v>11283405.267956519</v>
      </c>
      <c r="R99" s="53">
        <v>11867076.431463761</v>
      </c>
      <c r="S99" s="53">
        <v>11238238.734999992</v>
      </c>
      <c r="T99" s="53">
        <v>11399227.665681159</v>
      </c>
      <c r="U99" s="53">
        <v>11645914.133463766</v>
      </c>
      <c r="V99" s="53">
        <v>11073020.454565218</v>
      </c>
      <c r="W99" s="50">
        <v>10181302.482869571</v>
      </c>
      <c r="X99" s="28">
        <f>IF(SUM(V94:V99)=0,"n/d",((SUM(W94:W99))/(SUM(V94:V99))-1)*100)</f>
        <v>-8.6705347213538069</v>
      </c>
    </row>
    <row r="100" spans="2:24" ht="13.8" x14ac:dyDescent="0.25">
      <c r="B100" s="40" t="s">
        <v>17</v>
      </c>
      <c r="C100" s="53">
        <v>7434315.2887680903</v>
      </c>
      <c r="D100" s="53">
        <v>7630442.0301948069</v>
      </c>
      <c r="E100" s="53">
        <v>7537209.1728033414</v>
      </c>
      <c r="F100" s="53">
        <v>7351963.9556011111</v>
      </c>
      <c r="G100" s="53">
        <v>7738421.6018051924</v>
      </c>
      <c r="H100" s="53">
        <v>7492138.9497142863</v>
      </c>
      <c r="I100" s="53">
        <v>7539416.594330241</v>
      </c>
      <c r="J100" s="53">
        <v>8209919.7063623173</v>
      </c>
      <c r="K100" s="53">
        <v>9168208.6767188385</v>
      </c>
      <c r="L100" s="53">
        <v>9506493.6056521703</v>
      </c>
      <c r="M100" s="53">
        <v>10307741.175130432</v>
      </c>
      <c r="N100" s="53">
        <v>10360738.068275359</v>
      </c>
      <c r="O100" s="53">
        <v>10882147.833260873</v>
      </c>
      <c r="P100" s="53">
        <v>11691185.289492747</v>
      </c>
      <c r="Q100" s="53">
        <v>12215762.854710136</v>
      </c>
      <c r="R100" s="53">
        <v>12183784.337623198</v>
      </c>
      <c r="S100" s="53">
        <v>11414542.267985508</v>
      </c>
      <c r="T100" s="53">
        <v>11617860.727739131</v>
      </c>
      <c r="U100" s="53">
        <v>11530423.034652181</v>
      </c>
      <c r="V100" s="53">
        <v>12283089.972623186</v>
      </c>
      <c r="W100" s="50">
        <v>11276882.422536233</v>
      </c>
      <c r="X100" s="28">
        <f>IF(SUM(V94:V100)=0,"n/d",((SUM(W94:W100))/(SUM(V94:V100))-1)*100)</f>
        <v>-8.5968111474086673</v>
      </c>
    </row>
    <row r="101" spans="2:24" ht="13.8" x14ac:dyDescent="0.25">
      <c r="B101" s="40" t="s">
        <v>18</v>
      </c>
      <c r="C101" s="53">
        <v>7840943.9395473097</v>
      </c>
      <c r="D101" s="53">
        <v>8003567.9655547291</v>
      </c>
      <c r="E101" s="53">
        <v>7541354.6796994433</v>
      </c>
      <c r="F101" s="53">
        <v>7131433.3941985155</v>
      </c>
      <c r="G101" s="53">
        <v>7757804.8451447133</v>
      </c>
      <c r="H101" s="53">
        <v>8042449.1567365462</v>
      </c>
      <c r="I101" s="53">
        <v>8036490.5749944318</v>
      </c>
      <c r="J101" s="53">
        <v>8752804.8395217415</v>
      </c>
      <c r="K101" s="53">
        <v>9051563.5681159478</v>
      </c>
      <c r="L101" s="53">
        <v>9242321.0816376805</v>
      </c>
      <c r="M101" s="53">
        <v>10387643.436550727</v>
      </c>
      <c r="N101" s="53">
        <v>10979440.608000001</v>
      </c>
      <c r="O101" s="53">
        <v>11592307.125695659</v>
      </c>
      <c r="P101" s="53">
        <v>12082456.475710148</v>
      </c>
      <c r="Q101" s="53">
        <v>12538268.942623185</v>
      </c>
      <c r="R101" s="53">
        <v>12046884.497014489</v>
      </c>
      <c r="S101" s="53">
        <v>11851855.954724638</v>
      </c>
      <c r="T101" s="53">
        <v>12116749.232434785</v>
      </c>
      <c r="U101" s="53">
        <v>12373864.66289855</v>
      </c>
      <c r="V101" s="53">
        <v>12326807.832608705</v>
      </c>
      <c r="W101" s="50">
        <v>11208268.91117391</v>
      </c>
      <c r="X101" s="28">
        <f>IF(SUM(V94:V101)=0,"n/d",((SUM(W94:W101))/(SUM(V94:V101))-1)*100)</f>
        <v>-8.6606926513217886</v>
      </c>
    </row>
    <row r="102" spans="2:24" ht="13.8" x14ac:dyDescent="0.25">
      <c r="B102" s="40" t="s">
        <v>19</v>
      </c>
      <c r="C102" s="53">
        <v>7522385.0823116861</v>
      </c>
      <c r="D102" s="53">
        <v>7500608.8746270863</v>
      </c>
      <c r="E102" s="53">
        <v>7523605.6649573278</v>
      </c>
      <c r="F102" s="53">
        <v>7308318.744716146</v>
      </c>
      <c r="G102" s="53">
        <v>7739155.909580702</v>
      </c>
      <c r="H102" s="53">
        <v>7720371.6332931342</v>
      </c>
      <c r="I102" s="53">
        <v>7892381.8982523205</v>
      </c>
      <c r="J102" s="53">
        <v>8127877.7850869587</v>
      </c>
      <c r="K102" s="53">
        <v>9368012.3714927528</v>
      </c>
      <c r="L102" s="53">
        <v>9481387.2423478216</v>
      </c>
      <c r="M102" s="53">
        <v>10248554.004985511</v>
      </c>
      <c r="N102" s="53">
        <v>10692546.169492748</v>
      </c>
      <c r="O102" s="53">
        <v>10717877.034521742</v>
      </c>
      <c r="P102" s="53">
        <v>11451924.970115941</v>
      </c>
      <c r="Q102" s="53">
        <v>12592408.304608688</v>
      </c>
      <c r="R102" s="53">
        <v>11985710.196275366</v>
      </c>
      <c r="S102" s="53">
        <v>11644012.577753624</v>
      </c>
      <c r="T102" s="53">
        <v>11732360.419956515</v>
      </c>
      <c r="U102" s="53">
        <v>11411721.251855062</v>
      </c>
      <c r="V102" s="53">
        <v>11664500.105985498</v>
      </c>
      <c r="W102" s="50">
        <v>11554429.28556522</v>
      </c>
      <c r="X102" s="28">
        <f>IF(SUM(V94:V102)=0,"n/d",((SUM(W94:W102))/(SUM(V94:V102))-1)*100)</f>
        <v>-7.7930848815089826</v>
      </c>
    </row>
    <row r="103" spans="2:24" ht="13.8" x14ac:dyDescent="0.25">
      <c r="B103" s="40" t="s">
        <v>20</v>
      </c>
      <c r="C103" s="53">
        <v>7686804.2911725445</v>
      </c>
      <c r="D103" s="53">
        <v>7952202.5229313551</v>
      </c>
      <c r="E103" s="53">
        <v>8243983.362755103</v>
      </c>
      <c r="F103" s="53">
        <v>7718482.4507142864</v>
      </c>
      <c r="G103" s="53">
        <v>7595616.5310556591</v>
      </c>
      <c r="H103" s="53">
        <v>7386627.6566029694</v>
      </c>
      <c r="I103" s="53">
        <v>7980417.6822912833</v>
      </c>
      <c r="J103" s="53">
        <v>9020457.454695655</v>
      </c>
      <c r="K103" s="53">
        <v>9550067.0642318819</v>
      </c>
      <c r="L103" s="53">
        <v>10055110.924999999</v>
      </c>
      <c r="M103" s="53">
        <v>10205460.486347819</v>
      </c>
      <c r="N103" s="53">
        <v>10519426.955637686</v>
      </c>
      <c r="O103" s="53">
        <v>11858855.586623179</v>
      </c>
      <c r="P103" s="53">
        <v>12466573.999652172</v>
      </c>
      <c r="Q103" s="53">
        <v>13289592.493101453</v>
      </c>
      <c r="R103" s="53">
        <v>12526918.068550726</v>
      </c>
      <c r="S103" s="53">
        <v>11425057.587811599</v>
      </c>
      <c r="T103" s="53">
        <v>11939679.960942032</v>
      </c>
      <c r="U103" s="53">
        <v>12073886.679855078</v>
      </c>
      <c r="V103" s="53">
        <v>12695468.881362319</v>
      </c>
      <c r="W103" s="50"/>
      <c r="X103" s="28"/>
    </row>
    <row r="104" spans="2:24" ht="13.8" x14ac:dyDescent="0.25">
      <c r="B104" s="40" t="s">
        <v>11</v>
      </c>
      <c r="C104" s="53">
        <v>7601392.6536753206</v>
      </c>
      <c r="D104" s="53">
        <v>7453943.8814211497</v>
      </c>
      <c r="E104" s="53">
        <v>7153780.7847959204</v>
      </c>
      <c r="F104" s="53">
        <v>6954097.1096048253</v>
      </c>
      <c r="G104" s="53">
        <v>7428138.3609777372</v>
      </c>
      <c r="H104" s="53">
        <v>7467977.1067476803</v>
      </c>
      <c r="I104" s="53">
        <v>7772892.7838998195</v>
      </c>
      <c r="J104" s="53">
        <v>8570807.1518260837</v>
      </c>
      <c r="K104" s="53">
        <v>8562936.6286811586</v>
      </c>
      <c r="L104" s="53">
        <v>9141252.1633333266</v>
      </c>
      <c r="M104" s="53">
        <v>10051864.124391302</v>
      </c>
      <c r="N104" s="53">
        <v>10403944.990913048</v>
      </c>
      <c r="O104" s="53">
        <v>11382002.781652177</v>
      </c>
      <c r="P104" s="53">
        <v>11911867.949768115</v>
      </c>
      <c r="Q104" s="53">
        <v>11838314.952652168</v>
      </c>
      <c r="R104" s="53">
        <v>11239850.46588405</v>
      </c>
      <c r="S104" s="53">
        <v>10982918.913739128</v>
      </c>
      <c r="T104" s="53">
        <v>11419038.820768116</v>
      </c>
      <c r="U104" s="53">
        <v>11555668.420260869</v>
      </c>
      <c r="V104" s="53">
        <v>11806467.578072462</v>
      </c>
      <c r="W104" s="50"/>
      <c r="X104" s="28"/>
    </row>
    <row r="105" spans="2:24" ht="13.8" x14ac:dyDescent="0.25">
      <c r="B105" s="40" t="s">
        <v>12</v>
      </c>
      <c r="C105" s="53">
        <v>7380667.2299035294</v>
      </c>
      <c r="D105" s="53">
        <v>7200701.0513692051</v>
      </c>
      <c r="E105" s="53">
        <v>7301918.3044582605</v>
      </c>
      <c r="F105" s="53">
        <v>7534997.908944346</v>
      </c>
      <c r="G105" s="53">
        <v>7785470.6756085344</v>
      </c>
      <c r="H105" s="53">
        <v>7766879.0155788474</v>
      </c>
      <c r="I105" s="53">
        <v>7888891.0198293123</v>
      </c>
      <c r="J105" s="53">
        <v>8574078.9012898561</v>
      </c>
      <c r="K105" s="53">
        <v>9096716.6120869592</v>
      </c>
      <c r="L105" s="53">
        <v>9922268.258565221</v>
      </c>
      <c r="M105" s="53">
        <v>10479532.620550727</v>
      </c>
      <c r="N105" s="53">
        <v>10756126.761869568</v>
      </c>
      <c r="O105" s="53">
        <v>11271877.266246369</v>
      </c>
      <c r="P105" s="53">
        <v>11708206.545724634</v>
      </c>
      <c r="Q105" s="53">
        <v>12636639.384144928</v>
      </c>
      <c r="R105" s="53">
        <v>12115171.83004348</v>
      </c>
      <c r="S105" s="53">
        <v>11581780.440521738</v>
      </c>
      <c r="T105" s="53">
        <v>11514810.522362314</v>
      </c>
      <c r="U105" s="53">
        <v>11806209.432202905</v>
      </c>
      <c r="V105" s="53">
        <v>11881704.420913043</v>
      </c>
      <c r="W105" s="50"/>
      <c r="X105" s="28"/>
    </row>
    <row r="106" spans="2:24" x14ac:dyDescent="0.25">
      <c r="B106" s="49" t="s">
        <v>13</v>
      </c>
      <c r="C106" s="54">
        <v>89817744.275762573</v>
      </c>
      <c r="D106" s="54">
        <v>89624698.436920196</v>
      </c>
      <c r="E106" s="54">
        <v>88496736.979454517</v>
      </c>
      <c r="F106" s="54">
        <v>83734363.179491654</v>
      </c>
      <c r="G106" s="54">
        <v>88419801.742239341</v>
      </c>
      <c r="H106" s="54">
        <v>88807391.635027796</v>
      </c>
      <c r="I106" s="54">
        <v>90672793.971756965</v>
      </c>
      <c r="J106" s="54">
        <v>97785714.714159399</v>
      </c>
      <c r="K106" s="54">
        <v>105972512.9071537</v>
      </c>
      <c r="L106" s="54">
        <v>108802853.78149283</v>
      </c>
      <c r="M106" s="54">
        <v>117951824.42739126</v>
      </c>
      <c r="N106" s="54">
        <v>122233802.62937675</v>
      </c>
      <c r="O106" s="54">
        <v>129688678.35960868</v>
      </c>
      <c r="P106" s="54">
        <v>137331907.42415941</v>
      </c>
      <c r="Q106" s="54">
        <v>144582773.52021736</v>
      </c>
      <c r="R106" s="54">
        <v>141816481.05089852</v>
      </c>
      <c r="S106" s="54">
        <v>135441653.80592752</v>
      </c>
      <c r="T106" s="54">
        <v>136087820.8237392</v>
      </c>
      <c r="U106" s="54">
        <v>136156401.16947833</v>
      </c>
      <c r="V106" s="54">
        <v>140135095.6726957</v>
      </c>
      <c r="W106" s="55">
        <v>95665610.454579696</v>
      </c>
      <c r="X106" s="26"/>
    </row>
    <row r="107" spans="2:24" x14ac:dyDescent="0.25">
      <c r="B107" s="30" t="s">
        <v>34</v>
      </c>
    </row>
    <row r="108" spans="2:24" x14ac:dyDescent="0.25">
      <c r="B108" s="9" t="s">
        <v>36</v>
      </c>
      <c r="W108" s="16"/>
    </row>
    <row r="109" spans="2:24" x14ac:dyDescent="0.25">
      <c r="B109" s="22" t="s">
        <v>37</v>
      </c>
      <c r="W109" s="16"/>
    </row>
    <row r="110" spans="2:24" ht="15.6" x14ac:dyDescent="0.25">
      <c r="B110" s="27" t="s">
        <v>42</v>
      </c>
      <c r="W110" s="16"/>
    </row>
    <row r="111" spans="2:24" x14ac:dyDescent="0.25">
      <c r="B111" s="27" t="s">
        <v>43</v>
      </c>
      <c r="W111" s="16"/>
    </row>
    <row r="112" spans="2:24" x14ac:dyDescent="0.25">
      <c r="B112" s="27" t="str">
        <f>B72</f>
        <v xml:space="preserve">                  5) Dados atualizados 30 de outubro de 2020.</v>
      </c>
      <c r="W112" s="16"/>
    </row>
    <row r="113" spans="2:26" x14ac:dyDescent="0.25">
      <c r="B113" s="27" t="s">
        <v>46</v>
      </c>
      <c r="W113" s="16"/>
    </row>
    <row r="114" spans="2:26" x14ac:dyDescent="0.25">
      <c r="B114" s="27" t="s">
        <v>69</v>
      </c>
    </row>
    <row r="115" spans="2:26" x14ac:dyDescent="0.25">
      <c r="B115" s="27" t="s">
        <v>70</v>
      </c>
    </row>
    <row r="116" spans="2:26" ht="15.6" x14ac:dyDescent="0.25">
      <c r="B116" s="10" t="s">
        <v>41</v>
      </c>
    </row>
    <row r="117" spans="2:26" ht="15.6" x14ac:dyDescent="0.25">
      <c r="B117" s="10" t="s">
        <v>68</v>
      </c>
    </row>
    <row r="118" spans="2:26" ht="15.6" x14ac:dyDescent="0.25">
      <c r="B118" s="10"/>
    </row>
    <row r="120" spans="2:26" ht="16.8" x14ac:dyDescent="0.3">
      <c r="B120" s="12" t="s">
        <v>14</v>
      </c>
    </row>
    <row r="124" spans="2:26" ht="17.399999999999999" x14ac:dyDescent="0.3">
      <c r="B124" s="5" t="s">
        <v>60</v>
      </c>
    </row>
    <row r="125" spans="2:26" ht="15.6" x14ac:dyDescent="0.3">
      <c r="B125" s="2" t="s">
        <v>24</v>
      </c>
    </row>
    <row r="127" spans="2:26" x14ac:dyDescent="0.25">
      <c r="B127" s="6" t="str">
        <f>IF(C129="(Tudo)","BRASIL",C129)</f>
        <v>BRASIL</v>
      </c>
      <c r="G127" s="16"/>
    </row>
    <row r="128" spans="2:26" x14ac:dyDescent="0.25">
      <c r="B128" s="7" t="str">
        <f>IF(C130="(Tudo)","ÓLEO DIESEL TOTAL (m3)",C130)</f>
        <v>ÓLEO DIESEL TOTAL (m3)</v>
      </c>
      <c r="G128" s="11"/>
      <c r="Z128" s="13" t="str">
        <f>IF(C129="(Tudo)","BRASIL",C129)</f>
        <v>BRASIL</v>
      </c>
    </row>
    <row r="129" spans="2:26" x14ac:dyDescent="0.25">
      <c r="B129" s="37" t="s">
        <v>21</v>
      </c>
      <c r="C129" s="38" t="s">
        <v>28</v>
      </c>
      <c r="R129" s="11"/>
      <c r="S129" s="11"/>
      <c r="Z129" s="13" t="str">
        <f>IF(C130="(Tudo)","ÓLEO DIESEL TOTAL (m3)",C130)</f>
        <v>ÓLEO DIESEL TOTAL (m3)</v>
      </c>
    </row>
    <row r="130" spans="2:26" x14ac:dyDescent="0.25">
      <c r="B130" s="37" t="s">
        <v>22</v>
      </c>
      <c r="C130" s="38" t="s">
        <v>28</v>
      </c>
      <c r="R130" s="16"/>
      <c r="S130" s="16"/>
      <c r="Z130" s="14" t="s">
        <v>15</v>
      </c>
    </row>
    <row r="131" spans="2:26" x14ac:dyDescent="0.25">
      <c r="B131" s="8" t="s">
        <v>0</v>
      </c>
      <c r="C131" s="8" t="s">
        <v>1</v>
      </c>
      <c r="D131" s="8" t="s">
        <v>0</v>
      </c>
      <c r="E131" s="8" t="s">
        <v>0</v>
      </c>
      <c r="F131" s="8" t="s">
        <v>0</v>
      </c>
      <c r="G131" s="8" t="s">
        <v>0</v>
      </c>
      <c r="H131" s="8" t="s">
        <v>0</v>
      </c>
      <c r="I131" s="8" t="s">
        <v>0</v>
      </c>
    </row>
    <row r="132" spans="2:26" x14ac:dyDescent="0.25">
      <c r="B132" s="33"/>
      <c r="C132" s="34" t="s">
        <v>2</v>
      </c>
      <c r="D132" s="35"/>
      <c r="E132" s="35"/>
      <c r="F132" s="35"/>
      <c r="G132" s="35"/>
      <c r="H132" s="35"/>
      <c r="I132" s="35"/>
      <c r="J132" s="36"/>
      <c r="K132" s="17" t="s">
        <v>3</v>
      </c>
    </row>
    <row r="133" spans="2:26" x14ac:dyDescent="0.25">
      <c r="B133" s="34" t="s">
        <v>4</v>
      </c>
      <c r="C133" s="39">
        <v>2013</v>
      </c>
      <c r="D133" s="42">
        <v>2014</v>
      </c>
      <c r="E133" s="42">
        <v>2015</v>
      </c>
      <c r="F133" s="43" t="s">
        <v>29</v>
      </c>
      <c r="G133" s="43">
        <v>2017</v>
      </c>
      <c r="H133" s="43">
        <v>2018</v>
      </c>
      <c r="I133" s="43">
        <v>2019</v>
      </c>
      <c r="J133" s="44">
        <v>2020</v>
      </c>
      <c r="K133" s="18" t="s">
        <v>67</v>
      </c>
    </row>
    <row r="134" spans="2:26" ht="13.8" x14ac:dyDescent="0.25">
      <c r="B134" s="39" t="s">
        <v>5</v>
      </c>
      <c r="C134" s="52">
        <v>4456692.9900000012</v>
      </c>
      <c r="D134" s="52">
        <v>4566320.5500000007</v>
      </c>
      <c r="E134" s="52">
        <v>4732998.7530000005</v>
      </c>
      <c r="F134" s="52">
        <v>3942869.9829999991</v>
      </c>
      <c r="G134" s="52">
        <v>3959166.6520000002</v>
      </c>
      <c r="H134" s="52">
        <v>4135742.4269999992</v>
      </c>
      <c r="I134" s="52">
        <v>4391503.4300000016</v>
      </c>
      <c r="J134" s="52">
        <v>4432971.2609999999</v>
      </c>
      <c r="K134" s="25">
        <f>IF(J134=0,"",((J134/I134)-1)*100)</f>
        <v>0.94427413438222807</v>
      </c>
      <c r="M134" s="16"/>
    </row>
    <row r="135" spans="2:26" ht="13.8" x14ac:dyDescent="0.25">
      <c r="B135" s="40" t="s">
        <v>6</v>
      </c>
      <c r="C135" s="53">
        <v>4276021.1119999988</v>
      </c>
      <c r="D135" s="53">
        <v>4679585.0700000022</v>
      </c>
      <c r="E135" s="53">
        <v>4071620.8389999997</v>
      </c>
      <c r="F135" s="53">
        <v>4284566.7949999999</v>
      </c>
      <c r="G135" s="53">
        <v>4034946.4359999993</v>
      </c>
      <c r="H135" s="53">
        <v>4120481.7119999998</v>
      </c>
      <c r="I135" s="53">
        <v>4375219.4479999999</v>
      </c>
      <c r="J135" s="53">
        <v>4514231.5229999982</v>
      </c>
      <c r="K135" s="28">
        <f>IF(SUM(I134:I135)=0,"n/d",((SUM(J134:J135))/(SUM(I134:I135))-1)*100)</f>
        <v>2.058692951877239</v>
      </c>
      <c r="M135" s="16"/>
    </row>
    <row r="136" spans="2:26" ht="13.8" x14ac:dyDescent="0.25">
      <c r="B136" s="40" t="s">
        <v>7</v>
      </c>
      <c r="C136" s="53">
        <v>4696752.1669999994</v>
      </c>
      <c r="D136" s="53">
        <v>4815102.6629999988</v>
      </c>
      <c r="E136" s="53">
        <v>5013801.7279999983</v>
      </c>
      <c r="F136" s="53">
        <v>4751359.4499999993</v>
      </c>
      <c r="G136" s="53">
        <v>4852097.2460000003</v>
      </c>
      <c r="H136" s="53">
        <v>4825773.442999999</v>
      </c>
      <c r="I136" s="53">
        <v>4554752.7960000001</v>
      </c>
      <c r="J136" s="53">
        <v>4710564.495000001</v>
      </c>
      <c r="K136" s="28">
        <f>IF(SUM(I134:I136)=0,"n/d",((SUM(J134:J136))/(SUM(I134:I136))-1)*100)</f>
        <v>2.5244320766681261</v>
      </c>
      <c r="M136" s="16"/>
    </row>
    <row r="137" spans="2:26" ht="13.8" x14ac:dyDescent="0.25">
      <c r="B137" s="40" t="s">
        <v>8</v>
      </c>
      <c r="C137" s="53">
        <v>4943159.0370000023</v>
      </c>
      <c r="D137" s="53">
        <v>4885145.648</v>
      </c>
      <c r="E137" s="53">
        <v>4738922.6489999983</v>
      </c>
      <c r="F137" s="53">
        <v>4572943.9800000004</v>
      </c>
      <c r="G137" s="53">
        <v>4146623.9239999983</v>
      </c>
      <c r="H137" s="53">
        <v>4618470.2199999988</v>
      </c>
      <c r="I137" s="53">
        <v>4653654.3949999996</v>
      </c>
      <c r="J137" s="53">
        <v>4004816.9029999999</v>
      </c>
      <c r="K137" s="28">
        <f>IF(SUM(I134:I137)=0,"n/d",((SUM(J134:J137))/(SUM(I134:I137))-1)*100)</f>
        <v>-1.738768430605242</v>
      </c>
      <c r="M137" s="16"/>
    </row>
    <row r="138" spans="2:26" ht="13.8" x14ac:dyDescent="0.25">
      <c r="B138" s="40" t="s">
        <v>9</v>
      </c>
      <c r="C138" s="53">
        <v>4928345.7890000008</v>
      </c>
      <c r="D138" s="53">
        <v>5131918.7300000023</v>
      </c>
      <c r="E138" s="53">
        <v>4636556.5580000011</v>
      </c>
      <c r="F138" s="53">
        <v>4499732.5760000004</v>
      </c>
      <c r="G138" s="53">
        <v>4614686.9569999995</v>
      </c>
      <c r="H138" s="53">
        <v>3772603.2740000002</v>
      </c>
      <c r="I138" s="53">
        <v>4796717.5600000015</v>
      </c>
      <c r="J138" s="53">
        <v>4360350.2940000016</v>
      </c>
      <c r="K138" s="28">
        <f>IF(SUM(I134:I138)=0,"n/d",((SUM(J134:J138))/(SUM(I134:I138))-1)*100)</f>
        <v>-3.2887676274728772</v>
      </c>
      <c r="M138" s="16"/>
    </row>
    <row r="139" spans="2:26" ht="13.8" x14ac:dyDescent="0.25">
      <c r="B139" s="40" t="s">
        <v>10</v>
      </c>
      <c r="C139" s="53">
        <v>4708673.3839999987</v>
      </c>
      <c r="D139" s="53">
        <v>4707725.4330000011</v>
      </c>
      <c r="E139" s="53">
        <v>4863308.6790000005</v>
      </c>
      <c r="F139" s="53">
        <v>4616496.4809999987</v>
      </c>
      <c r="G139" s="53">
        <v>4677453.5930000003</v>
      </c>
      <c r="H139" s="53">
        <v>5011752.4369999999</v>
      </c>
      <c r="I139" s="53">
        <v>4653210.841</v>
      </c>
      <c r="J139" s="53">
        <v>4696043.3550000004</v>
      </c>
      <c r="K139" s="28">
        <f>IF(SUM(I134:I139)=0,"n/d",((SUM(J134:J139))/(SUM(I134:I139))-1)*100)</f>
        <v>-2.5745820734434433</v>
      </c>
      <c r="M139" s="16"/>
    </row>
    <row r="140" spans="2:26" ht="13.8" x14ac:dyDescent="0.25">
      <c r="B140" s="41" t="s">
        <v>17</v>
      </c>
      <c r="C140" s="53">
        <v>5119508.3110000035</v>
      </c>
      <c r="D140" s="53">
        <v>5186600.9310000017</v>
      </c>
      <c r="E140" s="53">
        <v>4963402.3359999973</v>
      </c>
      <c r="F140" s="53">
        <v>4697056.9579999987</v>
      </c>
      <c r="G140" s="53">
        <v>4821464.4479999989</v>
      </c>
      <c r="H140" s="53">
        <v>4982153.4780000011</v>
      </c>
      <c r="I140" s="53">
        <v>5187031.6069999998</v>
      </c>
      <c r="J140" s="53">
        <v>5231198.7910000002</v>
      </c>
      <c r="K140" s="28">
        <f>IF(SUM(I134:I140)=0,"n/d",((SUM(J134:J140))/(SUM(I134:I140))-1)*100)</f>
        <v>-2.0296566501477376</v>
      </c>
    </row>
    <row r="141" spans="2:26" ht="13.8" x14ac:dyDescent="0.25">
      <c r="B141" s="40" t="s">
        <v>18</v>
      </c>
      <c r="C141" s="53">
        <v>5369365.129999999</v>
      </c>
      <c r="D141" s="53">
        <v>5350986.9619999994</v>
      </c>
      <c r="E141" s="53">
        <v>5017610.4499999993</v>
      </c>
      <c r="F141" s="53">
        <v>4903384.9370000018</v>
      </c>
      <c r="G141" s="53">
        <v>5001582.4900000021</v>
      </c>
      <c r="H141" s="53">
        <v>5197649.5830000015</v>
      </c>
      <c r="I141" s="53">
        <v>5284080.5659999987</v>
      </c>
      <c r="J141" s="53">
        <v>5164439.1869999981</v>
      </c>
      <c r="K141" s="28">
        <f>IF(SUM(I134:I141)=0,"n/d",((SUM(J134:J141))/(SUM(I134:I141))-1)*100)</f>
        <v>-2.0623583352593178</v>
      </c>
    </row>
    <row r="142" spans="2:26" ht="13.8" x14ac:dyDescent="0.25">
      <c r="B142" s="40" t="s">
        <v>19</v>
      </c>
      <c r="C142" s="53">
        <v>5029822.6950000012</v>
      </c>
      <c r="D142" s="53">
        <v>5355678.4679999985</v>
      </c>
      <c r="E142" s="53">
        <v>4932080.5289999982</v>
      </c>
      <c r="F142" s="53">
        <v>4775598.2230000002</v>
      </c>
      <c r="G142" s="53">
        <v>4856584.3389999997</v>
      </c>
      <c r="H142" s="53">
        <v>4759710.9970000004</v>
      </c>
      <c r="I142" s="53">
        <v>4891110.9879999999</v>
      </c>
      <c r="J142" s="53">
        <v>5237175.7950000027</v>
      </c>
      <c r="K142" s="28">
        <f>IF(SUM(I134:I142)=0,"n/d",((SUM(J134:J142))/(SUM(I134:I142))-1)*100)</f>
        <v>-1.0178025113997569</v>
      </c>
    </row>
    <row r="143" spans="2:26" ht="13.8" x14ac:dyDescent="0.25">
      <c r="B143" s="40" t="s">
        <v>20</v>
      </c>
      <c r="C143" s="53">
        <v>5483350.453999999</v>
      </c>
      <c r="D143" s="53">
        <v>5732736.7169999983</v>
      </c>
      <c r="E143" s="53">
        <v>5181460.3140000021</v>
      </c>
      <c r="F143" s="53">
        <v>4631472.0719999997</v>
      </c>
      <c r="G143" s="53">
        <v>4915778.4640000006</v>
      </c>
      <c r="H143" s="53">
        <v>5058821.4720000019</v>
      </c>
      <c r="I143" s="53">
        <v>5415773.4340000004</v>
      </c>
      <c r="J143" s="53"/>
      <c r="K143" s="28"/>
    </row>
    <row r="144" spans="2:26" ht="13.8" x14ac:dyDescent="0.25">
      <c r="B144" s="40" t="s">
        <v>11</v>
      </c>
      <c r="C144" s="53">
        <v>5091614.6420000009</v>
      </c>
      <c r="D144" s="53">
        <v>4910217.6610000022</v>
      </c>
      <c r="E144" s="53">
        <v>4558032.3339999998</v>
      </c>
      <c r="F144" s="53">
        <v>4400045.949000001</v>
      </c>
      <c r="G144" s="53">
        <v>4640681.9250000007</v>
      </c>
      <c r="H144" s="53">
        <v>4738220.6340000005</v>
      </c>
      <c r="I144" s="53">
        <v>4808784.1529999999</v>
      </c>
      <c r="J144" s="53"/>
      <c r="K144" s="28"/>
    </row>
    <row r="145" spans="2:26" ht="13.8" x14ac:dyDescent="0.25">
      <c r="B145" s="40" t="s">
        <v>12</v>
      </c>
      <c r="C145" s="53">
        <v>4469189.3730000034</v>
      </c>
      <c r="D145" s="53">
        <v>4709598.756000001</v>
      </c>
      <c r="E145" s="53">
        <v>4501075.2029999979</v>
      </c>
      <c r="F145" s="53">
        <v>4203042.6690000007</v>
      </c>
      <c r="G145" s="53">
        <v>4251226.2489999998</v>
      </c>
      <c r="H145" s="53">
        <v>4408063.5219999989</v>
      </c>
      <c r="I145" s="53">
        <v>4286608.5060000019</v>
      </c>
      <c r="J145" s="53"/>
      <c r="K145" s="28"/>
    </row>
    <row r="146" spans="2:26" x14ac:dyDescent="0.25">
      <c r="B146" s="47" t="s">
        <v>13</v>
      </c>
      <c r="C146" s="54">
        <v>58572495.083999991</v>
      </c>
      <c r="D146" s="54">
        <v>60031617.588999994</v>
      </c>
      <c r="E146" s="54">
        <v>57210870.372000016</v>
      </c>
      <c r="F146" s="54">
        <v>54278570.072999991</v>
      </c>
      <c r="G146" s="54">
        <v>54772292.723000012</v>
      </c>
      <c r="H146" s="54">
        <v>55629443.199000001</v>
      </c>
      <c r="I146" s="54">
        <v>57298447.724000007</v>
      </c>
      <c r="J146" s="54">
        <v>42351791.60399998</v>
      </c>
      <c r="K146" s="26"/>
    </row>
    <row r="147" spans="2:26" ht="13.8" x14ac:dyDescent="0.25">
      <c r="B147" s="30" t="s">
        <v>34</v>
      </c>
      <c r="F147" s="11"/>
      <c r="G147" s="20"/>
      <c r="L147" s="23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4"/>
    </row>
    <row r="148" spans="2:26" ht="15.6" x14ac:dyDescent="0.25">
      <c r="B148" s="9" t="s">
        <v>35</v>
      </c>
      <c r="G148" s="1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4"/>
    </row>
    <row r="149" spans="2:26" x14ac:dyDescent="0.25">
      <c r="B149" s="22" t="s">
        <v>32</v>
      </c>
      <c r="J149" s="11"/>
      <c r="K149" s="1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4"/>
    </row>
    <row r="150" spans="2:26" x14ac:dyDescent="0.25">
      <c r="B150" s="22" t="s">
        <v>44</v>
      </c>
      <c r="J150" s="11"/>
      <c r="K150" s="1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4"/>
    </row>
    <row r="151" spans="2:26" x14ac:dyDescent="0.25">
      <c r="B151" s="27" t="s">
        <v>73</v>
      </c>
      <c r="J151" s="11"/>
      <c r="K151" s="1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4"/>
    </row>
    <row r="152" spans="2:26" x14ac:dyDescent="0.25">
      <c r="B152" s="27" t="s">
        <v>47</v>
      </c>
      <c r="E152" s="11"/>
      <c r="F152" s="11"/>
      <c r="G152" s="11"/>
    </row>
    <row r="153" spans="2:26" x14ac:dyDescent="0.25">
      <c r="B153" s="27" t="s">
        <v>69</v>
      </c>
      <c r="E153" s="11"/>
      <c r="F153" s="11"/>
      <c r="G153" s="11"/>
    </row>
    <row r="154" spans="2:26" x14ac:dyDescent="0.25">
      <c r="B154" s="27" t="s">
        <v>70</v>
      </c>
      <c r="E154" s="11"/>
      <c r="F154" s="11"/>
      <c r="G154" s="11"/>
    </row>
    <row r="155" spans="2:26" ht="15.6" x14ac:dyDescent="0.25">
      <c r="B155" s="10" t="s">
        <v>41</v>
      </c>
      <c r="E155" s="11"/>
      <c r="F155" s="11"/>
      <c r="G155" s="11"/>
    </row>
    <row r="156" spans="2:26" ht="15.6" x14ac:dyDescent="0.25">
      <c r="B156" s="10" t="s">
        <v>68</v>
      </c>
    </row>
    <row r="159" spans="2:26" ht="16.8" x14ac:dyDescent="0.3">
      <c r="B159" s="12" t="s">
        <v>14</v>
      </c>
    </row>
    <row r="162" spans="2:26" ht="17.399999999999999" x14ac:dyDescent="0.3">
      <c r="B162" s="5" t="s">
        <v>61</v>
      </c>
    </row>
    <row r="163" spans="2:26" ht="15.6" x14ac:dyDescent="0.3">
      <c r="B163" s="2" t="s">
        <v>23</v>
      </c>
    </row>
    <row r="165" spans="2:26" x14ac:dyDescent="0.25">
      <c r="B165" s="6" t="str">
        <f>IF(C167="(Tudo)","BRASIL",C167)</f>
        <v>BRASIL</v>
      </c>
      <c r="G165" s="16"/>
    </row>
    <row r="166" spans="2:26" x14ac:dyDescent="0.25">
      <c r="B166" s="7" t="str">
        <f>IF(C168="(Tudo)","ÓLEO DIESEL TOTAL (m3)",C168)</f>
        <v>ÓLEO DIESEL TOTAL (m3)</v>
      </c>
      <c r="G166" s="11"/>
      <c r="Z166" s="13" t="str">
        <f>IF(C167="(Tudo)","BRASIL",C167)</f>
        <v>BRASIL</v>
      </c>
    </row>
    <row r="167" spans="2:26" x14ac:dyDescent="0.25">
      <c r="B167" s="37" t="s">
        <v>30</v>
      </c>
      <c r="C167" s="38" t="s">
        <v>28</v>
      </c>
      <c r="R167" s="11"/>
      <c r="S167" s="11"/>
      <c r="Z167" s="13" t="str">
        <f>IF(C168="(Tudo)","ÓLEO DIESEL TOTAL (m3)",C168)</f>
        <v>ÓLEO DIESEL TOTAL (m3)</v>
      </c>
    </row>
    <row r="168" spans="2:26" x14ac:dyDescent="0.25">
      <c r="B168" s="37" t="s">
        <v>22</v>
      </c>
      <c r="C168" s="38" t="s">
        <v>28</v>
      </c>
      <c r="R168" s="16"/>
      <c r="S168" s="16"/>
      <c r="Z168" s="14" t="s">
        <v>15</v>
      </c>
    </row>
    <row r="169" spans="2:26" x14ac:dyDescent="0.25">
      <c r="B169" s="8" t="s">
        <v>0</v>
      </c>
      <c r="C169" s="8" t="s">
        <v>1</v>
      </c>
      <c r="D169" s="8" t="s">
        <v>0</v>
      </c>
      <c r="E169" s="8" t="s">
        <v>0</v>
      </c>
      <c r="F169" s="8" t="s">
        <v>0</v>
      </c>
      <c r="G169" s="8" t="s">
        <v>0</v>
      </c>
      <c r="H169" s="8" t="s">
        <v>0</v>
      </c>
      <c r="I169" s="8" t="s">
        <v>0</v>
      </c>
    </row>
    <row r="170" spans="2:26" x14ac:dyDescent="0.25">
      <c r="B170" s="33"/>
      <c r="C170" s="34" t="s">
        <v>2</v>
      </c>
      <c r="D170" s="35"/>
      <c r="E170" s="35"/>
      <c r="F170" s="35"/>
      <c r="G170" s="35"/>
      <c r="H170" s="35"/>
      <c r="I170" s="35"/>
      <c r="J170" s="36"/>
      <c r="K170" s="17" t="s">
        <v>3</v>
      </c>
    </row>
    <row r="171" spans="2:26" x14ac:dyDescent="0.25">
      <c r="B171" s="34" t="s">
        <v>4</v>
      </c>
      <c r="C171" s="39">
        <v>2013</v>
      </c>
      <c r="D171" s="42">
        <v>2014</v>
      </c>
      <c r="E171" s="42">
        <v>2015</v>
      </c>
      <c r="F171" s="43" t="s">
        <v>29</v>
      </c>
      <c r="G171" s="43">
        <v>2017</v>
      </c>
      <c r="H171" s="43">
        <v>2018</v>
      </c>
      <c r="I171" s="43">
        <v>2019</v>
      </c>
      <c r="J171" s="44">
        <v>2020</v>
      </c>
      <c r="K171" s="18" t="s">
        <v>67</v>
      </c>
    </row>
    <row r="172" spans="2:26" ht="13.8" x14ac:dyDescent="0.25">
      <c r="B172" s="39" t="s">
        <v>5</v>
      </c>
      <c r="C172" s="52">
        <v>4456692.9900000012</v>
      </c>
      <c r="D172" s="52">
        <v>4566320.5500000007</v>
      </c>
      <c r="E172" s="52">
        <v>4732998.7530000005</v>
      </c>
      <c r="F172" s="52">
        <v>3942869.9829999991</v>
      </c>
      <c r="G172" s="52">
        <v>3959166.6520000002</v>
      </c>
      <c r="H172" s="52">
        <v>4135742.4269999992</v>
      </c>
      <c r="I172" s="52">
        <v>4391503.4300000016</v>
      </c>
      <c r="J172" s="52">
        <v>4432971.2609999999</v>
      </c>
      <c r="K172" s="25">
        <f>IF(J172=0,"",((J172/I172)-1)*100)</f>
        <v>0.94427413438222807</v>
      </c>
    </row>
    <row r="173" spans="2:26" ht="13.8" x14ac:dyDescent="0.25">
      <c r="B173" s="40" t="s">
        <v>6</v>
      </c>
      <c r="C173" s="53">
        <v>4276021.1119999988</v>
      </c>
      <c r="D173" s="53">
        <v>4679585.0700000022</v>
      </c>
      <c r="E173" s="53">
        <v>4071620.8389999997</v>
      </c>
      <c r="F173" s="53">
        <v>4284566.7949999999</v>
      </c>
      <c r="G173" s="53">
        <v>4034946.4359999993</v>
      </c>
      <c r="H173" s="53">
        <v>4120481.7119999998</v>
      </c>
      <c r="I173" s="53">
        <v>4375219.4479999999</v>
      </c>
      <c r="J173" s="53">
        <v>4514231.5229999982</v>
      </c>
      <c r="K173" s="28">
        <f>IF(SUM(I172:I173)=0,"n/d",((SUM(J172:J173))/(SUM(I172:I173))-1)*100)</f>
        <v>2.058692951877239</v>
      </c>
    </row>
    <row r="174" spans="2:26" ht="13.8" x14ac:dyDescent="0.25">
      <c r="B174" s="40" t="s">
        <v>7</v>
      </c>
      <c r="C174" s="53">
        <v>4696752.1669999994</v>
      </c>
      <c r="D174" s="53">
        <v>4815102.6629999988</v>
      </c>
      <c r="E174" s="53">
        <v>5013801.7279999983</v>
      </c>
      <c r="F174" s="53">
        <v>4751359.4499999993</v>
      </c>
      <c r="G174" s="53">
        <v>4852097.2460000003</v>
      </c>
      <c r="H174" s="53">
        <v>4825773.442999999</v>
      </c>
      <c r="I174" s="53">
        <v>4554752.7960000001</v>
      </c>
      <c r="J174" s="53">
        <v>4710564.495000001</v>
      </c>
      <c r="K174" s="28">
        <f>IF(SUM(I172:I174)=0,"n/d",((SUM(J172:J174))/(SUM(I172:I174))-1)*100)</f>
        <v>2.5244320766681261</v>
      </c>
    </row>
    <row r="175" spans="2:26" ht="13.8" x14ac:dyDescent="0.25">
      <c r="B175" s="40" t="s">
        <v>8</v>
      </c>
      <c r="C175" s="53">
        <v>4943159.0370000023</v>
      </c>
      <c r="D175" s="53">
        <v>4885145.648</v>
      </c>
      <c r="E175" s="53">
        <v>4738922.6489999983</v>
      </c>
      <c r="F175" s="53">
        <v>4572943.9800000004</v>
      </c>
      <c r="G175" s="53">
        <v>4146623.9239999983</v>
      </c>
      <c r="H175" s="53">
        <v>4618470.2199999988</v>
      </c>
      <c r="I175" s="53">
        <v>4653654.3949999996</v>
      </c>
      <c r="J175" s="53">
        <v>4004816.9029999999</v>
      </c>
      <c r="K175" s="28">
        <f>IF(SUM(I172:I175)=0,"n/d",((SUM(J172:J175))/(SUM(I172:I175))-1)*100)</f>
        <v>-1.738768430605242</v>
      </c>
    </row>
    <row r="176" spans="2:26" ht="13.8" x14ac:dyDescent="0.25">
      <c r="B176" s="40" t="s">
        <v>9</v>
      </c>
      <c r="C176" s="53">
        <v>4928345.7890000008</v>
      </c>
      <c r="D176" s="53">
        <v>5131918.7300000023</v>
      </c>
      <c r="E176" s="53">
        <v>4636556.5580000011</v>
      </c>
      <c r="F176" s="53">
        <v>4499732.5760000004</v>
      </c>
      <c r="G176" s="53">
        <v>4614686.9569999995</v>
      </c>
      <c r="H176" s="53">
        <v>3772603.2740000002</v>
      </c>
      <c r="I176" s="53">
        <v>4796717.5600000015</v>
      </c>
      <c r="J176" s="53">
        <v>4360350.2940000016</v>
      </c>
      <c r="K176" s="28">
        <f>IF(SUM(I172:I176)=0,"n/d",((SUM(J172:J176))/(SUM(I172:I176))-1)*100)</f>
        <v>-3.2887676274728772</v>
      </c>
    </row>
    <row r="177" spans="2:26" ht="13.8" x14ac:dyDescent="0.25">
      <c r="B177" s="40" t="s">
        <v>10</v>
      </c>
      <c r="C177" s="53">
        <v>4708673.3839999987</v>
      </c>
      <c r="D177" s="53">
        <v>4707725.4330000011</v>
      </c>
      <c r="E177" s="53">
        <v>4863308.6790000005</v>
      </c>
      <c r="F177" s="53">
        <v>4616496.4809999987</v>
      </c>
      <c r="G177" s="53">
        <v>4677453.5930000003</v>
      </c>
      <c r="H177" s="53">
        <v>5011752.4369999999</v>
      </c>
      <c r="I177" s="53">
        <v>4653210.841</v>
      </c>
      <c r="J177" s="53">
        <v>4696043.3550000004</v>
      </c>
      <c r="K177" s="28">
        <f>IF(SUM(I172:I177)=0,"n/d",((SUM(J172:J177))/(SUM(I172:I177))-1)*100)</f>
        <v>-2.5745820734434433</v>
      </c>
    </row>
    <row r="178" spans="2:26" ht="13.8" x14ac:dyDescent="0.25">
      <c r="B178" s="41" t="s">
        <v>17</v>
      </c>
      <c r="C178" s="53">
        <v>5119508.3110000035</v>
      </c>
      <c r="D178" s="53">
        <v>5186600.9310000017</v>
      </c>
      <c r="E178" s="53">
        <v>4963402.3359999973</v>
      </c>
      <c r="F178" s="53">
        <v>4697056.9579999987</v>
      </c>
      <c r="G178" s="53">
        <v>4821464.4479999989</v>
      </c>
      <c r="H178" s="53">
        <v>4982153.4780000011</v>
      </c>
      <c r="I178" s="53">
        <v>5187031.6069999998</v>
      </c>
      <c r="J178" s="53">
        <v>5231198.7910000002</v>
      </c>
      <c r="K178" s="28">
        <f>IF(SUM(I172:I178)=0,"n/d",((SUM(J172:J178))/(SUM(I172:I178))-1)*100)</f>
        <v>-2.0296566501477376</v>
      </c>
    </row>
    <row r="179" spans="2:26" ht="13.8" x14ac:dyDescent="0.25">
      <c r="B179" s="40" t="s">
        <v>18</v>
      </c>
      <c r="C179" s="53">
        <v>5369365.129999999</v>
      </c>
      <c r="D179" s="53">
        <v>5350986.9619999994</v>
      </c>
      <c r="E179" s="53">
        <v>5017610.4499999993</v>
      </c>
      <c r="F179" s="53">
        <v>4903384.9370000018</v>
      </c>
      <c r="G179" s="53">
        <v>5001582.4900000021</v>
      </c>
      <c r="H179" s="53">
        <v>5197649.5830000015</v>
      </c>
      <c r="I179" s="53">
        <v>5284080.5659999987</v>
      </c>
      <c r="J179" s="53">
        <v>5164439.1869999981</v>
      </c>
      <c r="K179" s="28">
        <f>IF(SUM(I172:I179)=0,"n/d",((SUM(J172:J179))/(SUM(I172:I179))-1)*100)</f>
        <v>-2.0623583352593178</v>
      </c>
    </row>
    <row r="180" spans="2:26" ht="13.8" x14ac:dyDescent="0.25">
      <c r="B180" s="40" t="s">
        <v>19</v>
      </c>
      <c r="C180" s="53">
        <v>5029822.6950000012</v>
      </c>
      <c r="D180" s="53">
        <v>5355678.4679999985</v>
      </c>
      <c r="E180" s="53">
        <v>4932080.5289999982</v>
      </c>
      <c r="F180" s="53">
        <v>4775598.2230000002</v>
      </c>
      <c r="G180" s="53">
        <v>4856584.3389999997</v>
      </c>
      <c r="H180" s="53">
        <v>4759710.9970000004</v>
      </c>
      <c r="I180" s="53">
        <v>4891110.9879999999</v>
      </c>
      <c r="J180" s="53">
        <v>5237175.7950000027</v>
      </c>
      <c r="K180" s="28">
        <f>IF(SUM(I172:I180)=0,"n/d",((SUM(J172:J180))/(SUM(I172:I180))-1)*100)</f>
        <v>-1.0178025113997569</v>
      </c>
    </row>
    <row r="181" spans="2:26" ht="13.8" x14ac:dyDescent="0.25">
      <c r="B181" s="40" t="s">
        <v>20</v>
      </c>
      <c r="C181" s="53">
        <v>5483350.453999999</v>
      </c>
      <c r="D181" s="53">
        <v>5732736.7169999983</v>
      </c>
      <c r="E181" s="53">
        <v>5181460.3140000021</v>
      </c>
      <c r="F181" s="53">
        <v>4631472.0719999997</v>
      </c>
      <c r="G181" s="53">
        <v>4915778.4640000006</v>
      </c>
      <c r="H181" s="53">
        <v>5058821.4720000019</v>
      </c>
      <c r="I181" s="53">
        <v>5415773.4340000004</v>
      </c>
      <c r="J181" s="53"/>
      <c r="K181" s="28"/>
    </row>
    <row r="182" spans="2:26" ht="13.8" x14ac:dyDescent="0.25">
      <c r="B182" s="40" t="s">
        <v>11</v>
      </c>
      <c r="C182" s="53">
        <v>5091614.6420000009</v>
      </c>
      <c r="D182" s="53">
        <v>4910217.6610000022</v>
      </c>
      <c r="E182" s="53">
        <v>4558032.3339999998</v>
      </c>
      <c r="F182" s="53">
        <v>4400045.949000001</v>
      </c>
      <c r="G182" s="53">
        <v>4640681.9250000007</v>
      </c>
      <c r="H182" s="53">
        <v>4738220.6340000005</v>
      </c>
      <c r="I182" s="53">
        <v>4808784.1529999999</v>
      </c>
      <c r="J182" s="53"/>
      <c r="K182" s="28"/>
    </row>
    <row r="183" spans="2:26" ht="13.8" x14ac:dyDescent="0.25">
      <c r="B183" s="40" t="s">
        <v>12</v>
      </c>
      <c r="C183" s="53">
        <v>4469189.3730000034</v>
      </c>
      <c r="D183" s="53">
        <v>4709598.756000001</v>
      </c>
      <c r="E183" s="53">
        <v>4501075.2029999979</v>
      </c>
      <c r="F183" s="53">
        <v>4203042.6690000007</v>
      </c>
      <c r="G183" s="53">
        <v>4251226.2489999998</v>
      </c>
      <c r="H183" s="53">
        <v>4408063.5219999989</v>
      </c>
      <c r="I183" s="53">
        <v>4286608.5060000019</v>
      </c>
      <c r="J183" s="53"/>
      <c r="K183" s="28"/>
    </row>
    <row r="184" spans="2:26" x14ac:dyDescent="0.25">
      <c r="B184" s="47" t="s">
        <v>13</v>
      </c>
      <c r="C184" s="54">
        <v>58572495.083999991</v>
      </c>
      <c r="D184" s="54">
        <v>60031617.588999994</v>
      </c>
      <c r="E184" s="54">
        <v>57210870.372000016</v>
      </c>
      <c r="F184" s="54">
        <v>54278570.072999991</v>
      </c>
      <c r="G184" s="54">
        <v>54772292.723000012</v>
      </c>
      <c r="H184" s="54">
        <v>55629443.199000001</v>
      </c>
      <c r="I184" s="54">
        <v>57298447.724000007</v>
      </c>
      <c r="J184" s="54">
        <v>42351791.60399998</v>
      </c>
      <c r="K184" s="26"/>
    </row>
    <row r="185" spans="2:26" ht="13.8" x14ac:dyDescent="0.25">
      <c r="B185" s="30" t="s">
        <v>34</v>
      </c>
      <c r="F185" s="11"/>
      <c r="G185" s="20"/>
      <c r="L185" s="23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4"/>
    </row>
    <row r="186" spans="2:26" ht="15.6" x14ac:dyDescent="0.25">
      <c r="B186" s="9" t="s">
        <v>35</v>
      </c>
      <c r="G186" s="1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4"/>
    </row>
    <row r="187" spans="2:26" x14ac:dyDescent="0.25">
      <c r="B187" s="22" t="s">
        <v>32</v>
      </c>
      <c r="J187" s="11"/>
      <c r="K187" s="1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4"/>
    </row>
    <row r="188" spans="2:26" x14ac:dyDescent="0.25">
      <c r="B188" s="22" t="s">
        <v>44</v>
      </c>
      <c r="J188" s="11"/>
      <c r="K188" s="1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4"/>
    </row>
    <row r="189" spans="2:26" x14ac:dyDescent="0.25">
      <c r="B189" s="27" t="str">
        <f>B151</f>
        <v xml:space="preserve">                  4) Dados atualizados em 30 de outubro de 2020.</v>
      </c>
      <c r="J189" s="11"/>
      <c r="K189" s="1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4"/>
    </row>
    <row r="190" spans="2:26" x14ac:dyDescent="0.25">
      <c r="B190" s="27" t="s">
        <v>47</v>
      </c>
      <c r="E190" s="11"/>
      <c r="F190" s="11"/>
      <c r="G190" s="11"/>
    </row>
    <row r="191" spans="2:26" x14ac:dyDescent="0.25">
      <c r="B191" s="27" t="s">
        <v>69</v>
      </c>
      <c r="E191" s="11"/>
      <c r="F191" s="11"/>
      <c r="G191" s="11"/>
    </row>
    <row r="192" spans="2:26" x14ac:dyDescent="0.25">
      <c r="B192" s="27" t="s">
        <v>70</v>
      </c>
      <c r="E192" s="11"/>
      <c r="F192" s="11"/>
      <c r="G192" s="11"/>
    </row>
    <row r="193" spans="2:26" ht="15.6" x14ac:dyDescent="0.25">
      <c r="B193" s="10" t="s">
        <v>41</v>
      </c>
      <c r="E193" s="11"/>
      <c r="F193" s="11"/>
      <c r="G193" s="11"/>
    </row>
    <row r="194" spans="2:26" ht="15.6" x14ac:dyDescent="0.25">
      <c r="B194" s="10" t="s">
        <v>68</v>
      </c>
    </row>
    <row r="197" spans="2:26" ht="16.8" x14ac:dyDescent="0.3">
      <c r="B197" s="12" t="s">
        <v>14</v>
      </c>
    </row>
    <row r="201" spans="2:26" ht="17.399999999999999" x14ac:dyDescent="0.3">
      <c r="B201" s="5" t="s">
        <v>62</v>
      </c>
    </row>
    <row r="202" spans="2:26" ht="15.6" x14ac:dyDescent="0.3">
      <c r="B202" s="2" t="s">
        <v>24</v>
      </c>
    </row>
    <row r="204" spans="2:26" x14ac:dyDescent="0.25">
      <c r="B204" s="6" t="str">
        <f>IF(C206="(Tudo)","BRASIL",C206)</f>
        <v>BRASIL</v>
      </c>
      <c r="G204" s="16"/>
    </row>
    <row r="205" spans="2:26" x14ac:dyDescent="0.25">
      <c r="B205" s="7" t="str">
        <f>IF(C207="(Tudo)","GLP TOTAL (m3)",C207)</f>
        <v>GLP TOTAL (m3)</v>
      </c>
      <c r="G205" s="11"/>
      <c r="Z205" s="13" t="str">
        <f>IF(C206="(Tudo)","BRASIL",C206)</f>
        <v>BRASIL</v>
      </c>
    </row>
    <row r="206" spans="2:26" x14ac:dyDescent="0.25">
      <c r="B206" s="37" t="s">
        <v>21</v>
      </c>
      <c r="C206" s="38" t="s">
        <v>28</v>
      </c>
      <c r="R206" s="11"/>
      <c r="S206" s="11"/>
      <c r="Z206" s="13" t="str">
        <f>IF(C207="(Tudo)","GLP TOTAL (m3)",C207)</f>
        <v>GLP TOTAL (m3)</v>
      </c>
    </row>
    <row r="207" spans="2:26" x14ac:dyDescent="0.25">
      <c r="B207" s="37" t="s">
        <v>33</v>
      </c>
      <c r="C207" s="38" t="s">
        <v>28</v>
      </c>
      <c r="R207" s="16"/>
      <c r="S207" s="16"/>
      <c r="Z207" s="14" t="s">
        <v>15</v>
      </c>
    </row>
    <row r="208" spans="2:26" x14ac:dyDescent="0.25">
      <c r="B208" s="8" t="s">
        <v>0</v>
      </c>
      <c r="C208" s="8" t="s">
        <v>1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</row>
    <row r="209" spans="2:26" x14ac:dyDescent="0.25">
      <c r="B209" s="33"/>
      <c r="C209" s="34" t="s">
        <v>2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17" t="s">
        <v>3</v>
      </c>
    </row>
    <row r="210" spans="2:26" x14ac:dyDescent="0.25">
      <c r="B210" s="34" t="s">
        <v>4</v>
      </c>
      <c r="C210" s="39">
        <v>2010</v>
      </c>
      <c r="D210" s="42">
        <v>2011</v>
      </c>
      <c r="E210" s="42">
        <v>2012</v>
      </c>
      <c r="F210" s="42">
        <v>2013</v>
      </c>
      <c r="G210" s="42">
        <v>2014</v>
      </c>
      <c r="H210" s="42">
        <v>2015</v>
      </c>
      <c r="I210" s="43" t="s">
        <v>29</v>
      </c>
      <c r="J210" s="43">
        <v>2017</v>
      </c>
      <c r="K210" s="43">
        <v>2018</v>
      </c>
      <c r="L210" s="43">
        <v>2019</v>
      </c>
      <c r="M210" s="44">
        <v>2020</v>
      </c>
      <c r="N210" s="18" t="s">
        <v>67</v>
      </c>
    </row>
    <row r="211" spans="2:26" ht="13.8" x14ac:dyDescent="0.25">
      <c r="B211" s="39" t="s">
        <v>5</v>
      </c>
      <c r="C211" s="52">
        <v>927213.93659420265</v>
      </c>
      <c r="D211" s="52">
        <v>958148.18478260806</v>
      </c>
      <c r="E211" s="52">
        <v>1013303.4293478259</v>
      </c>
      <c r="F211" s="52">
        <v>1042884.8894927535</v>
      </c>
      <c r="G211" s="52">
        <v>1056473.2590579707</v>
      </c>
      <c r="H211" s="52">
        <v>1037069.8713768115</v>
      </c>
      <c r="I211" s="52">
        <v>999551.18115942029</v>
      </c>
      <c r="J211" s="52">
        <v>1011625.5452898545</v>
      </c>
      <c r="K211" s="52">
        <v>1039086.7862318839</v>
      </c>
      <c r="L211" s="52">
        <v>1022056.012681159</v>
      </c>
      <c r="M211" s="52">
        <v>1032876.5416666665</v>
      </c>
      <c r="N211" s="25">
        <f>IF(M211=0,"",((M211/L211)-1)*100)</f>
        <v>1.0587021504938843</v>
      </c>
    </row>
    <row r="212" spans="2:26" ht="13.8" x14ac:dyDescent="0.25">
      <c r="B212" s="40" t="s">
        <v>6</v>
      </c>
      <c r="C212" s="53">
        <v>899369.91847826063</v>
      </c>
      <c r="D212" s="53">
        <v>949228.87137681199</v>
      </c>
      <c r="E212" s="53">
        <v>996726.45652173902</v>
      </c>
      <c r="F212" s="53">
        <v>971971.25724637683</v>
      </c>
      <c r="G212" s="53">
        <v>993866.82427536207</v>
      </c>
      <c r="H212" s="53">
        <v>992039.59601449268</v>
      </c>
      <c r="I212" s="53">
        <v>1022272.4438405799</v>
      </c>
      <c r="J212" s="53">
        <v>967910.88586956495</v>
      </c>
      <c r="K212" s="53">
        <v>994369.06340579689</v>
      </c>
      <c r="L212" s="53">
        <v>997556.32246376819</v>
      </c>
      <c r="M212" s="53">
        <v>1014197.1576086958</v>
      </c>
      <c r="N212" s="28">
        <f>IF(SUM(L211:L212)=0,"n/d",((SUM(M211:M212))/(SUM(L211:L212))-1)*100)</f>
        <v>1.359734422916592</v>
      </c>
    </row>
    <row r="213" spans="2:26" ht="13.8" x14ac:dyDescent="0.25">
      <c r="B213" s="40" t="s">
        <v>7</v>
      </c>
      <c r="C213" s="53">
        <v>1057097.0996376809</v>
      </c>
      <c r="D213" s="53">
        <v>1071177.7626811594</v>
      </c>
      <c r="E213" s="53">
        <v>1092848.1721014492</v>
      </c>
      <c r="F213" s="53">
        <v>1037588.5018115939</v>
      </c>
      <c r="G213" s="53">
        <v>1075259.2699275361</v>
      </c>
      <c r="H213" s="53">
        <v>1124531.1123188403</v>
      </c>
      <c r="I213" s="53">
        <v>1114001.6902173911</v>
      </c>
      <c r="J213" s="53">
        <v>1182241.9384057971</v>
      </c>
      <c r="K213" s="53">
        <v>1095644.8242753621</v>
      </c>
      <c r="L213" s="53">
        <v>1052253.9438405796</v>
      </c>
      <c r="M213" s="53">
        <v>1177628.3532608694</v>
      </c>
      <c r="N213" s="28">
        <f>IF(SUM(L211:L213)=0,"n/d",((SUM(M211:M213))/(SUM(L211:L213))-1)*100)</f>
        <v>4.9753394083676961</v>
      </c>
    </row>
    <row r="214" spans="2:26" ht="13.8" x14ac:dyDescent="0.25">
      <c r="B214" s="40" t="s">
        <v>8</v>
      </c>
      <c r="C214" s="53">
        <v>1023515.9438405792</v>
      </c>
      <c r="D214" s="53">
        <v>1026988.4927536231</v>
      </c>
      <c r="E214" s="53">
        <v>1007929.5634057971</v>
      </c>
      <c r="F214" s="53">
        <v>1119606.0289855071</v>
      </c>
      <c r="G214" s="53">
        <v>1099296.1376811594</v>
      </c>
      <c r="H214" s="53">
        <v>1091034.6539855071</v>
      </c>
      <c r="I214" s="53">
        <v>1057721.7717391304</v>
      </c>
      <c r="J214" s="53">
        <v>1032438.0742753621</v>
      </c>
      <c r="K214" s="53">
        <v>1092362.5996376814</v>
      </c>
      <c r="L214" s="53">
        <v>1086750.4782608694</v>
      </c>
      <c r="M214" s="53">
        <v>1129284.2880434783</v>
      </c>
      <c r="N214" s="28">
        <f>IF(SUM(L211:L214)=0,"n/d",((SUM(M211:M214))/(SUM(L211:L214))-1)*100)</f>
        <v>4.6979463301806579</v>
      </c>
    </row>
    <row r="215" spans="2:26" ht="13.8" x14ac:dyDescent="0.25">
      <c r="B215" s="40" t="s">
        <v>9</v>
      </c>
      <c r="C215" s="53">
        <v>1055491.2210144922</v>
      </c>
      <c r="D215" s="53">
        <v>1105010.3804347825</v>
      </c>
      <c r="E215" s="53">
        <v>1134760.166666666</v>
      </c>
      <c r="F215" s="53">
        <v>1130482.3641304348</v>
      </c>
      <c r="G215" s="53">
        <v>1164096.168478261</v>
      </c>
      <c r="H215" s="53">
        <v>1099560.8043478264</v>
      </c>
      <c r="I215" s="53">
        <v>1143702.0054347822</v>
      </c>
      <c r="J215" s="53">
        <v>1175074.5960144929</v>
      </c>
      <c r="K215" s="53">
        <v>1033308.6467391304</v>
      </c>
      <c r="L215" s="53">
        <v>1134203.6123188401</v>
      </c>
      <c r="M215" s="53">
        <v>1099207.1992753621</v>
      </c>
      <c r="N215" s="28">
        <f>IF(SUM(L211:L215)=0,"n/d",((SUM(M211:M215))/(SUM(L211:L215))-1)*100)</f>
        <v>3.0300134728175276</v>
      </c>
    </row>
    <row r="216" spans="2:26" ht="13.8" x14ac:dyDescent="0.25">
      <c r="B216" s="40" t="s">
        <v>10</v>
      </c>
      <c r="C216" s="53">
        <v>1087579.3858695652</v>
      </c>
      <c r="D216" s="53">
        <v>1115029.6811594199</v>
      </c>
      <c r="E216" s="53">
        <v>1108563.7445652168</v>
      </c>
      <c r="F216" s="53">
        <v>1098939.0670289854</v>
      </c>
      <c r="G216" s="53">
        <v>1115178.2119565217</v>
      </c>
      <c r="H216" s="53">
        <v>1162208.8224637688</v>
      </c>
      <c r="I216" s="53">
        <v>1190052.5000000005</v>
      </c>
      <c r="J216" s="53">
        <v>1172208.0126811592</v>
      </c>
      <c r="K216" s="53">
        <v>1267631.1974637676</v>
      </c>
      <c r="L216" s="53">
        <v>1071226.4945652175</v>
      </c>
      <c r="M216" s="53">
        <v>1167510.1358695652</v>
      </c>
      <c r="N216" s="28">
        <f>IF(SUM(L211:L216)=0,"n/d",((SUM(M211:M216))/(SUM(L211:L216))-1)*100)</f>
        <v>4.0329183155578985</v>
      </c>
    </row>
    <row r="217" spans="2:26" ht="13.8" x14ac:dyDescent="0.25">
      <c r="B217" s="41" t="s">
        <v>17</v>
      </c>
      <c r="C217" s="53">
        <v>1134811.3641304346</v>
      </c>
      <c r="D217" s="53">
        <v>1123945.8242753623</v>
      </c>
      <c r="E217" s="53">
        <v>1138292.6032608694</v>
      </c>
      <c r="F217" s="53">
        <v>1208360.2644927534</v>
      </c>
      <c r="G217" s="53">
        <v>1233845.7047101452</v>
      </c>
      <c r="H217" s="53">
        <v>1217054.628623188</v>
      </c>
      <c r="I217" s="53">
        <v>1161307.9039855073</v>
      </c>
      <c r="J217" s="53">
        <v>1192929.3967391301</v>
      </c>
      <c r="K217" s="53">
        <v>1141142.8206521741</v>
      </c>
      <c r="L217" s="53">
        <v>1221513.5036231885</v>
      </c>
      <c r="M217" s="53">
        <v>1244131.9275362319</v>
      </c>
      <c r="N217" s="28">
        <f>IF(SUM(L211:L217)=0,"n/d",((SUM(M211:M217))/(SUM(L211:L217))-1)*100)</f>
        <v>3.6816691446350136</v>
      </c>
    </row>
    <row r="218" spans="2:26" ht="13.8" x14ac:dyDescent="0.25">
      <c r="B218" s="40" t="s">
        <v>18</v>
      </c>
      <c r="C218" s="53">
        <v>1128069.1485507241</v>
      </c>
      <c r="D218" s="53">
        <v>1181460.6249999995</v>
      </c>
      <c r="E218" s="53">
        <v>1166961.6086956521</v>
      </c>
      <c r="F218" s="53">
        <v>1206633.8297101448</v>
      </c>
      <c r="G218" s="53">
        <v>1183800.0036231887</v>
      </c>
      <c r="H218" s="53">
        <v>1158088.0960144929</v>
      </c>
      <c r="I218" s="53">
        <v>1232843.175724637</v>
      </c>
      <c r="J218" s="53">
        <v>1230011.8804347822</v>
      </c>
      <c r="K218" s="53">
        <v>1211620.5778985508</v>
      </c>
      <c r="L218" s="53">
        <v>1182873.4076086956</v>
      </c>
      <c r="M218" s="53">
        <v>1196802.1394927537</v>
      </c>
      <c r="N218" s="28">
        <f>IF(SUM(L211:L218)=0,"n/d",((SUM(M211:M218))/(SUM(L211:L218))-1)*100)</f>
        <v>3.343857921527027</v>
      </c>
    </row>
    <row r="219" spans="2:26" ht="13.8" x14ac:dyDescent="0.25">
      <c r="B219" s="40" t="s">
        <v>19</v>
      </c>
      <c r="C219" s="53">
        <v>1066313.1539855071</v>
      </c>
      <c r="D219" s="53">
        <v>1087716.3894927537</v>
      </c>
      <c r="E219" s="53">
        <v>1035291.0815217388</v>
      </c>
      <c r="F219" s="53">
        <v>1094027.8931159419</v>
      </c>
      <c r="G219" s="53">
        <v>1153514.532608696</v>
      </c>
      <c r="H219" s="53">
        <v>1113924.0742753623</v>
      </c>
      <c r="I219" s="53">
        <v>1137509.2427536228</v>
      </c>
      <c r="J219" s="53">
        <v>1126406.9619565215</v>
      </c>
      <c r="K219" s="53">
        <v>1090908.2898550727</v>
      </c>
      <c r="L219" s="53">
        <v>1094517.1539855066</v>
      </c>
      <c r="M219" s="53">
        <v>1138968.7445652171</v>
      </c>
      <c r="N219" s="28">
        <f>IF(SUM(L211:L219)=0,"n/d",((SUM(M211:M219))/(SUM(L211:L219))-1)*100)</f>
        <v>3.4234739723412844</v>
      </c>
    </row>
    <row r="220" spans="2:26" ht="13.8" x14ac:dyDescent="0.25">
      <c r="B220" s="40" t="s">
        <v>20</v>
      </c>
      <c r="C220" s="53">
        <v>1047264.4293478258</v>
      </c>
      <c r="D220" s="53">
        <v>1065559.3496376809</v>
      </c>
      <c r="E220" s="53">
        <v>1124422.6286231882</v>
      </c>
      <c r="F220" s="53">
        <v>1177841.5706521741</v>
      </c>
      <c r="G220" s="53">
        <v>1158228.5471014485</v>
      </c>
      <c r="H220" s="53">
        <v>1102364.3985507241</v>
      </c>
      <c r="I220" s="53">
        <v>1095817.3768115942</v>
      </c>
      <c r="J220" s="53">
        <v>1100501.490942029</v>
      </c>
      <c r="K220" s="53">
        <v>1129187.6648550723</v>
      </c>
      <c r="L220" s="53">
        <v>1153871.5253623191</v>
      </c>
      <c r="M220" s="53"/>
      <c r="N220" s="28"/>
    </row>
    <row r="221" spans="2:26" ht="13.8" x14ac:dyDescent="0.25">
      <c r="B221" s="40" t="s">
        <v>11</v>
      </c>
      <c r="C221" s="53">
        <v>1047236.3423913042</v>
      </c>
      <c r="D221" s="53">
        <v>1071082.7083333333</v>
      </c>
      <c r="E221" s="53">
        <v>1062813.3206521741</v>
      </c>
      <c r="F221" s="53">
        <v>1085388.3387681157</v>
      </c>
      <c r="G221" s="53">
        <v>1062273.6956521736</v>
      </c>
      <c r="H221" s="53">
        <v>1032727.4818840575</v>
      </c>
      <c r="I221" s="53">
        <v>1098597.5217391304</v>
      </c>
      <c r="J221" s="53">
        <v>1097456.9637681155</v>
      </c>
      <c r="K221" s="53">
        <v>1096103.7282608692</v>
      </c>
      <c r="L221" s="53">
        <v>1069645.2300724634</v>
      </c>
      <c r="M221" s="53"/>
      <c r="N221" s="28"/>
    </row>
    <row r="222" spans="2:26" ht="13.8" x14ac:dyDescent="0.25">
      <c r="B222" s="40" t="s">
        <v>12</v>
      </c>
      <c r="C222" s="53">
        <v>1084368.5235507246</v>
      </c>
      <c r="D222" s="53">
        <v>1111956.3297101452</v>
      </c>
      <c r="E222" s="53">
        <v>1044586.0072463768</v>
      </c>
      <c r="F222" s="53">
        <v>1102760.0507246377</v>
      </c>
      <c r="G222" s="53">
        <v>1148130.0851449275</v>
      </c>
      <c r="H222" s="53">
        <v>1118523.5380434778</v>
      </c>
      <c r="I222" s="53">
        <v>1144227.831521739</v>
      </c>
      <c r="J222" s="53">
        <v>1099940.6503623186</v>
      </c>
      <c r="K222" s="53">
        <v>1065519.9692028984</v>
      </c>
      <c r="L222" s="53">
        <v>1122450.4239130435</v>
      </c>
      <c r="M222" s="53"/>
      <c r="N222" s="28"/>
    </row>
    <row r="223" spans="2:26" x14ac:dyDescent="0.25">
      <c r="B223" s="47" t="s">
        <v>13</v>
      </c>
      <c r="C223" s="54">
        <v>12558330.467391295</v>
      </c>
      <c r="D223" s="54">
        <v>12867304.599637682</v>
      </c>
      <c r="E223" s="54">
        <v>12926498.78260869</v>
      </c>
      <c r="F223" s="54">
        <v>13276484.05615942</v>
      </c>
      <c r="G223" s="54">
        <v>13443962.440217389</v>
      </c>
      <c r="H223" s="54">
        <v>13249127.077898549</v>
      </c>
      <c r="I223" s="54">
        <v>13397604.644927537</v>
      </c>
      <c r="J223" s="54">
        <v>13388746.396739131</v>
      </c>
      <c r="K223" s="54">
        <v>13256886.168478258</v>
      </c>
      <c r="L223" s="54">
        <v>13208918.108695652</v>
      </c>
      <c r="M223" s="54">
        <v>10200606.487318842</v>
      </c>
      <c r="N223" s="26"/>
    </row>
    <row r="224" spans="2:26" ht="13.8" x14ac:dyDescent="0.25">
      <c r="B224" s="30" t="s">
        <v>34</v>
      </c>
      <c r="C224" s="16"/>
      <c r="D224" s="16"/>
      <c r="E224" s="16"/>
      <c r="F224" s="16"/>
      <c r="G224" s="16"/>
      <c r="H224" s="16"/>
      <c r="I224" s="16"/>
      <c r="J224" s="16"/>
      <c r="L224" s="23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4"/>
    </row>
    <row r="225" spans="2:26" ht="15.6" x14ac:dyDescent="0.25">
      <c r="B225" s="9" t="s">
        <v>38</v>
      </c>
      <c r="G225" s="1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4"/>
    </row>
    <row r="226" spans="2:26" x14ac:dyDescent="0.25">
      <c r="B226" s="22" t="s">
        <v>40</v>
      </c>
      <c r="J226" s="11"/>
      <c r="K226" s="1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4"/>
    </row>
    <row r="227" spans="2:26" x14ac:dyDescent="0.25">
      <c r="B227" s="27" t="s">
        <v>39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2:26" x14ac:dyDescent="0.25">
      <c r="B228" s="27" t="str">
        <f>B151</f>
        <v xml:space="preserve">                  4) Dados atualizados em 30 de outubro de 2020.</v>
      </c>
      <c r="E228" s="11"/>
      <c r="F228" s="11"/>
      <c r="G228" s="11"/>
    </row>
    <row r="229" spans="2:26" ht="15.6" x14ac:dyDescent="0.25">
      <c r="B229" s="10" t="s">
        <v>41</v>
      </c>
      <c r="E229" s="11"/>
      <c r="F229" s="11"/>
      <c r="G229" s="11"/>
    </row>
    <row r="230" spans="2:26" ht="15.6" x14ac:dyDescent="0.25">
      <c r="B230" s="10" t="s">
        <v>68</v>
      </c>
    </row>
    <row r="233" spans="2:26" ht="16.8" x14ac:dyDescent="0.3">
      <c r="B233" s="12" t="s">
        <v>14</v>
      </c>
    </row>
    <row r="237" spans="2:26" ht="17.399999999999999" x14ac:dyDescent="0.3">
      <c r="B237" s="5" t="s">
        <v>63</v>
      </c>
    </row>
    <row r="238" spans="2:26" ht="15.6" x14ac:dyDescent="0.3">
      <c r="B238" s="2" t="s">
        <v>24</v>
      </c>
    </row>
    <row r="240" spans="2:26" x14ac:dyDescent="0.25">
      <c r="B240" s="6" t="str">
        <f>IF(C242="(Tudo)","BRASIL",C242)</f>
        <v>BRASIL</v>
      </c>
      <c r="G240" s="16"/>
    </row>
    <row r="241" spans="2:26" x14ac:dyDescent="0.25">
      <c r="B241" s="7" t="str">
        <f>IF(C243="(Tudo)","GLP TOTAL (m3)",C243)</f>
        <v>GLP TOTAL (m3)</v>
      </c>
      <c r="G241" s="11"/>
      <c r="Z241" s="13" t="str">
        <f>IF(C242="(Tudo)","BRASIL",C242)</f>
        <v>BRASIL</v>
      </c>
    </row>
    <row r="242" spans="2:26" x14ac:dyDescent="0.25">
      <c r="B242" s="37" t="s">
        <v>30</v>
      </c>
      <c r="C242" s="38" t="s">
        <v>28</v>
      </c>
      <c r="R242" s="11"/>
      <c r="S242" s="11"/>
      <c r="Z242" s="13" t="str">
        <f>IF(C243="(Tudo)","GLP TOTAL (m3)",C243)</f>
        <v>GLP TOTAL (m3)</v>
      </c>
    </row>
    <row r="243" spans="2:26" x14ac:dyDescent="0.25">
      <c r="B243" s="37" t="s">
        <v>33</v>
      </c>
      <c r="C243" s="38" t="s">
        <v>28</v>
      </c>
      <c r="R243" s="16"/>
      <c r="S243" s="16"/>
      <c r="Z243" s="14" t="s">
        <v>15</v>
      </c>
    </row>
    <row r="244" spans="2:26" x14ac:dyDescent="0.25">
      <c r="B244" s="8" t="s">
        <v>0</v>
      </c>
      <c r="C244" s="8" t="s">
        <v>1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</row>
    <row r="245" spans="2:26" x14ac:dyDescent="0.25">
      <c r="B245" s="33"/>
      <c r="C245" s="34" t="s">
        <v>2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36"/>
      <c r="N245" s="17" t="s">
        <v>3</v>
      </c>
    </row>
    <row r="246" spans="2:26" x14ac:dyDescent="0.25">
      <c r="B246" s="34" t="s">
        <v>4</v>
      </c>
      <c r="C246" s="39">
        <v>2010</v>
      </c>
      <c r="D246" s="42">
        <v>2011</v>
      </c>
      <c r="E246" s="42">
        <v>2012</v>
      </c>
      <c r="F246" s="42">
        <v>2013</v>
      </c>
      <c r="G246" s="42">
        <v>2014</v>
      </c>
      <c r="H246" s="42">
        <v>2015</v>
      </c>
      <c r="I246" s="43" t="s">
        <v>29</v>
      </c>
      <c r="J246" s="43">
        <v>2017</v>
      </c>
      <c r="K246" s="43">
        <v>2018</v>
      </c>
      <c r="L246" s="43">
        <v>2019</v>
      </c>
      <c r="M246" s="44">
        <v>2020</v>
      </c>
      <c r="N246" s="18" t="s">
        <v>67</v>
      </c>
    </row>
    <row r="247" spans="2:26" ht="13.8" x14ac:dyDescent="0.25">
      <c r="B247" s="39" t="s">
        <v>5</v>
      </c>
      <c r="C247" s="52">
        <v>927213.93659420265</v>
      </c>
      <c r="D247" s="52">
        <v>958148.18478260806</v>
      </c>
      <c r="E247" s="52">
        <v>1013303.4293478259</v>
      </c>
      <c r="F247" s="52">
        <v>1042884.8894927535</v>
      </c>
      <c r="G247" s="52">
        <v>1056473.2590579707</v>
      </c>
      <c r="H247" s="52">
        <v>1037069.8713768115</v>
      </c>
      <c r="I247" s="52">
        <v>999551.18115942029</v>
      </c>
      <c r="J247" s="52">
        <v>1011625.5452898545</v>
      </c>
      <c r="K247" s="52">
        <v>1039086.7862318839</v>
      </c>
      <c r="L247" s="52">
        <v>1022056.012681159</v>
      </c>
      <c r="M247" s="52">
        <v>1032876.5416666665</v>
      </c>
      <c r="N247" s="25">
        <f>IF(M247=0,"",((M247/L247)-1)*100)</f>
        <v>1.0587021504938843</v>
      </c>
    </row>
    <row r="248" spans="2:26" ht="13.8" x14ac:dyDescent="0.25">
      <c r="B248" s="40" t="s">
        <v>6</v>
      </c>
      <c r="C248" s="53">
        <v>899369.91847826063</v>
      </c>
      <c r="D248" s="53">
        <v>949228.87137681199</v>
      </c>
      <c r="E248" s="53">
        <v>996726.45652173902</v>
      </c>
      <c r="F248" s="53">
        <v>971971.25724637683</v>
      </c>
      <c r="G248" s="53">
        <v>993866.82427536207</v>
      </c>
      <c r="H248" s="53">
        <v>992039.59601449268</v>
      </c>
      <c r="I248" s="53">
        <v>1022272.4438405799</v>
      </c>
      <c r="J248" s="53">
        <v>967910.88586956495</v>
      </c>
      <c r="K248" s="53">
        <v>994369.06340579689</v>
      </c>
      <c r="L248" s="53">
        <v>997556.32246376819</v>
      </c>
      <c r="M248" s="53">
        <v>1014197.1576086958</v>
      </c>
      <c r="N248" s="28">
        <f>IF(SUM(L247:L248)=0,"n/d",((SUM(M247:M248))/(SUM(L247:L248))-1)*100)</f>
        <v>1.359734422916592</v>
      </c>
    </row>
    <row r="249" spans="2:26" ht="13.8" x14ac:dyDescent="0.25">
      <c r="B249" s="40" t="s">
        <v>7</v>
      </c>
      <c r="C249" s="53">
        <v>1057097.0996376809</v>
      </c>
      <c r="D249" s="53">
        <v>1071177.7626811594</v>
      </c>
      <c r="E249" s="53">
        <v>1092848.1721014492</v>
      </c>
      <c r="F249" s="53">
        <v>1037588.5018115939</v>
      </c>
      <c r="G249" s="53">
        <v>1075259.2699275361</v>
      </c>
      <c r="H249" s="53">
        <v>1124531.1123188403</v>
      </c>
      <c r="I249" s="53">
        <v>1114001.6902173911</v>
      </c>
      <c r="J249" s="53">
        <v>1182241.9384057971</v>
      </c>
      <c r="K249" s="53">
        <v>1095644.8242753621</v>
      </c>
      <c r="L249" s="53">
        <v>1052253.9438405796</v>
      </c>
      <c r="M249" s="53">
        <v>1177628.3532608694</v>
      </c>
      <c r="N249" s="28">
        <f>IF(SUM(L247:L249)=0,"n/d",((SUM(M247:M249))/(SUM(L247:L249))-1)*100)</f>
        <v>4.9753394083676961</v>
      </c>
    </row>
    <row r="250" spans="2:26" ht="13.8" x14ac:dyDescent="0.25">
      <c r="B250" s="40" t="s">
        <v>8</v>
      </c>
      <c r="C250" s="53">
        <v>1023515.9438405792</v>
      </c>
      <c r="D250" s="53">
        <v>1026988.4927536231</v>
      </c>
      <c r="E250" s="53">
        <v>1007929.5634057971</v>
      </c>
      <c r="F250" s="53">
        <v>1119606.0289855071</v>
      </c>
      <c r="G250" s="53">
        <v>1099296.1376811594</v>
      </c>
      <c r="H250" s="53">
        <v>1091034.6539855071</v>
      </c>
      <c r="I250" s="53">
        <v>1057721.7717391304</v>
      </c>
      <c r="J250" s="53">
        <v>1032438.0742753621</v>
      </c>
      <c r="K250" s="53">
        <v>1092362.5996376814</v>
      </c>
      <c r="L250" s="53">
        <v>1086750.4782608694</v>
      </c>
      <c r="M250" s="53">
        <v>1129284.2880434783</v>
      </c>
      <c r="N250" s="28">
        <f>IF(SUM(L247:L250)=0,"n/d",((SUM(M247:M250))/(SUM(L247:L250))-1)*100)</f>
        <v>4.6979463301806579</v>
      </c>
    </row>
    <row r="251" spans="2:26" ht="13.8" x14ac:dyDescent="0.25">
      <c r="B251" s="40" t="s">
        <v>9</v>
      </c>
      <c r="C251" s="53">
        <v>1055491.2210144922</v>
      </c>
      <c r="D251" s="53">
        <v>1105010.3804347825</v>
      </c>
      <c r="E251" s="53">
        <v>1134760.166666666</v>
      </c>
      <c r="F251" s="53">
        <v>1130482.3641304348</v>
      </c>
      <c r="G251" s="53">
        <v>1164096.168478261</v>
      </c>
      <c r="H251" s="53">
        <v>1099560.8043478264</v>
      </c>
      <c r="I251" s="53">
        <v>1143702.0054347822</v>
      </c>
      <c r="J251" s="53">
        <v>1175074.5960144929</v>
      </c>
      <c r="K251" s="53">
        <v>1033308.6467391304</v>
      </c>
      <c r="L251" s="53">
        <v>1134203.6123188401</v>
      </c>
      <c r="M251" s="53">
        <v>1099207.1992753621</v>
      </c>
      <c r="N251" s="28">
        <f>IF(SUM(L247:L251)=0,"n/d",((SUM(M247:M251))/(SUM(L247:L251))-1)*100)</f>
        <v>3.0300134728175276</v>
      </c>
    </row>
    <row r="252" spans="2:26" ht="13.8" x14ac:dyDescent="0.25">
      <c r="B252" s="40" t="s">
        <v>10</v>
      </c>
      <c r="C252" s="53">
        <v>1087579.3858695652</v>
      </c>
      <c r="D252" s="53">
        <v>1115029.6811594199</v>
      </c>
      <c r="E252" s="53">
        <v>1108563.7445652168</v>
      </c>
      <c r="F252" s="53">
        <v>1098939.0670289854</v>
      </c>
      <c r="G252" s="53">
        <v>1115178.2119565217</v>
      </c>
      <c r="H252" s="53">
        <v>1162208.8224637688</v>
      </c>
      <c r="I252" s="53">
        <v>1190052.5000000005</v>
      </c>
      <c r="J252" s="53">
        <v>1172208.0126811592</v>
      </c>
      <c r="K252" s="53">
        <v>1267631.1974637676</v>
      </c>
      <c r="L252" s="53">
        <v>1071226.4945652175</v>
      </c>
      <c r="M252" s="53">
        <v>1167510.1358695652</v>
      </c>
      <c r="N252" s="28">
        <f>IF(SUM(L247:L252)=0,"n/d",((SUM(M247:M252))/(SUM(L247:L252))-1)*100)</f>
        <v>4.0329183155578985</v>
      </c>
    </row>
    <row r="253" spans="2:26" ht="13.8" x14ac:dyDescent="0.25">
      <c r="B253" s="41" t="s">
        <v>17</v>
      </c>
      <c r="C253" s="53">
        <v>1134811.3641304346</v>
      </c>
      <c r="D253" s="53">
        <v>1123945.8242753623</v>
      </c>
      <c r="E253" s="53">
        <v>1138292.6032608694</v>
      </c>
      <c r="F253" s="53">
        <v>1208360.2644927534</v>
      </c>
      <c r="G253" s="53">
        <v>1233845.7047101452</v>
      </c>
      <c r="H253" s="53">
        <v>1217054.628623188</v>
      </c>
      <c r="I253" s="53">
        <v>1161307.9039855073</v>
      </c>
      <c r="J253" s="53">
        <v>1192929.3967391301</v>
      </c>
      <c r="K253" s="53">
        <v>1141142.8206521741</v>
      </c>
      <c r="L253" s="53">
        <v>1221513.5036231885</v>
      </c>
      <c r="M253" s="53">
        <v>1244131.9275362319</v>
      </c>
      <c r="N253" s="28">
        <f>IF(SUM(L247:L253)=0,"n/d",((SUM(M247:M253))/(SUM(L247:L253))-1)*100)</f>
        <v>3.6816691446350136</v>
      </c>
    </row>
    <row r="254" spans="2:26" ht="13.8" x14ac:dyDescent="0.25">
      <c r="B254" s="40" t="s">
        <v>18</v>
      </c>
      <c r="C254" s="53">
        <v>1128069.1485507241</v>
      </c>
      <c r="D254" s="53">
        <v>1181460.6249999995</v>
      </c>
      <c r="E254" s="53">
        <v>1166961.6086956521</v>
      </c>
      <c r="F254" s="53">
        <v>1206633.8297101448</v>
      </c>
      <c r="G254" s="53">
        <v>1183800.0036231887</v>
      </c>
      <c r="H254" s="53">
        <v>1158088.0960144929</v>
      </c>
      <c r="I254" s="53">
        <v>1232843.175724637</v>
      </c>
      <c r="J254" s="53">
        <v>1230011.8804347822</v>
      </c>
      <c r="K254" s="53">
        <v>1211620.5778985508</v>
      </c>
      <c r="L254" s="53">
        <v>1182873.4076086956</v>
      </c>
      <c r="M254" s="53">
        <v>1196802.1394927537</v>
      </c>
      <c r="N254" s="28">
        <f>IF(SUM(L247:L254)=0,"n/d",((SUM(M247:M254))/(SUM(L247:L254))-1)*100)</f>
        <v>3.343857921527027</v>
      </c>
    </row>
    <row r="255" spans="2:26" ht="13.8" x14ac:dyDescent="0.25">
      <c r="B255" s="40" t="s">
        <v>19</v>
      </c>
      <c r="C255" s="53">
        <v>1066313.1539855071</v>
      </c>
      <c r="D255" s="53">
        <v>1087716.3894927537</v>
      </c>
      <c r="E255" s="53">
        <v>1035291.0815217388</v>
      </c>
      <c r="F255" s="53">
        <v>1094027.8931159419</v>
      </c>
      <c r="G255" s="53">
        <v>1153514.532608696</v>
      </c>
      <c r="H255" s="53">
        <v>1113924.0742753623</v>
      </c>
      <c r="I255" s="53">
        <v>1137509.2427536228</v>
      </c>
      <c r="J255" s="53">
        <v>1126406.9619565215</v>
      </c>
      <c r="K255" s="53">
        <v>1090908.2898550727</v>
      </c>
      <c r="L255" s="53">
        <v>1094517.1539855066</v>
      </c>
      <c r="M255" s="53">
        <v>1138968.7445652171</v>
      </c>
      <c r="N255" s="28">
        <f>IF(SUM(L247:L255)=0,"n/d",((SUM(M247:M255))/(SUM(L247:L255))-1)*100)</f>
        <v>3.4234739723412844</v>
      </c>
    </row>
    <row r="256" spans="2:26" ht="13.8" x14ac:dyDescent="0.25">
      <c r="B256" s="40" t="s">
        <v>20</v>
      </c>
      <c r="C256" s="53">
        <v>1047264.4293478258</v>
      </c>
      <c r="D256" s="53">
        <v>1065559.3496376809</v>
      </c>
      <c r="E256" s="53">
        <v>1124422.6286231882</v>
      </c>
      <c r="F256" s="53">
        <v>1177841.5706521741</v>
      </c>
      <c r="G256" s="53">
        <v>1158228.5471014485</v>
      </c>
      <c r="H256" s="53">
        <v>1102364.3985507241</v>
      </c>
      <c r="I256" s="53">
        <v>1095817.3768115942</v>
      </c>
      <c r="J256" s="53">
        <v>1100501.490942029</v>
      </c>
      <c r="K256" s="53">
        <v>1129187.6648550723</v>
      </c>
      <c r="L256" s="53">
        <v>1153871.5253623191</v>
      </c>
      <c r="M256" s="53"/>
      <c r="N256" s="28"/>
    </row>
    <row r="257" spans="2:26" ht="13.8" x14ac:dyDescent="0.25">
      <c r="B257" s="40" t="s">
        <v>11</v>
      </c>
      <c r="C257" s="53">
        <v>1047236.3423913042</v>
      </c>
      <c r="D257" s="53">
        <v>1071082.7083333333</v>
      </c>
      <c r="E257" s="53">
        <v>1062813.3206521741</v>
      </c>
      <c r="F257" s="53">
        <v>1085388.3387681157</v>
      </c>
      <c r="G257" s="53">
        <v>1062273.6956521736</v>
      </c>
      <c r="H257" s="53">
        <v>1032727.4818840575</v>
      </c>
      <c r="I257" s="53">
        <v>1098597.5217391304</v>
      </c>
      <c r="J257" s="53">
        <v>1097456.9637681155</v>
      </c>
      <c r="K257" s="53">
        <v>1096103.7282608692</v>
      </c>
      <c r="L257" s="53">
        <v>1069645.2300724634</v>
      </c>
      <c r="M257" s="53"/>
      <c r="N257" s="28"/>
    </row>
    <row r="258" spans="2:26" ht="13.8" x14ac:dyDescent="0.25">
      <c r="B258" s="40" t="s">
        <v>12</v>
      </c>
      <c r="C258" s="53">
        <v>1084368.5235507246</v>
      </c>
      <c r="D258" s="53">
        <v>1111956.3297101452</v>
      </c>
      <c r="E258" s="53">
        <v>1044586.0072463768</v>
      </c>
      <c r="F258" s="53">
        <v>1102760.0507246377</v>
      </c>
      <c r="G258" s="53">
        <v>1148130.0851449275</v>
      </c>
      <c r="H258" s="53">
        <v>1118523.5380434778</v>
      </c>
      <c r="I258" s="53">
        <v>1144227.831521739</v>
      </c>
      <c r="J258" s="53">
        <v>1099940.6503623186</v>
      </c>
      <c r="K258" s="53">
        <v>1065519.9692028984</v>
      </c>
      <c r="L258" s="53">
        <v>1122450.4239130435</v>
      </c>
      <c r="M258" s="53"/>
      <c r="N258" s="28"/>
    </row>
    <row r="259" spans="2:26" x14ac:dyDescent="0.25">
      <c r="B259" s="47" t="s">
        <v>13</v>
      </c>
      <c r="C259" s="54">
        <v>12558330.467391295</v>
      </c>
      <c r="D259" s="54">
        <v>12867304.599637682</v>
      </c>
      <c r="E259" s="54">
        <v>12926498.78260869</v>
      </c>
      <c r="F259" s="54">
        <v>13276484.05615942</v>
      </c>
      <c r="G259" s="54">
        <v>13443962.440217389</v>
      </c>
      <c r="H259" s="54">
        <v>13249127.077898549</v>
      </c>
      <c r="I259" s="54">
        <v>13397604.644927537</v>
      </c>
      <c r="J259" s="54">
        <v>13388746.396739131</v>
      </c>
      <c r="K259" s="54">
        <v>13256886.168478258</v>
      </c>
      <c r="L259" s="54">
        <v>13208918.108695652</v>
      </c>
      <c r="M259" s="54">
        <v>10200606.487318842</v>
      </c>
      <c r="N259" s="26"/>
    </row>
    <row r="260" spans="2:26" ht="13.8" x14ac:dyDescent="0.25">
      <c r="B260" s="30" t="s">
        <v>34</v>
      </c>
      <c r="C260" s="16"/>
      <c r="D260" s="16"/>
      <c r="E260" s="16"/>
      <c r="F260" s="16"/>
      <c r="G260" s="16"/>
      <c r="H260" s="16"/>
      <c r="I260" s="16"/>
      <c r="J260" s="16"/>
      <c r="L260" s="23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4"/>
    </row>
    <row r="261" spans="2:26" ht="15.6" x14ac:dyDescent="0.25">
      <c r="B261" s="9" t="s">
        <v>38</v>
      </c>
      <c r="G261" s="1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4"/>
    </row>
    <row r="262" spans="2:26" x14ac:dyDescent="0.25">
      <c r="B262" s="22" t="s">
        <v>32</v>
      </c>
      <c r="J262" s="11"/>
      <c r="K262" s="1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4"/>
    </row>
    <row r="263" spans="2:26" x14ac:dyDescent="0.25">
      <c r="B263" s="27" t="s">
        <v>48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2:26" x14ac:dyDescent="0.25">
      <c r="B264" s="27" t="str">
        <f>B151</f>
        <v xml:space="preserve">                  4) Dados atualizados em 30 de outubro de 2020.</v>
      </c>
      <c r="E264" s="11"/>
      <c r="F264" s="11"/>
      <c r="G264" s="11"/>
    </row>
    <row r="265" spans="2:26" ht="15.6" x14ac:dyDescent="0.25">
      <c r="B265" s="10" t="s">
        <v>41</v>
      </c>
      <c r="E265" s="11"/>
      <c r="F265" s="11"/>
      <c r="G265" s="11"/>
    </row>
    <row r="266" spans="2:26" ht="15.6" x14ac:dyDescent="0.25">
      <c r="B266" s="10" t="s">
        <v>68</v>
      </c>
    </row>
    <row r="269" spans="2:26" ht="16.8" x14ac:dyDescent="0.3">
      <c r="B269" s="12" t="s">
        <v>14</v>
      </c>
    </row>
    <row r="270" spans="2:26" ht="16.8" x14ac:dyDescent="0.3">
      <c r="B270" s="12"/>
    </row>
    <row r="273" spans="2:26" ht="17.399999999999999" x14ac:dyDescent="0.3">
      <c r="B273" s="5" t="s">
        <v>64</v>
      </c>
    </row>
    <row r="274" spans="2:26" ht="15.6" x14ac:dyDescent="0.3">
      <c r="B274" s="2" t="s">
        <v>24</v>
      </c>
    </row>
    <row r="276" spans="2:26" x14ac:dyDescent="0.25">
      <c r="B276" s="6" t="str">
        <f>IF(C278="(Tudo)","BRASIL",C278)</f>
        <v>BRASIL</v>
      </c>
      <c r="G276" s="16"/>
    </row>
    <row r="277" spans="2:26" x14ac:dyDescent="0.25">
      <c r="B277" s="7" t="str">
        <f>IF(C279="(Tudo)","ETANOL HIDRATADO TOTAL (m3)",C279)</f>
        <v>ETANOL HIDRATADO TOTAL (m3)</v>
      </c>
      <c r="G277" s="11"/>
    </row>
    <row r="278" spans="2:26" x14ac:dyDescent="0.25">
      <c r="B278" s="37" t="s">
        <v>21</v>
      </c>
      <c r="C278" s="38" t="s">
        <v>28</v>
      </c>
      <c r="Z278" s="13" t="str">
        <f>IF(C278="(Tudo)","BRASIL",C278)</f>
        <v>BRASIL</v>
      </c>
    </row>
    <row r="279" spans="2:26" x14ac:dyDescent="0.25">
      <c r="B279" s="37" t="s">
        <v>45</v>
      </c>
      <c r="C279" s="38" t="s">
        <v>28</v>
      </c>
      <c r="Z279" s="13" t="str">
        <f>IF(C278="(Tudo)","ETANOL HIDRATADO TOTAL (m3)",C278)</f>
        <v>ETANOL HIDRATADO TOTAL (m3)</v>
      </c>
    </row>
    <row r="280" spans="2:26" x14ac:dyDescent="0.25">
      <c r="B280" s="8" t="s">
        <v>0</v>
      </c>
      <c r="C280" s="8" t="s">
        <v>1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Z280" s="14" t="s">
        <v>15</v>
      </c>
    </row>
    <row r="281" spans="2:26" x14ac:dyDescent="0.25">
      <c r="B281" s="33"/>
      <c r="C281" s="34" t="s">
        <v>2</v>
      </c>
      <c r="D281" s="35"/>
      <c r="E281" s="35"/>
      <c r="F281" s="35"/>
      <c r="G281" s="35"/>
      <c r="H281" s="35"/>
      <c r="I281" s="35"/>
      <c r="J281" s="35"/>
      <c r="K281" s="36"/>
      <c r="L281" s="17" t="s">
        <v>3</v>
      </c>
      <c r="Z281" s="14"/>
    </row>
    <row r="282" spans="2:26" x14ac:dyDescent="0.25">
      <c r="B282" s="34" t="s">
        <v>4</v>
      </c>
      <c r="C282" s="39">
        <v>2012</v>
      </c>
      <c r="D282" s="42">
        <v>2013</v>
      </c>
      <c r="E282" s="42">
        <v>2014</v>
      </c>
      <c r="F282" s="42">
        <v>2015</v>
      </c>
      <c r="G282" s="43" t="s">
        <v>29</v>
      </c>
      <c r="H282" s="43">
        <v>2017</v>
      </c>
      <c r="I282" s="43">
        <v>2018</v>
      </c>
      <c r="J282" s="43">
        <v>2019</v>
      </c>
      <c r="K282" s="44">
        <v>2020</v>
      </c>
      <c r="L282" s="18" t="s">
        <v>67</v>
      </c>
    </row>
    <row r="283" spans="2:26" ht="13.8" x14ac:dyDescent="0.25">
      <c r="B283" s="39" t="s">
        <v>5</v>
      </c>
      <c r="C283" s="52">
        <v>737394.66300000018</v>
      </c>
      <c r="D283" s="52">
        <v>876568.82</v>
      </c>
      <c r="E283" s="52">
        <v>1105353.6460000002</v>
      </c>
      <c r="F283" s="52">
        <v>1251914.5639999995</v>
      </c>
      <c r="G283" s="52">
        <v>1212363.1019999997</v>
      </c>
      <c r="H283" s="52">
        <v>886757.91899999999</v>
      </c>
      <c r="I283" s="52">
        <v>1377296.2210000001</v>
      </c>
      <c r="J283" s="52">
        <v>1859509.6300000001</v>
      </c>
      <c r="K283" s="52">
        <v>1900091.8310000002</v>
      </c>
      <c r="L283" s="25">
        <f>IF(K283=0,"",((K283/J283)-1)*100)</f>
        <v>2.1824141346339809</v>
      </c>
    </row>
    <row r="284" spans="2:26" ht="13.8" x14ac:dyDescent="0.25">
      <c r="B284" s="40" t="s">
        <v>6</v>
      </c>
      <c r="C284" s="53">
        <v>792700.20900000003</v>
      </c>
      <c r="D284" s="53">
        <v>887521.76300000004</v>
      </c>
      <c r="E284" s="53">
        <v>1059307.807</v>
      </c>
      <c r="F284" s="53">
        <v>1269071.8109999998</v>
      </c>
      <c r="G284" s="53">
        <v>1140129.3390000002</v>
      </c>
      <c r="H284" s="53">
        <v>867881.94099999999</v>
      </c>
      <c r="I284" s="53">
        <v>1242878.6959999995</v>
      </c>
      <c r="J284" s="53">
        <v>1729379.8760000002</v>
      </c>
      <c r="K284" s="53">
        <v>1772916.8709999998</v>
      </c>
      <c r="L284" s="28">
        <f>IF(SUM(J283:J284)=0,"n/d",((SUM(K283:K284))/(SUM(J283:J284))-1)*100)</f>
        <v>2.3438781232848482</v>
      </c>
    </row>
    <row r="285" spans="2:26" ht="13.8" x14ac:dyDescent="0.25">
      <c r="B285" s="40" t="s">
        <v>7</v>
      </c>
      <c r="C285" s="53">
        <v>852874.201</v>
      </c>
      <c r="D285" s="53">
        <v>887354.34600000002</v>
      </c>
      <c r="E285" s="53">
        <v>959139.43299999984</v>
      </c>
      <c r="F285" s="53">
        <v>1448765.426</v>
      </c>
      <c r="G285" s="53">
        <v>1132195.0069999998</v>
      </c>
      <c r="H285" s="53">
        <v>1009815.7979999998</v>
      </c>
      <c r="I285" s="53">
        <v>1372784.0960000001</v>
      </c>
      <c r="J285" s="53">
        <v>1755817.1279999996</v>
      </c>
      <c r="K285" s="53">
        <v>1478098.6040000001</v>
      </c>
      <c r="L285" s="28">
        <f>IF(SUM(J283:J285)=0,"n/d",((SUM(K283:K285))/(SUM(J283:J285))-1)*100)</f>
        <v>-3.6222629464530476</v>
      </c>
    </row>
    <row r="286" spans="2:26" ht="13.8" x14ac:dyDescent="0.25">
      <c r="B286" s="40" t="s">
        <v>8</v>
      </c>
      <c r="C286" s="53">
        <v>789145.451</v>
      </c>
      <c r="D286" s="53">
        <v>884511.44599999988</v>
      </c>
      <c r="E286" s="53">
        <v>997590.68099999998</v>
      </c>
      <c r="F286" s="53">
        <v>1499971.5269999998</v>
      </c>
      <c r="G286" s="53">
        <v>1160337.0060000001</v>
      </c>
      <c r="H286" s="53">
        <v>985482.53500000003</v>
      </c>
      <c r="I286" s="53">
        <v>1286890.469</v>
      </c>
      <c r="J286" s="53">
        <v>1817073.4870000004</v>
      </c>
      <c r="K286" s="53">
        <v>1208503.1810000001</v>
      </c>
      <c r="L286" s="28">
        <f>IF(SUM(J283:J286)=0,"n/d",((SUM(K283:K286))/(SUM(J283:J286))-1)*100)</f>
        <v>-11.200701787085777</v>
      </c>
    </row>
    <row r="287" spans="2:26" ht="13.8" x14ac:dyDescent="0.25">
      <c r="B287" s="40" t="s">
        <v>9</v>
      </c>
      <c r="C287" s="53">
        <v>813118.39500000014</v>
      </c>
      <c r="D287" s="53">
        <v>871349.1170000002</v>
      </c>
      <c r="E287" s="53">
        <v>991461.44300000009</v>
      </c>
      <c r="F287" s="53">
        <v>1434707.5439999998</v>
      </c>
      <c r="G287" s="53">
        <v>1319907.2329999998</v>
      </c>
      <c r="H287" s="53">
        <v>1041871.1880000002</v>
      </c>
      <c r="I287" s="53">
        <v>1315822.2300000002</v>
      </c>
      <c r="J287" s="53">
        <v>1869708.1130000001</v>
      </c>
      <c r="K287" s="53">
        <v>1268952.5700000003</v>
      </c>
      <c r="L287" s="28">
        <f>IF(SUM(J283:J287)=0,"n/d",((SUM(K283:K287))/(SUM(J283:J287))-1)*100)</f>
        <v>-15.533709845499654</v>
      </c>
    </row>
    <row r="288" spans="2:26" ht="13.8" x14ac:dyDescent="0.25">
      <c r="B288" s="40" t="s">
        <v>10</v>
      </c>
      <c r="C288" s="53">
        <v>752357.70700000005</v>
      </c>
      <c r="D288" s="53">
        <v>906254.86800000002</v>
      </c>
      <c r="E288" s="53">
        <v>951224.97400000016</v>
      </c>
      <c r="F288" s="53">
        <v>1490273.4580000001</v>
      </c>
      <c r="G288" s="53">
        <v>1261522.51</v>
      </c>
      <c r="H288" s="53">
        <v>1047822.916</v>
      </c>
      <c r="I288" s="53">
        <v>1494048.567</v>
      </c>
      <c r="J288" s="53">
        <v>1729295.1529999999</v>
      </c>
      <c r="K288" s="53">
        <v>1335636.4489999996</v>
      </c>
      <c r="L288" s="28">
        <f>IF(SUM(J283:J288)=0,"n/d",((SUM(K283:K288))/(SUM(J283:J288))-1)*100)</f>
        <v>-16.695660681827661</v>
      </c>
    </row>
    <row r="289" spans="2:12" ht="13.8" x14ac:dyDescent="0.25">
      <c r="B289" s="41" t="s">
        <v>17</v>
      </c>
      <c r="C289" s="53">
        <v>766073.9600000002</v>
      </c>
      <c r="D289" s="53">
        <v>963603.58399999992</v>
      </c>
      <c r="E289" s="53">
        <v>1015424.9059999998</v>
      </c>
      <c r="F289" s="53">
        <v>1552109.5260000003</v>
      </c>
      <c r="G289" s="53">
        <v>1314601.9820000003</v>
      </c>
      <c r="H289" s="53">
        <v>1056344.3190000001</v>
      </c>
      <c r="I289" s="53">
        <v>1609360.2400000002</v>
      </c>
      <c r="J289" s="53">
        <v>1865746.8879999998</v>
      </c>
      <c r="K289" s="53">
        <v>1510860.9300000002</v>
      </c>
      <c r="L289" s="28">
        <f>IF(SUM(J283:J289)=0,"n/d",((SUM(K283:K289))/(SUM(J283:J289))-1)*100)</f>
        <v>-17.039279929972707</v>
      </c>
    </row>
    <row r="290" spans="2:12" ht="13.8" x14ac:dyDescent="0.25">
      <c r="B290" s="40" t="s">
        <v>18</v>
      </c>
      <c r="C290" s="53">
        <v>821321.799</v>
      </c>
      <c r="D290" s="53">
        <v>1021076.3110000002</v>
      </c>
      <c r="E290" s="53">
        <v>1061067.2370000002</v>
      </c>
      <c r="F290" s="53">
        <v>1576056.0879999995</v>
      </c>
      <c r="G290" s="53">
        <v>1351409.3360000001</v>
      </c>
      <c r="H290" s="53">
        <v>1220999.0180000002</v>
      </c>
      <c r="I290" s="53">
        <v>1822817.1459999999</v>
      </c>
      <c r="J290" s="53">
        <v>1868818.2019999998</v>
      </c>
      <c r="K290" s="53">
        <v>1569803.3250000002</v>
      </c>
      <c r="L290" s="28">
        <f>IF(SUM(J283:J290)=0,"n/d",((SUM(K283:K290))/(SUM(J283:J290))-1)*100)</f>
        <v>-16.905317729257941</v>
      </c>
    </row>
    <row r="291" spans="2:12" ht="13.8" x14ac:dyDescent="0.25">
      <c r="B291" s="40" t="s">
        <v>19</v>
      </c>
      <c r="C291" s="53">
        <v>815790.52299999993</v>
      </c>
      <c r="D291" s="53">
        <v>1017087.2340000001</v>
      </c>
      <c r="E291" s="53">
        <v>1100117.4990000003</v>
      </c>
      <c r="F291" s="53">
        <v>1633094.9710000001</v>
      </c>
      <c r="G291" s="53">
        <v>1344811.3769999999</v>
      </c>
      <c r="H291" s="53">
        <v>1311907.3320000004</v>
      </c>
      <c r="I291" s="53">
        <v>1799251.0150000001</v>
      </c>
      <c r="J291" s="53">
        <v>1873379.5610000002</v>
      </c>
      <c r="K291" s="53">
        <v>1700708.7100000004</v>
      </c>
      <c r="L291" s="28">
        <f>IF(SUM(J283:J291)=0,"n/d",((SUM(K283:K291))/(SUM(J283:J291))-1)*100)</f>
        <v>-16.025408699505217</v>
      </c>
    </row>
    <row r="292" spans="2:12" ht="13.8" x14ac:dyDescent="0.25">
      <c r="B292" s="40" t="s">
        <v>20</v>
      </c>
      <c r="C292" s="53">
        <v>918801.75699999987</v>
      </c>
      <c r="D292" s="53">
        <v>1126831.2320000001</v>
      </c>
      <c r="E292" s="53">
        <v>1208197.139</v>
      </c>
      <c r="F292" s="53">
        <v>1750110.0830000001</v>
      </c>
      <c r="G292" s="53">
        <v>1198896.5550000004</v>
      </c>
      <c r="H292" s="53">
        <v>1377058.1349999998</v>
      </c>
      <c r="I292" s="53">
        <v>2062893.023</v>
      </c>
      <c r="J292" s="53">
        <v>2055840.7039999999</v>
      </c>
      <c r="K292" s="53"/>
      <c r="L292" s="28"/>
    </row>
    <row r="293" spans="2:12" ht="13.8" x14ac:dyDescent="0.25">
      <c r="B293" s="40" t="s">
        <v>11</v>
      </c>
      <c r="C293" s="53">
        <v>898237.50999999978</v>
      </c>
      <c r="D293" s="53">
        <v>1104611.0659999999</v>
      </c>
      <c r="E293" s="53">
        <v>1165670.6120000002</v>
      </c>
      <c r="F293" s="53">
        <v>1409931.5540000002</v>
      </c>
      <c r="G293" s="53">
        <v>1005537.458</v>
      </c>
      <c r="H293" s="53">
        <v>1338011.872</v>
      </c>
      <c r="I293" s="53">
        <v>1945479.7849999999</v>
      </c>
      <c r="J293" s="53">
        <v>1981879.4650000001</v>
      </c>
      <c r="K293" s="53"/>
      <c r="L293" s="28"/>
    </row>
    <row r="294" spans="2:12" ht="13.8" x14ac:dyDescent="0.25">
      <c r="B294" s="40" t="s">
        <v>12</v>
      </c>
      <c r="C294" s="53">
        <v>892364.12900000007</v>
      </c>
      <c r="D294" s="53">
        <v>1210722.9750000001</v>
      </c>
      <c r="E294" s="53">
        <v>1379559.7789999999</v>
      </c>
      <c r="F294" s="53">
        <v>1546732.9529999997</v>
      </c>
      <c r="G294" s="53">
        <v>1144133.2709999999</v>
      </c>
      <c r="H294" s="53">
        <v>1497821.338</v>
      </c>
      <c r="I294" s="53">
        <v>2055197.6849999998</v>
      </c>
      <c r="J294" s="53">
        <v>2137636.3320000004</v>
      </c>
      <c r="K294" s="53"/>
      <c r="L294" s="28"/>
    </row>
    <row r="295" spans="2:12" x14ac:dyDescent="0.25">
      <c r="B295" s="47" t="s">
        <v>13</v>
      </c>
      <c r="C295" s="54">
        <v>9850180.303999994</v>
      </c>
      <c r="D295" s="54">
        <v>11757492.762</v>
      </c>
      <c r="E295" s="54">
        <v>12994115.155999999</v>
      </c>
      <c r="F295" s="54">
        <v>17862739.505000003</v>
      </c>
      <c r="G295" s="54">
        <v>14585844.175999997</v>
      </c>
      <c r="H295" s="54">
        <v>13641774.311000003</v>
      </c>
      <c r="I295" s="54">
        <v>19384719.173000004</v>
      </c>
      <c r="J295" s="54">
        <v>22544084.539000005</v>
      </c>
      <c r="K295" s="54">
        <v>13745572.471000001</v>
      </c>
      <c r="L295" s="26"/>
    </row>
    <row r="296" spans="2:12" x14ac:dyDescent="0.25">
      <c r="B296" s="30" t="s">
        <v>34</v>
      </c>
      <c r="F296" s="11"/>
      <c r="G296" s="20"/>
    </row>
    <row r="297" spans="2:12" ht="15.6" x14ac:dyDescent="0.25">
      <c r="B297" s="9" t="s">
        <v>35</v>
      </c>
      <c r="G297" s="11"/>
    </row>
    <row r="298" spans="2:12" x14ac:dyDescent="0.25">
      <c r="B298" s="22" t="s">
        <v>32</v>
      </c>
      <c r="J298" s="11"/>
      <c r="K298" s="11"/>
      <c r="L298" s="11"/>
    </row>
    <row r="299" spans="2:12" x14ac:dyDescent="0.25">
      <c r="B299" s="27" t="s">
        <v>74</v>
      </c>
      <c r="J299" s="11"/>
      <c r="K299" s="11"/>
      <c r="L299" s="11"/>
    </row>
    <row r="300" spans="2:12" ht="15.6" x14ac:dyDescent="0.25">
      <c r="B300" s="10" t="s">
        <v>41</v>
      </c>
      <c r="E300" s="11"/>
      <c r="F300" s="11"/>
      <c r="G300" s="11"/>
    </row>
    <row r="301" spans="2:12" ht="15.6" x14ac:dyDescent="0.25">
      <c r="B301" s="10" t="s">
        <v>68</v>
      </c>
      <c r="E301" s="11"/>
      <c r="F301" s="11"/>
      <c r="G301" s="11"/>
    </row>
    <row r="302" spans="2:12" x14ac:dyDescent="0.25">
      <c r="B302" s="27"/>
      <c r="E302" s="11"/>
      <c r="F302" s="11"/>
      <c r="G302" s="11"/>
    </row>
    <row r="303" spans="2:12" ht="15.6" x14ac:dyDescent="0.25">
      <c r="B303" s="10"/>
      <c r="E303" s="11"/>
      <c r="F303" s="11"/>
      <c r="G303" s="11"/>
    </row>
    <row r="304" spans="2:12" ht="16.8" x14ac:dyDescent="0.3">
      <c r="B304" s="12" t="s">
        <v>14</v>
      </c>
    </row>
    <row r="305" spans="2:26" ht="16.8" x14ac:dyDescent="0.3">
      <c r="B305" s="12"/>
    </row>
    <row r="308" spans="2:26" ht="17.399999999999999" x14ac:dyDescent="0.3">
      <c r="B308" s="5" t="s">
        <v>65</v>
      </c>
    </row>
    <row r="309" spans="2:26" ht="15.6" x14ac:dyDescent="0.3">
      <c r="B309" s="2" t="s">
        <v>24</v>
      </c>
    </row>
    <row r="311" spans="2:26" x14ac:dyDescent="0.25">
      <c r="B311" s="6" t="str">
        <f>IF(C313="(Tudo)","BRASIL",C313)</f>
        <v>BRASIL</v>
      </c>
      <c r="G311" s="16"/>
    </row>
    <row r="312" spans="2:26" x14ac:dyDescent="0.25">
      <c r="B312" s="7" t="str">
        <f>IF(C314="(Tudo)","GASOLINA C TOTAL (m3)",C314)</f>
        <v>GASOLINA C TOTAL (m3)</v>
      </c>
      <c r="G312" s="11"/>
    </row>
    <row r="313" spans="2:26" x14ac:dyDescent="0.25">
      <c r="B313" s="37" t="s">
        <v>21</v>
      </c>
      <c r="C313" s="38" t="s">
        <v>28</v>
      </c>
      <c r="Z313" s="13" t="str">
        <f>IF(C313="(Tudo)","BRASIL",C313)</f>
        <v>BRASIL</v>
      </c>
    </row>
    <row r="314" spans="2:26" x14ac:dyDescent="0.25">
      <c r="B314" s="37" t="s">
        <v>45</v>
      </c>
      <c r="C314" s="38" t="s">
        <v>28</v>
      </c>
      <c r="Z314" s="13" t="str">
        <f>IF(C313="(Tudo)","GASOLINA C TOTAL (m3)",C313)</f>
        <v>GASOLINA C TOTAL (m3)</v>
      </c>
    </row>
    <row r="315" spans="2:26" x14ac:dyDescent="0.25">
      <c r="B315" s="8" t="s">
        <v>0</v>
      </c>
      <c r="C315" s="8" t="s">
        <v>1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Z315" s="14" t="s">
        <v>15</v>
      </c>
    </row>
    <row r="316" spans="2:26" x14ac:dyDescent="0.25">
      <c r="B316" s="33"/>
      <c r="C316" s="34" t="s">
        <v>2</v>
      </c>
      <c r="D316" s="35"/>
      <c r="E316" s="35"/>
      <c r="F316" s="35"/>
      <c r="G316" s="35"/>
      <c r="H316" s="35"/>
      <c r="I316" s="35"/>
      <c r="J316" s="35"/>
      <c r="K316" s="36"/>
      <c r="L316" s="17" t="s">
        <v>3</v>
      </c>
    </row>
    <row r="317" spans="2:26" x14ac:dyDescent="0.25">
      <c r="B317" s="34" t="s">
        <v>4</v>
      </c>
      <c r="C317" s="39">
        <v>2012</v>
      </c>
      <c r="D317" s="42">
        <v>2013</v>
      </c>
      <c r="E317" s="42">
        <v>2014</v>
      </c>
      <c r="F317" s="42">
        <v>2015</v>
      </c>
      <c r="G317" s="43" t="s">
        <v>29</v>
      </c>
      <c r="H317" s="43">
        <v>2017</v>
      </c>
      <c r="I317" s="43">
        <v>2018</v>
      </c>
      <c r="J317" s="43">
        <v>2019</v>
      </c>
      <c r="K317" s="44">
        <v>2020</v>
      </c>
      <c r="L317" s="18" t="s">
        <v>67</v>
      </c>
    </row>
    <row r="318" spans="2:26" ht="13.8" x14ac:dyDescent="0.25">
      <c r="B318" s="39" t="s">
        <v>5</v>
      </c>
      <c r="C318" s="52">
        <v>3097527.2760000001</v>
      </c>
      <c r="D318" s="52">
        <v>3335897.4120000005</v>
      </c>
      <c r="E318" s="52">
        <v>3588306.043000001</v>
      </c>
      <c r="F318" s="52">
        <v>3860410.4309999994</v>
      </c>
      <c r="G318" s="52">
        <v>3321867.9709999994</v>
      </c>
      <c r="H318" s="52">
        <v>3722536.7680000006</v>
      </c>
      <c r="I318" s="52">
        <v>3389921.8490000004</v>
      </c>
      <c r="J318" s="52">
        <v>3126943.2580000004</v>
      </c>
      <c r="K318" s="52">
        <v>3167239.5870000003</v>
      </c>
      <c r="L318" s="25">
        <f>IF(K318=0,"",((K318/J318)-1)*100)</f>
        <v>1.2886811712014667</v>
      </c>
    </row>
    <row r="319" spans="2:26" ht="13.8" x14ac:dyDescent="0.25">
      <c r="B319" s="40" t="s">
        <v>6</v>
      </c>
      <c r="C319" s="53">
        <v>3062795.1700000004</v>
      </c>
      <c r="D319" s="53">
        <v>2987486.7480000001</v>
      </c>
      <c r="E319" s="53">
        <v>3432934.9219999998</v>
      </c>
      <c r="F319" s="53">
        <v>3110122.5199999996</v>
      </c>
      <c r="G319" s="53">
        <v>3463858.3870000006</v>
      </c>
      <c r="H319" s="53">
        <v>3546965.9039999992</v>
      </c>
      <c r="I319" s="53">
        <v>3132420.3999999994</v>
      </c>
      <c r="J319" s="53">
        <v>2956866.4049999998</v>
      </c>
      <c r="K319" s="53">
        <v>3083980.7870000005</v>
      </c>
      <c r="L319" s="28">
        <f>IF(SUM(J318:J319)=0,"n/d",((SUM(K318:K319))/(SUM(J318:J319))-1)*100)</f>
        <v>2.7517414296858167</v>
      </c>
    </row>
    <row r="320" spans="2:26" ht="13.8" x14ac:dyDescent="0.25">
      <c r="B320" s="40" t="s">
        <v>7</v>
      </c>
      <c r="C320" s="53">
        <v>3309409.7730000005</v>
      </c>
      <c r="D320" s="53">
        <v>3360621.8799999994</v>
      </c>
      <c r="E320" s="53">
        <v>3555264.9879999999</v>
      </c>
      <c r="F320" s="53">
        <v>3402206.0810000002</v>
      </c>
      <c r="G320" s="53">
        <v>3732665.2580000004</v>
      </c>
      <c r="H320" s="53">
        <v>3948915.9669999997</v>
      </c>
      <c r="I320" s="53">
        <v>3625937.3129999996</v>
      </c>
      <c r="J320" s="53">
        <v>3112212.5189999999</v>
      </c>
      <c r="K320" s="53">
        <v>2697024.6129999994</v>
      </c>
      <c r="L320" s="28">
        <f>IF(SUM(J318:J320)=0,"n/d",((SUM(K318:K320))/(SUM(J318:J320))-1)*100)</f>
        <v>-2.6943953602568627</v>
      </c>
    </row>
    <row r="321" spans="2:12" ht="13.8" x14ac:dyDescent="0.25">
      <c r="B321" s="40" t="s">
        <v>8</v>
      </c>
      <c r="C321" s="53">
        <v>3167339.3749999986</v>
      </c>
      <c r="D321" s="53">
        <v>3423164.5539999995</v>
      </c>
      <c r="E321" s="53">
        <v>3763829.9799999991</v>
      </c>
      <c r="F321" s="53">
        <v>3449428.9850000003</v>
      </c>
      <c r="G321" s="53">
        <v>3571395.6639999999</v>
      </c>
      <c r="H321" s="53">
        <v>3650211.7049999991</v>
      </c>
      <c r="I321" s="53">
        <v>3374562.5639999984</v>
      </c>
      <c r="J321" s="53">
        <v>3195715.1770000006</v>
      </c>
      <c r="K321" s="53">
        <v>2286484.6970000011</v>
      </c>
      <c r="L321" s="28">
        <f>IF(SUM(J318:J321)=0,"n/d",((SUM(K318:K321))/(SUM(J318:J321))-1)*100)</f>
        <v>-9.3369286443089177</v>
      </c>
    </row>
    <row r="322" spans="2:12" ht="13.8" x14ac:dyDescent="0.25">
      <c r="B322" s="40" t="s">
        <v>9</v>
      </c>
      <c r="C322" s="53">
        <v>3245573.8760000006</v>
      </c>
      <c r="D322" s="53">
        <v>3499342.9269999992</v>
      </c>
      <c r="E322" s="53">
        <v>3716598.2479999997</v>
      </c>
      <c r="F322" s="53">
        <v>3274964.64</v>
      </c>
      <c r="G322" s="53">
        <v>3428700.68</v>
      </c>
      <c r="H322" s="53">
        <v>3784613.1779999998</v>
      </c>
      <c r="I322" s="53">
        <v>3067245.4379999982</v>
      </c>
      <c r="J322" s="53">
        <v>3139780.2470000009</v>
      </c>
      <c r="K322" s="53">
        <v>2499361.9559999998</v>
      </c>
      <c r="L322" s="28">
        <f>IF(SUM(J318:J322)=0,"n/d",((SUM(K318:K322))/(SUM(J318:J322))-1)*100)</f>
        <v>-11.572764565554339</v>
      </c>
    </row>
    <row r="323" spans="2:12" ht="13.8" x14ac:dyDescent="0.25">
      <c r="B323" s="40" t="s">
        <v>10</v>
      </c>
      <c r="C323" s="53">
        <v>3209042.5169999995</v>
      </c>
      <c r="D323" s="53">
        <v>3281793.46</v>
      </c>
      <c r="E323" s="53">
        <v>3455630.5299999993</v>
      </c>
      <c r="F323" s="53">
        <v>3344632.4549999996</v>
      </c>
      <c r="G323" s="53">
        <v>3370928.2050000001</v>
      </c>
      <c r="H323" s="53">
        <v>3761325.4109999989</v>
      </c>
      <c r="I323" s="53">
        <v>3152100.196</v>
      </c>
      <c r="J323" s="53">
        <v>2955523.365999999</v>
      </c>
      <c r="K323" s="53">
        <v>2722475.0370000005</v>
      </c>
      <c r="L323" s="28">
        <f>IF(SUM(J318:J323)=0,"n/d",((SUM(K318:K323))/(SUM(J318:J323))-1)*100)</f>
        <v>-10.983230350791706</v>
      </c>
    </row>
    <row r="324" spans="2:12" ht="13.8" x14ac:dyDescent="0.25">
      <c r="B324" s="41" t="s">
        <v>17</v>
      </c>
      <c r="C324" s="53">
        <v>3249795.0299999989</v>
      </c>
      <c r="D324" s="53">
        <v>3485650.3149999999</v>
      </c>
      <c r="E324" s="53">
        <v>3645347.8749999995</v>
      </c>
      <c r="F324" s="53">
        <v>3422148.9299999992</v>
      </c>
      <c r="G324" s="53">
        <v>3442005.5619999995</v>
      </c>
      <c r="H324" s="53">
        <v>3709278.449</v>
      </c>
      <c r="I324" s="53">
        <v>2996048.7350000003</v>
      </c>
      <c r="J324" s="53">
        <v>3226324.9249999998</v>
      </c>
      <c r="K324" s="53">
        <v>2981551.989000001</v>
      </c>
      <c r="L324" s="28">
        <f>IF(SUM(J318:J324)=0,"n/d",((SUM(K318:K324))/(SUM(J318:J324))-1)*100)</f>
        <v>-10.478556119732495</v>
      </c>
    </row>
    <row r="325" spans="2:12" ht="13.8" x14ac:dyDescent="0.25">
      <c r="B325" s="40" t="s">
        <v>18</v>
      </c>
      <c r="C325" s="53">
        <v>3443751.1469999994</v>
      </c>
      <c r="D325" s="53">
        <v>3586453.2959999992</v>
      </c>
      <c r="E325" s="53">
        <v>3703508.3389999992</v>
      </c>
      <c r="F325" s="53">
        <v>3289414.4390000002</v>
      </c>
      <c r="G325" s="53">
        <v>3553375.6139999991</v>
      </c>
      <c r="H325" s="53">
        <v>3695580.2629999998</v>
      </c>
      <c r="I325" s="53">
        <v>3197553.4230000004</v>
      </c>
      <c r="J325" s="53">
        <v>3257545.2990000001</v>
      </c>
      <c r="K325" s="53">
        <v>2933072.5439999998</v>
      </c>
      <c r="L325" s="28">
        <f>IF(SUM(J318:J325)=0,"n/d",((SUM(K318:K325))/(SUM(J318:J325))-1)*100)</f>
        <v>-10.410993678182001</v>
      </c>
    </row>
    <row r="326" spans="2:12" ht="13.8" x14ac:dyDescent="0.25">
      <c r="B326" s="40" t="s">
        <v>19</v>
      </c>
      <c r="C326" s="53">
        <v>3251623.9590000007</v>
      </c>
      <c r="D326" s="53">
        <v>3372566.5639999998</v>
      </c>
      <c r="E326" s="53">
        <v>3777758.4859999996</v>
      </c>
      <c r="F326" s="53">
        <v>3315073.8409999995</v>
      </c>
      <c r="G326" s="53">
        <v>3583991.9169999999</v>
      </c>
      <c r="H326" s="53">
        <v>3500534.9650000008</v>
      </c>
      <c r="I326" s="53">
        <v>2887525.0730000013</v>
      </c>
      <c r="J326" s="53">
        <v>3088984.4449999989</v>
      </c>
      <c r="K326" s="53">
        <v>3127219.0460000001</v>
      </c>
      <c r="L326" s="28">
        <f>IF(SUM(J318:J326)=0,"n/d",((SUM(K318:K326))/(SUM(J318:J326))-1)*100)</f>
        <v>-9.1286347525015739</v>
      </c>
    </row>
    <row r="327" spans="2:12" ht="13.8" x14ac:dyDescent="0.25">
      <c r="B327" s="40" t="s">
        <v>20</v>
      </c>
      <c r="C327" s="53">
        <v>3570055.057</v>
      </c>
      <c r="D327" s="53">
        <v>3648718.5900000003</v>
      </c>
      <c r="E327" s="53">
        <v>4000745.3369999998</v>
      </c>
      <c r="F327" s="53">
        <v>3475017.5749999993</v>
      </c>
      <c r="G327" s="53">
        <v>3620869.4019999993</v>
      </c>
      <c r="H327" s="53">
        <v>3538792.8140000002</v>
      </c>
      <c r="I327" s="53">
        <v>3053220.1409999998</v>
      </c>
      <c r="J327" s="53">
        <v>3322277.2499999991</v>
      </c>
      <c r="K327" s="53"/>
      <c r="L327" s="28"/>
    </row>
    <row r="328" spans="2:12" ht="13.8" x14ac:dyDescent="0.25">
      <c r="B328" s="40" t="s">
        <v>11</v>
      </c>
      <c r="C328" s="53">
        <v>3321685.2650000006</v>
      </c>
      <c r="D328" s="53">
        <v>3578908.929</v>
      </c>
      <c r="E328" s="53">
        <v>3537267.4489999991</v>
      </c>
      <c r="F328" s="53">
        <v>3249604.8760000002</v>
      </c>
      <c r="G328" s="53">
        <v>3706914.2960000001</v>
      </c>
      <c r="H328" s="53">
        <v>3434291.1490000002</v>
      </c>
      <c r="I328" s="53">
        <v>3018897.4690000014</v>
      </c>
      <c r="J328" s="53">
        <v>3219828.551</v>
      </c>
      <c r="K328" s="53"/>
      <c r="L328" s="28"/>
    </row>
    <row r="329" spans="2:12" ht="13.8" x14ac:dyDescent="0.25">
      <c r="B329" s="40" t="s">
        <v>12</v>
      </c>
      <c r="C329" s="53">
        <v>3769116.2800000007</v>
      </c>
      <c r="D329" s="53">
        <v>3865631.916999999</v>
      </c>
      <c r="E329" s="53">
        <v>4187054.611</v>
      </c>
      <c r="F329" s="53">
        <v>3944376.7969999993</v>
      </c>
      <c r="G329" s="53">
        <v>4222508.9219999993</v>
      </c>
      <c r="H329" s="53">
        <v>3856485.4399999985</v>
      </c>
      <c r="I329" s="53">
        <v>3456346.6609999994</v>
      </c>
      <c r="J329" s="53">
        <v>3563035.3279999997</v>
      </c>
      <c r="K329" s="53"/>
      <c r="L329" s="28"/>
    </row>
    <row r="330" spans="2:12" x14ac:dyDescent="0.25">
      <c r="B330" s="47" t="s">
        <v>13</v>
      </c>
      <c r="C330" s="54">
        <v>39697714.725000016</v>
      </c>
      <c r="D330" s="54">
        <v>41426236.592000023</v>
      </c>
      <c r="E330" s="54">
        <v>44364246.808000013</v>
      </c>
      <c r="F330" s="54">
        <v>41137401.570000015</v>
      </c>
      <c r="G330" s="54">
        <v>43019081.878000006</v>
      </c>
      <c r="H330" s="54">
        <v>44149532.013000004</v>
      </c>
      <c r="I330" s="54">
        <v>38351779.26199998</v>
      </c>
      <c r="J330" s="54">
        <v>38165036.769999996</v>
      </c>
      <c r="K330" s="54">
        <v>25498410.255999997</v>
      </c>
      <c r="L330" s="26"/>
    </row>
    <row r="331" spans="2:12" x14ac:dyDescent="0.25">
      <c r="B331" s="30" t="s">
        <v>34</v>
      </c>
      <c r="F331" s="11"/>
      <c r="G331" s="20"/>
    </row>
    <row r="332" spans="2:12" ht="15.6" x14ac:dyDescent="0.25">
      <c r="B332" s="9" t="s">
        <v>35</v>
      </c>
      <c r="G332" s="11"/>
    </row>
    <row r="333" spans="2:12" x14ac:dyDescent="0.25">
      <c r="B333" s="22" t="s">
        <v>32</v>
      </c>
      <c r="J333" s="11"/>
      <c r="K333" s="11"/>
      <c r="L333" s="11"/>
    </row>
    <row r="334" spans="2:12" x14ac:dyDescent="0.25">
      <c r="B334" s="27" t="str">
        <f>B299</f>
        <v xml:space="preserve">                  3) Dados atualizados em 30 de outubro de 2020.</v>
      </c>
      <c r="J334" s="11"/>
      <c r="K334" s="11"/>
      <c r="L334" s="11"/>
    </row>
    <row r="335" spans="2:12" ht="15.6" x14ac:dyDescent="0.25">
      <c r="B335" s="10" t="s">
        <v>41</v>
      </c>
      <c r="E335" s="11"/>
      <c r="F335" s="11"/>
      <c r="G335" s="11"/>
    </row>
    <row r="336" spans="2:12" ht="15.6" x14ac:dyDescent="0.25">
      <c r="B336" s="10" t="s">
        <v>68</v>
      </c>
      <c r="E336" s="11"/>
      <c r="F336" s="11"/>
      <c r="G336" s="11"/>
    </row>
    <row r="337" spans="2:26" x14ac:dyDescent="0.25">
      <c r="B337" s="27"/>
      <c r="E337" s="11"/>
      <c r="F337" s="11"/>
      <c r="G337" s="11"/>
    </row>
    <row r="338" spans="2:26" ht="15.6" x14ac:dyDescent="0.25">
      <c r="B338" s="10"/>
      <c r="E338" s="11"/>
      <c r="F338" s="11"/>
      <c r="G338" s="11"/>
    </row>
    <row r="339" spans="2:26" ht="16.8" x14ac:dyDescent="0.3">
      <c r="B339" s="12" t="s">
        <v>14</v>
      </c>
    </row>
    <row r="340" spans="2:26" ht="16.8" x14ac:dyDescent="0.3">
      <c r="B340" s="12"/>
    </row>
    <row r="343" spans="2:26" ht="17.399999999999999" x14ac:dyDescent="0.3">
      <c r="B343" s="5" t="s">
        <v>66</v>
      </c>
    </row>
    <row r="344" spans="2:26" ht="15.6" x14ac:dyDescent="0.3">
      <c r="B344" s="2" t="s">
        <v>24</v>
      </c>
    </row>
    <row r="346" spans="2:26" x14ac:dyDescent="0.25">
      <c r="B346" s="6" t="str">
        <f>IF(C348="(Tudo)","BRASIL",C348)</f>
        <v>BRASIL</v>
      </c>
      <c r="G346" s="16"/>
    </row>
    <row r="347" spans="2:26" x14ac:dyDescent="0.25">
      <c r="B347" s="7" t="str">
        <f>IF(C349="(Tudo)","ÓLEO DIESEL TOTAL (m3)",C349)</f>
        <v>ÓLEO DIESEL TOTAL (m3)</v>
      </c>
      <c r="G347" s="11"/>
    </row>
    <row r="348" spans="2:26" x14ac:dyDescent="0.25">
      <c r="B348" s="37" t="s">
        <v>21</v>
      </c>
      <c r="C348" s="38" t="s">
        <v>28</v>
      </c>
      <c r="Z348" s="13" t="str">
        <f>IF(C348="(Tudo)","BRASIL",C348)</f>
        <v>BRASIL</v>
      </c>
    </row>
    <row r="349" spans="2:26" x14ac:dyDescent="0.25">
      <c r="B349" s="37" t="s">
        <v>45</v>
      </c>
      <c r="C349" s="38" t="s">
        <v>28</v>
      </c>
      <c r="Z349" s="13" t="str">
        <f>IF(C348="(Tudo)","ÓLEO DIESEL TOTAL TOTAL (m3)",C348)</f>
        <v>ÓLEO DIESEL TOTAL TOTAL (m3)</v>
      </c>
    </row>
    <row r="350" spans="2:26" x14ac:dyDescent="0.25">
      <c r="B350" s="8" t="s">
        <v>0</v>
      </c>
      <c r="C350" s="8" t="s">
        <v>1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Z350" s="14" t="s">
        <v>15</v>
      </c>
    </row>
    <row r="351" spans="2:26" x14ac:dyDescent="0.25">
      <c r="B351" s="33"/>
      <c r="C351" s="34" t="s">
        <v>2</v>
      </c>
      <c r="D351" s="35"/>
      <c r="E351" s="35"/>
      <c r="F351" s="35"/>
      <c r="G351" s="35"/>
      <c r="H351" s="35"/>
      <c r="I351" s="35"/>
      <c r="J351" s="35"/>
      <c r="K351" s="36"/>
      <c r="L351" s="17" t="s">
        <v>3</v>
      </c>
    </row>
    <row r="352" spans="2:26" x14ac:dyDescent="0.25">
      <c r="B352" s="34" t="s">
        <v>4</v>
      </c>
      <c r="C352" s="39">
        <v>2012</v>
      </c>
      <c r="D352" s="42">
        <v>2013</v>
      </c>
      <c r="E352" s="42">
        <v>2014</v>
      </c>
      <c r="F352" s="42">
        <v>2015</v>
      </c>
      <c r="G352" s="43" t="s">
        <v>29</v>
      </c>
      <c r="H352" s="43">
        <v>2017</v>
      </c>
      <c r="I352" s="43">
        <v>2018</v>
      </c>
      <c r="J352" s="43">
        <v>2019</v>
      </c>
      <c r="K352" s="44">
        <v>2020</v>
      </c>
      <c r="L352" s="18" t="s">
        <v>67</v>
      </c>
    </row>
    <row r="353" spans="2:12" ht="13.8" x14ac:dyDescent="0.25">
      <c r="B353" s="39" t="s">
        <v>5</v>
      </c>
      <c r="C353" s="52">
        <v>3927754.9330000011</v>
      </c>
      <c r="D353" s="52">
        <v>4456692.9899999993</v>
      </c>
      <c r="E353" s="52">
        <v>4566320.5499999989</v>
      </c>
      <c r="F353" s="52">
        <v>4732998.7530000005</v>
      </c>
      <c r="G353" s="52">
        <v>3942869.9830000005</v>
      </c>
      <c r="H353" s="52">
        <v>3959166.6519999984</v>
      </c>
      <c r="I353" s="52">
        <v>4135742.4269999987</v>
      </c>
      <c r="J353" s="52">
        <v>4391503.4300000016</v>
      </c>
      <c r="K353" s="52">
        <v>4432971.260999999</v>
      </c>
      <c r="L353" s="25">
        <f>IF(K353=0,"",((K353/J353)-1)*100)</f>
        <v>0.94427413438220587</v>
      </c>
    </row>
    <row r="354" spans="2:12" ht="13.8" x14ac:dyDescent="0.25">
      <c r="B354" s="40" t="s">
        <v>6</v>
      </c>
      <c r="C354" s="53">
        <v>4179450.8150000004</v>
      </c>
      <c r="D354" s="53">
        <v>4276021.1120000007</v>
      </c>
      <c r="E354" s="53">
        <v>4679585.07</v>
      </c>
      <c r="F354" s="53">
        <v>4071620.8390000002</v>
      </c>
      <c r="G354" s="53">
        <v>4284566.7949999999</v>
      </c>
      <c r="H354" s="53">
        <v>4034946.4360000002</v>
      </c>
      <c r="I354" s="53">
        <v>4120481.7120000012</v>
      </c>
      <c r="J354" s="53">
        <v>4375219.4479999989</v>
      </c>
      <c r="K354" s="53">
        <v>4514231.523</v>
      </c>
      <c r="L354" s="28">
        <f>IF(SUM(J353:J354)=0,"n/d",((SUM(K353:K354))/(SUM(J353:J354))-1)*100)</f>
        <v>2.0586929518772612</v>
      </c>
    </row>
    <row r="355" spans="2:12" ht="13.8" x14ac:dyDescent="0.25">
      <c r="B355" s="40" t="s">
        <v>7</v>
      </c>
      <c r="C355" s="53">
        <v>4750772.8780000024</v>
      </c>
      <c r="D355" s="53">
        <v>4696752.1670000013</v>
      </c>
      <c r="E355" s="53">
        <v>4815102.6629999978</v>
      </c>
      <c r="F355" s="53">
        <v>5013801.7280000001</v>
      </c>
      <c r="G355" s="53">
        <v>4751359.4499999983</v>
      </c>
      <c r="H355" s="53">
        <v>4852097.2459999993</v>
      </c>
      <c r="I355" s="53">
        <v>4825773.4430000018</v>
      </c>
      <c r="J355" s="53">
        <v>4554752.7959999992</v>
      </c>
      <c r="K355" s="53">
        <v>4710564.4950000001</v>
      </c>
      <c r="L355" s="28">
        <f>IF(SUM(J353:J355)=0,"n/d",((SUM(K353:K355))/(SUM(J353:J355))-1)*100)</f>
        <v>2.5244320766681483</v>
      </c>
    </row>
    <row r="356" spans="2:12" ht="13.8" x14ac:dyDescent="0.25">
      <c r="B356" s="40" t="s">
        <v>8</v>
      </c>
      <c r="C356" s="53">
        <v>4313013.5870000003</v>
      </c>
      <c r="D356" s="53">
        <v>4943159.0370000005</v>
      </c>
      <c r="E356" s="53">
        <v>4885145.648</v>
      </c>
      <c r="F356" s="53">
        <v>4738922.6490000002</v>
      </c>
      <c r="G356" s="53">
        <v>4572943.9799999986</v>
      </c>
      <c r="H356" s="53">
        <v>4146623.9240000006</v>
      </c>
      <c r="I356" s="53">
        <v>4618470.2200000007</v>
      </c>
      <c r="J356" s="53">
        <v>4653654.3949999996</v>
      </c>
      <c r="K356" s="53">
        <v>4004816.9029999999</v>
      </c>
      <c r="L356" s="28">
        <f>IF(SUM(J353:J356)=0,"n/d",((SUM(K353:K356))/(SUM(J353:J356))-1)*100)</f>
        <v>-1.7387684306052198</v>
      </c>
    </row>
    <row r="357" spans="2:12" ht="13.8" x14ac:dyDescent="0.25">
      <c r="B357" s="40" t="s">
        <v>9</v>
      </c>
      <c r="C357" s="53">
        <v>4669094.7479999997</v>
      </c>
      <c r="D357" s="53">
        <v>4928345.7890000017</v>
      </c>
      <c r="E357" s="53">
        <v>5131918.7300000023</v>
      </c>
      <c r="F357" s="53">
        <v>4636556.5580000021</v>
      </c>
      <c r="G357" s="53">
        <v>4499732.5760000013</v>
      </c>
      <c r="H357" s="53">
        <v>4614686.9570000004</v>
      </c>
      <c r="I357" s="53">
        <v>3772603.2739999988</v>
      </c>
      <c r="J357" s="53">
        <v>4796717.5599999987</v>
      </c>
      <c r="K357" s="53">
        <v>4360350.2940000016</v>
      </c>
      <c r="L357" s="28">
        <f>IF(SUM(J353:J357)=0,"n/d",((SUM(K353:K357))/(SUM(J353:J357))-1)*100)</f>
        <v>-3.2887676274728439</v>
      </c>
    </row>
    <row r="358" spans="2:12" ht="13.8" x14ac:dyDescent="0.25">
      <c r="B358" s="40" t="s">
        <v>10</v>
      </c>
      <c r="C358" s="53">
        <v>4563513.5899999989</v>
      </c>
      <c r="D358" s="53">
        <v>4708673.3840000005</v>
      </c>
      <c r="E358" s="53">
        <v>4707725.4329999983</v>
      </c>
      <c r="F358" s="53">
        <v>4863308.6789999995</v>
      </c>
      <c r="G358" s="53">
        <v>4616496.4809999978</v>
      </c>
      <c r="H358" s="53">
        <v>4677453.5930000003</v>
      </c>
      <c r="I358" s="53">
        <v>5011752.4370000008</v>
      </c>
      <c r="J358" s="53">
        <v>4653210.841</v>
      </c>
      <c r="K358" s="53">
        <v>4696043.3550000004</v>
      </c>
      <c r="L358" s="28">
        <f>IF(SUM(J353:J358)=0,"n/d",((SUM(K353:K358))/(SUM(J353:J358))-1)*100)</f>
        <v>-2.5745820734434099</v>
      </c>
    </row>
    <row r="359" spans="2:12" ht="13.8" x14ac:dyDescent="0.25">
      <c r="B359" s="41" t="s">
        <v>17</v>
      </c>
      <c r="C359" s="53">
        <v>4779889.0250000032</v>
      </c>
      <c r="D359" s="53">
        <v>5119508.3109999988</v>
      </c>
      <c r="E359" s="53">
        <v>5186600.9310000027</v>
      </c>
      <c r="F359" s="53">
        <v>4963402.3359999992</v>
      </c>
      <c r="G359" s="53">
        <v>4697056.9579999987</v>
      </c>
      <c r="H359" s="53">
        <v>4821464.4479999989</v>
      </c>
      <c r="I359" s="53">
        <v>4982153.4779999992</v>
      </c>
      <c r="J359" s="53">
        <v>5187031.6069999998</v>
      </c>
      <c r="K359" s="53">
        <v>5231198.7909999993</v>
      </c>
      <c r="L359" s="28">
        <f>IF(SUM(J353:J359)=0,"n/d",((SUM(K353:K359))/(SUM(J353:J359))-1)*100)</f>
        <v>-2.0296566501477264</v>
      </c>
    </row>
    <row r="360" spans="2:12" ht="13.8" x14ac:dyDescent="0.25">
      <c r="B360" s="40" t="s">
        <v>18</v>
      </c>
      <c r="C360" s="53">
        <v>5218640.9349999996</v>
      </c>
      <c r="D360" s="53">
        <v>5369365.1299999999</v>
      </c>
      <c r="E360" s="53">
        <v>5350986.9620000022</v>
      </c>
      <c r="F360" s="53">
        <v>5017610.4500000011</v>
      </c>
      <c r="G360" s="53">
        <v>4903384.936999999</v>
      </c>
      <c r="H360" s="53">
        <v>5001582.4899999984</v>
      </c>
      <c r="I360" s="53">
        <v>5197649.5830000006</v>
      </c>
      <c r="J360" s="53">
        <v>5284080.5659999987</v>
      </c>
      <c r="K360" s="53">
        <v>5164439.1869999981</v>
      </c>
      <c r="L360" s="28">
        <f>IF(SUM(J353:J360)=0,"n/d",((SUM(K353:K360))/(SUM(J353:J360))-1)*100)</f>
        <v>-2.0623583352593067</v>
      </c>
    </row>
    <row r="361" spans="2:12" ht="13.8" x14ac:dyDescent="0.25">
      <c r="B361" s="40" t="s">
        <v>19</v>
      </c>
      <c r="C361" s="53">
        <v>4734885.568</v>
      </c>
      <c r="D361" s="53">
        <v>5029822.6949999975</v>
      </c>
      <c r="E361" s="53">
        <v>5355678.4680000003</v>
      </c>
      <c r="F361" s="53">
        <v>4932080.529000001</v>
      </c>
      <c r="G361" s="53">
        <v>4775598.2230000012</v>
      </c>
      <c r="H361" s="53">
        <v>4856584.1009999979</v>
      </c>
      <c r="I361" s="53">
        <v>4759700.9699999988</v>
      </c>
      <c r="J361" s="53">
        <v>4891110.9880000027</v>
      </c>
      <c r="K361" s="53">
        <v>5237175.794999999</v>
      </c>
      <c r="L361" s="28">
        <f>IF(SUM(J353:J361)=0,"n/d",((SUM(K353:K361))/(SUM(J353:J361))-1)*100)</f>
        <v>-1.0178025113997569</v>
      </c>
    </row>
    <row r="362" spans="2:12" ht="13.8" x14ac:dyDescent="0.25">
      <c r="B362" s="40" t="s">
        <v>20</v>
      </c>
      <c r="C362" s="53">
        <v>5259784.5159999989</v>
      </c>
      <c r="D362" s="53">
        <v>5483350.453999998</v>
      </c>
      <c r="E362" s="53">
        <v>5732736.7170000002</v>
      </c>
      <c r="F362" s="53">
        <v>5181460.3139999993</v>
      </c>
      <c r="G362" s="53">
        <v>4631472.0720000025</v>
      </c>
      <c r="H362" s="53">
        <v>4915778.4639999997</v>
      </c>
      <c r="I362" s="53">
        <v>5058821.4720000001</v>
      </c>
      <c r="J362" s="53">
        <v>5415773.4340000022</v>
      </c>
      <c r="K362" s="53"/>
      <c r="L362" s="28"/>
    </row>
    <row r="363" spans="2:12" ht="13.8" x14ac:dyDescent="0.25">
      <c r="B363" s="40" t="s">
        <v>11</v>
      </c>
      <c r="C363" s="53">
        <v>5000417.4109999994</v>
      </c>
      <c r="D363" s="53">
        <v>5091614.642</v>
      </c>
      <c r="E363" s="53">
        <v>4910217.6610000012</v>
      </c>
      <c r="F363" s="53">
        <v>4558032.3339999998</v>
      </c>
      <c r="G363" s="53">
        <v>4400045.9489999991</v>
      </c>
      <c r="H363" s="53">
        <v>4640681.9250000007</v>
      </c>
      <c r="I363" s="53">
        <v>4738254.6340000005</v>
      </c>
      <c r="J363" s="53">
        <v>4808784.1529999999</v>
      </c>
      <c r="K363" s="53"/>
      <c r="L363" s="28"/>
    </row>
    <row r="364" spans="2:12" ht="13.8" x14ac:dyDescent="0.25">
      <c r="B364" s="40" t="s">
        <v>12</v>
      </c>
      <c r="C364" s="53">
        <v>4503145.6649999982</v>
      </c>
      <c r="D364" s="53">
        <v>4469189.3730000006</v>
      </c>
      <c r="E364" s="53">
        <v>4709598.7560000001</v>
      </c>
      <c r="F364" s="53">
        <v>4501075.2029999997</v>
      </c>
      <c r="G364" s="53">
        <v>4203042.6689999988</v>
      </c>
      <c r="H364" s="53">
        <v>4251226.248999997</v>
      </c>
      <c r="I364" s="53">
        <v>4408063.5220000017</v>
      </c>
      <c r="J364" s="53">
        <v>4286608.5059999991</v>
      </c>
      <c r="K364" s="53"/>
      <c r="L364" s="28"/>
    </row>
    <row r="365" spans="2:12" x14ac:dyDescent="0.25">
      <c r="B365" s="47" t="s">
        <v>13</v>
      </c>
      <c r="C365" s="54">
        <v>55900363.671000004</v>
      </c>
      <c r="D365" s="54">
        <v>58572495.084000014</v>
      </c>
      <c r="E365" s="54">
        <v>60031617.588999994</v>
      </c>
      <c r="F365" s="54">
        <v>57210870.372000009</v>
      </c>
      <c r="G365" s="54">
        <v>54278570.072999962</v>
      </c>
      <c r="H365" s="54">
        <v>54772292.484999999</v>
      </c>
      <c r="I365" s="54">
        <v>55629467.171999991</v>
      </c>
      <c r="J365" s="54">
        <v>57298447.72399997</v>
      </c>
      <c r="K365" s="54">
        <v>42351791.604000002</v>
      </c>
      <c r="L365" s="26"/>
    </row>
    <row r="366" spans="2:12" x14ac:dyDescent="0.25">
      <c r="B366" s="30" t="s">
        <v>34</v>
      </c>
      <c r="F366" s="11"/>
      <c r="G366" s="20"/>
    </row>
    <row r="367" spans="2:12" ht="15.6" x14ac:dyDescent="0.25">
      <c r="B367" s="9" t="s">
        <v>35</v>
      </c>
      <c r="G367" s="11"/>
    </row>
    <row r="368" spans="2:12" x14ac:dyDescent="0.25">
      <c r="B368" s="22" t="s">
        <v>32</v>
      </c>
      <c r="J368" s="11"/>
      <c r="K368" s="11"/>
    </row>
    <row r="369" spans="2:11" x14ac:dyDescent="0.25">
      <c r="B369" s="22" t="s">
        <v>44</v>
      </c>
      <c r="J369" s="11"/>
      <c r="K369" s="11"/>
    </row>
    <row r="370" spans="2:11" x14ac:dyDescent="0.25">
      <c r="B370" s="27" t="s">
        <v>73</v>
      </c>
      <c r="E370" s="11"/>
      <c r="F370" s="11"/>
      <c r="G370" s="11"/>
    </row>
    <row r="371" spans="2:11" x14ac:dyDescent="0.25">
      <c r="B371" s="27" t="s">
        <v>47</v>
      </c>
      <c r="E371" s="11"/>
      <c r="F371" s="11"/>
      <c r="G371" s="11"/>
    </row>
    <row r="372" spans="2:11" x14ac:dyDescent="0.25">
      <c r="B372" s="27" t="s">
        <v>69</v>
      </c>
      <c r="E372" s="11"/>
      <c r="F372" s="11"/>
      <c r="G372" s="11"/>
    </row>
    <row r="373" spans="2:11" x14ac:dyDescent="0.25">
      <c r="B373" s="27" t="s">
        <v>70</v>
      </c>
      <c r="E373" s="11"/>
      <c r="F373" s="11"/>
      <c r="G373" s="11"/>
    </row>
    <row r="374" spans="2:11" ht="15.6" x14ac:dyDescent="0.25">
      <c r="B374" s="10" t="s">
        <v>41</v>
      </c>
      <c r="E374" s="11"/>
      <c r="F374" s="11"/>
      <c r="G374" s="11"/>
    </row>
    <row r="375" spans="2:11" ht="15.6" x14ac:dyDescent="0.25">
      <c r="B375" s="10" t="s">
        <v>68</v>
      </c>
      <c r="E375" s="11"/>
      <c r="F375" s="11"/>
      <c r="G375" s="11"/>
    </row>
    <row r="376" spans="2:11" ht="15.6" x14ac:dyDescent="0.25">
      <c r="B376" s="10"/>
      <c r="E376" s="11"/>
      <c r="F376" s="11"/>
      <c r="G376" s="11"/>
    </row>
    <row r="377" spans="2:11" ht="15.6" x14ac:dyDescent="0.25">
      <c r="B377" s="10"/>
      <c r="E377" s="11"/>
      <c r="F377" s="11"/>
      <c r="G377" s="11"/>
    </row>
    <row r="378" spans="2:11" ht="16.8" x14ac:dyDescent="0.3">
      <c r="B378" s="12" t="s">
        <v>14</v>
      </c>
    </row>
    <row r="383" spans="2:11" ht="15.6" x14ac:dyDescent="0.25">
      <c r="E383" s="10"/>
    </row>
  </sheetData>
  <mergeCells count="1">
    <mergeCell ref="B22:K22"/>
  </mergeCells>
  <phoneticPr fontId="0" type="noConversion"/>
  <hyperlinks>
    <hyperlink ref="B28" location="'Vendas'!a43" display="'Vendas'!a43"/>
    <hyperlink ref="B29" location="'Vendas'!a101" display="'Vendas'!a101"/>
    <hyperlink ref="B28:C28" location="Plan1!A52" display="Vendas de Combustíveis por Estado (m3)"/>
    <hyperlink ref="B80" location="A15" display="Voltar ao índice"/>
    <hyperlink ref="B120" location="A15" display="Voltar ao índice"/>
    <hyperlink ref="B29:C29" location="A90" display="Vendas de Combustíveis por Região (m3)"/>
    <hyperlink ref="B28:D28" location="A52" display="Vendas de Combustíveis por Estado - 1999-2003 (m3)"/>
    <hyperlink ref="B29:D29" location="A90" display="Vendas de Combustíveis por Região - 1999-2003 (m3)"/>
    <hyperlink ref="B28:H28" location="A52" display="Vendas, pelas Distribuidoras, dos Derivados Combustíveis de Petróleo por Unidade da Federação e Produto - 2000-2004 (m3)"/>
    <hyperlink ref="B29:H29" location="A90" display="Vendas, pelas Distribuidoras, dos Derivados Combustíveis de Petróleo por Grande Região e Produto - 2000-2004 (m3)"/>
    <hyperlink ref="B159" location="A15" display="Voltar ao índice"/>
    <hyperlink ref="B197" location="A15" display="Voltar ao índice"/>
    <hyperlink ref="B30" location="A52" display="Vendas, pelas Distribuidoras, dos Derivados Combustíveis de Petróleo por Unidade da Federação e Produto - 2000-2004 (m3)"/>
    <hyperlink ref="B35" location="A52" display="Vendas, pelas Distribuidoras, dos Derivados Combustíveis de Petróleo por Unidade da Federação e Produto - 2000-2004 (m3)"/>
    <hyperlink ref="B233" location="A15" display="Voltar ao índice"/>
    <hyperlink ref="B269" location="A15" display="Voltar ao índice"/>
    <hyperlink ref="B36" location="A52" display="Vendas, pelas Distribuidoras, dos Derivados Combustíveis de Petróleo por Unidade da Federação e Produto - 2000-2004 (m3)"/>
    <hyperlink ref="B37" location="A52" display="Vendas, pelas Distribuidoras, dos Derivados Combustíveis de Petróleo por Unidade da Federação e Produto - 2000-2004 (m3)"/>
    <hyperlink ref="B304" location="A15" display="Voltar ao índice"/>
    <hyperlink ref="B339" location="A15" display="Voltar ao índice"/>
    <hyperlink ref="B378" location="A15" display="Voltar ao índice"/>
    <hyperlink ref="B38" location="A52" display="Vendas, pelas Distribuidoras, dos Derivados Combustíveis de Petróleo por Unidade da Federação e Produto - 2000-2004 (m3)"/>
    <hyperlink ref="B39:B40" location="A52" display="Vendas, pelas Distribuidoras, dos Derivados Combustíveis de Petróleo por Unidade da Federação e Produto - 2000-2004 (m3)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Plan1!OLE_LINK1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Rodolfo Viana</cp:lastModifiedBy>
  <dcterms:created xsi:type="dcterms:W3CDTF">2002-06-13T16:34:05Z</dcterms:created>
  <dcterms:modified xsi:type="dcterms:W3CDTF">2023-10-12T17:04:19Z</dcterms:modified>
</cp:coreProperties>
</file>