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ropbox\Doutorado\Resultados\Regimes\"/>
    </mc:Choice>
  </mc:AlternateContent>
  <xr:revisionPtr revIDLastSave="0" documentId="13_ncr:1_{EF867329-F20D-48B3-9CDF-633C6173AB2C}" xr6:coauthVersionLast="43" xr6:coauthVersionMax="43" xr10:uidLastSave="{00000000-0000-0000-0000-000000000000}"/>
  <bookViews>
    <workbookView xWindow="-120" yWindow="-120" windowWidth="29040" windowHeight="15840" tabRatio="989" activeTab="1" xr2:uid="{00000000-000D-0000-FFFF-FFFF00000000}"/>
  </bookViews>
  <sheets>
    <sheet name="Plan1" sheetId="1" r:id="rId1"/>
    <sheet name="Planilha1" sheetId="2" r:id="rId2"/>
  </sheets>
  <definedNames>
    <definedName name="solver_adj" localSheetId="0" hidden="1">Plan1!$AD$10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Plan1!$AD$13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14210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I4" i="2"/>
  <c r="I5" i="2"/>
  <c r="I6" i="2"/>
  <c r="I7" i="2"/>
  <c r="I8" i="2"/>
  <c r="I9" i="2"/>
  <c r="I10" i="2"/>
  <c r="I11" i="2"/>
  <c r="G4" i="2"/>
  <c r="G5" i="2"/>
  <c r="G6" i="2"/>
  <c r="G7" i="2"/>
  <c r="G8" i="2"/>
  <c r="G9" i="2"/>
  <c r="G10" i="2"/>
  <c r="G11" i="2"/>
  <c r="K3" i="2"/>
  <c r="J3" i="2"/>
  <c r="I3" i="2"/>
  <c r="H3" i="2"/>
  <c r="G3" i="2"/>
  <c r="F3" i="2"/>
  <c r="E5" i="2"/>
  <c r="E6" i="2"/>
  <c r="E7" i="2"/>
  <c r="E8" i="2"/>
  <c r="E9" i="2"/>
  <c r="E10" i="2"/>
  <c r="E11" i="2"/>
  <c r="E4" i="2"/>
  <c r="E3" i="2"/>
  <c r="D3" i="2"/>
  <c r="F4" i="2"/>
  <c r="H4" i="2"/>
  <c r="J4" i="2"/>
  <c r="F5" i="2"/>
  <c r="H5" i="2"/>
  <c r="J5" i="2"/>
  <c r="F6" i="2"/>
  <c r="H6" i="2"/>
  <c r="J6" i="2"/>
  <c r="F7" i="2"/>
  <c r="H7" i="2"/>
  <c r="J7" i="2"/>
  <c r="F8" i="2"/>
  <c r="H8" i="2"/>
  <c r="J8" i="2"/>
  <c r="F9" i="2"/>
  <c r="H9" i="2"/>
  <c r="J9" i="2"/>
  <c r="F10" i="2"/>
  <c r="H10" i="2"/>
  <c r="J10" i="2"/>
  <c r="F11" i="2"/>
  <c r="H11" i="2"/>
  <c r="J11" i="2"/>
  <c r="D6" i="2"/>
  <c r="D7" i="2"/>
  <c r="D8" i="2"/>
  <c r="D9" i="2"/>
  <c r="D10" i="2"/>
  <c r="D11" i="2"/>
  <c r="D5" i="2"/>
  <c r="D4" i="2"/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O3" i="1"/>
  <c r="N3" i="1"/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M3" i="1"/>
  <c r="L3" i="1"/>
  <c r="G47" i="1"/>
  <c r="H47" i="1" s="1"/>
  <c r="G46" i="1"/>
  <c r="H46" i="1" s="1"/>
  <c r="G45" i="1"/>
  <c r="I45" i="1" s="1"/>
  <c r="G44" i="1"/>
  <c r="I44" i="1" s="1"/>
  <c r="I43" i="1"/>
  <c r="G43" i="1"/>
  <c r="H43" i="1" s="1"/>
  <c r="G42" i="1"/>
  <c r="I42" i="1" s="1"/>
  <c r="G41" i="1"/>
  <c r="I41" i="1" s="1"/>
  <c r="G40" i="1"/>
  <c r="I40" i="1" s="1"/>
  <c r="G39" i="1"/>
  <c r="H39" i="1" s="1"/>
  <c r="G38" i="1"/>
  <c r="I38" i="1" s="1"/>
  <c r="G37" i="1"/>
  <c r="I37" i="1" s="1"/>
  <c r="G36" i="1"/>
  <c r="I36" i="1" s="1"/>
  <c r="G35" i="1"/>
  <c r="H35" i="1" s="1"/>
  <c r="G34" i="1"/>
  <c r="I34" i="1" s="1"/>
  <c r="G33" i="1"/>
  <c r="I33" i="1" s="1"/>
  <c r="I32" i="1"/>
  <c r="H32" i="1"/>
  <c r="G32" i="1"/>
  <c r="G31" i="1"/>
  <c r="H31" i="1" s="1"/>
  <c r="G30" i="1"/>
  <c r="I30" i="1" s="1"/>
  <c r="G29" i="1"/>
  <c r="I29" i="1" s="1"/>
  <c r="G28" i="1"/>
  <c r="H28" i="1" s="1"/>
  <c r="G27" i="1"/>
  <c r="H27" i="1" s="1"/>
  <c r="G26" i="1"/>
  <c r="I26" i="1" s="1"/>
  <c r="G25" i="1"/>
  <c r="I25" i="1" s="1"/>
  <c r="G24" i="1"/>
  <c r="I24" i="1" s="1"/>
  <c r="I23" i="1"/>
  <c r="G23" i="1"/>
  <c r="H23" i="1" s="1"/>
  <c r="G22" i="1"/>
  <c r="I22" i="1" s="1"/>
  <c r="G21" i="1"/>
  <c r="I21" i="1" s="1"/>
  <c r="G20" i="1"/>
  <c r="I20" i="1" s="1"/>
  <c r="G19" i="1"/>
  <c r="H19" i="1" s="1"/>
  <c r="G18" i="1"/>
  <c r="I18" i="1" s="1"/>
  <c r="G17" i="1"/>
  <c r="I17" i="1" s="1"/>
  <c r="I16" i="1"/>
  <c r="H16" i="1"/>
  <c r="G16" i="1"/>
  <c r="G15" i="1"/>
  <c r="H15" i="1" s="1"/>
  <c r="G14" i="1"/>
  <c r="H14" i="1" s="1"/>
  <c r="G13" i="1"/>
  <c r="I13" i="1" s="1"/>
  <c r="G12" i="1"/>
  <c r="I12" i="1" s="1"/>
  <c r="G11" i="1"/>
  <c r="H11" i="1" s="1"/>
  <c r="G10" i="1"/>
  <c r="H10" i="1" s="1"/>
  <c r="G9" i="1"/>
  <c r="I9" i="1" s="1"/>
  <c r="G8" i="1"/>
  <c r="H8" i="1" s="1"/>
  <c r="I7" i="1"/>
  <c r="G7" i="1"/>
  <c r="H7" i="1" s="1"/>
  <c r="G6" i="1"/>
  <c r="H6" i="1" s="1"/>
  <c r="G5" i="1"/>
  <c r="I5" i="1" s="1"/>
  <c r="G4" i="1"/>
  <c r="I4" i="1" s="1"/>
  <c r="G3" i="1"/>
  <c r="H3" i="1" s="1"/>
  <c r="I27" i="1" l="1"/>
  <c r="H20" i="1"/>
  <c r="I35" i="1"/>
  <c r="H44" i="1"/>
  <c r="I31" i="1"/>
  <c r="H40" i="1"/>
  <c r="I8" i="1"/>
  <c r="H36" i="1"/>
  <c r="I19" i="1"/>
  <c r="I3" i="1"/>
  <c r="H4" i="1"/>
  <c r="H12" i="1"/>
  <c r="I28" i="1"/>
  <c r="I15" i="1"/>
  <c r="H24" i="1"/>
  <c r="I11" i="1"/>
  <c r="I39" i="1"/>
  <c r="I47" i="1"/>
  <c r="H18" i="1"/>
  <c r="H22" i="1"/>
  <c r="H26" i="1"/>
  <c r="H30" i="1"/>
  <c r="H34" i="1"/>
  <c r="H38" i="1"/>
  <c r="H42" i="1"/>
  <c r="H5" i="1"/>
  <c r="I6" i="1"/>
  <c r="H9" i="1"/>
  <c r="I10" i="1"/>
  <c r="H13" i="1"/>
  <c r="I14" i="1"/>
  <c r="H17" i="1"/>
  <c r="H21" i="1"/>
  <c r="H25" i="1"/>
  <c r="H29" i="1"/>
  <c r="H33" i="1"/>
  <c r="H37" i="1"/>
  <c r="H41" i="1"/>
  <c r="H45" i="1"/>
  <c r="I46" i="1"/>
</calcChain>
</file>

<file path=xl/sharedStrings.xml><?xml version="1.0" encoding="utf-8"?>
<sst xmlns="http://schemas.openxmlformats.org/spreadsheetml/2006/main" count="183" uniqueCount="117">
  <si>
    <t>D (cm)</t>
  </si>
  <si>
    <t>L (cm)</t>
  </si>
  <si>
    <t>d (mm)</t>
  </si>
  <si>
    <t>rho (kg/m³)</t>
  </si>
  <si>
    <t>wc (rpm)</t>
  </si>
  <si>
    <t>wc (rad/s)</t>
  </si>
  <si>
    <t>Frc ( - )</t>
  </si>
  <si>
    <t>v (m/s)</t>
  </si>
  <si>
    <t>x1</t>
  </si>
  <si>
    <t>x2</t>
  </si>
  <si>
    <t>x3</t>
  </si>
  <si>
    <t>x4</t>
  </si>
  <si>
    <t>x1x1</t>
  </si>
  <si>
    <t>x2x2</t>
  </si>
  <si>
    <t>x3x3</t>
  </si>
  <si>
    <t>x4x4</t>
  </si>
  <si>
    <t>x1x2</t>
  </si>
  <si>
    <t>x1x3</t>
  </si>
  <si>
    <t>x1x4</t>
  </si>
  <si>
    <t>x2x3</t>
  </si>
  <si>
    <t>x2x4</t>
  </si>
  <si>
    <t>x3x4</t>
  </si>
  <si>
    <t>x1x2x3</t>
  </si>
  <si>
    <t>x1x2x4</t>
  </si>
  <si>
    <t>x1x3x4</t>
  </si>
  <si>
    <t>x2x3x4</t>
  </si>
  <si>
    <t>y1</t>
  </si>
  <si>
    <t>y2</t>
  </si>
  <si>
    <t>y3</t>
  </si>
  <si>
    <t>y4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</si>
  <si>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</si>
  <si>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</si>
  <si>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</si>
  <si>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</si>
  <si>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</si>
  <si>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</si>
  <si>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</si>
  <si>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</si>
  <si>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</si>
  <si>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</si>
  <si>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</si>
  <si>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</si>
  <si>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</si>
  <si>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</si>
  <si>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</si>
  <si>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</si>
  <si>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</si>
  <si>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</si>
  <si>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</si>
  <si>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</si>
  <si>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</si>
  <si>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</si>
  <si>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</si>
  <si>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</si>
  <si>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</si>
  <si>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</si>
  <si>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</si>
  <si>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</si>
  <si>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</si>
  <si>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</si>
  <si>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</si>
  <si>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</si>
  <si>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</si>
  <si>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</si>
  <si>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</si>
  <si>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</si>
  <si>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</si>
  <si>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</si>
  <si>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</si>
  <si>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</si>
  <si>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</si>
  <si>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</si>
  <si>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</si>
  <si>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</si>
  <si>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</si>
  <si>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 xml:space="preserve"> </t>
  </si>
  <si>
    <t>Estimate</t>
  </si>
  <si>
    <t>Standard</t>
  </si>
  <si>
    <t>t-value</t>
  </si>
  <si>
    <t>p-value</t>
  </si>
  <si>
    <t>Lo. Conf</t>
  </si>
  <si>
    <t>Up. Conf</t>
  </si>
  <si>
    <t>aa</t>
  </si>
  <si>
    <t>bb</t>
  </si>
  <si>
    <t>cc</t>
  </si>
  <si>
    <t>dd</t>
  </si>
  <si>
    <t>ee</t>
  </si>
  <si>
    <t>ff</t>
  </si>
  <si>
    <t>gg</t>
  </si>
  <si>
    <t>hh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</si>
  <si>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</si>
  <si>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</si>
  <si>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</si>
  <si>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</si>
  <si>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</si>
  <si>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</si>
  <si>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</si>
  <si>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</si>
  <si>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</si>
  <si>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</si>
  <si>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</si>
  <si>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r>
      <rPr>
        <sz val="10"/>
        <color indexed="8"/>
        <rFont val="Arial"/>
      </rPr>
      <t>Model is: v19=aa+bb*v1+cc*v2+dd*v3+ee*v4+ff*v5+gg*v6+hh*v7+kk*v8+ll*v9+mm*v10+nn*v11+oo*v12+pp*v13+qq*v14+rr*v15+ss*v16+tt*v17+uu*v18 (Spreadsheet1)
Dep. Var. : NewVar9
Level of confidence: 95.0% ( alpha=0.050)</t>
    </r>
  </si>
  <si>
    <r>
      <rPr>
        <sz val="10"/>
        <color indexed="8"/>
        <rFont val="Arial"/>
      </rPr>
      <t>Model is: v19=aa+bb*v1+ff*v5 (Spreadsheet1)
Dep. Var. : NewVar9
Level of confidence: 95.0% ( alpha=0.050)</t>
    </r>
  </si>
  <si>
    <t>r² 0.83</t>
  </si>
  <si>
    <t xml:space="preserve"> Factor</t>
  </si>
  <si>
    <t>Effect</t>
  </si>
  <si>
    <t>Std.Err.</t>
  </si>
  <si>
    <t>p</t>
  </si>
  <si>
    <t>-95.%</t>
  </si>
  <si>
    <t>+95.%</t>
  </si>
  <si>
    <t>Coeff.</t>
  </si>
  <si>
    <t>Mean/Interc.</t>
  </si>
  <si>
    <t>(1)Var1    (L)</t>
  </si>
  <si>
    <t>t(7)</t>
  </si>
  <si>
    <r>
      <rPr>
        <sz val="10"/>
        <color indexed="8"/>
        <rFont val="Arial"/>
      </rPr>
      <t>Effect Estimates; Var.:Var3; R-sqr=.94835; Adj:.94097 (Spreadsheet1)
2 3-level factors, 1 Blocks, 9 Runs; MS Residual=139.2705
DV: Var3</t>
    </r>
  </si>
  <si>
    <r>
      <rPr>
        <sz val="10"/>
        <color indexed="8"/>
        <rFont val="Arial"/>
      </rPr>
      <t>Effect Estimates; Var.:Var5; R-sqr=.94835; Adj:.94097 (Spreadsheet1)
2 3-level factors, 1 Blocks, 9 Runs; MS Residual=1.527271
DV: Var5</t>
    </r>
  </si>
  <si>
    <r>
      <rPr>
        <sz val="10"/>
        <color indexed="8"/>
        <rFont val="Arial"/>
      </rPr>
      <t>Effect Estimates; Var.:Var9; R-sqr=.92968; Adj:.91964 (Spreadsheet1)
2 3-level factors, 1 Blocks, 9 Runs; MS Residual=.0255373
DV: Var9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</si>
</sst>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"/>
    <numFmt numFmtId="167" formatCode="0.000000E+00"/>
    <numFmt numFmtId="168" formatCode="0.0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</font>
    <font>
      <sz val="10"/>
      <color indexed="8"/>
      <name val="Arial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57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1" applyNumberFormat="1" applyFont="1" applyAlignment="1">
      <alignment horizontal="left"/>
    </xf>
    <xf numFmtId="0" fontId="7" fillId="0" borderId="0" xfId="1" applyNumberFormat="1" applyFont="1" applyAlignment="1">
      <alignment horizontal="left" vertical="top"/>
    </xf>
    <xf numFmtId="0" fontId="6" fillId="0" borderId="0" xfId="1"/>
    <xf numFmtId="0" fontId="7" fillId="0" borderId="0" xfId="1" applyNumberFormat="1" applyFont="1" applyAlignment="1">
      <alignment horizontal="center" vertical="top" wrapText="1"/>
    </xf>
    <xf numFmtId="0" fontId="7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1" fontId="7" fillId="0" borderId="0" xfId="1" applyNumberFormat="1" applyFont="1" applyAlignment="1">
      <alignment horizontal="right" vertical="center"/>
    </xf>
    <xf numFmtId="165" fontId="7" fillId="0" borderId="0" xfId="1" applyNumberFormat="1" applyFont="1" applyAlignment="1">
      <alignment horizontal="right" vertical="center"/>
    </xf>
    <xf numFmtId="166" fontId="7" fillId="0" borderId="0" xfId="1" applyNumberFormat="1" applyFont="1" applyAlignment="1">
      <alignment horizontal="right" vertical="center"/>
    </xf>
    <xf numFmtId="167" fontId="7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" fontId="8" fillId="0" borderId="0" xfId="1" applyNumberFormat="1" applyFont="1" applyAlignment="1">
      <alignment horizontal="right" vertical="center"/>
    </xf>
    <xf numFmtId="165" fontId="8" fillId="0" borderId="0" xfId="1" applyNumberFormat="1" applyFont="1" applyAlignment="1">
      <alignment horizontal="right" vertical="center"/>
    </xf>
    <xf numFmtId="166" fontId="8" fillId="0" borderId="0" xfId="1" applyNumberFormat="1" applyFont="1" applyAlignment="1">
      <alignment horizontal="right" vertical="center"/>
    </xf>
    <xf numFmtId="167" fontId="8" fillId="0" borderId="0" xfId="1" applyNumberFormat="1" applyFont="1" applyAlignment="1">
      <alignment horizontal="right" vertical="center"/>
    </xf>
    <xf numFmtId="168" fontId="8" fillId="0" borderId="0" xfId="1" applyNumberFormat="1" applyFont="1" applyAlignment="1">
      <alignment horizontal="right" vertical="center"/>
    </xf>
    <xf numFmtId="168" fontId="7" fillId="0" borderId="0" xfId="1" applyNumberFormat="1" applyFont="1" applyAlignment="1">
      <alignment horizontal="right" vertical="center"/>
    </xf>
    <xf numFmtId="0" fontId="7" fillId="0" borderId="0" xfId="2" applyNumberFormat="1" applyFont="1" applyAlignment="1">
      <alignment horizontal="left"/>
    </xf>
    <xf numFmtId="0" fontId="7" fillId="0" borderId="0" xfId="2" applyNumberFormat="1" applyFont="1" applyAlignment="1">
      <alignment horizontal="left" vertical="top"/>
    </xf>
    <xf numFmtId="0" fontId="6" fillId="0" borderId="0" xfId="2"/>
    <xf numFmtId="0" fontId="7" fillId="0" borderId="0" xfId="2" applyNumberFormat="1" applyFont="1" applyAlignment="1">
      <alignment horizontal="center" vertical="top" wrapText="1"/>
    </xf>
    <xf numFmtId="0" fontId="7" fillId="0" borderId="0" xfId="2" applyNumberFormat="1" applyFont="1" applyAlignment="1">
      <alignment horizontal="left" vertical="center"/>
    </xf>
    <xf numFmtId="166" fontId="8" fillId="0" borderId="0" xfId="2" applyNumberFormat="1" applyFont="1" applyAlignment="1">
      <alignment horizontal="right" vertical="center"/>
    </xf>
    <xf numFmtId="168" fontId="8" fillId="0" borderId="0" xfId="2" applyNumberFormat="1" applyFont="1" applyAlignment="1">
      <alignment horizontal="right" vertical="center"/>
    </xf>
    <xf numFmtId="0" fontId="7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center" vertical="center"/>
    </xf>
    <xf numFmtId="168" fontId="8" fillId="0" borderId="0" xfId="2" applyNumberFormat="1" applyFont="1" applyAlignment="1">
      <alignment horizontal="center" vertical="center"/>
    </xf>
    <xf numFmtId="0" fontId="6" fillId="0" borderId="0" xfId="2" applyAlignment="1">
      <alignment horizontal="center" vertical="center"/>
    </xf>
    <xf numFmtId="0" fontId="7" fillId="0" borderId="0" xfId="2" applyNumberFormat="1" applyFont="1" applyAlignment="1">
      <alignment horizontal="center" vertical="center" wrapText="1"/>
    </xf>
    <xf numFmtId="165" fontId="8" fillId="0" borderId="0" xfId="2" applyNumberFormat="1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Normal" xfId="0" builtinId="0"/>
    <cellStyle name="Normal_Plan1" xfId="1" xr:uid="{D466C540-FDA4-422B-8C70-1AF1B096243D}"/>
    <cellStyle name="Normal_Planilha1" xfId="2" xr:uid="{2CF520F3-5ABE-41E4-8C81-319514ED2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7"/>
  <sheetViews>
    <sheetView zoomScale="85" zoomScaleNormal="85" workbookViewId="0">
      <selection activeCell="L3" sqref="L3:M11"/>
    </sheetView>
  </sheetViews>
  <sheetFormatPr defaultRowHeight="15" x14ac:dyDescent="0.25"/>
  <cols>
    <col min="1" max="1" width="9.140625" style="2"/>
    <col min="2" max="2" width="6.85546875" style="2" bestFit="1" customWidth="1"/>
    <col min="3" max="3" width="6.42578125" style="2" bestFit="1" customWidth="1"/>
    <col min="4" max="4" width="7.42578125" style="2" bestFit="1" customWidth="1"/>
    <col min="5" max="5" width="11.140625" style="2" bestFit="1" customWidth="1"/>
    <col min="6" max="6" width="8.85546875" style="2" bestFit="1" customWidth="1"/>
    <col min="7" max="7" width="9.85546875" style="2" bestFit="1" customWidth="1"/>
    <col min="8" max="8" width="7.140625" style="2" bestFit="1" customWidth="1"/>
    <col min="9" max="9" width="7.42578125" style="2" bestFit="1" customWidth="1"/>
    <col min="10" max="11" width="9.140625" style="2"/>
    <col min="12" max="12" width="6.85546875" style="2" bestFit="1" customWidth="1"/>
    <col min="13" max="13" width="6.42578125" style="2" bestFit="1" customWidth="1"/>
    <col min="14" max="14" width="7.42578125" style="2" bestFit="1" customWidth="1"/>
    <col min="15" max="15" width="11.140625" style="2" bestFit="1" customWidth="1"/>
    <col min="16" max="16" width="8.85546875" style="2" bestFit="1" customWidth="1"/>
    <col min="17" max="17" width="9.85546875" style="2" bestFit="1" customWidth="1"/>
    <col min="18" max="18" width="7.140625" style="2" bestFit="1" customWidth="1"/>
    <col min="19" max="19" width="7.42578125" style="2" bestFit="1" customWidth="1"/>
    <col min="20" max="20" width="12.42578125" style="2" customWidth="1"/>
    <col min="21" max="21" width="3.140625" style="2" bestFit="1" customWidth="1"/>
    <col min="22" max="35" width="5.28515625" style="2" bestFit="1" customWidth="1"/>
    <col min="36" max="39" width="7.42578125" style="2" bestFit="1" customWidth="1"/>
    <col min="40" max="40" width="8.85546875" style="2" bestFit="1" customWidth="1"/>
    <col min="41" max="41" width="9.85546875" style="2" bestFit="1" customWidth="1"/>
    <col min="42" max="42" width="7.140625" style="2" bestFit="1" customWidth="1"/>
    <col min="43" max="43" width="7.42578125" style="2" bestFit="1" customWidth="1"/>
    <col min="44" max="16384" width="9.140625" style="2"/>
  </cols>
  <sheetData>
    <row r="1" spans="2:51" ht="15.75" thickBot="1" x14ac:dyDescent="0.3">
      <c r="V1" s="2" t="s">
        <v>82</v>
      </c>
      <c r="W1" s="2" t="s">
        <v>83</v>
      </c>
      <c r="Z1" s="2" t="s">
        <v>87</v>
      </c>
      <c r="AN1" s="4" t="s">
        <v>4</v>
      </c>
      <c r="AO1" s="4" t="s">
        <v>5</v>
      </c>
      <c r="AP1" s="4" t="s">
        <v>6</v>
      </c>
      <c r="AQ1" s="4" t="s">
        <v>7</v>
      </c>
    </row>
    <row r="2" spans="2:51" ht="15.75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L2" s="3" t="s">
        <v>0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4"/>
      <c r="U2" s="19"/>
      <c r="V2" s="21" t="s">
        <v>8</v>
      </c>
      <c r="W2" s="21" t="s">
        <v>9</v>
      </c>
      <c r="X2" s="21" t="s">
        <v>10</v>
      </c>
      <c r="Y2" s="21" t="s">
        <v>11</v>
      </c>
      <c r="Z2" s="21" t="s">
        <v>12</v>
      </c>
      <c r="AA2" s="21" t="s">
        <v>13</v>
      </c>
      <c r="AB2" s="21" t="s">
        <v>14</v>
      </c>
      <c r="AC2" s="21" t="s">
        <v>15</v>
      </c>
      <c r="AD2" s="21" t="s">
        <v>16</v>
      </c>
      <c r="AE2" s="21" t="s">
        <v>17</v>
      </c>
      <c r="AF2" s="21" t="s">
        <v>18</v>
      </c>
      <c r="AG2" s="21" t="s">
        <v>19</v>
      </c>
      <c r="AH2" s="21" t="s">
        <v>20</v>
      </c>
      <c r="AI2" s="21" t="s">
        <v>21</v>
      </c>
      <c r="AJ2" s="21" t="s">
        <v>22</v>
      </c>
      <c r="AK2" s="21" t="s">
        <v>23</v>
      </c>
      <c r="AL2" s="21" t="s">
        <v>24</v>
      </c>
      <c r="AM2" s="21" t="s">
        <v>25</v>
      </c>
      <c r="AN2" s="21" t="s">
        <v>26</v>
      </c>
      <c r="AO2" s="21" t="s">
        <v>27</v>
      </c>
      <c r="AP2" s="21" t="s">
        <v>28</v>
      </c>
      <c r="AQ2" s="21" t="s">
        <v>29</v>
      </c>
    </row>
    <row r="3" spans="2:51" x14ac:dyDescent="0.2">
      <c r="B3" s="5">
        <v>10</v>
      </c>
      <c r="C3" s="6">
        <v>10</v>
      </c>
      <c r="D3" s="7">
        <v>6.0411000000000001</v>
      </c>
      <c r="E3" s="7">
        <v>7576.2084310953596</v>
      </c>
      <c r="F3" s="6">
        <v>251</v>
      </c>
      <c r="G3" s="7">
        <f t="shared" ref="G3:G47" si="0">F3*0.104719755</f>
        <v>26.284658504999999</v>
      </c>
      <c r="H3" s="7">
        <f t="shared" ref="H3:H47" si="1">G3^2*B3/200/9.81</f>
        <v>3.5213214715824099</v>
      </c>
      <c r="I3" s="8">
        <f t="shared" ref="I3:I47" si="2">G3*B3/200</f>
        <v>1.31423292525</v>
      </c>
      <c r="L3" s="9">
        <f>2*(B3-AVERAGE(B$3:B$47))/(MAX(B$3:B$47)-MIN(B$3:B$47))</f>
        <v>-1</v>
      </c>
      <c r="M3" s="7">
        <f t="shared" ref="M3" si="3">2*(C3-AVERAGE(C$3:C$47))/(MAX(C$3:C$47)-MIN(C$3:C$47))</f>
        <v>-1</v>
      </c>
      <c r="N3" s="7">
        <f>2*(D3-$AD$9)/(MAX(D$3:D$47)-MIN(D$3:D$47))</f>
        <v>6.8274023077668939</v>
      </c>
      <c r="O3" s="7">
        <f>2*(E3-$AD$10)/(MAX(E$3:E$47)-MIN(E$3:E$47))</f>
        <v>2.3609632117996417</v>
      </c>
      <c r="P3" s="7">
        <v>251</v>
      </c>
      <c r="Q3" s="7">
        <v>26.284658504999999</v>
      </c>
      <c r="R3" s="7">
        <v>3.5213214715824099</v>
      </c>
      <c r="S3" s="8">
        <v>1.31423292525</v>
      </c>
      <c r="T3" s="7"/>
      <c r="U3" s="1" t="s">
        <v>30</v>
      </c>
      <c r="V3" s="20">
        <v>-1</v>
      </c>
      <c r="W3" s="20">
        <v>-1</v>
      </c>
      <c r="X3" s="20">
        <v>0.41917967613700369</v>
      </c>
      <c r="Y3" s="20">
        <v>0.99999999999999889</v>
      </c>
      <c r="Z3" s="20">
        <v>1</v>
      </c>
      <c r="AA3" s="20">
        <v>1</v>
      </c>
      <c r="AB3" s="20">
        <v>0.17571160088632329</v>
      </c>
      <c r="AC3" s="20">
        <v>0.99999999999999778</v>
      </c>
      <c r="AD3" s="20">
        <v>1</v>
      </c>
      <c r="AE3" s="20">
        <v>-0.41917967613700369</v>
      </c>
      <c r="AF3" s="20">
        <v>-0.99999999999999889</v>
      </c>
      <c r="AG3" s="20">
        <v>-0.41917967613700369</v>
      </c>
      <c r="AH3" s="20">
        <v>-0.99999999999999889</v>
      </c>
      <c r="AI3" s="20">
        <v>0.41917967613700302</v>
      </c>
      <c r="AJ3" s="20">
        <v>0.41917967613700369</v>
      </c>
      <c r="AK3" s="20">
        <v>0.99999999999999889</v>
      </c>
      <c r="AL3" s="20">
        <v>-0.41917967613700324</v>
      </c>
      <c r="AM3" s="20">
        <v>-0.41917967613700324</v>
      </c>
      <c r="AN3" s="20">
        <v>251</v>
      </c>
      <c r="AO3" s="20">
        <v>26.284658504999999</v>
      </c>
      <c r="AP3" s="20">
        <v>3.5213214715824099</v>
      </c>
      <c r="AQ3" s="20">
        <v>1.31423292525</v>
      </c>
      <c r="AS3" s="22" t="s">
        <v>75</v>
      </c>
      <c r="AT3" s="23" t="s">
        <v>101</v>
      </c>
      <c r="AU3" s="24"/>
      <c r="AV3" s="24"/>
      <c r="AW3" s="24"/>
      <c r="AX3" s="24"/>
      <c r="AY3" s="24"/>
    </row>
    <row r="4" spans="2:51" x14ac:dyDescent="0.25">
      <c r="B4" s="5">
        <v>20</v>
      </c>
      <c r="C4" s="6">
        <v>10</v>
      </c>
      <c r="D4" s="7">
        <v>6.0411000000000001</v>
      </c>
      <c r="E4" s="7">
        <v>7576.2084310953596</v>
      </c>
      <c r="F4" s="6">
        <v>241.9</v>
      </c>
      <c r="G4" s="7">
        <f t="shared" si="0"/>
        <v>25.331708734500001</v>
      </c>
      <c r="H4" s="7">
        <f t="shared" si="1"/>
        <v>6.5412381998934102</v>
      </c>
      <c r="I4" s="8">
        <f t="shared" si="2"/>
        <v>2.53317087345</v>
      </c>
      <c r="L4" s="9">
        <f t="shared" ref="L4:L47" si="4">2*(B4-AVERAGE(B$3:B$47))/(MAX(B$3:B$47)-MIN(B$3:B$47))</f>
        <v>0</v>
      </c>
      <c r="M4" s="7">
        <f t="shared" ref="M4:M47" si="5">2*(C4-AVERAGE(C$3:C$47))/(MAX(C$3:C$47)-MIN(C$3:C$47))</f>
        <v>-1</v>
      </c>
      <c r="N4" s="7">
        <f t="shared" ref="N4:N47" si="6">2*(D4-$AD$9)/(MAX(D$3:D$47)-MIN(D$3:D$47))</f>
        <v>6.8274023077668939</v>
      </c>
      <c r="O4" s="7">
        <f t="shared" ref="O4:O47" si="7">2*(E4-$AD$10)/(MAX(E$3:E$47)-MIN(E$3:E$47))</f>
        <v>2.3609632117996417</v>
      </c>
      <c r="P4" s="7">
        <v>241.9</v>
      </c>
      <c r="Q4" s="7">
        <v>25.331708734500001</v>
      </c>
      <c r="R4" s="7">
        <v>6.5412381998934102</v>
      </c>
      <c r="S4" s="8">
        <v>2.53317087345</v>
      </c>
      <c r="T4" s="7"/>
      <c r="U4" s="1" t="s">
        <v>31</v>
      </c>
      <c r="V4" s="20">
        <v>0</v>
      </c>
      <c r="W4" s="20">
        <v>-1</v>
      </c>
      <c r="X4" s="20">
        <v>0.41917967613700369</v>
      </c>
      <c r="Y4" s="20">
        <v>0.99999999999999889</v>
      </c>
      <c r="Z4" s="20">
        <v>0</v>
      </c>
      <c r="AA4" s="20">
        <v>1</v>
      </c>
      <c r="AB4" s="20">
        <v>0.17571160088632329</v>
      </c>
      <c r="AC4" s="20">
        <v>0.99999999999999778</v>
      </c>
      <c r="AD4" s="20">
        <v>1</v>
      </c>
      <c r="AE4" s="20">
        <v>-0.41917967613700369</v>
      </c>
      <c r="AF4" s="20">
        <v>-0.99999999999999889</v>
      </c>
      <c r="AG4" s="20">
        <v>-0.41917967613700369</v>
      </c>
      <c r="AH4" s="20">
        <v>-0.99999999999999889</v>
      </c>
      <c r="AI4" s="20">
        <v>0.41917967613700324</v>
      </c>
      <c r="AJ4" s="20">
        <v>0</v>
      </c>
      <c r="AK4" s="20">
        <v>0</v>
      </c>
      <c r="AL4" s="20">
        <v>0</v>
      </c>
      <c r="AM4" s="20">
        <v>-0.41917967613700324</v>
      </c>
      <c r="AN4" s="20">
        <v>241.9</v>
      </c>
      <c r="AO4" s="20">
        <v>25.331708734500001</v>
      </c>
      <c r="AP4" s="20">
        <v>6.5412381998934102</v>
      </c>
      <c r="AQ4" s="20">
        <v>2.53317087345</v>
      </c>
      <c r="AS4" s="24"/>
      <c r="AT4" s="25" t="s">
        <v>76</v>
      </c>
      <c r="AU4" s="25" t="s">
        <v>77</v>
      </c>
      <c r="AV4" s="25" t="s">
        <v>78</v>
      </c>
      <c r="AW4" s="25" t="s">
        <v>79</v>
      </c>
      <c r="AX4" s="25" t="s">
        <v>80</v>
      </c>
      <c r="AY4" s="25" t="s">
        <v>81</v>
      </c>
    </row>
    <row r="5" spans="2:51" x14ac:dyDescent="0.25">
      <c r="B5" s="5">
        <v>30</v>
      </c>
      <c r="C5" s="6">
        <v>10</v>
      </c>
      <c r="D5" s="7">
        <v>6.0411000000000001</v>
      </c>
      <c r="E5" s="7">
        <v>7576.2084310953596</v>
      </c>
      <c r="F5" s="6">
        <v>161.69999999999999</v>
      </c>
      <c r="G5" s="7">
        <f t="shared" si="0"/>
        <v>16.933184383499999</v>
      </c>
      <c r="H5" s="7">
        <f t="shared" si="1"/>
        <v>4.3842925591071591</v>
      </c>
      <c r="I5" s="8">
        <f t="shared" si="2"/>
        <v>2.5399776575249997</v>
      </c>
      <c r="L5" s="9">
        <f t="shared" si="4"/>
        <v>1</v>
      </c>
      <c r="M5" s="7">
        <f t="shared" si="5"/>
        <v>-1</v>
      </c>
      <c r="N5" s="7">
        <f t="shared" si="6"/>
        <v>6.8274023077668939</v>
      </c>
      <c r="O5" s="7">
        <f t="shared" si="7"/>
        <v>2.3609632117996417</v>
      </c>
      <c r="P5" s="7">
        <v>161.69999999999999</v>
      </c>
      <c r="Q5" s="7">
        <v>16.933184383499999</v>
      </c>
      <c r="R5" s="7">
        <v>4.3842925591071591</v>
      </c>
      <c r="S5" s="8">
        <v>2.5399776575249997</v>
      </c>
      <c r="T5" s="7"/>
      <c r="U5" s="1" t="s">
        <v>32</v>
      </c>
      <c r="V5" s="20">
        <v>1</v>
      </c>
      <c r="W5" s="20">
        <v>-1</v>
      </c>
      <c r="X5" s="20">
        <v>0.41917967613700369</v>
      </c>
      <c r="Y5" s="20">
        <v>0.99999999999999889</v>
      </c>
      <c r="Z5" s="20">
        <v>1</v>
      </c>
      <c r="AA5" s="20">
        <v>1</v>
      </c>
      <c r="AB5" s="20">
        <v>0.17571160088632329</v>
      </c>
      <c r="AC5" s="20">
        <v>0.99999999999999778</v>
      </c>
      <c r="AD5" s="20">
        <v>1</v>
      </c>
      <c r="AE5" s="20">
        <v>-0.41917967613700369</v>
      </c>
      <c r="AF5" s="20">
        <v>-0.99999999999999889</v>
      </c>
      <c r="AG5" s="20">
        <v>-0.41917967613700369</v>
      </c>
      <c r="AH5" s="20">
        <v>-0.99999999999999889</v>
      </c>
      <c r="AI5" s="20">
        <v>0.41917967613700324</v>
      </c>
      <c r="AJ5" s="20">
        <v>-0.41917967613700369</v>
      </c>
      <c r="AK5" s="20">
        <v>-0.99999999999999889</v>
      </c>
      <c r="AL5" s="20">
        <v>0.41917967613700324</v>
      </c>
      <c r="AM5" s="20">
        <v>-0.41917967613700324</v>
      </c>
      <c r="AN5" s="20">
        <v>161.69999999999999</v>
      </c>
      <c r="AO5" s="20">
        <v>16.933184383499999</v>
      </c>
      <c r="AP5" s="20">
        <v>4.3842925591071591</v>
      </c>
      <c r="AQ5" s="20">
        <v>2.5399776575249997</v>
      </c>
      <c r="AS5" s="26" t="s">
        <v>82</v>
      </c>
      <c r="AT5" s="27">
        <v>264.80308525676531</v>
      </c>
      <c r="AU5" s="28">
        <v>27001494.586186428</v>
      </c>
      <c r="AV5" s="29">
        <v>9.806978810433505E-6</v>
      </c>
      <c r="AW5" s="30">
        <v>0.99999225009405968</v>
      </c>
      <c r="AX5" s="31">
        <v>-55502102.206177227</v>
      </c>
      <c r="AY5" s="31">
        <v>55502631.812347747</v>
      </c>
    </row>
    <row r="6" spans="2:51" x14ac:dyDescent="0.25">
      <c r="B6" s="5">
        <v>10</v>
      </c>
      <c r="C6" s="6">
        <v>30</v>
      </c>
      <c r="D6" s="7">
        <v>6.0411000000000001</v>
      </c>
      <c r="E6" s="7">
        <v>7576.2084310953596</v>
      </c>
      <c r="F6" s="6">
        <v>308.89999999999998</v>
      </c>
      <c r="G6" s="7">
        <f t="shared" si="0"/>
        <v>32.347932319499996</v>
      </c>
      <c r="H6" s="7">
        <f t="shared" si="1"/>
        <v>5.3332758682311541</v>
      </c>
      <c r="I6" s="8">
        <f t="shared" si="2"/>
        <v>1.6173966159749997</v>
      </c>
      <c r="L6" s="9">
        <f t="shared" si="4"/>
        <v>-1</v>
      </c>
      <c r="M6" s="7">
        <f t="shared" si="5"/>
        <v>0</v>
      </c>
      <c r="N6" s="7">
        <f t="shared" si="6"/>
        <v>6.8274023077668939</v>
      </c>
      <c r="O6" s="7">
        <f t="shared" si="7"/>
        <v>2.3609632117996417</v>
      </c>
      <c r="P6" s="7">
        <v>308.89999999999998</v>
      </c>
      <c r="Q6" s="7">
        <v>32.347932319499996</v>
      </c>
      <c r="R6" s="7">
        <v>5.3332758682311541</v>
      </c>
      <c r="S6" s="8">
        <v>1.6173966159749997</v>
      </c>
      <c r="T6" s="7"/>
      <c r="U6" s="1" t="s">
        <v>33</v>
      </c>
      <c r="V6" s="20">
        <v>-1</v>
      </c>
      <c r="W6" s="20">
        <v>0</v>
      </c>
      <c r="X6" s="20">
        <v>0.41917967613700369</v>
      </c>
      <c r="Y6" s="20">
        <v>0.99999999999999889</v>
      </c>
      <c r="Z6" s="20">
        <v>1</v>
      </c>
      <c r="AA6" s="20">
        <v>0</v>
      </c>
      <c r="AB6" s="20">
        <v>0.17571160088632329</v>
      </c>
      <c r="AC6" s="20">
        <v>0.99999999999999778</v>
      </c>
      <c r="AD6" s="20">
        <v>0</v>
      </c>
      <c r="AE6" s="20">
        <v>-0.41917967613700369</v>
      </c>
      <c r="AF6" s="20">
        <v>-0.99999999999999889</v>
      </c>
      <c r="AG6" s="20">
        <v>0</v>
      </c>
      <c r="AH6" s="20">
        <v>0</v>
      </c>
      <c r="AI6" s="20">
        <v>0.41917967613700324</v>
      </c>
      <c r="AJ6" s="20">
        <v>0</v>
      </c>
      <c r="AK6" s="20">
        <v>0</v>
      </c>
      <c r="AL6" s="20">
        <v>-0.41917967613700324</v>
      </c>
      <c r="AM6" s="20">
        <v>0</v>
      </c>
      <c r="AN6" s="20">
        <v>308.89999999999998</v>
      </c>
      <c r="AO6" s="20">
        <v>32.347932319499996</v>
      </c>
      <c r="AP6" s="20">
        <v>5.3332758682311541</v>
      </c>
      <c r="AQ6" s="20">
        <v>1.6173966159749997</v>
      </c>
      <c r="AS6" s="26" t="s">
        <v>83</v>
      </c>
      <c r="AT6" s="32">
        <v>-56.359686098451682</v>
      </c>
      <c r="AU6" s="33">
        <v>6.1245559559227916</v>
      </c>
      <c r="AV6" s="34">
        <v>-9.2022485391693873</v>
      </c>
      <c r="AW6" s="35">
        <v>1.1626759555127819E-9</v>
      </c>
      <c r="AX6" s="36">
        <v>-68.948891164466545</v>
      </c>
      <c r="AY6" s="36">
        <v>-43.770481032436813</v>
      </c>
    </row>
    <row r="7" spans="2:51" x14ac:dyDescent="0.25">
      <c r="B7" s="5">
        <v>20</v>
      </c>
      <c r="C7" s="6">
        <v>30</v>
      </c>
      <c r="D7" s="7">
        <v>6.0411000000000001</v>
      </c>
      <c r="E7" s="7">
        <v>7576.2084310953596</v>
      </c>
      <c r="F7" s="6">
        <v>235</v>
      </c>
      <c r="G7" s="7">
        <f t="shared" si="0"/>
        <v>24.609142424999998</v>
      </c>
      <c r="H7" s="7">
        <f t="shared" si="1"/>
        <v>6.1733933832205379</v>
      </c>
      <c r="I7" s="8">
        <f t="shared" si="2"/>
        <v>2.4609142424999999</v>
      </c>
      <c r="L7" s="9">
        <f t="shared" si="4"/>
        <v>0</v>
      </c>
      <c r="M7" s="7">
        <f t="shared" si="5"/>
        <v>0</v>
      </c>
      <c r="N7" s="7">
        <f t="shared" si="6"/>
        <v>6.8274023077668939</v>
      </c>
      <c r="O7" s="7">
        <f t="shared" si="7"/>
        <v>2.3609632117996417</v>
      </c>
      <c r="P7" s="7">
        <v>235</v>
      </c>
      <c r="Q7" s="7">
        <v>24.609142424999998</v>
      </c>
      <c r="R7" s="7">
        <v>6.1733933832205379</v>
      </c>
      <c r="S7" s="8">
        <v>2.4609142424999999</v>
      </c>
      <c r="T7" s="7"/>
      <c r="U7" s="1" t="s">
        <v>34</v>
      </c>
      <c r="V7" s="20">
        <v>0</v>
      </c>
      <c r="W7" s="20">
        <v>0</v>
      </c>
      <c r="X7" s="20">
        <v>0.41917967613700369</v>
      </c>
      <c r="Y7" s="20">
        <v>0.99999999999999889</v>
      </c>
      <c r="Z7" s="20">
        <v>0</v>
      </c>
      <c r="AA7" s="20">
        <v>0</v>
      </c>
      <c r="AB7" s="20">
        <v>0.17571160088632329</v>
      </c>
      <c r="AC7" s="20">
        <v>0.99999999999999778</v>
      </c>
      <c r="AD7" s="20">
        <v>0</v>
      </c>
      <c r="AE7" s="20">
        <v>-0.41917967613700369</v>
      </c>
      <c r="AF7" s="20">
        <v>-0.99999999999999889</v>
      </c>
      <c r="AG7" s="20">
        <v>0</v>
      </c>
      <c r="AH7" s="20">
        <v>0</v>
      </c>
      <c r="AI7" s="20">
        <v>0.41917967613700324</v>
      </c>
      <c r="AJ7" s="20">
        <v>0</v>
      </c>
      <c r="AK7" s="20">
        <v>0</v>
      </c>
      <c r="AL7" s="20">
        <v>0</v>
      </c>
      <c r="AM7" s="20">
        <v>0</v>
      </c>
      <c r="AN7" s="20">
        <v>235</v>
      </c>
      <c r="AO7" s="20">
        <v>24.609142424999998</v>
      </c>
      <c r="AP7" s="20">
        <v>6.1733933832205379</v>
      </c>
      <c r="AQ7" s="20">
        <v>2.4609142424999999</v>
      </c>
      <c r="AS7" s="26" t="s">
        <v>84</v>
      </c>
      <c r="AT7" s="27">
        <v>28.911844227758127</v>
      </c>
      <c r="AU7" s="28">
        <v>5048982.0496233497</v>
      </c>
      <c r="AV7" s="29">
        <v>5.7262719383038665E-6</v>
      </c>
      <c r="AW7" s="30">
        <v>0.99999547471292338</v>
      </c>
      <c r="AX7" s="31">
        <v>-10378302.326336022</v>
      </c>
      <c r="AY7" s="31">
        <v>10378360.150024477</v>
      </c>
    </row>
    <row r="8" spans="2:51" x14ac:dyDescent="0.25">
      <c r="B8" s="5">
        <v>30</v>
      </c>
      <c r="C8" s="6">
        <v>30</v>
      </c>
      <c r="D8" s="7">
        <v>6.0411000000000001</v>
      </c>
      <c r="E8" s="7">
        <v>7576.2084310953596</v>
      </c>
      <c r="F8" s="6">
        <v>153.6</v>
      </c>
      <c r="G8" s="7">
        <f t="shared" si="0"/>
        <v>16.084954367999998</v>
      </c>
      <c r="H8" s="7">
        <f t="shared" si="1"/>
        <v>3.95605133059086</v>
      </c>
      <c r="I8" s="8">
        <f t="shared" si="2"/>
        <v>2.4127431551999994</v>
      </c>
      <c r="L8" s="9">
        <f t="shared" si="4"/>
        <v>1</v>
      </c>
      <c r="M8" s="7">
        <f t="shared" si="5"/>
        <v>0</v>
      </c>
      <c r="N8" s="7">
        <f t="shared" si="6"/>
        <v>6.8274023077668939</v>
      </c>
      <c r="O8" s="7">
        <f t="shared" si="7"/>
        <v>2.3609632117996417</v>
      </c>
      <c r="P8" s="7">
        <v>153.6</v>
      </c>
      <c r="Q8" s="7">
        <v>16.084954367999998</v>
      </c>
      <c r="R8" s="7">
        <v>3.95605133059086</v>
      </c>
      <c r="S8" s="8">
        <v>2.4127431551999994</v>
      </c>
      <c r="T8" s="7"/>
      <c r="U8" s="1" t="s">
        <v>35</v>
      </c>
      <c r="V8" s="20">
        <v>1</v>
      </c>
      <c r="W8" s="20">
        <v>0</v>
      </c>
      <c r="X8" s="20">
        <v>0.41917967613700369</v>
      </c>
      <c r="Y8" s="20">
        <v>0.99999999999999889</v>
      </c>
      <c r="Z8" s="20">
        <v>1</v>
      </c>
      <c r="AA8" s="20">
        <v>0</v>
      </c>
      <c r="AB8" s="20">
        <v>0.17571160088632329</v>
      </c>
      <c r="AC8" s="20">
        <v>0.99999999999999778</v>
      </c>
      <c r="AD8" s="20">
        <v>0</v>
      </c>
      <c r="AE8" s="20">
        <v>-0.41917967613700369</v>
      </c>
      <c r="AF8" s="20">
        <v>-0.99999999999999889</v>
      </c>
      <c r="AG8" s="20">
        <v>0</v>
      </c>
      <c r="AH8" s="20">
        <v>0</v>
      </c>
      <c r="AI8" s="20">
        <v>0.41917967613700324</v>
      </c>
      <c r="AJ8" s="20">
        <v>0</v>
      </c>
      <c r="AK8" s="20">
        <v>0</v>
      </c>
      <c r="AL8" s="20">
        <v>0.41917967613700324</v>
      </c>
      <c r="AM8" s="20">
        <v>0</v>
      </c>
      <c r="AN8" s="20">
        <v>153.6</v>
      </c>
      <c r="AO8" s="20">
        <v>16.084954367999998</v>
      </c>
      <c r="AP8" s="20">
        <v>3.95605133059086</v>
      </c>
      <c r="AQ8" s="20">
        <v>2.4127431551999994</v>
      </c>
      <c r="AS8" s="26" t="s">
        <v>85</v>
      </c>
      <c r="AT8" s="27">
        <v>-65.3592379430617</v>
      </c>
      <c r="AU8" s="28">
        <v>499111534.83714938</v>
      </c>
      <c r="AV8" s="29">
        <v>-1.3095116698592667E-7</v>
      </c>
      <c r="AW8" s="30">
        <v>0.99999989600017836</v>
      </c>
      <c r="AX8" s="31">
        <v>-1025938518.3832285</v>
      </c>
      <c r="AY8" s="31">
        <v>1025938387.6647527</v>
      </c>
    </row>
    <row r="9" spans="2:51" x14ac:dyDescent="0.25">
      <c r="B9" s="5">
        <v>10</v>
      </c>
      <c r="C9" s="6">
        <v>50</v>
      </c>
      <c r="D9" s="7">
        <v>6.0411000000000001</v>
      </c>
      <c r="E9" s="7">
        <v>7576.2084310953596</v>
      </c>
      <c r="F9" s="6">
        <v>311</v>
      </c>
      <c r="G9" s="7">
        <f t="shared" si="0"/>
        <v>32.567843805000003</v>
      </c>
      <c r="H9" s="7">
        <f t="shared" si="1"/>
        <v>5.4060369526344383</v>
      </c>
      <c r="I9" s="8">
        <f t="shared" si="2"/>
        <v>1.62839219025</v>
      </c>
      <c r="L9" s="9">
        <f t="shared" si="4"/>
        <v>-1</v>
      </c>
      <c r="M9" s="7">
        <f t="shared" si="5"/>
        <v>1</v>
      </c>
      <c r="N9" s="7">
        <f t="shared" si="6"/>
        <v>6.8274023077668939</v>
      </c>
      <c r="O9" s="7">
        <f t="shared" si="7"/>
        <v>2.3609632117996417</v>
      </c>
      <c r="P9" s="7">
        <v>311</v>
      </c>
      <c r="Q9" s="7">
        <v>32.567843805000003</v>
      </c>
      <c r="R9" s="7">
        <v>5.4060369526344383</v>
      </c>
      <c r="S9" s="8">
        <v>1.62839219025</v>
      </c>
      <c r="T9" s="7"/>
      <c r="U9" s="1" t="s">
        <v>36</v>
      </c>
      <c r="V9" s="20">
        <v>-1</v>
      </c>
      <c r="W9" s="20">
        <v>1</v>
      </c>
      <c r="X9" s="20">
        <v>0.41917967613700369</v>
      </c>
      <c r="Y9" s="20">
        <v>0.99999999999999889</v>
      </c>
      <c r="Z9" s="20">
        <v>1</v>
      </c>
      <c r="AA9" s="20">
        <v>1</v>
      </c>
      <c r="AB9" s="20">
        <v>0.17571160088632329</v>
      </c>
      <c r="AC9" s="20">
        <v>0.99999999999999778</v>
      </c>
      <c r="AD9" s="20">
        <v>-1</v>
      </c>
      <c r="AE9" s="20">
        <v>-0.41917967613700369</v>
      </c>
      <c r="AF9" s="20">
        <v>-0.99999999999999889</v>
      </c>
      <c r="AG9" s="20">
        <v>0.41917967613700369</v>
      </c>
      <c r="AH9" s="20">
        <v>0.99999999999999889</v>
      </c>
      <c r="AI9" s="20">
        <v>0.41917967613700324</v>
      </c>
      <c r="AJ9" s="20">
        <v>-0.41917967613700369</v>
      </c>
      <c r="AK9" s="20">
        <v>-0.99999999999999889</v>
      </c>
      <c r="AL9" s="20">
        <v>-0.41917967613700324</v>
      </c>
      <c r="AM9" s="20">
        <v>0.41917967613700324</v>
      </c>
      <c r="AN9" s="20">
        <v>311</v>
      </c>
      <c r="AO9" s="20">
        <v>32.567843805000003</v>
      </c>
      <c r="AP9" s="20">
        <v>5.4060369526344383</v>
      </c>
      <c r="AQ9" s="20">
        <v>1.62839219025</v>
      </c>
      <c r="AS9" s="26" t="s">
        <v>86</v>
      </c>
      <c r="AT9" s="27">
        <v>75.895104374717391</v>
      </c>
      <c r="AU9" s="28">
        <v>173701826.05867496</v>
      </c>
      <c r="AV9" s="29">
        <v>4.3692749867281586E-7</v>
      </c>
      <c r="AW9" s="30">
        <v>0.99999965507161304</v>
      </c>
      <c r="AX9" s="31">
        <v>-357049141.11452657</v>
      </c>
      <c r="AY9" s="31">
        <v>357049292.90473527</v>
      </c>
    </row>
    <row r="10" spans="2:51" x14ac:dyDescent="0.25">
      <c r="B10" s="5">
        <v>20</v>
      </c>
      <c r="C10" s="6">
        <v>50</v>
      </c>
      <c r="D10" s="7">
        <v>6.0411000000000001</v>
      </c>
      <c r="E10" s="7">
        <v>7576.2084310953596</v>
      </c>
      <c r="F10" s="6">
        <v>226.4</v>
      </c>
      <c r="G10" s="7">
        <f t="shared" si="0"/>
        <v>23.708552531999999</v>
      </c>
      <c r="H10" s="7">
        <f t="shared" si="1"/>
        <v>5.7298212350927988</v>
      </c>
      <c r="I10" s="8">
        <f t="shared" si="2"/>
        <v>2.3708552531999998</v>
      </c>
      <c r="L10" s="9">
        <f t="shared" si="4"/>
        <v>0</v>
      </c>
      <c r="M10" s="7">
        <f t="shared" si="5"/>
        <v>1</v>
      </c>
      <c r="N10" s="7">
        <f t="shared" si="6"/>
        <v>6.8274023077668939</v>
      </c>
      <c r="O10" s="7">
        <f t="shared" si="7"/>
        <v>2.3609632117996417</v>
      </c>
      <c r="P10" s="7">
        <v>226.4</v>
      </c>
      <c r="Q10" s="7">
        <v>23.708552531999999</v>
      </c>
      <c r="R10" s="7">
        <v>5.7298212350927988</v>
      </c>
      <c r="S10" s="8">
        <v>2.3708552531999998</v>
      </c>
      <c r="T10" s="7"/>
      <c r="U10" s="1" t="s">
        <v>37</v>
      </c>
      <c r="V10" s="20">
        <v>0</v>
      </c>
      <c r="W10" s="20">
        <v>1</v>
      </c>
      <c r="X10" s="20">
        <v>0.41917967613700369</v>
      </c>
      <c r="Y10" s="20">
        <v>0.99999999999999889</v>
      </c>
      <c r="Z10" s="20">
        <v>0</v>
      </c>
      <c r="AA10" s="20">
        <v>1</v>
      </c>
      <c r="AB10" s="20">
        <v>0.17571160088632329</v>
      </c>
      <c r="AC10" s="20">
        <v>0.99999999999999778</v>
      </c>
      <c r="AD10" s="20">
        <v>-1</v>
      </c>
      <c r="AE10" s="20">
        <v>-0.41917967613700369</v>
      </c>
      <c r="AF10" s="20">
        <v>-0.99999999999999889</v>
      </c>
      <c r="AG10" s="20">
        <v>0.41917967613700369</v>
      </c>
      <c r="AH10" s="20">
        <v>0.99999999999999889</v>
      </c>
      <c r="AI10" s="20">
        <v>0.41917967613700324</v>
      </c>
      <c r="AJ10" s="20">
        <v>0</v>
      </c>
      <c r="AK10" s="20">
        <v>0</v>
      </c>
      <c r="AL10" s="20">
        <v>0</v>
      </c>
      <c r="AM10" s="20">
        <v>0.41917967613700324</v>
      </c>
      <c r="AN10" s="20">
        <v>226.4</v>
      </c>
      <c r="AO10" s="20">
        <v>23.708552531999999</v>
      </c>
      <c r="AP10" s="20">
        <v>5.7298212350927988</v>
      </c>
      <c r="AQ10" s="20">
        <v>2.3708552531999998</v>
      </c>
      <c r="AS10" s="26" t="s">
        <v>87</v>
      </c>
      <c r="AT10" s="27">
        <v>12.626667676907131</v>
      </c>
      <c r="AU10" s="28">
        <v>6.6141987695457791</v>
      </c>
      <c r="AV10" s="29">
        <v>1.909024526907928</v>
      </c>
      <c r="AW10" s="30">
        <v>6.7354499599408424E-2</v>
      </c>
      <c r="AX10" s="31">
        <v>-0.96901260692971647</v>
      </c>
      <c r="AY10" s="31">
        <v>26.222347960743978</v>
      </c>
    </row>
    <row r="11" spans="2:51" x14ac:dyDescent="0.25">
      <c r="B11" s="5">
        <v>30</v>
      </c>
      <c r="C11" s="6">
        <v>50</v>
      </c>
      <c r="D11" s="7">
        <v>6.0411000000000001</v>
      </c>
      <c r="E11" s="7">
        <v>7576.2084310953596</v>
      </c>
      <c r="F11" s="6">
        <v>196.7</v>
      </c>
      <c r="G11" s="7">
        <f t="shared" si="0"/>
        <v>20.598375808499998</v>
      </c>
      <c r="H11" s="7">
        <f t="shared" si="1"/>
        <v>6.4876618646513453</v>
      </c>
      <c r="I11" s="8">
        <f t="shared" si="2"/>
        <v>3.0897563712749996</v>
      </c>
      <c r="L11" s="9">
        <f t="shared" si="4"/>
        <v>1</v>
      </c>
      <c r="M11" s="7">
        <f t="shared" si="5"/>
        <v>1</v>
      </c>
      <c r="N11" s="7">
        <f t="shared" si="6"/>
        <v>6.8274023077668939</v>
      </c>
      <c r="O11" s="7">
        <f t="shared" si="7"/>
        <v>2.3609632117996417</v>
      </c>
      <c r="P11" s="7">
        <v>196.7</v>
      </c>
      <c r="Q11" s="7">
        <v>20.598375808499998</v>
      </c>
      <c r="R11" s="7">
        <v>6.4876618646513453</v>
      </c>
      <c r="S11" s="8">
        <v>3.0897563712749996</v>
      </c>
      <c r="T11" s="7"/>
      <c r="U11" s="1" t="s">
        <v>38</v>
      </c>
      <c r="V11" s="20">
        <v>1</v>
      </c>
      <c r="W11" s="20">
        <v>1</v>
      </c>
      <c r="X11" s="20">
        <v>0.41917967613700369</v>
      </c>
      <c r="Y11" s="20">
        <v>0.99999999999999889</v>
      </c>
      <c r="Z11" s="20">
        <v>1</v>
      </c>
      <c r="AA11" s="20">
        <v>1</v>
      </c>
      <c r="AB11" s="20">
        <v>0.17571160088632329</v>
      </c>
      <c r="AC11" s="20">
        <v>0.99999999999999778</v>
      </c>
      <c r="AD11" s="20">
        <v>-1</v>
      </c>
      <c r="AE11" s="20">
        <v>-0.41917967613700369</v>
      </c>
      <c r="AF11" s="20">
        <v>-0.99999999999999889</v>
      </c>
      <c r="AG11" s="20">
        <v>0.41917967613700369</v>
      </c>
      <c r="AH11" s="20">
        <v>0.99999999999999889</v>
      </c>
      <c r="AI11" s="20">
        <v>0.41917967613700324</v>
      </c>
      <c r="AJ11" s="20">
        <v>0.41917967613700369</v>
      </c>
      <c r="AK11" s="20">
        <v>0.99999999999999889</v>
      </c>
      <c r="AL11" s="20">
        <v>0.41917967613700324</v>
      </c>
      <c r="AM11" s="20">
        <v>0.41917967613700324</v>
      </c>
      <c r="AN11" s="20">
        <v>196.70000000000002</v>
      </c>
      <c r="AO11" s="20">
        <v>20.598375808499998</v>
      </c>
      <c r="AP11" s="20">
        <v>6.4876618646513453</v>
      </c>
      <c r="AQ11" s="20">
        <v>3.0897563712749996</v>
      </c>
      <c r="AS11" s="26" t="s">
        <v>88</v>
      </c>
      <c r="AT11" s="27">
        <v>0.69663879656126226</v>
      </c>
      <c r="AU11" s="28">
        <v>6.588604196784261</v>
      </c>
      <c r="AV11" s="29">
        <v>0.10573389685500836</v>
      </c>
      <c r="AW11" s="30">
        <v>0.91660503253865944</v>
      </c>
      <c r="AX11" s="31">
        <v>-12.846431089494798</v>
      </c>
      <c r="AY11" s="31">
        <v>14.239708682617321</v>
      </c>
    </row>
    <row r="12" spans="2:51" x14ac:dyDescent="0.25">
      <c r="B12" s="5">
        <v>10</v>
      </c>
      <c r="C12" s="6">
        <v>10</v>
      </c>
      <c r="D12" s="7">
        <v>4.5774999999999997</v>
      </c>
      <c r="E12" s="7">
        <v>7130.29766081871</v>
      </c>
      <c r="F12" s="6">
        <v>295</v>
      </c>
      <c r="G12" s="7">
        <f t="shared" si="0"/>
        <v>30.892327724999998</v>
      </c>
      <c r="H12" s="7">
        <f t="shared" si="1"/>
        <v>4.86409741217535</v>
      </c>
      <c r="I12" s="8">
        <f t="shared" si="2"/>
        <v>1.5446163862499998</v>
      </c>
      <c r="L12" s="9">
        <f t="shared" si="4"/>
        <v>-1</v>
      </c>
      <c r="M12" s="7">
        <f t="shared" si="5"/>
        <v>-1</v>
      </c>
      <c r="N12" s="7">
        <f t="shared" si="6"/>
        <v>5.4082226316299797</v>
      </c>
      <c r="O12" s="7">
        <f t="shared" si="7"/>
        <v>2.2220230026260346</v>
      </c>
      <c r="P12" s="7">
        <v>295</v>
      </c>
      <c r="Q12" s="7">
        <v>30.892327724999998</v>
      </c>
      <c r="R12" s="7">
        <v>4.86409741217535</v>
      </c>
      <c r="S12" s="8">
        <v>1.5446163862499998</v>
      </c>
      <c r="T12" s="7"/>
      <c r="U12" s="1" t="s">
        <v>39</v>
      </c>
      <c r="V12" s="20">
        <v>-1</v>
      </c>
      <c r="W12" s="20">
        <v>-1</v>
      </c>
      <c r="X12" s="20">
        <v>-0.99999999999991085</v>
      </c>
      <c r="Y12" s="20">
        <v>0.8610597908263915</v>
      </c>
      <c r="Z12" s="20">
        <v>1</v>
      </c>
      <c r="AA12" s="20">
        <v>1</v>
      </c>
      <c r="AB12" s="20">
        <v>0.9999999999998217</v>
      </c>
      <c r="AC12" s="20">
        <v>0.7414239633779891</v>
      </c>
      <c r="AD12" s="20">
        <v>1</v>
      </c>
      <c r="AE12" s="20">
        <v>0.99999999999991085</v>
      </c>
      <c r="AF12" s="20">
        <v>-0.8610597908263915</v>
      </c>
      <c r="AG12" s="20">
        <v>0.99999999999991085</v>
      </c>
      <c r="AH12" s="20">
        <v>-0.8610597908263915</v>
      </c>
      <c r="AI12" s="20">
        <v>-0.86105979082631479</v>
      </c>
      <c r="AJ12" s="20">
        <v>-0.99999999999991085</v>
      </c>
      <c r="AK12" s="20">
        <v>0.8610597908263915</v>
      </c>
      <c r="AL12" s="20">
        <v>0.86105979082631479</v>
      </c>
      <c r="AM12" s="20">
        <v>0.86105979082631479</v>
      </c>
      <c r="AN12" s="20">
        <v>295</v>
      </c>
      <c r="AO12" s="20">
        <v>30.892327724999998</v>
      </c>
      <c r="AP12" s="20">
        <v>4.86409741217535</v>
      </c>
      <c r="AQ12" s="20">
        <v>1.5446163862499998</v>
      </c>
      <c r="AS12" s="26" t="s">
        <v>89</v>
      </c>
      <c r="AT12" s="27">
        <v>-168.9676562687664</v>
      </c>
      <c r="AU12" s="28">
        <v>174030474.20547143</v>
      </c>
      <c r="AV12" s="29">
        <v>-9.7090844026128702E-7</v>
      </c>
      <c r="AW12" s="30">
        <v>0.99999923340537533</v>
      </c>
      <c r="AX12" s="31">
        <v>-357724931.9179827</v>
      </c>
      <c r="AY12" s="31">
        <v>357724593.98267019</v>
      </c>
    </row>
    <row r="13" spans="2:51" x14ac:dyDescent="0.25">
      <c r="B13" s="5">
        <v>20</v>
      </c>
      <c r="C13" s="6">
        <v>10</v>
      </c>
      <c r="D13" s="7">
        <v>4.5774999999999997</v>
      </c>
      <c r="E13" s="7">
        <v>7130.29766081871</v>
      </c>
      <c r="F13" s="6">
        <v>236.1</v>
      </c>
      <c r="G13" s="7">
        <f t="shared" si="0"/>
        <v>24.724334155499999</v>
      </c>
      <c r="H13" s="7">
        <f t="shared" si="1"/>
        <v>6.2313221145038105</v>
      </c>
      <c r="I13" s="8">
        <f t="shared" si="2"/>
        <v>2.4724334155499998</v>
      </c>
      <c r="L13" s="9">
        <f t="shared" si="4"/>
        <v>0</v>
      </c>
      <c r="M13" s="7">
        <f t="shared" si="5"/>
        <v>-1</v>
      </c>
      <c r="N13" s="7">
        <f t="shared" si="6"/>
        <v>5.4082226316299797</v>
      </c>
      <c r="O13" s="7">
        <f t="shared" si="7"/>
        <v>2.2220230026260346</v>
      </c>
      <c r="P13" s="7">
        <v>236.1</v>
      </c>
      <c r="Q13" s="7">
        <v>24.724334155499999</v>
      </c>
      <c r="R13" s="7">
        <v>6.2313221145038105</v>
      </c>
      <c r="S13" s="8">
        <v>2.4724334155499998</v>
      </c>
      <c r="T13" s="7"/>
      <c r="U13" s="1" t="s">
        <v>40</v>
      </c>
      <c r="V13" s="20">
        <v>0</v>
      </c>
      <c r="W13" s="20">
        <v>-1</v>
      </c>
      <c r="X13" s="20">
        <v>-0.99999999999991085</v>
      </c>
      <c r="Y13" s="20">
        <v>0.8610597908263915</v>
      </c>
      <c r="Z13" s="20">
        <v>0</v>
      </c>
      <c r="AA13" s="20">
        <v>1</v>
      </c>
      <c r="AB13" s="20">
        <v>0.9999999999998217</v>
      </c>
      <c r="AC13" s="20">
        <v>0.7414239633779891</v>
      </c>
      <c r="AD13" s="20">
        <v>1</v>
      </c>
      <c r="AE13" s="20">
        <v>0.99999999999991085</v>
      </c>
      <c r="AF13" s="20">
        <v>-0.8610597908263915</v>
      </c>
      <c r="AG13" s="20">
        <v>0.99999999999991085</v>
      </c>
      <c r="AH13" s="20">
        <v>-0.8610597908263915</v>
      </c>
      <c r="AI13" s="20">
        <v>-0.86105979082631479</v>
      </c>
      <c r="AJ13" s="20">
        <v>0</v>
      </c>
      <c r="AK13" s="20">
        <v>0</v>
      </c>
      <c r="AL13" s="20">
        <v>0</v>
      </c>
      <c r="AM13" s="20">
        <v>0.86105979082631479</v>
      </c>
      <c r="AN13" s="20">
        <v>236.1</v>
      </c>
      <c r="AO13" s="20">
        <v>24.724334155499999</v>
      </c>
      <c r="AP13" s="20">
        <v>6.2313221145038105</v>
      </c>
      <c r="AQ13" s="20">
        <v>2.4724334155499998</v>
      </c>
      <c r="AS13" s="26" t="s">
        <v>90</v>
      </c>
      <c r="AT13" s="27">
        <v>-74.644659045261747</v>
      </c>
      <c r="AU13" s="28">
        <v>41512726.705254361</v>
      </c>
      <c r="AV13" s="29">
        <v>-1.7981150593948771E-6</v>
      </c>
      <c r="AW13" s="30">
        <v>0.99999857909192946</v>
      </c>
      <c r="AX13" s="31">
        <v>-85330706.46564573</v>
      </c>
      <c r="AY13" s="31">
        <v>85330557.176327646</v>
      </c>
    </row>
    <row r="14" spans="2:51" x14ac:dyDescent="0.25">
      <c r="B14" s="5">
        <v>30</v>
      </c>
      <c r="C14" s="6">
        <v>10</v>
      </c>
      <c r="D14" s="7">
        <v>4.5774999999999997</v>
      </c>
      <c r="E14" s="7">
        <v>7130.29766081871</v>
      </c>
      <c r="F14" s="6">
        <v>166.2</v>
      </c>
      <c r="G14" s="7">
        <f t="shared" si="0"/>
        <v>17.404423281</v>
      </c>
      <c r="H14" s="7">
        <f t="shared" si="1"/>
        <v>4.6317117697892165</v>
      </c>
      <c r="I14" s="8">
        <f t="shared" si="2"/>
        <v>2.61066349215</v>
      </c>
      <c r="L14" s="9">
        <f t="shared" si="4"/>
        <v>1</v>
      </c>
      <c r="M14" s="7">
        <f t="shared" si="5"/>
        <v>-1</v>
      </c>
      <c r="N14" s="7">
        <f t="shared" si="6"/>
        <v>5.4082226316299797</v>
      </c>
      <c r="O14" s="7">
        <f t="shared" si="7"/>
        <v>2.2220230026260346</v>
      </c>
      <c r="P14" s="7">
        <v>166.2</v>
      </c>
      <c r="Q14" s="7">
        <v>17.404423281</v>
      </c>
      <c r="R14" s="7">
        <v>4.6317117697892165</v>
      </c>
      <c r="S14" s="8">
        <v>2.61066349215</v>
      </c>
      <c r="T14" s="7"/>
      <c r="U14" s="1" t="s">
        <v>41</v>
      </c>
      <c r="V14" s="20">
        <v>1</v>
      </c>
      <c r="W14" s="20">
        <v>-1</v>
      </c>
      <c r="X14" s="20">
        <v>-0.99999999999991085</v>
      </c>
      <c r="Y14" s="20">
        <v>0.8610597908263915</v>
      </c>
      <c r="Z14" s="20">
        <v>1</v>
      </c>
      <c r="AA14" s="20">
        <v>1</v>
      </c>
      <c r="AB14" s="20">
        <v>0.9999999999998217</v>
      </c>
      <c r="AC14" s="20">
        <v>0.7414239633779891</v>
      </c>
      <c r="AD14" s="20">
        <v>1</v>
      </c>
      <c r="AE14" s="20">
        <v>0.99999999999991085</v>
      </c>
      <c r="AF14" s="20">
        <v>-0.8610597908263915</v>
      </c>
      <c r="AG14" s="20">
        <v>0.99999999999991085</v>
      </c>
      <c r="AH14" s="20">
        <v>-0.8610597908263915</v>
      </c>
      <c r="AI14" s="20">
        <v>-0.86105979082631479</v>
      </c>
      <c r="AJ14" s="20">
        <v>0.99999999999991085</v>
      </c>
      <c r="AK14" s="20">
        <v>-0.8610597908263915</v>
      </c>
      <c r="AL14" s="20">
        <v>-0.86105979082631479</v>
      </c>
      <c r="AM14" s="20">
        <v>0.86105979082631479</v>
      </c>
      <c r="AN14" s="20">
        <v>166.20000000000002</v>
      </c>
      <c r="AO14" s="20">
        <v>17.404423281</v>
      </c>
      <c r="AP14" s="20">
        <v>4.6317117697892165</v>
      </c>
      <c r="AQ14" s="20">
        <v>2.61066349215</v>
      </c>
      <c r="AS14" s="26" t="s">
        <v>91</v>
      </c>
      <c r="AT14" s="27">
        <v>32.510364568809571</v>
      </c>
      <c r="AU14" s="28">
        <v>5048977.8437149283</v>
      </c>
      <c r="AV14" s="29">
        <v>6.438999253933971E-6</v>
      </c>
      <c r="AW14" s="30">
        <v>0.99999491161984855</v>
      </c>
      <c r="AX14" s="31">
        <v>-10378290.082447102</v>
      </c>
      <c r="AY14" s="31">
        <v>10378355.103176242</v>
      </c>
    </row>
    <row r="15" spans="2:51" x14ac:dyDescent="0.25">
      <c r="B15" s="5">
        <v>10</v>
      </c>
      <c r="C15" s="6">
        <v>30</v>
      </c>
      <c r="D15" s="7">
        <v>4.5774999999999997</v>
      </c>
      <c r="E15" s="7">
        <v>7130.29766081871</v>
      </c>
      <c r="F15" s="6">
        <v>296</v>
      </c>
      <c r="G15" s="7">
        <f t="shared" si="0"/>
        <v>30.997047479999999</v>
      </c>
      <c r="H15" s="7">
        <f t="shared" si="1"/>
        <v>4.8971302368877385</v>
      </c>
      <c r="I15" s="8">
        <f t="shared" si="2"/>
        <v>1.5498523739999999</v>
      </c>
      <c r="L15" s="9">
        <f t="shared" si="4"/>
        <v>-1</v>
      </c>
      <c r="M15" s="7">
        <f t="shared" si="5"/>
        <v>0</v>
      </c>
      <c r="N15" s="7">
        <f t="shared" si="6"/>
        <v>5.4082226316299797</v>
      </c>
      <c r="O15" s="7">
        <f t="shared" si="7"/>
        <v>2.2220230026260346</v>
      </c>
      <c r="P15" s="7">
        <v>296</v>
      </c>
      <c r="Q15" s="7">
        <v>30.997047479999999</v>
      </c>
      <c r="R15" s="7">
        <v>4.8971302368877385</v>
      </c>
      <c r="S15" s="8">
        <v>1.5498523739999999</v>
      </c>
      <c r="T15" s="7"/>
      <c r="U15" s="1" t="s">
        <v>42</v>
      </c>
      <c r="V15" s="20">
        <v>-1</v>
      </c>
      <c r="W15" s="20">
        <v>0</v>
      </c>
      <c r="X15" s="20">
        <v>-0.99999999999991085</v>
      </c>
      <c r="Y15" s="20">
        <v>0.8610597908263915</v>
      </c>
      <c r="Z15" s="20">
        <v>1</v>
      </c>
      <c r="AA15" s="20">
        <v>0</v>
      </c>
      <c r="AB15" s="20">
        <v>0.9999999999998217</v>
      </c>
      <c r="AC15" s="20">
        <v>0.7414239633779891</v>
      </c>
      <c r="AD15" s="20">
        <v>0</v>
      </c>
      <c r="AE15" s="20">
        <v>0.99999999999991085</v>
      </c>
      <c r="AF15" s="20">
        <v>-0.8610597908263915</v>
      </c>
      <c r="AG15" s="20">
        <v>0</v>
      </c>
      <c r="AH15" s="20">
        <v>0</v>
      </c>
      <c r="AI15" s="20">
        <v>-0.86105979082631479</v>
      </c>
      <c r="AJ15" s="20">
        <v>0</v>
      </c>
      <c r="AK15" s="20">
        <v>0</v>
      </c>
      <c r="AL15" s="20">
        <v>0.86105979082631479</v>
      </c>
      <c r="AM15" s="20">
        <v>0</v>
      </c>
      <c r="AN15" s="20">
        <v>296</v>
      </c>
      <c r="AO15" s="20">
        <v>30.997047479999999</v>
      </c>
      <c r="AP15" s="20">
        <v>4.8971302368877385</v>
      </c>
      <c r="AQ15" s="20">
        <v>1.5498523739999999</v>
      </c>
      <c r="AS15" s="26" t="s">
        <v>92</v>
      </c>
      <c r="AT15" s="27">
        <v>-152.14257041706884</v>
      </c>
      <c r="AU15" s="28">
        <v>498414681.37919915</v>
      </c>
      <c r="AV15" s="29">
        <v>-3.0525298732385685E-7</v>
      </c>
      <c r="AW15" s="30">
        <v>0.99999975982269973</v>
      </c>
      <c r="AX15" s="31">
        <v>-1024506202.3693242</v>
      </c>
      <c r="AY15" s="31">
        <v>1024505898.0841835</v>
      </c>
    </row>
    <row r="16" spans="2:51" x14ac:dyDescent="0.25">
      <c r="B16" s="5">
        <v>20</v>
      </c>
      <c r="C16" s="6">
        <v>30</v>
      </c>
      <c r="D16" s="7">
        <v>4.5774999999999997</v>
      </c>
      <c r="E16" s="7">
        <v>7130.29766081871</v>
      </c>
      <c r="F16" s="6">
        <v>220</v>
      </c>
      <c r="G16" s="7">
        <f t="shared" si="0"/>
        <v>23.038346099999998</v>
      </c>
      <c r="H16" s="7">
        <f t="shared" si="1"/>
        <v>5.4104525078836412</v>
      </c>
      <c r="I16" s="8">
        <f t="shared" si="2"/>
        <v>2.30383461</v>
      </c>
      <c r="L16" s="9">
        <f t="shared" si="4"/>
        <v>0</v>
      </c>
      <c r="M16" s="7">
        <f t="shared" si="5"/>
        <v>0</v>
      </c>
      <c r="N16" s="7">
        <f t="shared" si="6"/>
        <v>5.4082226316299797</v>
      </c>
      <c r="O16" s="7">
        <f t="shared" si="7"/>
        <v>2.2220230026260346</v>
      </c>
      <c r="P16" s="7">
        <v>220</v>
      </c>
      <c r="Q16" s="7">
        <v>23.038346099999998</v>
      </c>
      <c r="R16" s="7">
        <v>5.4104525078836412</v>
      </c>
      <c r="S16" s="8">
        <v>2.30383461</v>
      </c>
      <c r="T16" s="7"/>
      <c r="U16" s="1" t="s">
        <v>43</v>
      </c>
      <c r="V16" s="20">
        <v>0</v>
      </c>
      <c r="W16" s="20">
        <v>0</v>
      </c>
      <c r="X16" s="20">
        <v>-0.99999999999991085</v>
      </c>
      <c r="Y16" s="20">
        <v>0.8610597908263915</v>
      </c>
      <c r="Z16" s="20">
        <v>0</v>
      </c>
      <c r="AA16" s="20">
        <v>0</v>
      </c>
      <c r="AB16" s="20">
        <v>0.9999999999998217</v>
      </c>
      <c r="AC16" s="20">
        <v>0.7414239633779891</v>
      </c>
      <c r="AD16" s="20">
        <v>0</v>
      </c>
      <c r="AE16" s="20">
        <v>0.99999999999991085</v>
      </c>
      <c r="AF16" s="20">
        <v>-0.8610597908263915</v>
      </c>
      <c r="AG16" s="20">
        <v>0</v>
      </c>
      <c r="AH16" s="20">
        <v>0</v>
      </c>
      <c r="AI16" s="20">
        <v>-0.86105979082631479</v>
      </c>
      <c r="AJ16" s="20">
        <v>0</v>
      </c>
      <c r="AK16" s="20">
        <v>0</v>
      </c>
      <c r="AL16" s="20">
        <v>0</v>
      </c>
      <c r="AM16" s="20">
        <v>0</v>
      </c>
      <c r="AN16" s="20">
        <v>220</v>
      </c>
      <c r="AO16" s="20">
        <v>23.038346099999998</v>
      </c>
      <c r="AP16" s="20">
        <v>5.4104525078836412</v>
      </c>
      <c r="AQ16" s="20">
        <v>2.30383461</v>
      </c>
      <c r="AS16" s="26" t="s">
        <v>93</v>
      </c>
      <c r="AT16" s="27">
        <v>-35.965110102769131</v>
      </c>
      <c r="AU16" s="28">
        <v>141439269.20114434</v>
      </c>
      <c r="AV16" s="29">
        <v>-2.5427952439164717E-7</v>
      </c>
      <c r="AW16" s="30">
        <v>0.99999980085550311</v>
      </c>
      <c r="AX16" s="31">
        <v>-290732617.58819717</v>
      </c>
      <c r="AY16" s="31">
        <v>290732545.65797693</v>
      </c>
    </row>
    <row r="17" spans="2:53" x14ac:dyDescent="0.25">
      <c r="B17" s="5">
        <v>30</v>
      </c>
      <c r="C17" s="6">
        <v>30</v>
      </c>
      <c r="D17" s="7">
        <v>4.5774999999999997</v>
      </c>
      <c r="E17" s="7">
        <v>7130.29766081871</v>
      </c>
      <c r="F17" s="6">
        <v>151.69999999999999</v>
      </c>
      <c r="G17" s="7">
        <f t="shared" si="0"/>
        <v>15.885986833499999</v>
      </c>
      <c r="H17" s="7">
        <f t="shared" si="1"/>
        <v>3.8587855913476345</v>
      </c>
      <c r="I17" s="8">
        <f t="shared" si="2"/>
        <v>2.3828980250249998</v>
      </c>
      <c r="L17" s="9">
        <f t="shared" si="4"/>
        <v>1</v>
      </c>
      <c r="M17" s="7">
        <f t="shared" si="5"/>
        <v>0</v>
      </c>
      <c r="N17" s="7">
        <f t="shared" si="6"/>
        <v>5.4082226316299797</v>
      </c>
      <c r="O17" s="7">
        <f t="shared" si="7"/>
        <v>2.2220230026260346</v>
      </c>
      <c r="P17" s="7">
        <v>151.69999999999999</v>
      </c>
      <c r="Q17" s="7">
        <v>15.885986833499999</v>
      </c>
      <c r="R17" s="7">
        <v>3.8587855913476345</v>
      </c>
      <c r="S17" s="8">
        <v>2.3828980250249998</v>
      </c>
      <c r="T17" s="7"/>
      <c r="U17" s="1" t="s">
        <v>44</v>
      </c>
      <c r="V17" s="20">
        <v>1</v>
      </c>
      <c r="W17" s="20">
        <v>0</v>
      </c>
      <c r="X17" s="20">
        <v>-0.99999999999991085</v>
      </c>
      <c r="Y17" s="20">
        <v>0.8610597908263915</v>
      </c>
      <c r="Z17" s="20">
        <v>1</v>
      </c>
      <c r="AA17" s="20">
        <v>0</v>
      </c>
      <c r="AB17" s="20">
        <v>0.9999999999998217</v>
      </c>
      <c r="AC17" s="20">
        <v>0.7414239633779891</v>
      </c>
      <c r="AD17" s="20">
        <v>0</v>
      </c>
      <c r="AE17" s="20">
        <v>0.99999999999991085</v>
      </c>
      <c r="AF17" s="20">
        <v>-0.8610597908263915</v>
      </c>
      <c r="AG17" s="20">
        <v>0</v>
      </c>
      <c r="AH17" s="20">
        <v>0</v>
      </c>
      <c r="AI17" s="20">
        <v>-0.86105979082631479</v>
      </c>
      <c r="AJ17" s="20">
        <v>0</v>
      </c>
      <c r="AK17" s="20">
        <v>0</v>
      </c>
      <c r="AL17" s="20">
        <v>-0.86105979082631479</v>
      </c>
      <c r="AM17" s="20">
        <v>0</v>
      </c>
      <c r="AN17" s="20">
        <v>151.69999999999999</v>
      </c>
      <c r="AO17" s="20">
        <v>15.885986833499999</v>
      </c>
      <c r="AP17" s="20">
        <v>3.8587855913476345</v>
      </c>
      <c r="AQ17" s="20">
        <v>2.3828980250249998</v>
      </c>
      <c r="AS17" s="26" t="s">
        <v>94</v>
      </c>
      <c r="AT17" s="27">
        <v>13.982331212780386</v>
      </c>
      <c r="AU17" s="28">
        <v>12.318666997784925</v>
      </c>
      <c r="AV17" s="29">
        <v>1.1350522922078023</v>
      </c>
      <c r="AW17" s="30">
        <v>0.26670935087598835</v>
      </c>
      <c r="AX17" s="31">
        <v>-11.339051446005003</v>
      </c>
      <c r="AY17" s="31">
        <v>39.303713871565776</v>
      </c>
    </row>
    <row r="18" spans="2:53" x14ac:dyDescent="0.25">
      <c r="B18" s="5">
        <v>10</v>
      </c>
      <c r="C18" s="6">
        <v>50</v>
      </c>
      <c r="D18" s="7">
        <v>4.5774999999999997</v>
      </c>
      <c r="E18" s="7">
        <v>7130.29766081871</v>
      </c>
      <c r="F18" s="6">
        <v>313</v>
      </c>
      <c r="G18" s="7">
        <f t="shared" si="0"/>
        <v>32.777283314999998</v>
      </c>
      <c r="H18" s="7">
        <f t="shared" si="1"/>
        <v>5.4757915469509539</v>
      </c>
      <c r="I18" s="8">
        <f t="shared" si="2"/>
        <v>1.63886416575</v>
      </c>
      <c r="L18" s="9">
        <f t="shared" si="4"/>
        <v>-1</v>
      </c>
      <c r="M18" s="7">
        <f t="shared" si="5"/>
        <v>1</v>
      </c>
      <c r="N18" s="7">
        <f t="shared" si="6"/>
        <v>5.4082226316299797</v>
      </c>
      <c r="O18" s="7">
        <f t="shared" si="7"/>
        <v>2.2220230026260346</v>
      </c>
      <c r="P18" s="7">
        <v>313</v>
      </c>
      <c r="Q18" s="7">
        <v>32.777283314999998</v>
      </c>
      <c r="R18" s="7">
        <v>5.4757915469509539</v>
      </c>
      <c r="S18" s="8">
        <v>1.63886416575</v>
      </c>
      <c r="T18" s="7"/>
      <c r="U18" s="1" t="s">
        <v>45</v>
      </c>
      <c r="V18" s="20">
        <v>-1</v>
      </c>
      <c r="W18" s="20">
        <v>1</v>
      </c>
      <c r="X18" s="20">
        <v>-0.99999999999991085</v>
      </c>
      <c r="Y18" s="20">
        <v>0.8610597908263915</v>
      </c>
      <c r="Z18" s="20">
        <v>1</v>
      </c>
      <c r="AA18" s="20">
        <v>1</v>
      </c>
      <c r="AB18" s="20">
        <v>0.9999999999998217</v>
      </c>
      <c r="AC18" s="20">
        <v>0.7414239633779891</v>
      </c>
      <c r="AD18" s="20">
        <v>-1</v>
      </c>
      <c r="AE18" s="20">
        <v>0.99999999999991085</v>
      </c>
      <c r="AF18" s="20">
        <v>-0.8610597908263915</v>
      </c>
      <c r="AG18" s="20">
        <v>-0.99999999999991085</v>
      </c>
      <c r="AH18" s="20">
        <v>0.8610597908263915</v>
      </c>
      <c r="AI18" s="20">
        <v>-0.86105979082631479</v>
      </c>
      <c r="AJ18" s="20">
        <v>0.99999999999991085</v>
      </c>
      <c r="AK18" s="20">
        <v>-0.8610597908263915</v>
      </c>
      <c r="AL18" s="20">
        <v>0.86105979082631479</v>
      </c>
      <c r="AM18" s="20">
        <v>-0.86105979082631479</v>
      </c>
      <c r="AN18" s="20">
        <v>313</v>
      </c>
      <c r="AO18" s="20">
        <v>32.777283314999998</v>
      </c>
      <c r="AP18" s="20">
        <v>5.4757915469509539</v>
      </c>
      <c r="AQ18" s="20">
        <v>1.63886416575</v>
      </c>
      <c r="AS18" s="26" t="s">
        <v>95</v>
      </c>
      <c r="AT18" s="27">
        <v>17.376696746500389</v>
      </c>
      <c r="AU18" s="28">
        <v>11.713560189577025</v>
      </c>
      <c r="AV18" s="29">
        <v>1.4834684302013101</v>
      </c>
      <c r="AW18" s="30">
        <v>0.14997205407907366</v>
      </c>
      <c r="AX18" s="31">
        <v>-6.7008710544904311</v>
      </c>
      <c r="AY18" s="31">
        <v>41.454264547491206</v>
      </c>
    </row>
    <row r="19" spans="2:53" x14ac:dyDescent="0.25">
      <c r="B19" s="5">
        <v>20</v>
      </c>
      <c r="C19" s="6">
        <v>50</v>
      </c>
      <c r="D19" s="7">
        <v>4.5774999999999997</v>
      </c>
      <c r="E19" s="7">
        <v>7130.29766081871</v>
      </c>
      <c r="F19" s="6">
        <v>233.4</v>
      </c>
      <c r="G19" s="7">
        <f t="shared" si="0"/>
        <v>24.441590817000002</v>
      </c>
      <c r="H19" s="7">
        <f t="shared" si="1"/>
        <v>6.0896163268670618</v>
      </c>
      <c r="I19" s="8">
        <f t="shared" si="2"/>
        <v>2.4441590817000001</v>
      </c>
      <c r="L19" s="9">
        <f t="shared" si="4"/>
        <v>0</v>
      </c>
      <c r="M19" s="7">
        <f t="shared" si="5"/>
        <v>1</v>
      </c>
      <c r="N19" s="7">
        <f t="shared" si="6"/>
        <v>5.4082226316299797</v>
      </c>
      <c r="O19" s="7">
        <f t="shared" si="7"/>
        <v>2.2220230026260346</v>
      </c>
      <c r="P19" s="7">
        <v>233.4</v>
      </c>
      <c r="Q19" s="7">
        <v>24.441590817000002</v>
      </c>
      <c r="R19" s="7">
        <v>6.0896163268670618</v>
      </c>
      <c r="S19" s="8">
        <v>2.4441590817000001</v>
      </c>
      <c r="T19" s="7"/>
      <c r="U19" s="1" t="s">
        <v>46</v>
      </c>
      <c r="V19" s="20">
        <v>0</v>
      </c>
      <c r="W19" s="20">
        <v>1</v>
      </c>
      <c r="X19" s="20">
        <v>-0.99999999999991085</v>
      </c>
      <c r="Y19" s="20">
        <v>0.8610597908263915</v>
      </c>
      <c r="Z19" s="20">
        <v>0</v>
      </c>
      <c r="AA19" s="20">
        <v>1</v>
      </c>
      <c r="AB19" s="20">
        <v>0.9999999999998217</v>
      </c>
      <c r="AC19" s="20">
        <v>0.7414239633779891</v>
      </c>
      <c r="AD19" s="20">
        <v>-1</v>
      </c>
      <c r="AE19" s="20">
        <v>0.99999999999991085</v>
      </c>
      <c r="AF19" s="20">
        <v>-0.8610597908263915</v>
      </c>
      <c r="AG19" s="20">
        <v>-0.99999999999991085</v>
      </c>
      <c r="AH19" s="20">
        <v>0.8610597908263915</v>
      </c>
      <c r="AI19" s="20">
        <v>-0.86105979082631479</v>
      </c>
      <c r="AJ19" s="20">
        <v>0</v>
      </c>
      <c r="AK19" s="20">
        <v>0</v>
      </c>
      <c r="AL19" s="20">
        <v>0</v>
      </c>
      <c r="AM19" s="20">
        <v>-0.86105979082631479</v>
      </c>
      <c r="AN19" s="20">
        <v>233.4</v>
      </c>
      <c r="AO19" s="20">
        <v>24.441590817000002</v>
      </c>
      <c r="AP19" s="20">
        <v>6.0896163268670618</v>
      </c>
      <c r="AQ19" s="20">
        <v>2.4441590817000001</v>
      </c>
      <c r="AS19" s="26" t="s">
        <v>96</v>
      </c>
      <c r="AT19" s="27">
        <v>-204.6594559239025</v>
      </c>
      <c r="AU19" s="28">
        <v>204063900.97716928</v>
      </c>
      <c r="AV19" s="29">
        <v>-1.0029184728111213E-6</v>
      </c>
      <c r="AW19" s="30">
        <v>0.99999920796095476</v>
      </c>
      <c r="AX19" s="31">
        <v>-419459560.48233241</v>
      </c>
      <c r="AY19" s="31">
        <v>419459151.16342062</v>
      </c>
    </row>
    <row r="20" spans="2:53" x14ac:dyDescent="0.25">
      <c r="B20" s="5">
        <v>30</v>
      </c>
      <c r="C20" s="6">
        <v>50</v>
      </c>
      <c r="D20" s="7">
        <v>4.5774999999999997</v>
      </c>
      <c r="E20" s="7">
        <v>7130.29766081871</v>
      </c>
      <c r="F20" s="6">
        <v>204.8</v>
      </c>
      <c r="G20" s="7">
        <f t="shared" si="0"/>
        <v>21.446605824000002</v>
      </c>
      <c r="H20" s="7">
        <f t="shared" si="1"/>
        <v>7.0329801432726429</v>
      </c>
      <c r="I20" s="8">
        <f t="shared" si="2"/>
        <v>3.2169908736000004</v>
      </c>
      <c r="L20" s="9">
        <f t="shared" si="4"/>
        <v>1</v>
      </c>
      <c r="M20" s="7">
        <f t="shared" si="5"/>
        <v>1</v>
      </c>
      <c r="N20" s="7">
        <f t="shared" si="6"/>
        <v>5.4082226316299797</v>
      </c>
      <c r="O20" s="7">
        <f t="shared" si="7"/>
        <v>2.2220230026260346</v>
      </c>
      <c r="P20" s="7">
        <v>204.8</v>
      </c>
      <c r="Q20" s="7">
        <v>21.446605824000002</v>
      </c>
      <c r="R20" s="7">
        <v>7.0329801432726429</v>
      </c>
      <c r="S20" s="8">
        <v>3.2169908736000004</v>
      </c>
      <c r="T20" s="7"/>
      <c r="U20" s="1" t="s">
        <v>47</v>
      </c>
      <c r="V20" s="20">
        <v>1</v>
      </c>
      <c r="W20" s="20">
        <v>1</v>
      </c>
      <c r="X20" s="20">
        <v>-0.99999999999991085</v>
      </c>
      <c r="Y20" s="20">
        <v>0.8610597908263915</v>
      </c>
      <c r="Z20" s="20">
        <v>1</v>
      </c>
      <c r="AA20" s="20">
        <v>1</v>
      </c>
      <c r="AB20" s="20">
        <v>0.9999999999998217</v>
      </c>
      <c r="AC20" s="20">
        <v>0.7414239633779891</v>
      </c>
      <c r="AD20" s="20">
        <v>-1</v>
      </c>
      <c r="AE20" s="20">
        <v>0.99999999999991085</v>
      </c>
      <c r="AF20" s="20">
        <v>-0.8610597908263915</v>
      </c>
      <c r="AG20" s="20">
        <v>-0.99999999999991085</v>
      </c>
      <c r="AH20" s="20">
        <v>0.8610597908263915</v>
      </c>
      <c r="AI20" s="20">
        <v>-0.86105979082631479</v>
      </c>
      <c r="AJ20" s="20">
        <v>-0.99999999999991085</v>
      </c>
      <c r="AK20" s="20">
        <v>0.8610597908263915</v>
      </c>
      <c r="AL20" s="20">
        <v>-0.86105979082631479</v>
      </c>
      <c r="AM20" s="20">
        <v>-0.86105979082631479</v>
      </c>
      <c r="AN20" s="20">
        <v>204.8</v>
      </c>
      <c r="AO20" s="20">
        <v>21.446605824000002</v>
      </c>
      <c r="AP20" s="20">
        <v>7.0329801432726429</v>
      </c>
      <c r="AQ20" s="20">
        <v>3.2169908736000004</v>
      </c>
      <c r="AS20" s="26" t="s">
        <v>97</v>
      </c>
      <c r="AT20" s="27">
        <v>-3.8386407404800802</v>
      </c>
      <c r="AU20" s="28">
        <v>9.1207910086207509</v>
      </c>
      <c r="AV20" s="29">
        <v>-0.42086708673095236</v>
      </c>
      <c r="AW20" s="30">
        <v>0.67731075630614446</v>
      </c>
      <c r="AX20" s="31">
        <v>-22.586695162409296</v>
      </c>
      <c r="AY20" s="31">
        <v>14.909413681449134</v>
      </c>
    </row>
    <row r="21" spans="2:53" x14ac:dyDescent="0.25">
      <c r="B21" s="5">
        <v>10</v>
      </c>
      <c r="C21" s="6">
        <v>10</v>
      </c>
      <c r="D21" s="7">
        <v>6.5071000000000003</v>
      </c>
      <c r="E21" s="7">
        <v>2371.26639510219</v>
      </c>
      <c r="F21" s="6">
        <v>250</v>
      </c>
      <c r="G21" s="7">
        <f t="shared" si="0"/>
        <v>26.179938749999998</v>
      </c>
      <c r="H21" s="7">
        <f t="shared" si="1"/>
        <v>3.4933190262678457</v>
      </c>
      <c r="I21" s="8">
        <f t="shared" si="2"/>
        <v>1.3089969374999999</v>
      </c>
      <c r="L21" s="9">
        <f t="shared" si="4"/>
        <v>-1</v>
      </c>
      <c r="M21" s="7">
        <f t="shared" si="5"/>
        <v>-1</v>
      </c>
      <c r="N21" s="7">
        <f t="shared" si="6"/>
        <v>7.2792591874333343</v>
      </c>
      <c r="O21" s="7">
        <f t="shared" si="7"/>
        <v>0.73916848643625999</v>
      </c>
      <c r="P21" s="7">
        <v>250</v>
      </c>
      <c r="Q21" s="7">
        <v>26.179938749999998</v>
      </c>
      <c r="R21" s="7">
        <v>3.4933190262678457</v>
      </c>
      <c r="S21" s="8">
        <v>1.3089969374999999</v>
      </c>
      <c r="T21" s="7"/>
      <c r="U21" s="1" t="s">
        <v>48</v>
      </c>
      <c r="V21" s="20">
        <v>-1</v>
      </c>
      <c r="W21" s="20">
        <v>-1</v>
      </c>
      <c r="X21" s="20">
        <v>0.87103655580344419</v>
      </c>
      <c r="Y21" s="20">
        <v>-0.62179472536338309</v>
      </c>
      <c r="Z21" s="20">
        <v>1</v>
      </c>
      <c r="AA21" s="20">
        <v>1</v>
      </c>
      <c r="AB21" s="20">
        <v>0.75870468154592652</v>
      </c>
      <c r="AC21" s="20">
        <v>0.38662868048972499</v>
      </c>
      <c r="AD21" s="20">
        <v>1</v>
      </c>
      <c r="AE21" s="20">
        <v>-0.87103655580344419</v>
      </c>
      <c r="AF21" s="20">
        <v>0.62179472536338309</v>
      </c>
      <c r="AG21" s="20">
        <v>-0.87103655580344419</v>
      </c>
      <c r="AH21" s="20">
        <v>0.62179472536338309</v>
      </c>
      <c r="AI21" s="20">
        <v>-0.54160593599726969</v>
      </c>
      <c r="AJ21" s="20">
        <v>0.87103655580344419</v>
      </c>
      <c r="AK21" s="20">
        <v>-0.62179472536338309</v>
      </c>
      <c r="AL21" s="20">
        <v>0.54160593599726969</v>
      </c>
      <c r="AM21" s="20">
        <v>0.54160593599726969</v>
      </c>
      <c r="AN21" s="20">
        <v>250</v>
      </c>
      <c r="AO21" s="20">
        <v>26.179938749999998</v>
      </c>
      <c r="AP21" s="20">
        <v>3.4933190262678457</v>
      </c>
      <c r="AQ21" s="20">
        <v>1.3089969374999999</v>
      </c>
      <c r="AS21" s="26" t="s">
        <v>98</v>
      </c>
      <c r="AT21" s="27">
        <v>-8.249914195987559</v>
      </c>
      <c r="AU21" s="28">
        <v>7.2439404473442064</v>
      </c>
      <c r="AV21" s="29">
        <v>-1.1388710683026344</v>
      </c>
      <c r="AW21" s="30">
        <v>0.26514185719975014</v>
      </c>
      <c r="AX21" s="31">
        <v>-23.14004703727943</v>
      </c>
      <c r="AY21" s="31">
        <v>6.6402186453043122</v>
      </c>
    </row>
    <row r="22" spans="2:53" x14ac:dyDescent="0.25">
      <c r="B22" s="5">
        <v>20</v>
      </c>
      <c r="C22" s="6">
        <v>10</v>
      </c>
      <c r="D22" s="7">
        <v>6.5071000000000003</v>
      </c>
      <c r="E22" s="7">
        <v>2371.26639510219</v>
      </c>
      <c r="F22" s="6">
        <v>233</v>
      </c>
      <c r="G22" s="7">
        <f t="shared" si="0"/>
        <v>24.399702914999999</v>
      </c>
      <c r="H22" s="7">
        <f t="shared" si="1"/>
        <v>6.0687614917457635</v>
      </c>
      <c r="I22" s="8">
        <f t="shared" si="2"/>
        <v>2.4399702914999999</v>
      </c>
      <c r="L22" s="9">
        <f t="shared" si="4"/>
        <v>0</v>
      </c>
      <c r="M22" s="7">
        <f t="shared" si="5"/>
        <v>-1</v>
      </c>
      <c r="N22" s="7">
        <f t="shared" si="6"/>
        <v>7.2792591874333343</v>
      </c>
      <c r="O22" s="7">
        <f t="shared" si="7"/>
        <v>0.73916848643625999</v>
      </c>
      <c r="P22" s="7">
        <v>233</v>
      </c>
      <c r="Q22" s="7">
        <v>24.399702914999999</v>
      </c>
      <c r="R22" s="7">
        <v>6.0687614917457635</v>
      </c>
      <c r="S22" s="8">
        <v>2.4399702914999999</v>
      </c>
      <c r="T22" s="7"/>
      <c r="U22" s="1" t="s">
        <v>49</v>
      </c>
      <c r="V22" s="20">
        <v>0</v>
      </c>
      <c r="W22" s="20">
        <v>-1</v>
      </c>
      <c r="X22" s="20">
        <v>0.87103655580344419</v>
      </c>
      <c r="Y22" s="20">
        <v>-0.62179472536338309</v>
      </c>
      <c r="Z22" s="20">
        <v>0</v>
      </c>
      <c r="AA22" s="20">
        <v>1</v>
      </c>
      <c r="AB22" s="20">
        <v>0.75870468154592652</v>
      </c>
      <c r="AC22" s="20">
        <v>0.38662868048972499</v>
      </c>
      <c r="AD22" s="20">
        <v>1</v>
      </c>
      <c r="AE22" s="20">
        <v>-0.87103655580344419</v>
      </c>
      <c r="AF22" s="20">
        <v>0.62179472536338309</v>
      </c>
      <c r="AG22" s="20">
        <v>-0.87103655580344419</v>
      </c>
      <c r="AH22" s="20">
        <v>0.62179472536338309</v>
      </c>
      <c r="AI22" s="20">
        <v>-0.54160593599726969</v>
      </c>
      <c r="AJ22" s="20">
        <v>0</v>
      </c>
      <c r="AK22" s="20">
        <v>0</v>
      </c>
      <c r="AL22" s="20">
        <v>0</v>
      </c>
      <c r="AM22" s="20">
        <v>0.54160593599726969</v>
      </c>
      <c r="AN22" s="20">
        <v>233</v>
      </c>
      <c r="AO22" s="20">
        <v>24.399702914999999</v>
      </c>
      <c r="AP22" s="20">
        <v>6.0687614917457635</v>
      </c>
      <c r="AQ22" s="20">
        <v>2.4399702914999999</v>
      </c>
      <c r="AS22" s="26" t="s">
        <v>99</v>
      </c>
      <c r="AT22" s="27">
        <v>-3.5904360374381317</v>
      </c>
      <c r="AU22" s="28">
        <v>8.725433333813216</v>
      </c>
      <c r="AV22" s="29">
        <v>-0.41149085668035562</v>
      </c>
      <c r="AW22" s="30">
        <v>0.6840850509109444</v>
      </c>
      <c r="AX22" s="31">
        <v>-21.525821120007063</v>
      </c>
      <c r="AY22" s="31">
        <v>14.3449490451308</v>
      </c>
    </row>
    <row r="23" spans="2:53" x14ac:dyDescent="0.25">
      <c r="B23" s="5">
        <v>30</v>
      </c>
      <c r="C23" s="6">
        <v>10</v>
      </c>
      <c r="D23" s="7">
        <v>6.5071000000000003</v>
      </c>
      <c r="E23" s="7">
        <v>2371.26639510219</v>
      </c>
      <c r="F23" s="6">
        <v>178.1</v>
      </c>
      <c r="G23" s="7">
        <f t="shared" si="0"/>
        <v>18.650588365499999</v>
      </c>
      <c r="H23" s="7">
        <f t="shared" si="1"/>
        <v>5.3187224217022004</v>
      </c>
      <c r="I23" s="8">
        <f t="shared" si="2"/>
        <v>2.797588254825</v>
      </c>
      <c r="L23" s="9">
        <f t="shared" si="4"/>
        <v>1</v>
      </c>
      <c r="M23" s="7">
        <f t="shared" si="5"/>
        <v>-1</v>
      </c>
      <c r="N23" s="7">
        <f t="shared" si="6"/>
        <v>7.2792591874333343</v>
      </c>
      <c r="O23" s="7">
        <f t="shared" si="7"/>
        <v>0.73916848643625999</v>
      </c>
      <c r="P23" s="7">
        <v>178.1</v>
      </c>
      <c r="Q23" s="7">
        <v>18.650588365499999</v>
      </c>
      <c r="R23" s="7">
        <v>5.3187224217022004</v>
      </c>
      <c r="S23" s="8">
        <v>2.797588254825</v>
      </c>
      <c r="T23" s="7"/>
      <c r="U23" s="1" t="s">
        <v>50</v>
      </c>
      <c r="V23" s="20">
        <v>1</v>
      </c>
      <c r="W23" s="20">
        <v>-1</v>
      </c>
      <c r="X23" s="20">
        <v>0.87103655580344419</v>
      </c>
      <c r="Y23" s="20">
        <v>-0.62179472536338309</v>
      </c>
      <c r="Z23" s="20">
        <v>1</v>
      </c>
      <c r="AA23" s="20">
        <v>1</v>
      </c>
      <c r="AB23" s="20">
        <v>0.75870468154592652</v>
      </c>
      <c r="AC23" s="20">
        <v>0.38662868048972499</v>
      </c>
      <c r="AD23" s="20">
        <v>1</v>
      </c>
      <c r="AE23" s="20">
        <v>-0.87103655580344419</v>
      </c>
      <c r="AF23" s="20">
        <v>0.62179472536338309</v>
      </c>
      <c r="AG23" s="20">
        <v>-0.87103655580344419</v>
      </c>
      <c r="AH23" s="20">
        <v>0.62179472536338309</v>
      </c>
      <c r="AI23" s="20">
        <v>-0.54160593599726969</v>
      </c>
      <c r="AJ23" s="20">
        <v>-0.87103655580344419</v>
      </c>
      <c r="AK23" s="20">
        <v>0.62179472536338309</v>
      </c>
      <c r="AL23" s="20">
        <v>-0.54160593599726969</v>
      </c>
      <c r="AM23" s="20">
        <v>0.54160593599726969</v>
      </c>
      <c r="AN23" s="20">
        <v>178.1</v>
      </c>
      <c r="AO23" s="20">
        <v>18.650588365499999</v>
      </c>
      <c r="AP23" s="20">
        <v>5.3187224217022004</v>
      </c>
      <c r="AQ23" s="20">
        <v>2.797588254825</v>
      </c>
      <c r="AS23" s="26" t="s">
        <v>100</v>
      </c>
      <c r="AT23" s="27">
        <v>-13.198861604134907</v>
      </c>
      <c r="AU23" s="28">
        <v>14.471900481474229</v>
      </c>
      <c r="AV23" s="29">
        <v>-0.91203374574272633</v>
      </c>
      <c r="AW23" s="30">
        <v>0.37013037437753926</v>
      </c>
      <c r="AX23" s="31">
        <v>-42.946279076915218</v>
      </c>
      <c r="AY23" s="31">
        <v>16.548555868645401</v>
      </c>
    </row>
    <row r="24" spans="2:53" x14ac:dyDescent="0.25">
      <c r="B24" s="5">
        <v>10</v>
      </c>
      <c r="C24" s="6">
        <v>30</v>
      </c>
      <c r="D24" s="7">
        <v>6.5071000000000003</v>
      </c>
      <c r="E24" s="7">
        <v>2371.26639510219</v>
      </c>
      <c r="F24" s="6">
        <v>300</v>
      </c>
      <c r="G24" s="7">
        <f t="shared" si="0"/>
        <v>31.415926499999998</v>
      </c>
      <c r="H24" s="7">
        <f t="shared" si="1"/>
        <v>5.0303793978256985</v>
      </c>
      <c r="I24" s="8">
        <f t="shared" si="2"/>
        <v>1.5707963250000001</v>
      </c>
      <c r="L24" s="9">
        <f t="shared" si="4"/>
        <v>-1</v>
      </c>
      <c r="M24" s="7">
        <f t="shared" si="5"/>
        <v>0</v>
      </c>
      <c r="N24" s="7">
        <f t="shared" si="6"/>
        <v>7.2792591874333343</v>
      </c>
      <c r="O24" s="7">
        <f t="shared" si="7"/>
        <v>0.73916848643625999</v>
      </c>
      <c r="P24" s="7">
        <v>300</v>
      </c>
      <c r="Q24" s="7">
        <v>31.415926499999998</v>
      </c>
      <c r="R24" s="7">
        <v>5.0303793978256985</v>
      </c>
      <c r="S24" s="8">
        <v>1.5707963250000001</v>
      </c>
      <c r="T24" s="7"/>
      <c r="U24" s="1" t="s">
        <v>51</v>
      </c>
      <c r="V24" s="20">
        <v>-1</v>
      </c>
      <c r="W24" s="20">
        <v>0</v>
      </c>
      <c r="X24" s="20">
        <v>0.87103655580344419</v>
      </c>
      <c r="Y24" s="20">
        <v>-0.62179472536338309</v>
      </c>
      <c r="Z24" s="20">
        <v>1</v>
      </c>
      <c r="AA24" s="20">
        <v>0</v>
      </c>
      <c r="AB24" s="20">
        <v>0.75870468154592652</v>
      </c>
      <c r="AC24" s="20">
        <v>0.38662868048972499</v>
      </c>
      <c r="AD24" s="20">
        <v>0</v>
      </c>
      <c r="AE24" s="20">
        <v>-0.87103655580344419</v>
      </c>
      <c r="AF24" s="20">
        <v>0.62179472536338309</v>
      </c>
      <c r="AG24" s="20">
        <v>0</v>
      </c>
      <c r="AH24" s="20">
        <v>0</v>
      </c>
      <c r="AI24" s="20">
        <v>-0.54160593599726969</v>
      </c>
      <c r="AJ24" s="20">
        <v>0</v>
      </c>
      <c r="AK24" s="20">
        <v>0</v>
      </c>
      <c r="AL24" s="20">
        <v>0.54160593599726969</v>
      </c>
      <c r="AM24" s="20">
        <v>0</v>
      </c>
      <c r="AN24" s="20">
        <v>300</v>
      </c>
      <c r="AO24" s="20">
        <v>31.415926499999998</v>
      </c>
      <c r="AP24" s="20">
        <v>5.0303793978256985</v>
      </c>
      <c r="AQ24" s="20">
        <v>1.5707963250000001</v>
      </c>
    </row>
    <row r="25" spans="2:53" x14ac:dyDescent="0.25">
      <c r="B25" s="5">
        <v>20</v>
      </c>
      <c r="C25" s="6">
        <v>30</v>
      </c>
      <c r="D25" s="7">
        <v>6.5071000000000003</v>
      </c>
      <c r="E25" s="7">
        <v>2371.26639510219</v>
      </c>
      <c r="F25" s="6">
        <v>232</v>
      </c>
      <c r="G25" s="7">
        <f t="shared" si="0"/>
        <v>24.294983160000001</v>
      </c>
      <c r="H25" s="7">
        <f t="shared" si="1"/>
        <v>6.0167809046348983</v>
      </c>
      <c r="I25" s="8">
        <f t="shared" si="2"/>
        <v>2.4294983160000001</v>
      </c>
      <c r="L25" s="9">
        <f t="shared" si="4"/>
        <v>0</v>
      </c>
      <c r="M25" s="7">
        <f t="shared" si="5"/>
        <v>0</v>
      </c>
      <c r="N25" s="7">
        <f t="shared" si="6"/>
        <v>7.2792591874333343</v>
      </c>
      <c r="O25" s="7">
        <f t="shared" si="7"/>
        <v>0.73916848643625999</v>
      </c>
      <c r="P25" s="7">
        <v>232</v>
      </c>
      <c r="Q25" s="7">
        <v>24.294983160000001</v>
      </c>
      <c r="R25" s="7">
        <v>6.0167809046348983</v>
      </c>
      <c r="S25" s="8">
        <v>2.4294983160000001</v>
      </c>
      <c r="T25" s="7"/>
      <c r="U25" s="1" t="s">
        <v>52</v>
      </c>
      <c r="V25" s="20">
        <v>0</v>
      </c>
      <c r="W25" s="20">
        <v>0</v>
      </c>
      <c r="X25" s="20">
        <v>0.87103655580344419</v>
      </c>
      <c r="Y25" s="20">
        <v>-0.62179472536338309</v>
      </c>
      <c r="Z25" s="20">
        <v>0</v>
      </c>
      <c r="AA25" s="20">
        <v>0</v>
      </c>
      <c r="AB25" s="20">
        <v>0.75870468154592652</v>
      </c>
      <c r="AC25" s="20">
        <v>0.38662868048972499</v>
      </c>
      <c r="AD25" s="20">
        <v>0</v>
      </c>
      <c r="AE25" s="20">
        <v>-0.87103655580344419</v>
      </c>
      <c r="AF25" s="20">
        <v>0.62179472536338309</v>
      </c>
      <c r="AG25" s="20">
        <v>0</v>
      </c>
      <c r="AH25" s="20">
        <v>0</v>
      </c>
      <c r="AI25" s="20">
        <v>-0.54160593599726969</v>
      </c>
      <c r="AJ25" s="20">
        <v>0</v>
      </c>
      <c r="AK25" s="20">
        <v>0</v>
      </c>
      <c r="AL25" s="20">
        <v>0</v>
      </c>
      <c r="AM25" s="20">
        <v>0</v>
      </c>
      <c r="AN25" s="20">
        <v>232</v>
      </c>
      <c r="AO25" s="20">
        <v>24.294983160000001</v>
      </c>
      <c r="AP25" s="20">
        <v>6.0167809046348983</v>
      </c>
      <c r="AQ25" s="20">
        <v>2.4294983160000001</v>
      </c>
    </row>
    <row r="26" spans="2:53" x14ac:dyDescent="0.2">
      <c r="B26" s="5">
        <v>30</v>
      </c>
      <c r="C26" s="6">
        <v>30</v>
      </c>
      <c r="D26" s="7">
        <v>6.5071000000000003</v>
      </c>
      <c r="E26" s="7">
        <v>2371.26639510219</v>
      </c>
      <c r="F26" s="6">
        <v>195.4</v>
      </c>
      <c r="G26" s="7">
        <f t="shared" si="0"/>
        <v>20.462240127000001</v>
      </c>
      <c r="H26" s="7">
        <f t="shared" si="1"/>
        <v>6.4021906883028903</v>
      </c>
      <c r="I26" s="8">
        <f t="shared" si="2"/>
        <v>3.0693360190500005</v>
      </c>
      <c r="L26" s="9">
        <f t="shared" si="4"/>
        <v>1</v>
      </c>
      <c r="M26" s="7">
        <f t="shared" si="5"/>
        <v>0</v>
      </c>
      <c r="N26" s="7">
        <f t="shared" si="6"/>
        <v>7.2792591874333343</v>
      </c>
      <c r="O26" s="7">
        <f t="shared" si="7"/>
        <v>0.73916848643625999</v>
      </c>
      <c r="P26" s="7">
        <v>195.4</v>
      </c>
      <c r="Q26" s="7">
        <v>20.462240127000001</v>
      </c>
      <c r="R26" s="7">
        <v>6.4021906883028903</v>
      </c>
      <c r="S26" s="8">
        <v>3.0693360190500005</v>
      </c>
      <c r="T26" s="7"/>
      <c r="U26" s="1" t="s">
        <v>53</v>
      </c>
      <c r="V26" s="20">
        <v>1</v>
      </c>
      <c r="W26" s="20">
        <v>0</v>
      </c>
      <c r="X26" s="20">
        <v>0.87103655580344419</v>
      </c>
      <c r="Y26" s="20">
        <v>-0.62179472536338309</v>
      </c>
      <c r="Z26" s="20">
        <v>1</v>
      </c>
      <c r="AA26" s="20">
        <v>0</v>
      </c>
      <c r="AB26" s="20">
        <v>0.75870468154592652</v>
      </c>
      <c r="AC26" s="20">
        <v>0.38662868048972499</v>
      </c>
      <c r="AD26" s="20">
        <v>0</v>
      </c>
      <c r="AE26" s="20">
        <v>-0.87103655580344419</v>
      </c>
      <c r="AF26" s="20">
        <v>0.62179472536338309</v>
      </c>
      <c r="AG26" s="20">
        <v>0</v>
      </c>
      <c r="AH26" s="20">
        <v>0</v>
      </c>
      <c r="AI26" s="20">
        <v>-0.54160593599726969</v>
      </c>
      <c r="AJ26" s="20">
        <v>0</v>
      </c>
      <c r="AK26" s="20">
        <v>0</v>
      </c>
      <c r="AL26" s="20">
        <v>-0.54160593599726969</v>
      </c>
      <c r="AM26" s="20">
        <v>0</v>
      </c>
      <c r="AN26" s="20">
        <v>195.4</v>
      </c>
      <c r="AO26" s="20">
        <v>20.462240127000001</v>
      </c>
      <c r="AP26" s="20">
        <v>6.4021906883028903</v>
      </c>
      <c r="AQ26" s="20">
        <v>3.0693360190500005</v>
      </c>
      <c r="AS26" s="22" t="s">
        <v>75</v>
      </c>
      <c r="AT26" s="23" t="s">
        <v>102</v>
      </c>
      <c r="AU26" s="24"/>
      <c r="AV26" s="24"/>
      <c r="AW26" s="24"/>
      <c r="AX26" s="24"/>
      <c r="AY26" s="24"/>
    </row>
    <row r="27" spans="2:53" x14ac:dyDescent="0.25">
      <c r="B27" s="5">
        <v>10</v>
      </c>
      <c r="C27" s="6">
        <v>50</v>
      </c>
      <c r="D27" s="7">
        <v>6.5071000000000003</v>
      </c>
      <c r="E27" s="7">
        <v>2371.26639510219</v>
      </c>
      <c r="F27" s="6">
        <v>285</v>
      </c>
      <c r="G27" s="7">
        <f t="shared" si="0"/>
        <v>29.845130174999998</v>
      </c>
      <c r="H27" s="7">
        <f t="shared" si="1"/>
        <v>4.5399174065376924</v>
      </c>
      <c r="I27" s="8">
        <f t="shared" si="2"/>
        <v>1.4922565087499999</v>
      </c>
      <c r="L27" s="9">
        <f t="shared" si="4"/>
        <v>-1</v>
      </c>
      <c r="M27" s="7">
        <f t="shared" si="5"/>
        <v>1</v>
      </c>
      <c r="N27" s="7">
        <f t="shared" si="6"/>
        <v>7.2792591874333343</v>
      </c>
      <c r="O27" s="7">
        <f t="shared" si="7"/>
        <v>0.73916848643625999</v>
      </c>
      <c r="P27" s="7">
        <v>285</v>
      </c>
      <c r="Q27" s="7">
        <v>29.845130174999998</v>
      </c>
      <c r="R27" s="7">
        <v>4.5399174065376924</v>
      </c>
      <c r="S27" s="8">
        <v>1.4922565087499999</v>
      </c>
      <c r="T27" s="7"/>
      <c r="U27" s="1" t="s">
        <v>54</v>
      </c>
      <c r="V27" s="20">
        <v>-1</v>
      </c>
      <c r="W27" s="20">
        <v>1</v>
      </c>
      <c r="X27" s="20">
        <v>0.87103655580344419</v>
      </c>
      <c r="Y27" s="20">
        <v>-0.62179472536338309</v>
      </c>
      <c r="Z27" s="20">
        <v>1</v>
      </c>
      <c r="AA27" s="20">
        <v>1</v>
      </c>
      <c r="AB27" s="20">
        <v>0.75870468154592652</v>
      </c>
      <c r="AC27" s="20">
        <v>0.38662868048972499</v>
      </c>
      <c r="AD27" s="20">
        <v>-1</v>
      </c>
      <c r="AE27" s="20">
        <v>-0.87103655580344419</v>
      </c>
      <c r="AF27" s="20">
        <v>0.62179472536338309</v>
      </c>
      <c r="AG27" s="20">
        <v>0.87103655580344419</v>
      </c>
      <c r="AH27" s="20">
        <v>-0.62179472536338309</v>
      </c>
      <c r="AI27" s="20">
        <v>-0.54160593599726969</v>
      </c>
      <c r="AJ27" s="20">
        <v>-0.87103655580344419</v>
      </c>
      <c r="AK27" s="20">
        <v>0.62179472536338309</v>
      </c>
      <c r="AL27" s="20">
        <v>0.54160593599726969</v>
      </c>
      <c r="AM27" s="20">
        <v>-0.54160593599726969</v>
      </c>
      <c r="AN27" s="20">
        <v>285</v>
      </c>
      <c r="AO27" s="20">
        <v>29.845130174999998</v>
      </c>
      <c r="AP27" s="20">
        <v>4.5399174065376924</v>
      </c>
      <c r="AQ27" s="20">
        <v>1.4922565087499999</v>
      </c>
      <c r="AS27" s="24"/>
      <c r="AT27" s="25" t="s">
        <v>76</v>
      </c>
      <c r="AU27" s="25" t="s">
        <v>77</v>
      </c>
      <c r="AV27" s="25" t="s">
        <v>78</v>
      </c>
      <c r="AW27" s="25" t="s">
        <v>79</v>
      </c>
      <c r="AX27" s="25" t="s">
        <v>80</v>
      </c>
      <c r="AY27" s="25" t="s">
        <v>81</v>
      </c>
    </row>
    <row r="28" spans="2:53" x14ac:dyDescent="0.25">
      <c r="B28" s="10">
        <v>20</v>
      </c>
      <c r="C28" s="11">
        <v>50</v>
      </c>
      <c r="D28" s="12">
        <v>6.5071000000000003</v>
      </c>
      <c r="E28" s="12">
        <v>2371.26639510219</v>
      </c>
      <c r="F28" s="11">
        <v>231.4</v>
      </c>
      <c r="G28" s="12">
        <f t="shared" si="0"/>
        <v>24.232151306999999</v>
      </c>
      <c r="H28" s="12">
        <f t="shared" si="1"/>
        <v>5.985699867128865</v>
      </c>
      <c r="I28" s="13">
        <f t="shared" si="2"/>
        <v>2.4232151306999996</v>
      </c>
      <c r="L28" s="9">
        <f t="shared" si="4"/>
        <v>0</v>
      </c>
      <c r="M28" s="7">
        <f t="shared" si="5"/>
        <v>1</v>
      </c>
      <c r="N28" s="7">
        <f t="shared" si="6"/>
        <v>7.2792591874333343</v>
      </c>
      <c r="O28" s="7">
        <f t="shared" si="7"/>
        <v>0.73916848643625999</v>
      </c>
      <c r="P28" s="7">
        <v>231.4</v>
      </c>
      <c r="Q28" s="7">
        <v>24.232151306999999</v>
      </c>
      <c r="R28" s="7">
        <v>5.985699867128865</v>
      </c>
      <c r="S28" s="8">
        <v>2.4232151306999996</v>
      </c>
      <c r="T28" s="7"/>
      <c r="U28" s="1" t="s">
        <v>55</v>
      </c>
      <c r="V28" s="20">
        <v>0</v>
      </c>
      <c r="W28" s="20">
        <v>1</v>
      </c>
      <c r="X28" s="20">
        <v>0.87103655580344419</v>
      </c>
      <c r="Y28" s="20">
        <v>-0.62179472536338309</v>
      </c>
      <c r="Z28" s="20">
        <v>0</v>
      </c>
      <c r="AA28" s="20">
        <v>1</v>
      </c>
      <c r="AB28" s="20">
        <v>0.75870468154592652</v>
      </c>
      <c r="AC28" s="20">
        <v>0.38662868048972499</v>
      </c>
      <c r="AD28" s="20">
        <v>-1</v>
      </c>
      <c r="AE28" s="20">
        <v>-0.87103655580344419</v>
      </c>
      <c r="AF28" s="20">
        <v>0.62179472536338309</v>
      </c>
      <c r="AG28" s="20">
        <v>0.87103655580344419</v>
      </c>
      <c r="AH28" s="20">
        <v>-0.62179472536338309</v>
      </c>
      <c r="AI28" s="20">
        <v>-0.54160593599726969</v>
      </c>
      <c r="AJ28" s="20">
        <v>0</v>
      </c>
      <c r="AK28" s="20">
        <v>0</v>
      </c>
      <c r="AL28" s="20">
        <v>0</v>
      </c>
      <c r="AM28" s="20">
        <v>-0.54160593599726969</v>
      </c>
      <c r="AN28" s="20">
        <v>231.4</v>
      </c>
      <c r="AO28" s="20">
        <v>24.232151306999999</v>
      </c>
      <c r="AP28" s="20">
        <v>5.985699867128865</v>
      </c>
      <c r="AQ28" s="20">
        <v>2.4232151306999996</v>
      </c>
      <c r="AS28" s="26" t="s">
        <v>82</v>
      </c>
      <c r="AT28" s="37">
        <v>216.47999994358833</v>
      </c>
      <c r="AU28" s="35">
        <v>5.4870483488547501</v>
      </c>
      <c r="AV28" s="37">
        <v>39.452905493127602</v>
      </c>
      <c r="AW28" s="35">
        <v>0</v>
      </c>
      <c r="AX28" s="37">
        <v>205.40668806828441</v>
      </c>
      <c r="AY28" s="37">
        <v>227.55331181889224</v>
      </c>
      <c r="BA28" s="2" t="s">
        <v>103</v>
      </c>
    </row>
    <row r="29" spans="2:53" x14ac:dyDescent="0.25">
      <c r="B29" s="5">
        <v>30</v>
      </c>
      <c r="C29" s="6">
        <v>50</v>
      </c>
      <c r="D29" s="7">
        <v>6.5071000000000003</v>
      </c>
      <c r="E29" s="7">
        <v>2371.26639510219</v>
      </c>
      <c r="F29" s="6">
        <v>196.7</v>
      </c>
      <c r="G29" s="7">
        <f t="shared" si="0"/>
        <v>20.598375808499998</v>
      </c>
      <c r="H29" s="7">
        <f t="shared" si="1"/>
        <v>6.4876618646513453</v>
      </c>
      <c r="I29" s="8">
        <f t="shared" si="2"/>
        <v>3.0897563712749996</v>
      </c>
      <c r="L29" s="9">
        <f t="shared" si="4"/>
        <v>1</v>
      </c>
      <c r="M29" s="7">
        <f t="shared" si="5"/>
        <v>1</v>
      </c>
      <c r="N29" s="7">
        <f t="shared" si="6"/>
        <v>7.2792591874333343</v>
      </c>
      <c r="O29" s="7">
        <f t="shared" si="7"/>
        <v>0.73916848643625999</v>
      </c>
      <c r="P29" s="7">
        <v>196.7</v>
      </c>
      <c r="Q29" s="7">
        <v>20.598375808499998</v>
      </c>
      <c r="R29" s="7">
        <v>6.4876618646513453</v>
      </c>
      <c r="S29" s="8">
        <v>3.0897563712749996</v>
      </c>
      <c r="T29" s="7"/>
      <c r="U29" s="1" t="s">
        <v>56</v>
      </c>
      <c r="V29" s="20">
        <v>1</v>
      </c>
      <c r="W29" s="20">
        <v>1</v>
      </c>
      <c r="X29" s="20">
        <v>0.87103655580344419</v>
      </c>
      <c r="Y29" s="20">
        <v>-0.62179472536338309</v>
      </c>
      <c r="Z29" s="20">
        <v>1</v>
      </c>
      <c r="AA29" s="20">
        <v>1</v>
      </c>
      <c r="AB29" s="20">
        <v>0.75870468154592652</v>
      </c>
      <c r="AC29" s="20">
        <v>0.38662868048972499</v>
      </c>
      <c r="AD29" s="20">
        <v>-1</v>
      </c>
      <c r="AE29" s="20">
        <v>-0.87103655580344419</v>
      </c>
      <c r="AF29" s="20">
        <v>0.62179472536338309</v>
      </c>
      <c r="AG29" s="20">
        <v>0.87103655580344419</v>
      </c>
      <c r="AH29" s="20">
        <v>-0.62179472536338309</v>
      </c>
      <c r="AI29" s="20">
        <v>-0.54160593599726969</v>
      </c>
      <c r="AJ29" s="20">
        <v>0.87103655580344419</v>
      </c>
      <c r="AK29" s="20">
        <v>-0.62179472536338309</v>
      </c>
      <c r="AL29" s="20">
        <v>-0.54160593599726969</v>
      </c>
      <c r="AM29" s="20">
        <v>-0.54160593599726969</v>
      </c>
      <c r="AN29" s="20">
        <v>196.70000000000002</v>
      </c>
      <c r="AO29" s="20">
        <v>20.598375808499998</v>
      </c>
      <c r="AP29" s="20">
        <v>6.4876618646513453</v>
      </c>
      <c r="AQ29" s="20">
        <v>3.0897563712749996</v>
      </c>
      <c r="AS29" s="26" t="s">
        <v>83</v>
      </c>
      <c r="AT29" s="37">
        <v>-54.619999971624203</v>
      </c>
      <c r="AU29" s="35">
        <v>3.8799290273497111</v>
      </c>
      <c r="AV29" s="37">
        <v>-14.077577086231871</v>
      </c>
      <c r="AW29" s="35">
        <v>0</v>
      </c>
      <c r="AX29" s="37">
        <v>-62.450013749952817</v>
      </c>
      <c r="AY29" s="37">
        <v>-46.78998619329559</v>
      </c>
    </row>
    <row r="30" spans="2:53" x14ac:dyDescent="0.25">
      <c r="B30" s="5">
        <v>10</v>
      </c>
      <c r="C30" s="6">
        <v>10</v>
      </c>
      <c r="D30" s="7">
        <v>6.1420000000000003</v>
      </c>
      <c r="E30" s="7">
        <v>1640.6258847290301</v>
      </c>
      <c r="F30" s="6">
        <v>306</v>
      </c>
      <c r="G30" s="7">
        <f t="shared" si="0"/>
        <v>32.044245029999999</v>
      </c>
      <c r="H30" s="7">
        <f t="shared" si="1"/>
        <v>5.2336067254978582</v>
      </c>
      <c r="I30" s="8">
        <f t="shared" si="2"/>
        <v>1.6022122515000001</v>
      </c>
      <c r="L30" s="9">
        <f t="shared" si="4"/>
        <v>-1</v>
      </c>
      <c r="M30" s="7">
        <f t="shared" si="5"/>
        <v>-1</v>
      </c>
      <c r="N30" s="7">
        <f t="shared" si="6"/>
        <v>6.9252399883641989</v>
      </c>
      <c r="O30" s="7">
        <f t="shared" si="7"/>
        <v>0.51151005764572743</v>
      </c>
      <c r="P30" s="7">
        <v>306</v>
      </c>
      <c r="Q30" s="7">
        <v>32.044245029999999</v>
      </c>
      <c r="R30" s="7">
        <v>5.2336067254978582</v>
      </c>
      <c r="S30" s="8">
        <v>1.6022122515000001</v>
      </c>
      <c r="T30" s="7"/>
      <c r="U30" s="1" t="s">
        <v>57</v>
      </c>
      <c r="V30" s="20">
        <v>-1</v>
      </c>
      <c r="W30" s="20">
        <v>-1</v>
      </c>
      <c r="X30" s="20">
        <v>0.51701735673430826</v>
      </c>
      <c r="Y30" s="20">
        <v>-0.84945315415391554</v>
      </c>
      <c r="Z30" s="20">
        <v>1</v>
      </c>
      <c r="AA30" s="20">
        <v>1</v>
      </c>
      <c r="AB30" s="20">
        <v>0.26730694716453096</v>
      </c>
      <c r="AC30" s="20">
        <v>0.72157066110203583</v>
      </c>
      <c r="AD30" s="20">
        <v>1</v>
      </c>
      <c r="AE30" s="20">
        <v>-0.51701735673430826</v>
      </c>
      <c r="AF30" s="20">
        <v>0.84945315415391554</v>
      </c>
      <c r="AG30" s="20">
        <v>-0.51701735673430826</v>
      </c>
      <c r="AH30" s="20">
        <v>0.84945315415391554</v>
      </c>
      <c r="AI30" s="20">
        <v>-0.43918202443027832</v>
      </c>
      <c r="AJ30" s="20">
        <v>0.51701735673430826</v>
      </c>
      <c r="AK30" s="20">
        <v>-0.84945315415391554</v>
      </c>
      <c r="AL30" s="20">
        <v>0.43918202443027832</v>
      </c>
      <c r="AM30" s="20">
        <v>0.43918202443027832</v>
      </c>
      <c r="AN30" s="20">
        <v>306</v>
      </c>
      <c r="AO30" s="20">
        <v>32.044245029999999</v>
      </c>
      <c r="AP30" s="20">
        <v>5.2336067254978582</v>
      </c>
      <c r="AQ30" s="20">
        <v>1.6022122515000001</v>
      </c>
      <c r="AS30" s="26" t="s">
        <v>87</v>
      </c>
      <c r="AT30" s="38">
        <v>12.62666676745587</v>
      </c>
      <c r="AU30" s="30">
        <v>6.7202341760281481</v>
      </c>
      <c r="AV30" s="38">
        <v>1.8789027936699958</v>
      </c>
      <c r="AW30" s="30">
        <v>6.7209428730343967E-2</v>
      </c>
      <c r="AX30" s="38">
        <v>-0.93531486184172152</v>
      </c>
      <c r="AY30" s="38">
        <v>26.188648396753461</v>
      </c>
    </row>
    <row r="31" spans="2:53" x14ac:dyDescent="0.25">
      <c r="B31" s="5">
        <v>20</v>
      </c>
      <c r="C31" s="6">
        <v>10</v>
      </c>
      <c r="D31" s="7">
        <v>6.1420000000000003</v>
      </c>
      <c r="E31" s="7">
        <v>1640.6258847290301</v>
      </c>
      <c r="F31" s="6">
        <v>204.7</v>
      </c>
      <c r="G31" s="7">
        <f t="shared" si="0"/>
        <v>21.436133848499999</v>
      </c>
      <c r="H31" s="7">
        <f t="shared" si="1"/>
        <v>4.6840757835964055</v>
      </c>
      <c r="I31" s="8">
        <f t="shared" si="2"/>
        <v>2.1436133848499996</v>
      </c>
      <c r="L31" s="9">
        <f t="shared" si="4"/>
        <v>0</v>
      </c>
      <c r="M31" s="7">
        <f t="shared" si="5"/>
        <v>-1</v>
      </c>
      <c r="N31" s="7">
        <f t="shared" si="6"/>
        <v>6.9252399883641989</v>
      </c>
      <c r="O31" s="7">
        <f t="shared" si="7"/>
        <v>0.51151005764572743</v>
      </c>
      <c r="P31" s="7">
        <v>204.7</v>
      </c>
      <c r="Q31" s="7">
        <v>21.436133848499999</v>
      </c>
      <c r="R31" s="7">
        <v>4.6840757835964055</v>
      </c>
      <c r="S31" s="8">
        <v>2.1436133848499996</v>
      </c>
      <c r="T31" s="7"/>
      <c r="U31" s="1" t="s">
        <v>58</v>
      </c>
      <c r="V31" s="20">
        <v>0</v>
      </c>
      <c r="W31" s="20">
        <v>-1</v>
      </c>
      <c r="X31" s="20">
        <v>0.51701735673430826</v>
      </c>
      <c r="Y31" s="20">
        <v>-0.84945315415391554</v>
      </c>
      <c r="Z31" s="20">
        <v>0</v>
      </c>
      <c r="AA31" s="20">
        <v>1</v>
      </c>
      <c r="AB31" s="20">
        <v>0.26730694716453096</v>
      </c>
      <c r="AC31" s="20">
        <v>0.72157066110203583</v>
      </c>
      <c r="AD31" s="20">
        <v>1</v>
      </c>
      <c r="AE31" s="20">
        <v>-0.51701735673430826</v>
      </c>
      <c r="AF31" s="20">
        <v>0.84945315415391554</v>
      </c>
      <c r="AG31" s="20">
        <v>-0.51701735673430826</v>
      </c>
      <c r="AH31" s="20">
        <v>0.84945315415391554</v>
      </c>
      <c r="AI31" s="20">
        <v>-0.43918202443027832</v>
      </c>
      <c r="AJ31" s="20">
        <v>0</v>
      </c>
      <c r="AK31" s="20">
        <v>0</v>
      </c>
      <c r="AL31" s="20">
        <v>0</v>
      </c>
      <c r="AM31" s="20">
        <v>0.43918202443027832</v>
      </c>
      <c r="AN31" s="20">
        <v>204.70000000000002</v>
      </c>
      <c r="AO31" s="20">
        <v>21.436133848499999</v>
      </c>
      <c r="AP31" s="20">
        <v>4.6840757835964055</v>
      </c>
      <c r="AQ31" s="20">
        <v>2.1436133848499996</v>
      </c>
    </row>
    <row r="32" spans="2:53" x14ac:dyDescent="0.25">
      <c r="B32" s="5">
        <v>30</v>
      </c>
      <c r="C32" s="6">
        <v>10</v>
      </c>
      <c r="D32" s="7">
        <v>6.1420000000000003</v>
      </c>
      <c r="E32" s="7">
        <v>1640.6258847290301</v>
      </c>
      <c r="F32" s="6">
        <v>162.1</v>
      </c>
      <c r="G32" s="7">
        <f t="shared" si="0"/>
        <v>16.975072285499998</v>
      </c>
      <c r="H32" s="7">
        <f t="shared" si="1"/>
        <v>4.4060103837607043</v>
      </c>
      <c r="I32" s="8">
        <f t="shared" si="2"/>
        <v>2.5462608428249998</v>
      </c>
      <c r="L32" s="9">
        <f t="shared" si="4"/>
        <v>1</v>
      </c>
      <c r="M32" s="7">
        <f t="shared" si="5"/>
        <v>-1</v>
      </c>
      <c r="N32" s="7">
        <f t="shared" si="6"/>
        <v>6.9252399883641989</v>
      </c>
      <c r="O32" s="7">
        <f t="shared" si="7"/>
        <v>0.51151005764572743</v>
      </c>
      <c r="P32" s="7">
        <v>162.1</v>
      </c>
      <c r="Q32" s="7">
        <v>16.975072285499998</v>
      </c>
      <c r="R32" s="7">
        <v>4.4060103837607043</v>
      </c>
      <c r="S32" s="8">
        <v>2.5462608428249998</v>
      </c>
      <c r="T32" s="7"/>
      <c r="U32" s="1" t="s">
        <v>59</v>
      </c>
      <c r="V32" s="20">
        <v>1</v>
      </c>
      <c r="W32" s="20">
        <v>-1</v>
      </c>
      <c r="X32" s="20">
        <v>0.51701735673430826</v>
      </c>
      <c r="Y32" s="20">
        <v>-0.84945315415391554</v>
      </c>
      <c r="Z32" s="20">
        <v>1</v>
      </c>
      <c r="AA32" s="20">
        <v>1</v>
      </c>
      <c r="AB32" s="20">
        <v>0.26730694716453096</v>
      </c>
      <c r="AC32" s="20">
        <v>0.72157066110203583</v>
      </c>
      <c r="AD32" s="20">
        <v>1</v>
      </c>
      <c r="AE32" s="20">
        <v>-0.51701735673430826</v>
      </c>
      <c r="AF32" s="20">
        <v>0.84945315415391554</v>
      </c>
      <c r="AG32" s="20">
        <v>-0.51701735673430826</v>
      </c>
      <c r="AH32" s="20">
        <v>0.84945315415391554</v>
      </c>
      <c r="AI32" s="20">
        <v>-0.43918202443027832</v>
      </c>
      <c r="AJ32" s="20">
        <v>-0.51701735673430826</v>
      </c>
      <c r="AK32" s="20">
        <v>0.84945315415391554</v>
      </c>
      <c r="AL32" s="20">
        <v>-0.43918202443027832</v>
      </c>
      <c r="AM32" s="20">
        <v>0.43918202443027832</v>
      </c>
      <c r="AN32" s="20">
        <v>162.1</v>
      </c>
      <c r="AO32" s="20">
        <v>16.975072285499998</v>
      </c>
      <c r="AP32" s="20">
        <v>4.4060103837607043</v>
      </c>
      <c r="AQ32" s="20">
        <v>2.5462608428249998</v>
      </c>
    </row>
    <row r="33" spans="2:43" x14ac:dyDescent="0.25">
      <c r="B33" s="5">
        <v>10</v>
      </c>
      <c r="C33" s="6">
        <v>30</v>
      </c>
      <c r="D33" s="7">
        <v>6.1420000000000003</v>
      </c>
      <c r="E33" s="7">
        <v>1640.6258847290301</v>
      </c>
      <c r="F33" s="6">
        <v>259</v>
      </c>
      <c r="G33" s="7">
        <f t="shared" si="0"/>
        <v>27.122416545</v>
      </c>
      <c r="H33" s="7">
        <f t="shared" si="1"/>
        <v>3.7493653376171747</v>
      </c>
      <c r="I33" s="8">
        <f t="shared" si="2"/>
        <v>1.3561208272499998</v>
      </c>
      <c r="L33" s="9">
        <f t="shared" si="4"/>
        <v>-1</v>
      </c>
      <c r="M33" s="7">
        <f t="shared" si="5"/>
        <v>0</v>
      </c>
      <c r="N33" s="7">
        <f t="shared" si="6"/>
        <v>6.9252399883641989</v>
      </c>
      <c r="O33" s="7">
        <f t="shared" si="7"/>
        <v>0.51151005764572743</v>
      </c>
      <c r="P33" s="7">
        <v>259</v>
      </c>
      <c r="Q33" s="7">
        <v>27.122416545</v>
      </c>
      <c r="R33" s="7">
        <v>3.7493653376171747</v>
      </c>
      <c r="S33" s="8">
        <v>1.3561208272499998</v>
      </c>
      <c r="T33" s="7"/>
      <c r="U33" s="1" t="s">
        <v>60</v>
      </c>
      <c r="V33" s="20">
        <v>-1</v>
      </c>
      <c r="W33" s="20">
        <v>0</v>
      </c>
      <c r="X33" s="20">
        <v>0.51701735673430826</v>
      </c>
      <c r="Y33" s="20">
        <v>-0.84945315415391554</v>
      </c>
      <c r="Z33" s="20">
        <v>1</v>
      </c>
      <c r="AA33" s="20">
        <v>0</v>
      </c>
      <c r="AB33" s="20">
        <v>0.26730694716453096</v>
      </c>
      <c r="AC33" s="20">
        <v>0.72157066110203583</v>
      </c>
      <c r="AD33" s="20">
        <v>0</v>
      </c>
      <c r="AE33" s="20">
        <v>-0.51701735673430826</v>
      </c>
      <c r="AF33" s="20">
        <v>0.84945315415391554</v>
      </c>
      <c r="AG33" s="20">
        <v>0</v>
      </c>
      <c r="AH33" s="20">
        <v>0</v>
      </c>
      <c r="AI33" s="20">
        <v>-0.43918202443027832</v>
      </c>
      <c r="AJ33" s="20">
        <v>0</v>
      </c>
      <c r="AK33" s="20">
        <v>0</v>
      </c>
      <c r="AL33" s="20">
        <v>0.43918202443027832</v>
      </c>
      <c r="AM33" s="20">
        <v>0</v>
      </c>
      <c r="AN33" s="20">
        <v>259</v>
      </c>
      <c r="AO33" s="20">
        <v>27.122416545</v>
      </c>
      <c r="AP33" s="20">
        <v>3.7493653376171747</v>
      </c>
      <c r="AQ33" s="20">
        <v>1.3561208272499998</v>
      </c>
    </row>
    <row r="34" spans="2:43" x14ac:dyDescent="0.25">
      <c r="B34" s="5">
        <v>20</v>
      </c>
      <c r="C34" s="6">
        <v>30</v>
      </c>
      <c r="D34" s="7">
        <v>6.1420000000000003</v>
      </c>
      <c r="E34" s="7">
        <v>1640.6258847290301</v>
      </c>
      <c r="F34" s="6">
        <v>200</v>
      </c>
      <c r="G34" s="7">
        <f t="shared" si="0"/>
        <v>20.943950999999998</v>
      </c>
      <c r="H34" s="7">
        <f t="shared" si="1"/>
        <v>4.4714483536228427</v>
      </c>
      <c r="I34" s="8">
        <f t="shared" si="2"/>
        <v>2.0943950999999998</v>
      </c>
      <c r="L34" s="9">
        <f t="shared" si="4"/>
        <v>0</v>
      </c>
      <c r="M34" s="7">
        <f t="shared" si="5"/>
        <v>0</v>
      </c>
      <c r="N34" s="7">
        <f t="shared" si="6"/>
        <v>6.9252399883641989</v>
      </c>
      <c r="O34" s="7">
        <f t="shared" si="7"/>
        <v>0.51151005764572743</v>
      </c>
      <c r="P34" s="7">
        <v>200</v>
      </c>
      <c r="Q34" s="7">
        <v>20.943950999999998</v>
      </c>
      <c r="R34" s="7">
        <v>4.4714483536228427</v>
      </c>
      <c r="S34" s="8">
        <v>2.0943950999999998</v>
      </c>
      <c r="T34" s="7"/>
      <c r="U34" s="1" t="s">
        <v>61</v>
      </c>
      <c r="V34" s="20">
        <v>0</v>
      </c>
      <c r="W34" s="20">
        <v>0</v>
      </c>
      <c r="X34" s="20">
        <v>0.51701735673430826</v>
      </c>
      <c r="Y34" s="20">
        <v>-0.84945315415391554</v>
      </c>
      <c r="Z34" s="20">
        <v>0</v>
      </c>
      <c r="AA34" s="20">
        <v>0</v>
      </c>
      <c r="AB34" s="20">
        <v>0.26730694716453096</v>
      </c>
      <c r="AC34" s="20">
        <v>0.72157066110203583</v>
      </c>
      <c r="AD34" s="20">
        <v>0</v>
      </c>
      <c r="AE34" s="20">
        <v>-0.51701735673430826</v>
      </c>
      <c r="AF34" s="20">
        <v>0.84945315415391554</v>
      </c>
      <c r="AG34" s="20">
        <v>0</v>
      </c>
      <c r="AH34" s="20">
        <v>0</v>
      </c>
      <c r="AI34" s="20">
        <v>-0.43918202443027832</v>
      </c>
      <c r="AJ34" s="20">
        <v>0</v>
      </c>
      <c r="AK34" s="20">
        <v>0</v>
      </c>
      <c r="AL34" s="20">
        <v>0</v>
      </c>
      <c r="AM34" s="20">
        <v>0</v>
      </c>
      <c r="AN34" s="20">
        <v>200</v>
      </c>
      <c r="AO34" s="20">
        <v>20.943950999999998</v>
      </c>
      <c r="AP34" s="20">
        <v>4.4714483536228427</v>
      </c>
      <c r="AQ34" s="20">
        <v>2.0943950999999998</v>
      </c>
    </row>
    <row r="35" spans="2:43" x14ac:dyDescent="0.25">
      <c r="B35" s="5">
        <v>30</v>
      </c>
      <c r="C35" s="6">
        <v>30</v>
      </c>
      <c r="D35" s="7">
        <v>6.1420000000000003</v>
      </c>
      <c r="E35" s="7">
        <v>1640.6258847290301</v>
      </c>
      <c r="F35" s="6">
        <v>162.6</v>
      </c>
      <c r="G35" s="7">
        <f t="shared" si="0"/>
        <v>17.027432163</v>
      </c>
      <c r="H35" s="7">
        <f t="shared" si="1"/>
        <v>4.4332331202686062</v>
      </c>
      <c r="I35" s="8">
        <f t="shared" si="2"/>
        <v>2.55411482445</v>
      </c>
      <c r="L35" s="9">
        <f t="shared" si="4"/>
        <v>1</v>
      </c>
      <c r="M35" s="7">
        <f t="shared" si="5"/>
        <v>0</v>
      </c>
      <c r="N35" s="7">
        <f t="shared" si="6"/>
        <v>6.9252399883641989</v>
      </c>
      <c r="O35" s="7">
        <f t="shared" si="7"/>
        <v>0.51151005764572743</v>
      </c>
      <c r="P35" s="7">
        <v>162.6</v>
      </c>
      <c r="Q35" s="7">
        <v>17.027432163</v>
      </c>
      <c r="R35" s="7">
        <v>4.4332331202686062</v>
      </c>
      <c r="S35" s="8">
        <v>2.55411482445</v>
      </c>
      <c r="T35" s="7"/>
      <c r="U35" s="1" t="s">
        <v>62</v>
      </c>
      <c r="V35" s="20">
        <v>1</v>
      </c>
      <c r="W35" s="20">
        <v>0</v>
      </c>
      <c r="X35" s="20">
        <v>0.51701735673430826</v>
      </c>
      <c r="Y35" s="20">
        <v>-0.84945315415391554</v>
      </c>
      <c r="Z35" s="20">
        <v>1</v>
      </c>
      <c r="AA35" s="20">
        <v>0</v>
      </c>
      <c r="AB35" s="20">
        <v>0.26730694716453096</v>
      </c>
      <c r="AC35" s="20">
        <v>0.72157066110203583</v>
      </c>
      <c r="AD35" s="20">
        <v>0</v>
      </c>
      <c r="AE35" s="20">
        <v>-0.51701735673430826</v>
      </c>
      <c r="AF35" s="20">
        <v>0.84945315415391554</v>
      </c>
      <c r="AG35" s="20">
        <v>0</v>
      </c>
      <c r="AH35" s="20">
        <v>0</v>
      </c>
      <c r="AI35" s="20">
        <v>-0.43918202443027832</v>
      </c>
      <c r="AJ35" s="20">
        <v>0</v>
      </c>
      <c r="AK35" s="20">
        <v>0</v>
      </c>
      <c r="AL35" s="20">
        <v>-0.43918202443027832</v>
      </c>
      <c r="AM35" s="20">
        <v>0</v>
      </c>
      <c r="AN35" s="20">
        <v>162.6</v>
      </c>
      <c r="AO35" s="20">
        <v>17.027432163</v>
      </c>
      <c r="AP35" s="20">
        <v>4.4332331202686062</v>
      </c>
      <c r="AQ35" s="20">
        <v>2.55411482445</v>
      </c>
    </row>
    <row r="36" spans="2:43" x14ac:dyDescent="0.25">
      <c r="B36" s="5">
        <v>10</v>
      </c>
      <c r="C36" s="6">
        <v>50</v>
      </c>
      <c r="D36" s="7">
        <v>6.1420000000000003</v>
      </c>
      <c r="E36" s="7">
        <v>1640.6258847290301</v>
      </c>
      <c r="F36" s="6">
        <v>276</v>
      </c>
      <c r="G36" s="7">
        <f t="shared" si="0"/>
        <v>28.902652379999999</v>
      </c>
      <c r="H36" s="7">
        <f t="shared" si="1"/>
        <v>4.2577131223196716</v>
      </c>
      <c r="I36" s="8">
        <f t="shared" si="2"/>
        <v>1.445132619</v>
      </c>
      <c r="L36" s="9">
        <f t="shared" si="4"/>
        <v>-1</v>
      </c>
      <c r="M36" s="7">
        <f t="shared" si="5"/>
        <v>1</v>
      </c>
      <c r="N36" s="7">
        <f t="shared" si="6"/>
        <v>6.9252399883641989</v>
      </c>
      <c r="O36" s="7">
        <f t="shared" si="7"/>
        <v>0.51151005764572743</v>
      </c>
      <c r="P36" s="7">
        <v>276</v>
      </c>
      <c r="Q36" s="7">
        <v>28.902652379999999</v>
      </c>
      <c r="R36" s="7">
        <v>4.2577131223196716</v>
      </c>
      <c r="S36" s="8">
        <v>1.445132619</v>
      </c>
      <c r="T36" s="7"/>
      <c r="U36" s="1" t="s">
        <v>63</v>
      </c>
      <c r="V36" s="20">
        <v>-1</v>
      </c>
      <c r="W36" s="20">
        <v>1</v>
      </c>
      <c r="X36" s="20">
        <v>0.51701735673430826</v>
      </c>
      <c r="Y36" s="20">
        <v>-0.84945315415391554</v>
      </c>
      <c r="Z36" s="20">
        <v>1</v>
      </c>
      <c r="AA36" s="20">
        <v>1</v>
      </c>
      <c r="AB36" s="20">
        <v>0.26730694716453096</v>
      </c>
      <c r="AC36" s="20">
        <v>0.72157066110203583</v>
      </c>
      <c r="AD36" s="20">
        <v>-1</v>
      </c>
      <c r="AE36" s="20">
        <v>-0.51701735673430826</v>
      </c>
      <c r="AF36" s="20">
        <v>0.84945315415391554</v>
      </c>
      <c r="AG36" s="20">
        <v>0.51701735673430826</v>
      </c>
      <c r="AH36" s="20">
        <v>-0.84945315415391554</v>
      </c>
      <c r="AI36" s="20">
        <v>-0.43918202443027832</v>
      </c>
      <c r="AJ36" s="20">
        <v>-0.51701735673430826</v>
      </c>
      <c r="AK36" s="20">
        <v>0.84945315415391554</v>
      </c>
      <c r="AL36" s="20">
        <v>0.43918202443027832</v>
      </c>
      <c r="AM36" s="20">
        <v>-0.43918202443027832</v>
      </c>
      <c r="AN36" s="20">
        <v>276</v>
      </c>
      <c r="AO36" s="20">
        <v>28.902652379999999</v>
      </c>
      <c r="AP36" s="20">
        <v>4.2577131223196716</v>
      </c>
      <c r="AQ36" s="20">
        <v>1.445132619</v>
      </c>
    </row>
    <row r="37" spans="2:43" x14ac:dyDescent="0.25">
      <c r="B37" s="5">
        <v>20</v>
      </c>
      <c r="C37" s="6">
        <v>50</v>
      </c>
      <c r="D37" s="7">
        <v>6.1420000000000003</v>
      </c>
      <c r="E37" s="7">
        <v>1640.6258847290301</v>
      </c>
      <c r="F37" s="6">
        <v>177</v>
      </c>
      <c r="G37" s="7">
        <f t="shared" si="0"/>
        <v>18.535396634999998</v>
      </c>
      <c r="H37" s="7">
        <f t="shared" si="1"/>
        <v>3.5021501367662511</v>
      </c>
      <c r="I37" s="8">
        <f t="shared" si="2"/>
        <v>1.8535396634999999</v>
      </c>
      <c r="L37" s="9">
        <f t="shared" si="4"/>
        <v>0</v>
      </c>
      <c r="M37" s="7">
        <f t="shared" si="5"/>
        <v>1</v>
      </c>
      <c r="N37" s="7">
        <f t="shared" si="6"/>
        <v>6.9252399883641989</v>
      </c>
      <c r="O37" s="7">
        <f t="shared" si="7"/>
        <v>0.51151005764572743</v>
      </c>
      <c r="P37" s="7">
        <v>177</v>
      </c>
      <c r="Q37" s="7">
        <v>18.535396634999998</v>
      </c>
      <c r="R37" s="7">
        <v>3.5021501367662511</v>
      </c>
      <c r="S37" s="8">
        <v>1.8535396634999999</v>
      </c>
      <c r="T37" s="7"/>
      <c r="U37" s="1" t="s">
        <v>64</v>
      </c>
      <c r="V37" s="20">
        <v>0</v>
      </c>
      <c r="W37" s="20">
        <v>1</v>
      </c>
      <c r="X37" s="20">
        <v>0.51701735673430826</v>
      </c>
      <c r="Y37" s="20">
        <v>-0.84945315415391554</v>
      </c>
      <c r="Z37" s="20">
        <v>0</v>
      </c>
      <c r="AA37" s="20">
        <v>1</v>
      </c>
      <c r="AB37" s="20">
        <v>0.26730694716453096</v>
      </c>
      <c r="AC37" s="20">
        <v>0.72157066110203583</v>
      </c>
      <c r="AD37" s="20">
        <v>-1</v>
      </c>
      <c r="AE37" s="20">
        <v>-0.51701735673430826</v>
      </c>
      <c r="AF37" s="20">
        <v>0.84945315415391554</v>
      </c>
      <c r="AG37" s="20">
        <v>0.51701735673430826</v>
      </c>
      <c r="AH37" s="20">
        <v>-0.84945315415391554</v>
      </c>
      <c r="AI37" s="20">
        <v>-0.43918202443027832</v>
      </c>
      <c r="AJ37" s="20">
        <v>0</v>
      </c>
      <c r="AK37" s="20">
        <v>0</v>
      </c>
      <c r="AL37" s="20">
        <v>0</v>
      </c>
      <c r="AM37" s="20">
        <v>-0.43918202443027832</v>
      </c>
      <c r="AN37" s="20">
        <v>177</v>
      </c>
      <c r="AO37" s="20">
        <v>18.535396634999998</v>
      </c>
      <c r="AP37" s="20">
        <v>3.5021501367662511</v>
      </c>
      <c r="AQ37" s="20">
        <v>1.8535396634999999</v>
      </c>
    </row>
    <row r="38" spans="2:43" x14ac:dyDescent="0.25">
      <c r="B38" s="5">
        <v>30</v>
      </c>
      <c r="C38" s="6">
        <v>50</v>
      </c>
      <c r="D38" s="7">
        <v>6.1420000000000003</v>
      </c>
      <c r="E38" s="7">
        <v>1640.6258847290301</v>
      </c>
      <c r="F38" s="6">
        <v>182.1</v>
      </c>
      <c r="G38" s="7">
        <f t="shared" si="0"/>
        <v>19.069467385499998</v>
      </c>
      <c r="H38" s="7">
        <f t="shared" si="1"/>
        <v>5.5603147762484415</v>
      </c>
      <c r="I38" s="8">
        <f t="shared" si="2"/>
        <v>2.8604201078249996</v>
      </c>
      <c r="L38" s="9">
        <f t="shared" si="4"/>
        <v>1</v>
      </c>
      <c r="M38" s="7">
        <f t="shared" si="5"/>
        <v>1</v>
      </c>
      <c r="N38" s="7">
        <f t="shared" si="6"/>
        <v>6.9252399883641989</v>
      </c>
      <c r="O38" s="7">
        <f t="shared" si="7"/>
        <v>0.51151005764572743</v>
      </c>
      <c r="P38" s="7">
        <v>182.1</v>
      </c>
      <c r="Q38" s="7">
        <v>19.069467385499998</v>
      </c>
      <c r="R38" s="7">
        <v>5.5603147762484415</v>
      </c>
      <c r="S38" s="8">
        <v>2.8604201078249996</v>
      </c>
      <c r="T38" s="7"/>
      <c r="U38" s="1" t="s">
        <v>65</v>
      </c>
      <c r="V38" s="20">
        <v>1</v>
      </c>
      <c r="W38" s="20">
        <v>1</v>
      </c>
      <c r="X38" s="20">
        <v>0.51701735673430826</v>
      </c>
      <c r="Y38" s="20">
        <v>-0.84945315415391554</v>
      </c>
      <c r="Z38" s="20">
        <v>1</v>
      </c>
      <c r="AA38" s="20">
        <v>1</v>
      </c>
      <c r="AB38" s="20">
        <v>0.26730694716453096</v>
      </c>
      <c r="AC38" s="20">
        <v>0.72157066110203583</v>
      </c>
      <c r="AD38" s="20">
        <v>-1</v>
      </c>
      <c r="AE38" s="20">
        <v>-0.51701735673430826</v>
      </c>
      <c r="AF38" s="20">
        <v>0.84945315415391554</v>
      </c>
      <c r="AG38" s="20">
        <v>0.51701735673430826</v>
      </c>
      <c r="AH38" s="20">
        <v>-0.84945315415391554</v>
      </c>
      <c r="AI38" s="20">
        <v>-0.43918202443027832</v>
      </c>
      <c r="AJ38" s="20">
        <v>0.51701735673430826</v>
      </c>
      <c r="AK38" s="20">
        <v>-0.84945315415391554</v>
      </c>
      <c r="AL38" s="20">
        <v>-0.43918202443027832</v>
      </c>
      <c r="AM38" s="20">
        <v>-0.43918202443027832</v>
      </c>
      <c r="AN38" s="20">
        <v>182.1</v>
      </c>
      <c r="AO38" s="20">
        <v>19.069467385499998</v>
      </c>
      <c r="AP38" s="20">
        <v>5.5603147762484415</v>
      </c>
      <c r="AQ38" s="20">
        <v>2.8604201078249996</v>
      </c>
    </row>
    <row r="39" spans="2:43" x14ac:dyDescent="0.25">
      <c r="B39" s="5">
        <v>10</v>
      </c>
      <c r="C39" s="6">
        <v>10</v>
      </c>
      <c r="D39" s="7">
        <v>6.6401000000000003</v>
      </c>
      <c r="E39" s="7">
        <v>1157.4651036043399</v>
      </c>
      <c r="F39" s="6">
        <v>280</v>
      </c>
      <c r="G39" s="7">
        <f t="shared" si="0"/>
        <v>29.321531399999998</v>
      </c>
      <c r="H39" s="7">
        <f t="shared" si="1"/>
        <v>4.382019386550386</v>
      </c>
      <c r="I39" s="8">
        <f t="shared" si="2"/>
        <v>1.4660765699999998</v>
      </c>
      <c r="L39" s="9">
        <f t="shared" si="4"/>
        <v>-1</v>
      </c>
      <c r="M39" s="7">
        <f t="shared" si="5"/>
        <v>-1</v>
      </c>
      <c r="N39" s="7">
        <f t="shared" si="6"/>
        <v>7.4082226316299797</v>
      </c>
      <c r="O39" s="7">
        <f t="shared" si="7"/>
        <v>0.36096321179964197</v>
      </c>
      <c r="P39" s="7">
        <v>280</v>
      </c>
      <c r="Q39" s="7">
        <v>29.321531399999998</v>
      </c>
      <c r="R39" s="7">
        <v>4.382019386550386</v>
      </c>
      <c r="S39" s="8">
        <v>1.4660765699999998</v>
      </c>
      <c r="T39" s="7"/>
      <c r="U39" s="1" t="s">
        <v>66</v>
      </c>
      <c r="V39" s="20">
        <v>-1</v>
      </c>
      <c r="W39" s="20">
        <v>-1</v>
      </c>
      <c r="X39" s="20">
        <v>1.000000000000089</v>
      </c>
      <c r="Y39" s="20">
        <v>-1.0000000000000011</v>
      </c>
      <c r="Z39" s="20">
        <v>1</v>
      </c>
      <c r="AA39" s="20">
        <v>1</v>
      </c>
      <c r="AB39" s="20">
        <v>1.0000000000001781</v>
      </c>
      <c r="AC39" s="20">
        <v>1.0000000000000022</v>
      </c>
      <c r="AD39" s="20">
        <v>1</v>
      </c>
      <c r="AE39" s="20">
        <v>-1.000000000000089</v>
      </c>
      <c r="AF39" s="20">
        <v>1.0000000000000011</v>
      </c>
      <c r="AG39" s="20">
        <v>-1.000000000000089</v>
      </c>
      <c r="AH39" s="20">
        <v>1.0000000000000011</v>
      </c>
      <c r="AI39" s="20">
        <v>-1.0000000000000902</v>
      </c>
      <c r="AJ39" s="20">
        <v>1.000000000000089</v>
      </c>
      <c r="AK39" s="20">
        <v>-1.0000000000000011</v>
      </c>
      <c r="AL39" s="20">
        <v>1.0000000000000902</v>
      </c>
      <c r="AM39" s="20">
        <v>1.0000000000000902</v>
      </c>
      <c r="AN39" s="20">
        <v>280</v>
      </c>
      <c r="AO39" s="20">
        <v>29.321531399999998</v>
      </c>
      <c r="AP39" s="20">
        <v>4.382019386550386</v>
      </c>
      <c r="AQ39" s="20">
        <v>1.4660765699999998</v>
      </c>
    </row>
    <row r="40" spans="2:43" x14ac:dyDescent="0.25">
      <c r="B40" s="5">
        <v>20</v>
      </c>
      <c r="C40" s="6">
        <v>10</v>
      </c>
      <c r="D40" s="7">
        <v>6.6401000000000003</v>
      </c>
      <c r="E40" s="7">
        <v>1157.4651036043399</v>
      </c>
      <c r="F40" s="6">
        <v>181.7</v>
      </c>
      <c r="G40" s="7">
        <f t="shared" si="0"/>
        <v>19.027579483499999</v>
      </c>
      <c r="H40" s="7">
        <f t="shared" si="1"/>
        <v>3.6906093883884816</v>
      </c>
      <c r="I40" s="8">
        <f t="shared" si="2"/>
        <v>1.9027579483499999</v>
      </c>
      <c r="L40" s="9">
        <f t="shared" si="4"/>
        <v>0</v>
      </c>
      <c r="M40" s="7">
        <f t="shared" si="5"/>
        <v>-1</v>
      </c>
      <c r="N40" s="7">
        <f t="shared" si="6"/>
        <v>7.4082226316299797</v>
      </c>
      <c r="O40" s="7">
        <f t="shared" si="7"/>
        <v>0.36096321179964197</v>
      </c>
      <c r="P40" s="7">
        <v>181.7</v>
      </c>
      <c r="Q40" s="7">
        <v>19.027579483499999</v>
      </c>
      <c r="R40" s="7">
        <v>3.6906093883884816</v>
      </c>
      <c r="S40" s="8">
        <v>1.9027579483499999</v>
      </c>
      <c r="T40" s="7"/>
      <c r="U40" s="1" t="s">
        <v>67</v>
      </c>
      <c r="V40" s="20">
        <v>0</v>
      </c>
      <c r="W40" s="20">
        <v>-1</v>
      </c>
      <c r="X40" s="20">
        <v>1.000000000000089</v>
      </c>
      <c r="Y40" s="20">
        <v>-1.0000000000000011</v>
      </c>
      <c r="Z40" s="20">
        <v>0</v>
      </c>
      <c r="AA40" s="20">
        <v>1</v>
      </c>
      <c r="AB40" s="20">
        <v>1.0000000000001781</v>
      </c>
      <c r="AC40" s="20">
        <v>1.0000000000000022</v>
      </c>
      <c r="AD40" s="20">
        <v>1</v>
      </c>
      <c r="AE40" s="20">
        <v>-1.000000000000089</v>
      </c>
      <c r="AF40" s="20">
        <v>1.0000000000000011</v>
      </c>
      <c r="AG40" s="20">
        <v>-1.000000000000089</v>
      </c>
      <c r="AH40" s="20">
        <v>1.0000000000000011</v>
      </c>
      <c r="AI40" s="20">
        <v>-1.0000000000000902</v>
      </c>
      <c r="AJ40" s="20">
        <v>0</v>
      </c>
      <c r="AK40" s="20">
        <v>0</v>
      </c>
      <c r="AL40" s="20">
        <v>0</v>
      </c>
      <c r="AM40" s="20">
        <v>1.0000000000000902</v>
      </c>
      <c r="AN40" s="20">
        <v>181.70000000000002</v>
      </c>
      <c r="AO40" s="20">
        <v>19.027579483499999</v>
      </c>
      <c r="AP40" s="20">
        <v>3.6906093883884816</v>
      </c>
      <c r="AQ40" s="20">
        <v>1.9027579483499999</v>
      </c>
    </row>
    <row r="41" spans="2:43" x14ac:dyDescent="0.25">
      <c r="B41" s="5">
        <v>30</v>
      </c>
      <c r="C41" s="6">
        <v>10</v>
      </c>
      <c r="D41" s="7">
        <v>6.6401000000000003</v>
      </c>
      <c r="E41" s="7">
        <v>1157.4651036043399</v>
      </c>
      <c r="F41" s="6">
        <v>143.5</v>
      </c>
      <c r="G41" s="7">
        <f t="shared" si="0"/>
        <v>15.0272848425</v>
      </c>
      <c r="H41" s="7">
        <f t="shared" si="1"/>
        <v>3.4528943384958755</v>
      </c>
      <c r="I41" s="8">
        <f t="shared" si="2"/>
        <v>2.2540927263750001</v>
      </c>
      <c r="L41" s="9">
        <f t="shared" si="4"/>
        <v>1</v>
      </c>
      <c r="M41" s="7">
        <f t="shared" si="5"/>
        <v>-1</v>
      </c>
      <c r="N41" s="7">
        <f t="shared" si="6"/>
        <v>7.4082226316299797</v>
      </c>
      <c r="O41" s="7">
        <f t="shared" si="7"/>
        <v>0.36096321179964197</v>
      </c>
      <c r="P41" s="7">
        <v>143.5</v>
      </c>
      <c r="Q41" s="7">
        <v>15.0272848425</v>
      </c>
      <c r="R41" s="7">
        <v>3.4528943384958755</v>
      </c>
      <c r="S41" s="8">
        <v>2.2540927263750001</v>
      </c>
      <c r="T41" s="7"/>
      <c r="U41" s="1" t="s">
        <v>68</v>
      </c>
      <c r="V41" s="20">
        <v>1</v>
      </c>
      <c r="W41" s="20">
        <v>-1</v>
      </c>
      <c r="X41" s="20">
        <v>1.000000000000089</v>
      </c>
      <c r="Y41" s="20">
        <v>-1.0000000000000011</v>
      </c>
      <c r="Z41" s="20">
        <v>1</v>
      </c>
      <c r="AA41" s="20">
        <v>1</v>
      </c>
      <c r="AB41" s="20">
        <v>1.0000000000001781</v>
      </c>
      <c r="AC41" s="20">
        <v>1.0000000000000022</v>
      </c>
      <c r="AD41" s="20">
        <v>1</v>
      </c>
      <c r="AE41" s="20">
        <v>-1.000000000000089</v>
      </c>
      <c r="AF41" s="20">
        <v>1.0000000000000011</v>
      </c>
      <c r="AG41" s="20">
        <v>-1.000000000000089</v>
      </c>
      <c r="AH41" s="20">
        <v>1.0000000000000011</v>
      </c>
      <c r="AI41" s="20">
        <v>-1.0000000000000902</v>
      </c>
      <c r="AJ41" s="20">
        <v>-1.000000000000089</v>
      </c>
      <c r="AK41" s="20">
        <v>1.0000000000000011</v>
      </c>
      <c r="AL41" s="20">
        <v>-1.0000000000000902</v>
      </c>
      <c r="AM41" s="20">
        <v>1.0000000000000902</v>
      </c>
      <c r="AN41" s="20">
        <v>143.5</v>
      </c>
      <c r="AO41" s="20">
        <v>15.0272848425</v>
      </c>
      <c r="AP41" s="20">
        <v>3.4528943384958755</v>
      </c>
      <c r="AQ41" s="20">
        <v>2.2540927263750001</v>
      </c>
    </row>
    <row r="42" spans="2:43" x14ac:dyDescent="0.25">
      <c r="B42" s="5">
        <v>10</v>
      </c>
      <c r="C42" s="6">
        <v>30</v>
      </c>
      <c r="D42" s="7">
        <v>6.6401000000000003</v>
      </c>
      <c r="E42" s="7">
        <v>1157.4651036043399</v>
      </c>
      <c r="F42" s="6">
        <v>258</v>
      </c>
      <c r="G42" s="7">
        <f t="shared" si="0"/>
        <v>27.017696789999999</v>
      </c>
      <c r="H42" s="7">
        <f t="shared" si="1"/>
        <v>3.7204686026318874</v>
      </c>
      <c r="I42" s="8">
        <f t="shared" si="2"/>
        <v>1.3508848394999999</v>
      </c>
      <c r="L42" s="9">
        <f t="shared" si="4"/>
        <v>-1</v>
      </c>
      <c r="M42" s="7">
        <f t="shared" si="5"/>
        <v>0</v>
      </c>
      <c r="N42" s="7">
        <f t="shared" si="6"/>
        <v>7.4082226316299797</v>
      </c>
      <c r="O42" s="7">
        <f t="shared" si="7"/>
        <v>0.36096321179964197</v>
      </c>
      <c r="P42" s="7">
        <v>258</v>
      </c>
      <c r="Q42" s="7">
        <v>27.017696789999999</v>
      </c>
      <c r="R42" s="7">
        <v>3.7204686026318874</v>
      </c>
      <c r="S42" s="8">
        <v>1.3508848394999999</v>
      </c>
      <c r="T42" s="7"/>
      <c r="U42" s="1" t="s">
        <v>69</v>
      </c>
      <c r="V42" s="20">
        <v>-1</v>
      </c>
      <c r="W42" s="20">
        <v>0</v>
      </c>
      <c r="X42" s="20">
        <v>1.000000000000089</v>
      </c>
      <c r="Y42" s="20">
        <v>-1.0000000000000011</v>
      </c>
      <c r="Z42" s="20">
        <v>1</v>
      </c>
      <c r="AA42" s="20">
        <v>0</v>
      </c>
      <c r="AB42" s="20">
        <v>1.0000000000001781</v>
      </c>
      <c r="AC42" s="20">
        <v>1.0000000000000022</v>
      </c>
      <c r="AD42" s="20">
        <v>0</v>
      </c>
      <c r="AE42" s="20">
        <v>-1.000000000000089</v>
      </c>
      <c r="AF42" s="20">
        <v>1.0000000000000011</v>
      </c>
      <c r="AG42" s="20">
        <v>0</v>
      </c>
      <c r="AH42" s="20">
        <v>0</v>
      </c>
      <c r="AI42" s="20">
        <v>-1.0000000000000902</v>
      </c>
      <c r="AJ42" s="20">
        <v>0</v>
      </c>
      <c r="AK42" s="20">
        <v>0</v>
      </c>
      <c r="AL42" s="20">
        <v>1.0000000000000902</v>
      </c>
      <c r="AM42" s="20">
        <v>0</v>
      </c>
      <c r="AN42" s="20">
        <v>258</v>
      </c>
      <c r="AO42" s="20">
        <v>27.017696789999999</v>
      </c>
      <c r="AP42" s="20">
        <v>3.7204686026318874</v>
      </c>
      <c r="AQ42" s="20">
        <v>1.3508848394999999</v>
      </c>
    </row>
    <row r="43" spans="2:43" x14ac:dyDescent="0.25">
      <c r="B43" s="5">
        <v>20</v>
      </c>
      <c r="C43" s="6">
        <v>30</v>
      </c>
      <c r="D43" s="7">
        <v>6.6401000000000003</v>
      </c>
      <c r="E43" s="7">
        <v>1157.4651036043399</v>
      </c>
      <c r="F43" s="6">
        <v>213</v>
      </c>
      <c r="G43" s="7">
        <f t="shared" si="0"/>
        <v>22.305307814999999</v>
      </c>
      <c r="H43" s="7">
        <f t="shared" si="1"/>
        <v>5.0716285088878692</v>
      </c>
      <c r="I43" s="8">
        <f t="shared" si="2"/>
        <v>2.2305307814999997</v>
      </c>
      <c r="L43" s="9">
        <f t="shared" si="4"/>
        <v>0</v>
      </c>
      <c r="M43" s="7">
        <f t="shared" si="5"/>
        <v>0</v>
      </c>
      <c r="N43" s="7">
        <f t="shared" si="6"/>
        <v>7.4082226316299797</v>
      </c>
      <c r="O43" s="7">
        <f t="shared" si="7"/>
        <v>0.36096321179964197</v>
      </c>
      <c r="P43" s="7">
        <v>213</v>
      </c>
      <c r="Q43" s="7">
        <v>22.305307814999999</v>
      </c>
      <c r="R43" s="7">
        <v>5.0716285088878692</v>
      </c>
      <c r="S43" s="8">
        <v>2.2305307814999997</v>
      </c>
      <c r="T43" s="7"/>
      <c r="U43" s="1" t="s">
        <v>70</v>
      </c>
      <c r="V43" s="20">
        <v>0</v>
      </c>
      <c r="W43" s="20">
        <v>0</v>
      </c>
      <c r="X43" s="20">
        <v>1.000000000000089</v>
      </c>
      <c r="Y43" s="20">
        <v>-1.0000000000000011</v>
      </c>
      <c r="Z43" s="20">
        <v>0</v>
      </c>
      <c r="AA43" s="20">
        <v>0</v>
      </c>
      <c r="AB43" s="20">
        <v>1.0000000000001781</v>
      </c>
      <c r="AC43" s="20">
        <v>1.0000000000000022</v>
      </c>
      <c r="AD43" s="20">
        <v>0</v>
      </c>
      <c r="AE43" s="20">
        <v>-1.000000000000089</v>
      </c>
      <c r="AF43" s="20">
        <v>1.0000000000000011</v>
      </c>
      <c r="AG43" s="20">
        <v>0</v>
      </c>
      <c r="AH43" s="20">
        <v>0</v>
      </c>
      <c r="AI43" s="20">
        <v>-1.0000000000000902</v>
      </c>
      <c r="AJ43" s="20">
        <v>0</v>
      </c>
      <c r="AK43" s="20">
        <v>0</v>
      </c>
      <c r="AL43" s="20">
        <v>0</v>
      </c>
      <c r="AM43" s="20">
        <v>0</v>
      </c>
      <c r="AN43" s="20">
        <v>213</v>
      </c>
      <c r="AO43" s="20">
        <v>22.305307814999999</v>
      </c>
      <c r="AP43" s="20">
        <v>5.0716285088878692</v>
      </c>
      <c r="AQ43" s="20">
        <v>2.2305307814999997</v>
      </c>
    </row>
    <row r="44" spans="2:43" x14ac:dyDescent="0.25">
      <c r="B44" s="5">
        <v>30</v>
      </c>
      <c r="C44" s="6">
        <v>30</v>
      </c>
      <c r="D44" s="7">
        <v>6.6401000000000003</v>
      </c>
      <c r="E44" s="7">
        <v>1157.4651036043399</v>
      </c>
      <c r="F44" s="6">
        <v>181.3</v>
      </c>
      <c r="G44" s="7">
        <f t="shared" si="0"/>
        <v>18.985691581499999</v>
      </c>
      <c r="H44" s="7">
        <f t="shared" si="1"/>
        <v>5.5115670462972473</v>
      </c>
      <c r="I44" s="8">
        <f t="shared" si="2"/>
        <v>2.8478537372249999</v>
      </c>
      <c r="L44" s="9">
        <f t="shared" si="4"/>
        <v>1</v>
      </c>
      <c r="M44" s="7">
        <f t="shared" si="5"/>
        <v>0</v>
      </c>
      <c r="N44" s="7">
        <f t="shared" si="6"/>
        <v>7.4082226316299797</v>
      </c>
      <c r="O44" s="7">
        <f t="shared" si="7"/>
        <v>0.36096321179964197</v>
      </c>
      <c r="P44" s="7">
        <v>181.3</v>
      </c>
      <c r="Q44" s="7">
        <v>18.985691581499999</v>
      </c>
      <c r="R44" s="7">
        <v>5.5115670462972473</v>
      </c>
      <c r="S44" s="8">
        <v>2.8478537372249999</v>
      </c>
      <c r="T44" s="7"/>
      <c r="U44" s="1" t="s">
        <v>71</v>
      </c>
      <c r="V44" s="20">
        <v>1</v>
      </c>
      <c r="W44" s="20">
        <v>0</v>
      </c>
      <c r="X44" s="20">
        <v>1.000000000000089</v>
      </c>
      <c r="Y44" s="20">
        <v>-1.0000000000000011</v>
      </c>
      <c r="Z44" s="20">
        <v>1</v>
      </c>
      <c r="AA44" s="20">
        <v>0</v>
      </c>
      <c r="AB44" s="20">
        <v>1.0000000000001781</v>
      </c>
      <c r="AC44" s="20">
        <v>1.0000000000000022</v>
      </c>
      <c r="AD44" s="20">
        <v>0</v>
      </c>
      <c r="AE44" s="20">
        <v>-1.000000000000089</v>
      </c>
      <c r="AF44" s="20">
        <v>1.0000000000000011</v>
      </c>
      <c r="AG44" s="20">
        <v>0</v>
      </c>
      <c r="AH44" s="20">
        <v>0</v>
      </c>
      <c r="AI44" s="20">
        <v>-1.0000000000000902</v>
      </c>
      <c r="AJ44" s="20">
        <v>0</v>
      </c>
      <c r="AK44" s="20">
        <v>0</v>
      </c>
      <c r="AL44" s="20">
        <v>-1.0000000000000902</v>
      </c>
      <c r="AM44" s="20">
        <v>0</v>
      </c>
      <c r="AN44" s="20">
        <v>181.3</v>
      </c>
      <c r="AO44" s="20">
        <v>18.985691581499999</v>
      </c>
      <c r="AP44" s="20">
        <v>5.5115670462972473</v>
      </c>
      <c r="AQ44" s="20">
        <v>2.8478537372249999</v>
      </c>
    </row>
    <row r="45" spans="2:43" x14ac:dyDescent="0.25">
      <c r="B45" s="5">
        <v>10</v>
      </c>
      <c r="C45" s="6">
        <v>50</v>
      </c>
      <c r="D45" s="7">
        <v>6.6401000000000003</v>
      </c>
      <c r="E45" s="7">
        <v>1157.4651036043399</v>
      </c>
      <c r="F45" s="6">
        <v>267</v>
      </c>
      <c r="G45" s="7">
        <f t="shared" si="0"/>
        <v>27.960174585000001</v>
      </c>
      <c r="H45" s="7">
        <f t="shared" si="1"/>
        <v>3.9845635210177366</v>
      </c>
      <c r="I45" s="8">
        <f t="shared" si="2"/>
        <v>1.3980087292499999</v>
      </c>
      <c r="L45" s="9">
        <f t="shared" si="4"/>
        <v>-1</v>
      </c>
      <c r="M45" s="7">
        <f t="shared" si="5"/>
        <v>1</v>
      </c>
      <c r="N45" s="7">
        <f t="shared" si="6"/>
        <v>7.4082226316299797</v>
      </c>
      <c r="O45" s="7">
        <f t="shared" si="7"/>
        <v>0.36096321179964197</v>
      </c>
      <c r="P45" s="7">
        <v>267</v>
      </c>
      <c r="Q45" s="7">
        <v>27.960174585000001</v>
      </c>
      <c r="R45" s="7">
        <v>3.9845635210177366</v>
      </c>
      <c r="S45" s="8">
        <v>1.3980087292499999</v>
      </c>
      <c r="T45" s="7"/>
      <c r="U45" s="1" t="s">
        <v>72</v>
      </c>
      <c r="V45" s="20">
        <v>-1</v>
      </c>
      <c r="W45" s="20">
        <v>1</v>
      </c>
      <c r="X45" s="20">
        <v>1.000000000000089</v>
      </c>
      <c r="Y45" s="20">
        <v>-1.0000000000000011</v>
      </c>
      <c r="Z45" s="20">
        <v>1</v>
      </c>
      <c r="AA45" s="20">
        <v>1</v>
      </c>
      <c r="AB45" s="20">
        <v>1.0000000000001781</v>
      </c>
      <c r="AC45" s="20">
        <v>1.0000000000000022</v>
      </c>
      <c r="AD45" s="20">
        <v>-1</v>
      </c>
      <c r="AE45" s="20">
        <v>-1.000000000000089</v>
      </c>
      <c r="AF45" s="20">
        <v>1.0000000000000011</v>
      </c>
      <c r="AG45" s="20">
        <v>1.000000000000089</v>
      </c>
      <c r="AH45" s="20">
        <v>-1.0000000000000011</v>
      </c>
      <c r="AI45" s="20">
        <v>-1.0000000000000902</v>
      </c>
      <c r="AJ45" s="20">
        <v>-1.000000000000089</v>
      </c>
      <c r="AK45" s="20">
        <v>1.0000000000000011</v>
      </c>
      <c r="AL45" s="20">
        <v>1.0000000000000902</v>
      </c>
      <c r="AM45" s="20">
        <v>-1.0000000000000902</v>
      </c>
      <c r="AN45" s="20">
        <v>267</v>
      </c>
      <c r="AO45" s="20">
        <v>27.960174585000001</v>
      </c>
      <c r="AP45" s="20">
        <v>3.9845635210177366</v>
      </c>
      <c r="AQ45" s="20">
        <v>1.3980087292499999</v>
      </c>
    </row>
    <row r="46" spans="2:43" x14ac:dyDescent="0.25">
      <c r="B46" s="5">
        <v>20</v>
      </c>
      <c r="C46" s="6">
        <v>50</v>
      </c>
      <c r="D46" s="7">
        <v>6.6401000000000003</v>
      </c>
      <c r="E46" s="7">
        <v>1157.4651036043399</v>
      </c>
      <c r="F46" s="6">
        <v>181.6</v>
      </c>
      <c r="G46" s="7">
        <f t="shared" si="0"/>
        <v>19.017107507999999</v>
      </c>
      <c r="H46" s="7">
        <f t="shared" si="1"/>
        <v>3.6865481954213042</v>
      </c>
      <c r="I46" s="8">
        <f t="shared" si="2"/>
        <v>1.9017107507999997</v>
      </c>
      <c r="L46" s="9">
        <f t="shared" si="4"/>
        <v>0</v>
      </c>
      <c r="M46" s="7">
        <f t="shared" si="5"/>
        <v>1</v>
      </c>
      <c r="N46" s="7">
        <f t="shared" si="6"/>
        <v>7.4082226316299797</v>
      </c>
      <c r="O46" s="7">
        <f t="shared" si="7"/>
        <v>0.36096321179964197</v>
      </c>
      <c r="P46" s="7">
        <v>181.6</v>
      </c>
      <c r="Q46" s="7">
        <v>19.017107507999999</v>
      </c>
      <c r="R46" s="7">
        <v>3.6865481954213042</v>
      </c>
      <c r="S46" s="8">
        <v>1.9017107507999997</v>
      </c>
      <c r="T46" s="7"/>
      <c r="U46" s="1" t="s">
        <v>73</v>
      </c>
      <c r="V46" s="20">
        <v>0</v>
      </c>
      <c r="W46" s="20">
        <v>1</v>
      </c>
      <c r="X46" s="20">
        <v>1.000000000000089</v>
      </c>
      <c r="Y46" s="20">
        <v>-1.0000000000000011</v>
      </c>
      <c r="Z46" s="20">
        <v>0</v>
      </c>
      <c r="AA46" s="20">
        <v>1</v>
      </c>
      <c r="AB46" s="20">
        <v>1.0000000000001781</v>
      </c>
      <c r="AC46" s="20">
        <v>1.0000000000000022</v>
      </c>
      <c r="AD46" s="20">
        <v>-1</v>
      </c>
      <c r="AE46" s="20">
        <v>-1.000000000000089</v>
      </c>
      <c r="AF46" s="20">
        <v>1.0000000000000011</v>
      </c>
      <c r="AG46" s="20">
        <v>1.000000000000089</v>
      </c>
      <c r="AH46" s="20">
        <v>-1.0000000000000011</v>
      </c>
      <c r="AI46" s="20">
        <v>-1.0000000000000902</v>
      </c>
      <c r="AJ46" s="20">
        <v>0</v>
      </c>
      <c r="AK46" s="20">
        <v>0</v>
      </c>
      <c r="AL46" s="20">
        <v>0</v>
      </c>
      <c r="AM46" s="20">
        <v>-1.0000000000000902</v>
      </c>
      <c r="AN46" s="20">
        <v>181.6</v>
      </c>
      <c r="AO46" s="20">
        <v>19.017107507999999</v>
      </c>
      <c r="AP46" s="20">
        <v>3.6865481954213042</v>
      </c>
      <c r="AQ46" s="20">
        <v>1.9017107507999997</v>
      </c>
    </row>
    <row r="47" spans="2:43" ht="15.75" thickBot="1" x14ac:dyDescent="0.3">
      <c r="B47" s="14">
        <v>30</v>
      </c>
      <c r="C47" s="15">
        <v>50</v>
      </c>
      <c r="D47" s="16">
        <v>6.6401000000000003</v>
      </c>
      <c r="E47" s="16">
        <v>1157.4651036043399</v>
      </c>
      <c r="F47" s="15">
        <v>180.8</v>
      </c>
      <c r="G47" s="16">
        <f t="shared" si="0"/>
        <v>18.933331704</v>
      </c>
      <c r="H47" s="16">
        <f t="shared" si="1"/>
        <v>5.4812087066313691</v>
      </c>
      <c r="I47" s="17">
        <f t="shared" si="2"/>
        <v>2.8399997556000001</v>
      </c>
      <c r="L47" s="18">
        <f t="shared" si="4"/>
        <v>1</v>
      </c>
      <c r="M47" s="16">
        <f t="shared" si="5"/>
        <v>1</v>
      </c>
      <c r="N47" s="16">
        <f t="shared" si="6"/>
        <v>7.4082226316299797</v>
      </c>
      <c r="O47" s="16">
        <f t="shared" si="7"/>
        <v>0.36096321179964197</v>
      </c>
      <c r="P47" s="16">
        <v>180.8</v>
      </c>
      <c r="Q47" s="16">
        <v>18.933331704</v>
      </c>
      <c r="R47" s="16">
        <v>5.4812087066313691</v>
      </c>
      <c r="S47" s="17">
        <v>2.8399997556000001</v>
      </c>
      <c r="T47" s="7"/>
      <c r="U47" s="1" t="s">
        <v>74</v>
      </c>
      <c r="V47" s="20">
        <v>1</v>
      </c>
      <c r="W47" s="20">
        <v>1</v>
      </c>
      <c r="X47" s="20">
        <v>1.000000000000089</v>
      </c>
      <c r="Y47" s="20">
        <v>-1.0000000000000011</v>
      </c>
      <c r="Z47" s="20">
        <v>1</v>
      </c>
      <c r="AA47" s="20">
        <v>1</v>
      </c>
      <c r="AB47" s="20">
        <v>1.0000000000001781</v>
      </c>
      <c r="AC47" s="20">
        <v>1.0000000000000022</v>
      </c>
      <c r="AD47" s="20">
        <v>-1</v>
      </c>
      <c r="AE47" s="20">
        <v>-1.000000000000089</v>
      </c>
      <c r="AF47" s="20">
        <v>1.0000000000000011</v>
      </c>
      <c r="AG47" s="20">
        <v>1.000000000000089</v>
      </c>
      <c r="AH47" s="20">
        <v>-1.0000000000000011</v>
      </c>
      <c r="AI47" s="20">
        <v>-1.0000000000000902</v>
      </c>
      <c r="AJ47" s="20">
        <v>1.000000000000089</v>
      </c>
      <c r="AK47" s="20">
        <v>-1.0000000000000011</v>
      </c>
      <c r="AL47" s="20">
        <v>-1.0000000000000902</v>
      </c>
      <c r="AM47" s="20">
        <v>-1.0000000000000902</v>
      </c>
      <c r="AN47" s="20">
        <v>180.8</v>
      </c>
      <c r="AO47" s="20">
        <v>18.933331704</v>
      </c>
      <c r="AP47" s="20">
        <v>5.4812087066313691</v>
      </c>
      <c r="AQ47" s="20">
        <v>2.8399997556000001</v>
      </c>
    </row>
  </sheetData>
  <mergeCells count="4">
    <mergeCell ref="AS3:AS4"/>
    <mergeCell ref="AT3:AY3"/>
    <mergeCell ref="AS26:AS27"/>
    <mergeCell ref="AT26:AY2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FC8A-3327-46F6-86D8-A06DA1FB5D1E}">
  <dimension ref="B1:X23"/>
  <sheetViews>
    <sheetView tabSelected="1" workbookViewId="0">
      <selection activeCell="S20" sqref="S20"/>
    </sheetView>
  </sheetViews>
  <sheetFormatPr defaultRowHeight="15" x14ac:dyDescent="0.25"/>
  <cols>
    <col min="1" max="13" width="9.140625" style="2"/>
    <col min="14" max="14" width="11.42578125" style="2" bestFit="1" customWidth="1"/>
    <col min="15" max="16384" width="9.140625" style="2"/>
  </cols>
  <sheetData>
    <row r="1" spans="2:24" ht="15.75" thickBot="1" x14ac:dyDescent="0.3"/>
    <row r="2" spans="2:24" ht="15.75" thickBot="1" x14ac:dyDescent="0.3">
      <c r="B2" s="3" t="s">
        <v>0</v>
      </c>
      <c r="C2" s="3" t="s">
        <v>1</v>
      </c>
      <c r="D2" s="55" t="s">
        <v>4</v>
      </c>
      <c r="E2" s="56"/>
      <c r="F2" s="55" t="s">
        <v>5</v>
      </c>
      <c r="G2" s="56"/>
      <c r="H2" s="55" t="s">
        <v>6</v>
      </c>
      <c r="I2" s="56"/>
      <c r="J2" s="55" t="s">
        <v>7</v>
      </c>
      <c r="K2" s="56"/>
      <c r="N2" s="46" t="s">
        <v>104</v>
      </c>
      <c r="O2" s="46" t="s">
        <v>114</v>
      </c>
      <c r="P2" s="50"/>
      <c r="Q2" s="50"/>
      <c r="R2" s="50"/>
      <c r="S2" s="50"/>
      <c r="T2" s="50"/>
      <c r="U2" s="50"/>
      <c r="V2" s="50"/>
      <c r="W2" s="50"/>
      <c r="X2" s="50"/>
    </row>
    <row r="3" spans="2:24" x14ac:dyDescent="0.25">
      <c r="B3" s="5">
        <v>10</v>
      </c>
      <c r="C3" s="6">
        <v>10</v>
      </c>
      <c r="D3" s="6">
        <f>AVERAGE(Plan1!F3,Plan1!F12,Plan1!F21,Plan1!F30,Plan1!F39)</f>
        <v>276.39999999999998</v>
      </c>
      <c r="E3" s="6">
        <f>STDEV(Plan1!F3,Plan1!F12,Plan1!F21,Plan1!F30,Plan1!F39)</f>
        <v>25.38306522073329</v>
      </c>
      <c r="F3" s="7">
        <f>AVERAGE(Plan1!G3,Plan1!G12,Plan1!G21,Plan1!G30,Plan1!G39)</f>
        <v>28.944540282000002</v>
      </c>
      <c r="G3" s="6">
        <f>STDEV(Plan1!G3,Plan1!G12,Plan1!G21,Plan1!G30,Plan1!G39)</f>
        <v>2.6581083710642108</v>
      </c>
      <c r="H3" s="7">
        <f>AVERAGE(Plan1!H3,Plan1!H12,Plan1!H21,Plan1!H30,Plan1!H39)</f>
        <v>4.2988728044147697</v>
      </c>
      <c r="I3" s="6">
        <f>STDEV(Plan1!H3,Plan1!H12,Plan1!H21,Plan1!H30,Plan1!H39)</f>
        <v>0.78320218960981969</v>
      </c>
      <c r="J3" s="7">
        <f>AVERAGE(Plan1!I3,Plan1!I12,Plan1!I21,Plan1!I30,Plan1!I39)</f>
        <v>1.4472270140999999</v>
      </c>
      <c r="K3" s="53">
        <f>STDEV(Plan1!I3,Plan1!I12,Plan1!I21,Plan1!I30,Plan1!I39)</f>
        <v>0.13290541855321056</v>
      </c>
      <c r="N3" s="50"/>
      <c r="O3" s="51" t="s">
        <v>105</v>
      </c>
      <c r="P3" s="51" t="s">
        <v>106</v>
      </c>
      <c r="Q3" s="51" t="s">
        <v>113</v>
      </c>
      <c r="R3" s="51" t="s">
        <v>107</v>
      </c>
      <c r="S3" s="51" t="s">
        <v>108</v>
      </c>
      <c r="T3" s="51" t="s">
        <v>109</v>
      </c>
      <c r="U3" s="51" t="s">
        <v>110</v>
      </c>
      <c r="V3" s="51" t="s">
        <v>106</v>
      </c>
      <c r="W3" s="51" t="s">
        <v>108</v>
      </c>
      <c r="X3" s="51" t="s">
        <v>109</v>
      </c>
    </row>
    <row r="4" spans="2:24" x14ac:dyDescent="0.25">
      <c r="B4" s="5">
        <v>20</v>
      </c>
      <c r="C4" s="6">
        <v>10</v>
      </c>
      <c r="D4" s="6">
        <f>AVERAGE(Plan1!F4,Plan1!F13,Plan1!F22,Plan1!F31,Plan1!F40)</f>
        <v>219.48000000000002</v>
      </c>
      <c r="E4" s="6">
        <f>STDEV(Plan1!F4,Plan1!F13,Plan1!F22,Plan1!F31,Plan1!F40)</f>
        <v>25.531588278052475</v>
      </c>
      <c r="F4" s="6">
        <f>AVERAGE(Plan1!G4,Plan1!G13,Plan1!G22,Plan1!G31,Plan1!G40)</f>
        <v>22.983891827399997</v>
      </c>
      <c r="G4" s="6">
        <f>STDEV(Plan1!G4,Plan1!G13,Plan1!G22,Plan1!G31,Plan1!G40)</f>
        <v>2.6736616692385677</v>
      </c>
      <c r="H4" s="6">
        <f>AVERAGE(Plan1!H4,Plan1!H13,Plan1!H22,Plan1!H31,Plan1!H40)</f>
        <v>5.4432013956255743</v>
      </c>
      <c r="I4" s="6">
        <f>STDEV(Plan1!H4,Plan1!H13,Plan1!H22,Plan1!H31,Plan1!H40)</f>
        <v>1.2109908095831865</v>
      </c>
      <c r="J4" s="6">
        <f>AVERAGE(Plan1!I4,Plan1!I13,Plan1!I22,Plan1!I31,Plan1!I40)</f>
        <v>2.2983891827400003</v>
      </c>
      <c r="K4" s="53">
        <f>STDEV(Plan1!I4,Plan1!I13,Plan1!I22,Plan1!I31,Plan1!I40)</f>
        <v>0.26736616692385501</v>
      </c>
      <c r="N4" s="46" t="s">
        <v>111</v>
      </c>
      <c r="O4" s="47">
        <v>224.8977777777778</v>
      </c>
      <c r="P4" s="48">
        <v>3.9337634057766877</v>
      </c>
      <c r="Q4" s="49">
        <v>57.171150010577129</v>
      </c>
      <c r="R4" s="48">
        <v>1.3141535075838993E-10</v>
      </c>
      <c r="S4" s="47">
        <v>215.59590542662968</v>
      </c>
      <c r="T4" s="49">
        <v>234.19965012892592</v>
      </c>
      <c r="U4" s="49">
        <v>224.8977777777778</v>
      </c>
      <c r="V4" s="48">
        <v>3.9337634057766877</v>
      </c>
      <c r="W4" s="49">
        <v>215.59590542662968</v>
      </c>
      <c r="X4" s="49">
        <v>234.19965012892592</v>
      </c>
    </row>
    <row r="5" spans="2:24" x14ac:dyDescent="0.25">
      <c r="B5" s="5">
        <v>30</v>
      </c>
      <c r="C5" s="6">
        <v>10</v>
      </c>
      <c r="D5" s="6">
        <f>AVERAGE(Plan1!F5,Plan1!F14,Plan1!F23,Plan1!F32,Plan1!F41)</f>
        <v>162.32</v>
      </c>
      <c r="E5" s="6">
        <f>STDEV(Plan1!F5,Plan1!F14,Plan1!F23,Plan1!F32,Plan1!F41)</f>
        <v>12.436719824776947</v>
      </c>
      <c r="F5" s="6">
        <f>AVERAGE(Plan1!G5,Plan1!G14,Plan1!G23,Plan1!G32,Plan1!G41)</f>
        <v>16.998110631599996</v>
      </c>
      <c r="G5" s="6">
        <f>STDEV(Plan1!G5,Plan1!G14,Plan1!G23,Plan1!G32,Plan1!G41)</f>
        <v>1.3023702530542847</v>
      </c>
      <c r="H5" s="6">
        <f>AVERAGE(Plan1!H5,Plan1!H14,Plan1!H23,Plan1!H32,Plan1!H41)</f>
        <v>4.4387262945710315</v>
      </c>
      <c r="I5" s="6">
        <f>STDEV(Plan1!H5,Plan1!H14,Plan1!H23,Plan1!H32,Plan1!H41)</f>
        <v>0.66849356492914414</v>
      </c>
      <c r="J5" s="6">
        <f>AVERAGE(Plan1!I5,Plan1!I14,Plan1!I23,Plan1!I32,Plan1!I41)</f>
        <v>2.54971659474</v>
      </c>
      <c r="K5" s="53">
        <f>STDEV(Plan1!I5,Plan1!I14,Plan1!I23,Plan1!I32,Plan1!I41)</f>
        <v>0.1953555379581427</v>
      </c>
      <c r="N5" s="46" t="s">
        <v>112</v>
      </c>
      <c r="O5" s="47">
        <v>-109.24</v>
      </c>
      <c r="P5" s="48">
        <v>9.6357131129858189</v>
      </c>
      <c r="Q5" s="49">
        <v>-11.33699174301691</v>
      </c>
      <c r="R5" s="48">
        <v>9.3024768569825457E-6</v>
      </c>
      <c r="S5" s="47">
        <v>-132.02484091281579</v>
      </c>
      <c r="T5" s="49">
        <v>-86.4551590871842</v>
      </c>
      <c r="U5" s="49">
        <v>-54.62</v>
      </c>
      <c r="V5" s="48">
        <v>4.8178565564929094</v>
      </c>
      <c r="W5" s="49">
        <v>-66.012420456407895</v>
      </c>
      <c r="X5" s="49">
        <v>-43.2275795435921</v>
      </c>
    </row>
    <row r="6" spans="2:24" x14ac:dyDescent="0.25">
      <c r="B6" s="5">
        <v>10</v>
      </c>
      <c r="C6" s="6">
        <v>30</v>
      </c>
      <c r="D6" s="6">
        <f>AVERAGE(Plan1!F6,Plan1!F15,Plan1!F24,Plan1!F33,Plan1!F42)</f>
        <v>284.38</v>
      </c>
      <c r="E6" s="6">
        <f>STDEV(Plan1!F6,Plan1!F15,Plan1!F24,Plan1!F33,Plan1!F42)</f>
        <v>24.084683929833911</v>
      </c>
      <c r="F6" s="6">
        <f>AVERAGE(Plan1!G6,Plan1!G15,Plan1!G24,Plan1!G33,Plan1!G42)</f>
        <v>29.780203926899997</v>
      </c>
      <c r="G6" s="6">
        <f>STDEV(Plan1!G6,Plan1!G15,Plan1!G24,Plan1!G33,Plan1!G42)</f>
        <v>2.5221422003846437</v>
      </c>
      <c r="H6" s="6">
        <f>AVERAGE(Plan1!H6,Plan1!H15,Plan1!H24,Plan1!H33,Plan1!H42)</f>
        <v>4.5461238886387303</v>
      </c>
      <c r="I6" s="6">
        <f>STDEV(Plan1!H6,Plan1!H15,Plan1!H24,Plan1!H33,Plan1!H42)</f>
        <v>0.75727272722618511</v>
      </c>
      <c r="J6" s="6">
        <f>AVERAGE(Plan1!I6,Plan1!I15,Plan1!I24,Plan1!I33,Plan1!I42)</f>
        <v>1.4890101963449998</v>
      </c>
      <c r="K6" s="53">
        <f>STDEV(Plan1!I6,Plan1!I15,Plan1!I24,Plan1!I33,Plan1!I42)</f>
        <v>0.12610711001923222</v>
      </c>
    </row>
    <row r="7" spans="2:24" x14ac:dyDescent="0.25">
      <c r="B7" s="5">
        <v>20</v>
      </c>
      <c r="C7" s="6">
        <v>30</v>
      </c>
      <c r="D7" s="6">
        <f>AVERAGE(Plan1!F7,Plan1!F16,Plan1!F25,Plan1!F34,Plan1!F43)</f>
        <v>220</v>
      </c>
      <c r="E7" s="6">
        <f>STDEV(Plan1!F7,Plan1!F16,Plan1!F25,Plan1!F34,Plan1!F43)</f>
        <v>14.300349646075091</v>
      </c>
      <c r="F7" s="6">
        <f>AVERAGE(Plan1!G7,Plan1!G16,Plan1!G25,Plan1!G34,Plan1!G43)</f>
        <v>23.038346100000002</v>
      </c>
      <c r="G7" s="6">
        <f>STDEV(Plan1!G7,Plan1!G16,Plan1!G25,Plan1!G34,Plan1!G43)</f>
        <v>1.4975291113513207</v>
      </c>
      <c r="H7" s="6">
        <f>AVERAGE(Plan1!H7,Plan1!H16,Plan1!H25,Plan1!H34,Plan1!H43)</f>
        <v>5.4287407316499579</v>
      </c>
      <c r="I7" s="6">
        <f>STDEV(Plan1!H7,Plan1!H16,Plan1!H25,Plan1!H34,Plan1!H43)</f>
        <v>0.69723939797221912</v>
      </c>
      <c r="J7" s="6">
        <f>AVERAGE(Plan1!I7,Plan1!I16,Plan1!I25,Plan1!I34,Plan1!I43)</f>
        <v>2.30383461</v>
      </c>
      <c r="K7" s="53">
        <f>STDEV(Plan1!I7,Plan1!I16,Plan1!I25,Plan1!I34,Plan1!I43)</f>
        <v>0.14975291113513212</v>
      </c>
    </row>
    <row r="8" spans="2:24" x14ac:dyDescent="0.25">
      <c r="B8" s="5">
        <v>30</v>
      </c>
      <c r="C8" s="6">
        <v>30</v>
      </c>
      <c r="D8" s="6">
        <f>AVERAGE(Plan1!F8,Plan1!F17,Plan1!F26,Plan1!F35,Plan1!F44)</f>
        <v>168.92</v>
      </c>
      <c r="E8" s="6">
        <f>STDEV(Plan1!F8,Plan1!F17,Plan1!F26,Plan1!F35,Plan1!F44)</f>
        <v>18.878744661655876</v>
      </c>
      <c r="F8" s="6">
        <f>AVERAGE(Plan1!G8,Plan1!G17,Plan1!G26,Plan1!G35,Plan1!G44)</f>
        <v>17.6892610146</v>
      </c>
      <c r="G8" s="6">
        <f>STDEV(Plan1!G8,Plan1!G17,Plan1!G26,Plan1!G35,Plan1!G44)</f>
        <v>1.9769775156761615</v>
      </c>
      <c r="H8" s="6">
        <f>AVERAGE(Plan1!H8,Plan1!H17,Plan1!H26,Plan1!H35,Plan1!H44)</f>
        <v>4.8323655553614477</v>
      </c>
      <c r="I8" s="6">
        <f>STDEV(Plan1!H8,Plan1!H17,Plan1!H26,Plan1!H35,Plan1!H44)</f>
        <v>1.0955314784285728</v>
      </c>
      <c r="J8" s="6">
        <f>AVERAGE(Plan1!I8,Plan1!I17,Plan1!I26,Plan1!I35,Plan1!I44)</f>
        <v>2.6533891521899999</v>
      </c>
      <c r="K8" s="53">
        <f>STDEV(Plan1!I8,Plan1!I17,Plan1!I26,Plan1!I35,Plan1!I44)</f>
        <v>0.29654662735142445</v>
      </c>
    </row>
    <row r="9" spans="2:24" x14ac:dyDescent="0.2">
      <c r="B9" s="5">
        <v>10</v>
      </c>
      <c r="C9" s="6">
        <v>50</v>
      </c>
      <c r="D9" s="6">
        <f>AVERAGE(Plan1!F9,Plan1!F18,Plan1!F27,Plan1!F36,Plan1!F45)</f>
        <v>290.39999999999998</v>
      </c>
      <c r="E9" s="6">
        <f>STDEV(Plan1!F9,Plan1!F18,Plan1!F27,Plan1!F36,Plan1!F45)</f>
        <v>20.731618364228105</v>
      </c>
      <c r="F9" s="6">
        <f>AVERAGE(Plan1!G9,Plan1!G18,Plan1!G27,Plan1!G36,Plan1!G45)</f>
        <v>30.410616851999997</v>
      </c>
      <c r="G9" s="6">
        <f>STDEV(Plan1!G9,Plan1!G18,Plan1!G27,Plan1!G36,Plan1!G45)</f>
        <v>2.1710099958554681</v>
      </c>
      <c r="H9" s="6">
        <f>AVERAGE(Plan1!H9,Plan1!H18,Plan1!H27,Plan1!H36,Plan1!H45)</f>
        <v>4.732804509892099</v>
      </c>
      <c r="I9" s="6">
        <f>STDEV(Plan1!H9,Plan1!H18,Plan1!H27,Plan1!H36,Plan1!H45)</f>
        <v>0.67602764326171039</v>
      </c>
      <c r="J9" s="6">
        <f>AVERAGE(Plan1!I9,Plan1!I18,Plan1!I27,Plan1!I36,Plan1!I45)</f>
        <v>1.5205308425999999</v>
      </c>
      <c r="K9" s="53">
        <f>STDEV(Plan1!I9,Plan1!I18,Plan1!I27,Plan1!I36,Plan1!I45)</f>
        <v>0.10855049979277347</v>
      </c>
      <c r="N9" s="39" t="s">
        <v>104</v>
      </c>
      <c r="O9" s="40" t="s">
        <v>115</v>
      </c>
      <c r="P9" s="41"/>
      <c r="Q9" s="41"/>
      <c r="R9" s="41"/>
      <c r="S9" s="41"/>
      <c r="T9" s="41"/>
      <c r="U9" s="41"/>
      <c r="V9" s="41"/>
      <c r="W9" s="41"/>
      <c r="X9" s="41"/>
    </row>
    <row r="10" spans="2:24" x14ac:dyDescent="0.25">
      <c r="B10" s="5">
        <v>20</v>
      </c>
      <c r="C10" s="6">
        <v>50</v>
      </c>
      <c r="D10" s="6">
        <f>AVERAGE(Plan1!F10,Plan1!F19,Plan1!F28,Plan1!F37,Plan1!F46)</f>
        <v>209.95999999999998</v>
      </c>
      <c r="E10" s="6">
        <f>STDEV(Plan1!F10,Plan1!F19,Plan1!F28,Plan1!F37,Plan1!F46)</f>
        <v>28.151518609126736</v>
      </c>
      <c r="F10" s="6">
        <f>AVERAGE(Plan1!G10,Plan1!G19,Plan1!G28,Plan1!G37,Plan1!G46)</f>
        <v>21.986959759799998</v>
      </c>
      <c r="G10" s="6">
        <f>STDEV(Plan1!G10,Plan1!G19,Plan1!G28,Plan1!G37,Plan1!G46)</f>
        <v>2.9480201316256753</v>
      </c>
      <c r="H10" s="6">
        <f>AVERAGE(Plan1!H10,Plan1!H19,Plan1!H28,Plan1!H37,Plan1!H46)</f>
        <v>4.9987671522552564</v>
      </c>
      <c r="I10" s="6">
        <f>STDEV(Plan1!H10,Plan1!H19,Plan1!H28,Plan1!H37,Plan1!H46)</f>
        <v>1.2903690614702155</v>
      </c>
      <c r="J10" s="6">
        <f>AVERAGE(Plan1!I10,Plan1!I19,Plan1!I28,Plan1!I37,Plan1!I46)</f>
        <v>2.1986959759799998</v>
      </c>
      <c r="K10" s="53">
        <f>STDEV(Plan1!I10,Plan1!I19,Plan1!I28,Plan1!I37,Plan1!I46)</f>
        <v>0.29480201316256854</v>
      </c>
      <c r="N10" s="41"/>
      <c r="O10" s="42" t="s">
        <v>105</v>
      </c>
      <c r="P10" s="42" t="s">
        <v>106</v>
      </c>
      <c r="Q10" s="42" t="s">
        <v>113</v>
      </c>
      <c r="R10" s="42" t="s">
        <v>107</v>
      </c>
      <c r="S10" s="42" t="s">
        <v>108</v>
      </c>
      <c r="T10" s="42" t="s">
        <v>109</v>
      </c>
      <c r="U10" s="42" t="s">
        <v>110</v>
      </c>
      <c r="V10" s="42" t="s">
        <v>106</v>
      </c>
      <c r="W10" s="42" t="s">
        <v>108</v>
      </c>
      <c r="X10" s="42" t="s">
        <v>109</v>
      </c>
    </row>
    <row r="11" spans="2:24" ht="15.75" thickBot="1" x14ac:dyDescent="0.3">
      <c r="B11" s="14">
        <v>30</v>
      </c>
      <c r="C11" s="15">
        <v>50</v>
      </c>
      <c r="D11" s="15">
        <f>AVERAGE(Plan1!F11,Plan1!F20,Plan1!F29,Plan1!F38,Plan1!F47)</f>
        <v>192.22000000000003</v>
      </c>
      <c r="E11" s="15">
        <f>STDEV(Plan1!F11,Plan1!F20,Plan1!F29,Plan1!F38,Plan1!F47)</f>
        <v>10.383014976392936</v>
      </c>
      <c r="F11" s="15">
        <f>AVERAGE(Plan1!G11,Plan1!G20,Plan1!G29,Plan1!G38,Plan1!G47)</f>
        <v>20.129231306099999</v>
      </c>
      <c r="G11" s="15">
        <f>STDEV(Plan1!G11,Plan1!G20,Plan1!G29,Plan1!G38,Plan1!G47)</f>
        <v>1.0873067844891999</v>
      </c>
      <c r="H11" s="15">
        <f>AVERAGE(Plan1!H11,Plan1!H20,Plan1!H29,Plan1!H38,Plan1!H47)</f>
        <v>6.2099654710910288</v>
      </c>
      <c r="I11" s="15">
        <f>STDEV(Plan1!H11,Plan1!H20,Plan1!H29,Plan1!H38,Plan1!H47)</f>
        <v>0.66796634864231574</v>
      </c>
      <c r="J11" s="15">
        <f>AVERAGE(Plan1!I11,Plan1!I20,Plan1!I29,Plan1!I38,Plan1!I47)</f>
        <v>3.0193846959149999</v>
      </c>
      <c r="K11" s="54">
        <f>STDEV(Plan1!I11,Plan1!I20,Plan1!I29,Plan1!I38,Plan1!I47)</f>
        <v>0.16309601767337997</v>
      </c>
      <c r="N11" s="43" t="s">
        <v>111</v>
      </c>
      <c r="O11" s="45">
        <v>23.551240188933331</v>
      </c>
      <c r="P11" s="44">
        <v>0.41194274008089948</v>
      </c>
      <c r="Q11" s="45">
        <v>57.171150010577236</v>
      </c>
      <c r="R11" s="44">
        <v>1.3141535075838805E-10</v>
      </c>
      <c r="S11" s="45">
        <v>22.577150395279826</v>
      </c>
      <c r="T11" s="52">
        <v>24.525329982586836</v>
      </c>
      <c r="U11" s="52">
        <v>23.551240188933331</v>
      </c>
      <c r="V11" s="44">
        <v>0.41194274008089948</v>
      </c>
      <c r="W11" s="52">
        <v>22.577150395279826</v>
      </c>
      <c r="X11" s="52">
        <v>24.525329982586836</v>
      </c>
    </row>
    <row r="12" spans="2:24" x14ac:dyDescent="0.25">
      <c r="N12" s="43" t="s">
        <v>112</v>
      </c>
      <c r="O12" s="45">
        <v>-11.439586036200001</v>
      </c>
      <c r="P12" s="44">
        <v>1.00904951644216</v>
      </c>
      <c r="Q12" s="45">
        <v>-11.336991743016938</v>
      </c>
      <c r="R12" s="44">
        <v>9.3024768569823797E-6</v>
      </c>
      <c r="S12" s="45">
        <v>-13.825608994304043</v>
      </c>
      <c r="T12" s="52">
        <v>-9.0535630780959604</v>
      </c>
      <c r="U12" s="52">
        <v>-5.7197930181000007</v>
      </c>
      <c r="V12" s="44">
        <v>0.50452475822108001</v>
      </c>
      <c r="W12" s="52">
        <v>-6.9128044971520213</v>
      </c>
      <c r="X12" s="52">
        <v>-4.5267815390479802</v>
      </c>
    </row>
    <row r="13" spans="2:24" ht="15.75" thickBot="1" x14ac:dyDescent="0.3"/>
    <row r="14" spans="2:24" ht="15.75" thickBot="1" x14ac:dyDescent="0.3">
      <c r="B14" s="3" t="s">
        <v>0</v>
      </c>
      <c r="C14" s="3" t="s">
        <v>1</v>
      </c>
      <c r="D14" s="55" t="s">
        <v>4</v>
      </c>
      <c r="E14" s="56"/>
      <c r="F14" s="55" t="s">
        <v>5</v>
      </c>
      <c r="G14" s="56"/>
      <c r="H14" s="55" t="s">
        <v>6</v>
      </c>
      <c r="I14" s="56"/>
      <c r="J14" s="55" t="s">
        <v>7</v>
      </c>
      <c r="K14" s="56"/>
    </row>
    <row r="15" spans="2:24" x14ac:dyDescent="0.25">
      <c r="B15" s="9">
        <v>-1</v>
      </c>
      <c r="C15" s="7">
        <v>-1</v>
      </c>
      <c r="D15" s="6">
        <v>276.39999999999998</v>
      </c>
      <c r="E15" s="6">
        <v>25.38306522073329</v>
      </c>
      <c r="F15" s="6">
        <v>28.944540282000002</v>
      </c>
      <c r="G15" s="6">
        <v>2.6581083710642108</v>
      </c>
      <c r="H15" s="6">
        <v>4.2988728044147697</v>
      </c>
      <c r="I15" s="6">
        <v>0.78320218960981969</v>
      </c>
      <c r="J15" s="6">
        <v>1.4472270140999999</v>
      </c>
      <c r="K15" s="53">
        <v>0.13290541855321056</v>
      </c>
    </row>
    <row r="16" spans="2:24" x14ac:dyDescent="0.2">
      <c r="B16" s="9">
        <v>0</v>
      </c>
      <c r="C16" s="7">
        <v>-1</v>
      </c>
      <c r="D16" s="6">
        <v>219.48000000000002</v>
      </c>
      <c r="E16" s="6">
        <v>25.531588278052475</v>
      </c>
      <c r="F16" s="6">
        <v>22.983891827399997</v>
      </c>
      <c r="G16" s="6">
        <v>2.6736616692385677</v>
      </c>
      <c r="H16" s="6">
        <v>5.4432013956255743</v>
      </c>
      <c r="I16" s="6">
        <v>1.2109908095831865</v>
      </c>
      <c r="J16" s="6">
        <v>2.2983891827400003</v>
      </c>
      <c r="K16" s="53">
        <v>0.26736616692385501</v>
      </c>
      <c r="N16" s="39" t="s">
        <v>104</v>
      </c>
      <c r="O16" s="40" t="s">
        <v>116</v>
      </c>
      <c r="P16" s="41"/>
      <c r="Q16" s="41"/>
      <c r="R16" s="41"/>
      <c r="S16" s="41"/>
      <c r="T16" s="41"/>
      <c r="U16" s="41"/>
      <c r="V16" s="41"/>
      <c r="W16" s="41"/>
      <c r="X16" s="41"/>
    </row>
    <row r="17" spans="2:24" x14ac:dyDescent="0.25">
      <c r="B17" s="9">
        <v>1</v>
      </c>
      <c r="C17" s="7">
        <v>-1</v>
      </c>
      <c r="D17" s="6">
        <v>162.32</v>
      </c>
      <c r="E17" s="6">
        <v>12.436719824776947</v>
      </c>
      <c r="F17" s="6">
        <v>16.998110631599996</v>
      </c>
      <c r="G17" s="6">
        <v>1.3023702530542847</v>
      </c>
      <c r="H17" s="6">
        <v>4.4387262945710315</v>
      </c>
      <c r="I17" s="6">
        <v>0.66849356492914414</v>
      </c>
      <c r="J17" s="6">
        <v>2.54971659474</v>
      </c>
      <c r="K17" s="53">
        <v>0.1953555379581427</v>
      </c>
      <c r="N17" s="41"/>
      <c r="O17" s="42" t="s">
        <v>105</v>
      </c>
      <c r="P17" s="42" t="s">
        <v>106</v>
      </c>
      <c r="Q17" s="42" t="s">
        <v>113</v>
      </c>
      <c r="R17" s="42" t="s">
        <v>107</v>
      </c>
      <c r="S17" s="42" t="s">
        <v>108</v>
      </c>
      <c r="T17" s="42" t="s">
        <v>109</v>
      </c>
      <c r="U17" s="42" t="s">
        <v>110</v>
      </c>
      <c r="V17" s="42" t="s">
        <v>106</v>
      </c>
      <c r="W17" s="42" t="s">
        <v>108</v>
      </c>
      <c r="X17" s="42" t="s">
        <v>109</v>
      </c>
    </row>
    <row r="18" spans="2:24" x14ac:dyDescent="0.25">
      <c r="B18" s="9">
        <v>-1</v>
      </c>
      <c r="C18" s="7">
        <v>0</v>
      </c>
      <c r="D18" s="6">
        <v>284.38</v>
      </c>
      <c r="E18" s="6">
        <v>24.084683929833911</v>
      </c>
      <c r="F18" s="6">
        <v>29.780203926899997</v>
      </c>
      <c r="G18" s="6">
        <v>2.5221422003846437</v>
      </c>
      <c r="H18" s="6">
        <v>4.5461238886387303</v>
      </c>
      <c r="I18" s="6">
        <v>0.75727272722618511</v>
      </c>
      <c r="J18" s="6">
        <v>1.4890101963449998</v>
      </c>
      <c r="K18" s="53">
        <v>0.12610711001923222</v>
      </c>
      <c r="N18" s="43" t="s">
        <v>111</v>
      </c>
      <c r="O18" s="44">
        <v>2.1644642516233334</v>
      </c>
      <c r="P18" s="44">
        <v>5.3267991524274035E-2</v>
      </c>
      <c r="Q18" s="52">
        <v>40.633487197222273</v>
      </c>
      <c r="R18" s="44">
        <v>1.4251810730746779E-9</v>
      </c>
      <c r="S18" s="44">
        <v>2.0385054670067464</v>
      </c>
      <c r="T18" s="44">
        <v>2.2904230362399205</v>
      </c>
      <c r="U18" s="44">
        <v>2.1644642516233334</v>
      </c>
      <c r="V18" s="44">
        <v>5.3267991524274035E-2</v>
      </c>
      <c r="W18" s="44">
        <v>2.0385054670067464</v>
      </c>
      <c r="X18" s="44">
        <v>2.2904230362399205</v>
      </c>
    </row>
    <row r="19" spans="2:24" x14ac:dyDescent="0.25">
      <c r="B19" s="9">
        <v>0</v>
      </c>
      <c r="C19" s="7">
        <v>0</v>
      </c>
      <c r="D19" s="6">
        <v>220</v>
      </c>
      <c r="E19" s="6">
        <v>14.300349646075091</v>
      </c>
      <c r="F19" s="6">
        <v>23.038346100000002</v>
      </c>
      <c r="G19" s="6">
        <v>1.4975291113513207</v>
      </c>
      <c r="H19" s="6">
        <v>5.4287407316499579</v>
      </c>
      <c r="I19" s="6">
        <v>0.69723939797221912</v>
      </c>
      <c r="J19" s="6">
        <v>2.30383461</v>
      </c>
      <c r="K19" s="53">
        <v>0.14975291113513212</v>
      </c>
      <c r="N19" s="43" t="s">
        <v>112</v>
      </c>
      <c r="O19" s="44">
        <v>1.2552407966000001</v>
      </c>
      <c r="P19" s="44">
        <v>0.13047939885737056</v>
      </c>
      <c r="Q19" s="52">
        <v>9.620222100901362</v>
      </c>
      <c r="R19" s="44">
        <v>2.7598929168407298E-5</v>
      </c>
      <c r="S19" s="44">
        <v>0.94670604566823457</v>
      </c>
      <c r="T19" s="44">
        <v>1.5637755475317656</v>
      </c>
      <c r="U19" s="44">
        <v>0.62762039830000005</v>
      </c>
      <c r="V19" s="44">
        <v>6.523969942868528E-2</v>
      </c>
      <c r="W19" s="44">
        <v>0.47335302283411729</v>
      </c>
      <c r="X19" s="44">
        <v>0.78188777376588281</v>
      </c>
    </row>
    <row r="20" spans="2:24" x14ac:dyDescent="0.25">
      <c r="B20" s="9">
        <v>1</v>
      </c>
      <c r="C20" s="7">
        <v>0</v>
      </c>
      <c r="D20" s="6">
        <v>168.92</v>
      </c>
      <c r="E20" s="6">
        <v>18.878744661655876</v>
      </c>
      <c r="F20" s="6">
        <v>17.6892610146</v>
      </c>
      <c r="G20" s="6">
        <v>1.9769775156761615</v>
      </c>
      <c r="H20" s="6">
        <v>4.8323655553614477</v>
      </c>
      <c r="I20" s="6">
        <v>1.0955314784285728</v>
      </c>
      <c r="J20" s="6">
        <v>2.6533891521899999</v>
      </c>
      <c r="K20" s="53">
        <v>0.29654662735142445</v>
      </c>
    </row>
    <row r="21" spans="2:24" x14ac:dyDescent="0.25">
      <c r="B21" s="9">
        <v>-1</v>
      </c>
      <c r="C21" s="7">
        <v>1</v>
      </c>
      <c r="D21" s="6">
        <v>290.39999999999998</v>
      </c>
      <c r="E21" s="6">
        <v>20.731618364228105</v>
      </c>
      <c r="F21" s="6">
        <v>30.410616851999997</v>
      </c>
      <c r="G21" s="6">
        <v>2.1710099958554681</v>
      </c>
      <c r="H21" s="6">
        <v>4.732804509892099</v>
      </c>
      <c r="I21" s="6">
        <v>0.67602764326171039</v>
      </c>
      <c r="J21" s="6">
        <v>1.5205308425999999</v>
      </c>
      <c r="K21" s="53">
        <v>0.10855049979277347</v>
      </c>
    </row>
    <row r="22" spans="2:24" x14ac:dyDescent="0.25">
      <c r="B22" s="9">
        <v>0</v>
      </c>
      <c r="C22" s="7">
        <v>1</v>
      </c>
      <c r="D22" s="6">
        <v>209.95999999999998</v>
      </c>
      <c r="E22" s="6">
        <v>28.151518609126736</v>
      </c>
      <c r="F22" s="6">
        <v>21.986959759799998</v>
      </c>
      <c r="G22" s="6">
        <v>2.9480201316256753</v>
      </c>
      <c r="H22" s="6">
        <v>4.9987671522552564</v>
      </c>
      <c r="I22" s="6">
        <v>1.2903690614702155</v>
      </c>
      <c r="J22" s="6">
        <v>2.1986959759799998</v>
      </c>
      <c r="K22" s="53">
        <v>0.29480201316256854</v>
      </c>
    </row>
    <row r="23" spans="2:24" ht="15.75" thickBot="1" x14ac:dyDescent="0.3">
      <c r="B23" s="18">
        <v>1</v>
      </c>
      <c r="C23" s="16">
        <v>1</v>
      </c>
      <c r="D23" s="15">
        <v>192.22000000000003</v>
      </c>
      <c r="E23" s="15">
        <v>10.383014976392936</v>
      </c>
      <c r="F23" s="15">
        <v>20.129231306099999</v>
      </c>
      <c r="G23" s="15">
        <v>1.0873067844891999</v>
      </c>
      <c r="H23" s="15">
        <v>6.2099654710910288</v>
      </c>
      <c r="I23" s="15">
        <v>0.66796634864231574</v>
      </c>
      <c r="J23" s="15">
        <v>3.0193846959149999</v>
      </c>
      <c r="K23" s="54">
        <v>0.16309601767337997</v>
      </c>
    </row>
  </sheetData>
  <mergeCells count="12">
    <mergeCell ref="N16:N17"/>
    <mergeCell ref="O16:X16"/>
    <mergeCell ref="N9:N10"/>
    <mergeCell ref="O9:X9"/>
    <mergeCell ref="D2:E2"/>
    <mergeCell ref="F2:G2"/>
    <mergeCell ref="H2:I2"/>
    <mergeCell ref="J2:K2"/>
    <mergeCell ref="D14:E14"/>
    <mergeCell ref="F14:G14"/>
    <mergeCell ref="H14:I14"/>
    <mergeCell ref="J14:K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rodolfo brandao</cp:lastModifiedBy>
  <cp:revision>7</cp:revision>
  <dcterms:created xsi:type="dcterms:W3CDTF">2015-06-05T18:19:34Z</dcterms:created>
  <dcterms:modified xsi:type="dcterms:W3CDTF">2019-05-30T02:10:12Z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