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ropbox\Doutorado\Resultados\Restituicao\"/>
    </mc:Choice>
  </mc:AlternateContent>
  <xr:revisionPtr revIDLastSave="0" documentId="8_{D1310F93-D75B-4D7C-BDC5-3868110124D1}" xr6:coauthVersionLast="43" xr6:coauthVersionMax="43" xr10:uidLastSave="{00000000-0000-0000-0000-000000000000}"/>
  <bookViews>
    <workbookView xWindow="-120" yWindow="-120" windowWidth="29040" windowHeight="15840" activeTab="1" xr2:uid="{95A6F0DD-4683-47B9-AD65-99A299C7C36A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0" i="2" l="1"/>
  <c r="AH10" i="2"/>
  <c r="AG10" i="2"/>
  <c r="AF10" i="2"/>
  <c r="Y10" i="2"/>
  <c r="X10" i="2"/>
  <c r="W10" i="2"/>
  <c r="V10" i="2"/>
  <c r="AI9" i="2"/>
  <c r="AH9" i="2"/>
  <c r="AG9" i="2"/>
  <c r="AF9" i="2"/>
  <c r="Y9" i="2"/>
  <c r="X9" i="2"/>
  <c r="W9" i="2"/>
  <c r="V9" i="2"/>
  <c r="AI8" i="2"/>
  <c r="AH8" i="2"/>
  <c r="AG8" i="2"/>
  <c r="AF8" i="2"/>
  <c r="Y8" i="2"/>
  <c r="X8" i="2"/>
  <c r="W8" i="2"/>
  <c r="V8" i="2"/>
  <c r="W6" i="2"/>
  <c r="X6" i="2"/>
  <c r="Y6" i="2"/>
  <c r="V6" i="2"/>
  <c r="W5" i="2"/>
  <c r="X5" i="2"/>
  <c r="AM5" i="2" s="1"/>
  <c r="AR5" i="2" s="1"/>
  <c r="AW5" i="2" s="1"/>
  <c r="Y5" i="2"/>
  <c r="AN5" i="2" s="1"/>
  <c r="AS5" i="2" s="1"/>
  <c r="AX5" i="2" s="1"/>
  <c r="V5" i="2"/>
  <c r="W4" i="2"/>
  <c r="X4" i="2"/>
  <c r="Y4" i="2"/>
  <c r="V4" i="2"/>
  <c r="AF5" i="2"/>
  <c r="AG5" i="2"/>
  <c r="AH5" i="2"/>
  <c r="AI5" i="2"/>
  <c r="AF6" i="2"/>
  <c r="AG6" i="2"/>
  <c r="AH6" i="2"/>
  <c r="AI6" i="2"/>
  <c r="AG4" i="2"/>
  <c r="AH4" i="2"/>
  <c r="AI4" i="2"/>
  <c r="AF4" i="2"/>
  <c r="AK4" i="2" l="1"/>
  <c r="AP4" i="2" s="1"/>
  <c r="AU4" i="2" s="1"/>
  <c r="AN4" i="2"/>
  <c r="AS4" i="2" s="1"/>
  <c r="AX4" i="2" s="1"/>
  <c r="AM4" i="2"/>
  <c r="AR4" i="2" s="1"/>
  <c r="AW4" i="2" s="1"/>
  <c r="AL4" i="2"/>
  <c r="AQ4" i="2" s="1"/>
  <c r="AV4" i="2" s="1"/>
  <c r="AM8" i="2"/>
  <c r="AR8" i="2" s="1"/>
  <c r="AW8" i="2" s="1"/>
  <c r="AK9" i="2"/>
  <c r="AP9" i="2" s="1"/>
  <c r="AU9" i="2" s="1"/>
  <c r="AL9" i="2"/>
  <c r="AQ9" i="2" s="1"/>
  <c r="AV9" i="2" s="1"/>
  <c r="AM9" i="2"/>
  <c r="AR9" i="2" s="1"/>
  <c r="AW9" i="2" s="1"/>
  <c r="AN9" i="2"/>
  <c r="AS9" i="2" s="1"/>
  <c r="AX9" i="2" s="1"/>
  <c r="AK5" i="2"/>
  <c r="AP5" i="2" s="1"/>
  <c r="AU5" i="2" s="1"/>
  <c r="AK8" i="2"/>
  <c r="AP8" i="2" s="1"/>
  <c r="AU8" i="2" s="1"/>
  <c r="AL8" i="2"/>
  <c r="AQ8" i="2" s="1"/>
  <c r="AV8" i="2" s="1"/>
  <c r="AL5" i="2"/>
  <c r="AQ5" i="2" s="1"/>
  <c r="AV5" i="2" s="1"/>
  <c r="AK6" i="2"/>
  <c r="AP6" i="2" s="1"/>
  <c r="AU6" i="2" s="1"/>
  <c r="AK10" i="2"/>
  <c r="AP10" i="2" s="1"/>
  <c r="AU10" i="2" s="1"/>
  <c r="AN6" i="2"/>
  <c r="AS6" i="2" s="1"/>
  <c r="AX6" i="2" s="1"/>
  <c r="AL10" i="2"/>
  <c r="AQ10" i="2" s="1"/>
  <c r="AV10" i="2" s="1"/>
  <c r="AM6" i="2"/>
  <c r="AR6" i="2" s="1"/>
  <c r="AW6" i="2" s="1"/>
  <c r="AM10" i="2"/>
  <c r="AR10" i="2" s="1"/>
  <c r="AW10" i="2" s="1"/>
  <c r="AL6" i="2"/>
  <c r="AQ6" i="2" s="1"/>
  <c r="AV6" i="2" s="1"/>
  <c r="AN8" i="2"/>
  <c r="AS8" i="2" s="1"/>
  <c r="AX8" i="2" s="1"/>
  <c r="AN10" i="2"/>
  <c r="AS10" i="2" s="1"/>
  <c r="AX10" i="2" s="1"/>
  <c r="J4" i="1"/>
  <c r="J5" i="1"/>
  <c r="J6" i="1"/>
  <c r="J7" i="1"/>
  <c r="J8" i="1"/>
  <c r="J9" i="1"/>
  <c r="J10" i="1"/>
  <c r="J3" i="1"/>
  <c r="G10" i="1"/>
  <c r="G9" i="1"/>
  <c r="G8" i="1"/>
</calcChain>
</file>

<file path=xl/sharedStrings.xml><?xml version="1.0" encoding="utf-8"?>
<sst xmlns="http://schemas.openxmlformats.org/spreadsheetml/2006/main" count="56" uniqueCount="21">
  <si>
    <t>maxima</t>
  </si>
  <si>
    <t>continental</t>
  </si>
  <si>
    <t>caruana</t>
  </si>
  <si>
    <t>bmg</t>
  </si>
  <si>
    <t>Nubank</t>
  </si>
  <si>
    <t>cdi</t>
  </si>
  <si>
    <t>k</t>
  </si>
  <si>
    <t>aco 4</t>
  </si>
  <si>
    <t>aco 6</t>
  </si>
  <si>
    <t>vidro</t>
  </si>
  <si>
    <t>poliacetal</t>
  </si>
  <si>
    <t>Modulo de elasticidade</t>
  </si>
  <si>
    <t>c</t>
  </si>
  <si>
    <t>Razao de Poisson</t>
  </si>
  <si>
    <t>Raio</t>
  </si>
  <si>
    <t>TC</t>
  </si>
  <si>
    <t>densidade</t>
  </si>
  <si>
    <t>cTC/2</t>
  </si>
  <si>
    <t>Distancia critica (mm)</t>
  </si>
  <si>
    <t>Distancia critica (m)</t>
  </si>
  <si>
    <t>chapa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</si>
</sst>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85B0-DB89-4081-8F38-A271E1083081}">
  <dimension ref="F3:J10"/>
  <sheetViews>
    <sheetView workbookViewId="0">
      <selection activeCell="G25" sqref="G25"/>
    </sheetView>
  </sheetViews>
  <sheetFormatPr defaultRowHeight="15" x14ac:dyDescent="0.25"/>
  <sheetData>
    <row r="3" spans="6:10" x14ac:dyDescent="0.25">
      <c r="F3" t="s">
        <v>4</v>
      </c>
      <c r="G3">
        <v>6.4</v>
      </c>
      <c r="H3">
        <v>20000</v>
      </c>
      <c r="J3">
        <f>H3*G3/100/12</f>
        <v>106.66666666666667</v>
      </c>
    </row>
    <row r="4" spans="6:10" x14ac:dyDescent="0.25">
      <c r="F4" t="s">
        <v>0</v>
      </c>
      <c r="G4">
        <v>8.5</v>
      </c>
      <c r="H4">
        <v>10000</v>
      </c>
      <c r="J4">
        <f t="shared" ref="J4:J10" si="0">H4*G4/100/12</f>
        <v>70.833333333333329</v>
      </c>
    </row>
    <row r="5" spans="6:10" x14ac:dyDescent="0.25">
      <c r="F5" t="s">
        <v>1</v>
      </c>
      <c r="G5">
        <v>8.3000000000000007</v>
      </c>
      <c r="H5">
        <v>10000</v>
      </c>
      <c r="J5">
        <f t="shared" si="0"/>
        <v>69.166666666666671</v>
      </c>
    </row>
    <row r="6" spans="6:10" x14ac:dyDescent="0.25">
      <c r="F6" t="s">
        <v>2</v>
      </c>
      <c r="G6">
        <v>7.6</v>
      </c>
      <c r="H6">
        <v>15000</v>
      </c>
      <c r="J6">
        <f t="shared" si="0"/>
        <v>95</v>
      </c>
    </row>
    <row r="7" spans="6:10" x14ac:dyDescent="0.25">
      <c r="F7" t="s">
        <v>3</v>
      </c>
      <c r="G7">
        <v>7.36</v>
      </c>
      <c r="H7">
        <v>15000</v>
      </c>
      <c r="J7">
        <f t="shared" si="0"/>
        <v>92</v>
      </c>
    </row>
    <row r="8" spans="6:10" x14ac:dyDescent="0.25">
      <c r="F8" t="s">
        <v>5</v>
      </c>
      <c r="G8">
        <f>1.19*6.4</f>
        <v>7.6159999999999997</v>
      </c>
      <c r="H8">
        <v>3000</v>
      </c>
      <c r="J8">
        <f t="shared" si="0"/>
        <v>19.04</v>
      </c>
    </row>
    <row r="9" spans="6:10" x14ac:dyDescent="0.25">
      <c r="F9" t="s">
        <v>5</v>
      </c>
      <c r="G9">
        <f>1.2*6.4</f>
        <v>7.68</v>
      </c>
      <c r="H9">
        <v>7000</v>
      </c>
      <c r="J9">
        <f t="shared" si="0"/>
        <v>44.800000000000004</v>
      </c>
    </row>
    <row r="10" spans="6:10" x14ac:dyDescent="0.25">
      <c r="F10" t="s">
        <v>5</v>
      </c>
      <c r="G10">
        <f>1.16*6.4</f>
        <v>7.4239999999999995</v>
      </c>
      <c r="H10">
        <v>20000</v>
      </c>
      <c r="J10">
        <f t="shared" si="0"/>
        <v>123.73333333333333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BA8B-75B8-431E-9BB3-A78FE56F584A}">
  <dimension ref="C2:AX11"/>
  <sheetViews>
    <sheetView tabSelected="1" topLeftCell="X1" workbookViewId="0">
      <selection activeCell="AC14" sqref="AC14"/>
    </sheetView>
  </sheetViews>
  <sheetFormatPr defaultRowHeight="15" x14ac:dyDescent="0.25"/>
  <cols>
    <col min="1" max="6" width="9.140625" style="1"/>
    <col min="7" max="7" width="8.5703125" style="1" bestFit="1" customWidth="1"/>
    <col min="8" max="8" width="9.7109375" style="1" bestFit="1" customWidth="1"/>
    <col min="9" max="9" width="9.5703125" style="1" bestFit="1" customWidth="1"/>
    <col min="10" max="16384" width="9.140625" style="1"/>
  </cols>
  <sheetData>
    <row r="2" spans="3:50" x14ac:dyDescent="0.25">
      <c r="E2" s="2" t="s">
        <v>11</v>
      </c>
      <c r="F2" s="2"/>
      <c r="G2" s="2"/>
      <c r="H2" s="2"/>
      <c r="I2" s="2"/>
      <c r="K2" s="2" t="s">
        <v>13</v>
      </c>
      <c r="L2" s="2"/>
      <c r="M2" s="2"/>
      <c r="N2" s="2"/>
      <c r="O2" s="2"/>
      <c r="Q2" s="2" t="s">
        <v>16</v>
      </c>
      <c r="R2" s="2"/>
      <c r="S2" s="2"/>
      <c r="T2" s="2"/>
      <c r="V2" s="2" t="s">
        <v>12</v>
      </c>
      <c r="W2" s="2"/>
      <c r="X2" s="2"/>
      <c r="Y2" s="2"/>
      <c r="AA2" s="2" t="s">
        <v>14</v>
      </c>
      <c r="AB2" s="2"/>
      <c r="AC2" s="2"/>
      <c r="AD2" s="2"/>
      <c r="AF2" s="2" t="s">
        <v>15</v>
      </c>
      <c r="AG2" s="2"/>
      <c r="AH2" s="2"/>
      <c r="AI2" s="2"/>
      <c r="AK2" s="2" t="s">
        <v>17</v>
      </c>
      <c r="AL2" s="2"/>
      <c r="AM2" s="2"/>
      <c r="AN2" s="2"/>
      <c r="AP2" s="2" t="s">
        <v>19</v>
      </c>
      <c r="AQ2" s="2"/>
      <c r="AR2" s="2"/>
      <c r="AS2" s="2"/>
      <c r="AU2" s="2" t="s">
        <v>18</v>
      </c>
      <c r="AV2" s="2"/>
      <c r="AW2" s="2"/>
      <c r="AX2" s="2"/>
    </row>
    <row r="3" spans="3:50" x14ac:dyDescent="0.25">
      <c r="C3" s="1" t="s">
        <v>6</v>
      </c>
      <c r="E3" s="1" t="s">
        <v>7</v>
      </c>
      <c r="F3" s="1" t="s">
        <v>9</v>
      </c>
      <c r="G3" s="1" t="s">
        <v>8</v>
      </c>
      <c r="H3" s="1" t="s">
        <v>10</v>
      </c>
      <c r="I3" s="1" t="s">
        <v>20</v>
      </c>
      <c r="K3" s="1" t="s">
        <v>7</v>
      </c>
      <c r="L3" s="1" t="s">
        <v>9</v>
      </c>
      <c r="M3" s="1" t="s">
        <v>8</v>
      </c>
      <c r="N3" s="1" t="s">
        <v>10</v>
      </c>
      <c r="O3" s="1" t="s">
        <v>20</v>
      </c>
      <c r="Q3" s="1" t="s">
        <v>7</v>
      </c>
      <c r="R3" s="1" t="s">
        <v>9</v>
      </c>
      <c r="S3" s="1" t="s">
        <v>8</v>
      </c>
      <c r="T3" s="1" t="s">
        <v>10</v>
      </c>
      <c r="V3" s="1" t="s">
        <v>7</v>
      </c>
      <c r="W3" s="1" t="s">
        <v>9</v>
      </c>
      <c r="X3" s="1" t="s">
        <v>8</v>
      </c>
      <c r="Y3" s="1" t="s">
        <v>10</v>
      </c>
      <c r="AA3" s="1" t="s">
        <v>7</v>
      </c>
      <c r="AB3" s="1" t="s">
        <v>9</v>
      </c>
      <c r="AC3" s="1" t="s">
        <v>8</v>
      </c>
      <c r="AD3" s="1" t="s">
        <v>10</v>
      </c>
      <c r="AF3" s="1" t="s">
        <v>7</v>
      </c>
      <c r="AG3" s="1" t="s">
        <v>9</v>
      </c>
      <c r="AH3" s="1" t="s">
        <v>8</v>
      </c>
      <c r="AI3" s="1" t="s">
        <v>10</v>
      </c>
      <c r="AK3" s="1" t="s">
        <v>7</v>
      </c>
      <c r="AL3" s="1" t="s">
        <v>9</v>
      </c>
      <c r="AM3" s="1" t="s">
        <v>8</v>
      </c>
      <c r="AN3" s="1" t="s">
        <v>10</v>
      </c>
      <c r="AP3" s="1" t="s">
        <v>7</v>
      </c>
      <c r="AQ3" s="1" t="s">
        <v>9</v>
      </c>
      <c r="AR3" s="1" t="s">
        <v>8</v>
      </c>
      <c r="AS3" s="1" t="s">
        <v>10</v>
      </c>
      <c r="AU3" s="1" t="s">
        <v>7</v>
      </c>
      <c r="AV3" s="1" t="s">
        <v>9</v>
      </c>
      <c r="AW3" s="1" t="s">
        <v>8</v>
      </c>
      <c r="AX3" s="1" t="s">
        <v>10</v>
      </c>
    </row>
    <row r="4" spans="3:50" x14ac:dyDescent="0.25">
      <c r="C4" s="1">
        <v>1.1599999999999999</v>
      </c>
      <c r="E4" s="3">
        <v>180000000000</v>
      </c>
      <c r="F4" s="3">
        <v>90000000000</v>
      </c>
      <c r="G4" s="3">
        <v>180000000000</v>
      </c>
      <c r="H4" s="3">
        <v>2300000000</v>
      </c>
      <c r="I4" s="3">
        <v>180000000000</v>
      </c>
      <c r="K4" s="4">
        <v>0.3</v>
      </c>
      <c r="L4" s="4">
        <v>0.22</v>
      </c>
      <c r="M4" s="4">
        <v>0.3</v>
      </c>
      <c r="N4" s="4">
        <v>0.35</v>
      </c>
      <c r="O4" s="4">
        <v>0.3</v>
      </c>
      <c r="P4" s="4"/>
      <c r="Q4" s="4">
        <v>7130.3</v>
      </c>
      <c r="R4" s="4">
        <v>2371.27</v>
      </c>
      <c r="S4" s="4">
        <v>7576.21</v>
      </c>
      <c r="T4" s="4">
        <v>1157.46</v>
      </c>
      <c r="V4" s="3">
        <f>$C$4*(E4/Q4)^0.5</f>
        <v>5828.2790955671826</v>
      </c>
      <c r="W4" s="3">
        <f>$C$4*(F4/R4)^0.5</f>
        <v>7146.4233585977454</v>
      </c>
      <c r="X4" s="3">
        <f>$C$4*(G4/S4)^0.5</f>
        <v>5654.1618988729324</v>
      </c>
      <c r="Y4" s="3">
        <f>$C$4*(H4/T4)^0.5</f>
        <v>1635.1925941726181</v>
      </c>
      <c r="AA4" s="4">
        <v>2.2899999999999999E-3</v>
      </c>
      <c r="AB4" s="4">
        <v>3.2550000000000001E-3</v>
      </c>
      <c r="AC4" s="4">
        <v>3.0200000000000001E-3</v>
      </c>
      <c r="AD4" s="4">
        <v>3.0699999999999998E-3</v>
      </c>
      <c r="AF4" s="3">
        <f>3.21*((1-K4^2)+(1-$O4^2)*(E4/$I4))^(2/5)*(AA4/(E4/$I4)^(2/5))</f>
        <v>9.340477313308124E-3</v>
      </c>
      <c r="AG4" s="3">
        <f>3.21*((1-L4^2)+(1-$O4^2)*(F4/$I4))^(2/5)*(AB4/(F4/$I4)^(2/5))</f>
        <v>1.5802880965238637E-2</v>
      </c>
      <c r="AH4" s="3">
        <f>3.21*((1-M4^2)+(1-$O4^2)*(G4/$I4))^(2/5)*(AC4/(G4/$I4)^(2/5))</f>
        <v>1.2318009382615954E-2</v>
      </c>
      <c r="AI4" s="3">
        <f>3.21*((1-N4^2)+(1-$O4^2)*(H4/$I4))^(2/5)*(AD4/(H4/$I4)^(2/5))</f>
        <v>5.3783238211565151E-2</v>
      </c>
      <c r="AK4" s="4">
        <f>V4*AF4/2</f>
        <v>27.219454333886631</v>
      </c>
      <c r="AL4" s="4">
        <f t="shared" ref="AL4:AN4" si="0">W4*AG4/2</f>
        <v>56.467038831560544</v>
      </c>
      <c r="AM4" s="4">
        <f t="shared" si="0"/>
        <v>34.824009660573211</v>
      </c>
      <c r="AN4" s="4">
        <f t="shared" si="0"/>
        <v>43.972976407086549</v>
      </c>
      <c r="AP4" s="1">
        <f>AK4*$C4*AA4</f>
        <v>7.230575849253644E-2</v>
      </c>
      <c r="AQ4" s="1">
        <f t="shared" ref="AQ4:AS6" si="1">AL4*$C4*AB4</f>
        <v>0.21320824522020629</v>
      </c>
      <c r="AR4" s="1">
        <f t="shared" si="1"/>
        <v>0.12199547064292007</v>
      </c>
      <c r="AS4" s="1">
        <f t="shared" si="1"/>
        <v>0.15659656358091659</v>
      </c>
      <c r="AU4" s="1">
        <f>AP4*1000</f>
        <v>72.305758492536441</v>
      </c>
      <c r="AV4" s="1">
        <f t="shared" ref="AV4:AX6" si="2">AQ4*1000</f>
        <v>213.20824522020629</v>
      </c>
      <c r="AW4" s="1">
        <f t="shared" si="2"/>
        <v>121.99547064292007</v>
      </c>
      <c r="AX4" s="1">
        <f t="shared" si="2"/>
        <v>156.59656358091658</v>
      </c>
    </row>
    <row r="5" spans="3:50" x14ac:dyDescent="0.25">
      <c r="C5" s="1">
        <v>0.62</v>
      </c>
      <c r="E5" s="3">
        <v>180000000000</v>
      </c>
      <c r="F5" s="3">
        <v>90000000000</v>
      </c>
      <c r="G5" s="3">
        <v>180000000000</v>
      </c>
      <c r="H5" s="3">
        <v>2300000000</v>
      </c>
      <c r="I5" s="3">
        <v>180000000000</v>
      </c>
      <c r="K5" s="4">
        <v>0.3</v>
      </c>
      <c r="L5" s="4">
        <v>0.22</v>
      </c>
      <c r="M5" s="4">
        <v>0.3</v>
      </c>
      <c r="N5" s="4">
        <v>0.35</v>
      </c>
      <c r="O5" s="4">
        <v>0.3</v>
      </c>
      <c r="P5" s="4"/>
      <c r="Q5" s="4">
        <v>7130.3</v>
      </c>
      <c r="R5" s="4">
        <v>2371.27</v>
      </c>
      <c r="S5" s="4">
        <v>7576.21</v>
      </c>
      <c r="T5" s="4">
        <v>1157.46</v>
      </c>
      <c r="V5" s="3">
        <f>$C$5*(E5/Q5)^0.5</f>
        <v>3115.1146890100458</v>
      </c>
      <c r="W5" s="3">
        <f>$C$5*(F5/R5)^0.5</f>
        <v>3819.6400709746572</v>
      </c>
      <c r="X5" s="3">
        <f>$C$5*(G5/S5)^0.5</f>
        <v>3022.0520493976023</v>
      </c>
      <c r="Y5" s="3">
        <f>$C$5*(H5/T5)^0.5</f>
        <v>873.9822486095029</v>
      </c>
      <c r="AA5" s="4">
        <v>2.2899999999999999E-3</v>
      </c>
      <c r="AB5" s="4">
        <v>3.2550000000000001E-3</v>
      </c>
      <c r="AC5" s="4">
        <v>3.0200000000000001E-3</v>
      </c>
      <c r="AD5" s="4">
        <v>3.0699999999999998E-3</v>
      </c>
      <c r="AF5" s="3">
        <f>3.21*((1-K5^2)+(1-$O5^2)*(E5/$I5))^(2/5)*(AA5/(E5/$I5)^(2/5))</f>
        <v>9.340477313308124E-3</v>
      </c>
      <c r="AG5" s="3">
        <f>3.21*((1-L5^2)+(1-$O5^2)*(F5/$I5))^(2/5)*(AB5/(F5/$I5)^(2/5))</f>
        <v>1.5802880965238637E-2</v>
      </c>
      <c r="AH5" s="3">
        <f>3.21*((1-M5^2)+(1-$O5^2)*(G5/$I5))^(2/5)*(AC5/(G5/$I5)^(2/5))</f>
        <v>1.2318009382615954E-2</v>
      </c>
      <c r="AI5" s="3">
        <f>3.21*((1-N5^2)+(1-$O5^2)*(H5/$I5))^(2/5)*(AD5/(H5/$I5)^(2/5))</f>
        <v>5.3783238211565151E-2</v>
      </c>
      <c r="AK5" s="4">
        <f t="shared" ref="AK5:AK6" si="3">V5*AF5/2</f>
        <v>14.548329040525612</v>
      </c>
      <c r="AL5" s="4">
        <f t="shared" ref="AL5:AL6" si="4">W5*AG5/2</f>
        <v>30.180658685834082</v>
      </c>
      <c r="AM5" s="4">
        <f t="shared" ref="AM5:AM6" si="5">X5*AH5/2</f>
        <v>18.612832749616718</v>
      </c>
      <c r="AN5" s="4">
        <f t="shared" ref="AN5:AN6" si="6">Y5*AI5/2</f>
        <v>23.502797734822124</v>
      </c>
      <c r="AP5" s="1">
        <f t="shared" ref="AP5:AP6" si="7">AK5*$C5*AA5</f>
        <v>2.0655717571738265E-2</v>
      </c>
      <c r="AQ5" s="1">
        <f t="shared" si="1"/>
        <v>6.0907587293881765E-2</v>
      </c>
      <c r="AR5" s="1">
        <f t="shared" si="1"/>
        <v>3.4850668040382345E-2</v>
      </c>
      <c r="AS5" s="1">
        <f t="shared" si="1"/>
        <v>4.4735225208460426E-2</v>
      </c>
      <c r="AU5" s="1">
        <f t="shared" ref="AU5:AU6" si="8">AP5*1000</f>
        <v>20.655717571738265</v>
      </c>
      <c r="AV5" s="1">
        <f t="shared" si="2"/>
        <v>60.907587293881768</v>
      </c>
      <c r="AW5" s="1">
        <f t="shared" si="2"/>
        <v>34.850668040382345</v>
      </c>
      <c r="AX5" s="1">
        <f t="shared" si="2"/>
        <v>44.735225208460427</v>
      </c>
    </row>
    <row r="6" spans="3:50" x14ac:dyDescent="0.25">
      <c r="C6" s="1">
        <v>0.56999999999999995</v>
      </c>
      <c r="E6" s="3">
        <v>180000000000</v>
      </c>
      <c r="F6" s="3">
        <v>90000000000</v>
      </c>
      <c r="G6" s="3">
        <v>180000000000</v>
      </c>
      <c r="H6" s="3">
        <v>2300000000</v>
      </c>
      <c r="I6" s="3">
        <v>180000000000</v>
      </c>
      <c r="K6" s="4">
        <v>0.3</v>
      </c>
      <c r="L6" s="4">
        <v>0.22</v>
      </c>
      <c r="M6" s="4">
        <v>0.3</v>
      </c>
      <c r="N6" s="4">
        <v>0.35</v>
      </c>
      <c r="O6" s="4">
        <v>0.3</v>
      </c>
      <c r="P6" s="4"/>
      <c r="Q6" s="4">
        <v>7130.3</v>
      </c>
      <c r="R6" s="4">
        <v>2371.27</v>
      </c>
      <c r="S6" s="4">
        <v>7576.21</v>
      </c>
      <c r="T6" s="4">
        <v>1157.46</v>
      </c>
      <c r="V6" s="3">
        <f>$C$6*(E6/Q6)^0.5</f>
        <v>2863.8957624769773</v>
      </c>
      <c r="W6" s="3">
        <f>$C$6*(F6/R6)^0.5</f>
        <v>3511.6045813799265</v>
      </c>
      <c r="X6" s="3">
        <f>$C$6*(G6/S6)^0.5</f>
        <v>2778.3381744461826</v>
      </c>
      <c r="Y6" s="3">
        <f>$C$6*(H6/T6)^0.5</f>
        <v>803.4998092055107</v>
      </c>
      <c r="AA6" s="4">
        <v>2.2899999999999999E-3</v>
      </c>
      <c r="AB6" s="4">
        <v>3.2550000000000001E-3</v>
      </c>
      <c r="AC6" s="4">
        <v>3.0200000000000001E-3</v>
      </c>
      <c r="AD6" s="4">
        <v>3.0699999999999998E-3</v>
      </c>
      <c r="AF6" s="3">
        <f>3.21*((1-K6^2)+(1-$O6^2)*(E6/$I6))^(2/5)*(AA6/(E6/$I6)^(2/5))</f>
        <v>9.340477313308124E-3</v>
      </c>
      <c r="AG6" s="3">
        <f>3.21*((1-L6^2)+(1-$O6^2)*(F6/$I6))^(2/5)*(AB6/(F6/$I6)^(2/5))</f>
        <v>1.5802880965238637E-2</v>
      </c>
      <c r="AH6" s="3">
        <f>3.21*((1-M6^2)+(1-$O6^2)*(G6/$I6))^(2/5)*(AC6/(G6/$I6)^(2/5))</f>
        <v>1.2318009382615954E-2</v>
      </c>
      <c r="AI6" s="3">
        <f>3.21*((1-N6^2)+(1-$O6^2)*(H6/$I6))^(2/5)*(AD6/(H6/$I6)^(2/5))</f>
        <v>5.3783238211565151E-2</v>
      </c>
      <c r="AK6" s="4">
        <f t="shared" si="3"/>
        <v>13.375076698547739</v>
      </c>
      <c r="AL6" s="4">
        <f t="shared" si="4"/>
        <v>27.746734598266816</v>
      </c>
      <c r="AM6" s="4">
        <f t="shared" si="5"/>
        <v>17.111797850454078</v>
      </c>
      <c r="AN6" s="4">
        <f t="shared" si="6"/>
        <v>21.607410820723565</v>
      </c>
      <c r="AP6" s="1">
        <f t="shared" si="7"/>
        <v>1.7458487614614361E-2</v>
      </c>
      <c r="AQ6" s="1">
        <f t="shared" si="1"/>
        <v>5.1479904036894335E-2</v>
      </c>
      <c r="AR6" s="1">
        <f t="shared" si="1"/>
        <v>2.9456248819771651E-2</v>
      </c>
      <c r="AS6" s="1">
        <f t="shared" si="1"/>
        <v>3.7810808195184162E-2</v>
      </c>
      <c r="AU6" s="1">
        <f t="shared" si="8"/>
        <v>17.458487614614363</v>
      </c>
      <c r="AV6" s="1">
        <f t="shared" si="2"/>
        <v>51.479904036894332</v>
      </c>
      <c r="AW6" s="1">
        <f t="shared" si="2"/>
        <v>29.456248819771652</v>
      </c>
      <c r="AX6" s="1">
        <f t="shared" si="2"/>
        <v>37.810808195184158</v>
      </c>
    </row>
    <row r="8" spans="3:50" x14ac:dyDescent="0.25">
      <c r="C8" s="1">
        <v>1.1599999999999999</v>
      </c>
      <c r="E8" s="3">
        <v>180000000000</v>
      </c>
      <c r="F8" s="3">
        <v>90000000000</v>
      </c>
      <c r="G8" s="3">
        <v>180000000000</v>
      </c>
      <c r="H8" s="3">
        <v>2300000000</v>
      </c>
      <c r="I8" s="3">
        <v>90000000000</v>
      </c>
      <c r="K8" s="4">
        <v>0.3</v>
      </c>
      <c r="L8" s="4">
        <v>0.22</v>
      </c>
      <c r="M8" s="4">
        <v>0.3</v>
      </c>
      <c r="N8" s="4">
        <v>0.35</v>
      </c>
      <c r="O8" s="4">
        <v>0.22</v>
      </c>
      <c r="P8" s="4"/>
      <c r="Q8" s="4">
        <v>7130.3</v>
      </c>
      <c r="R8" s="4">
        <v>2371.27</v>
      </c>
      <c r="S8" s="4">
        <v>7576.21</v>
      </c>
      <c r="T8" s="4">
        <v>1157.46</v>
      </c>
      <c r="V8" s="3">
        <f>$C$4*(E8/Q8)^0.5</f>
        <v>5828.2790955671826</v>
      </c>
      <c r="W8" s="3">
        <f>$C$4*(F8/R8)^0.5</f>
        <v>7146.4233585977454</v>
      </c>
      <c r="X8" s="3">
        <f>$C$4*(G8/S8)^0.5</f>
        <v>5654.1618988729324</v>
      </c>
      <c r="Y8" s="3">
        <f>$C$4*(H8/T8)^0.5</f>
        <v>1635.1925941726181</v>
      </c>
      <c r="AA8" s="4">
        <v>2.2899999999999999E-3</v>
      </c>
      <c r="AB8" s="4">
        <v>3.2550000000000001E-3</v>
      </c>
      <c r="AC8" s="4">
        <v>3.0200000000000001E-3</v>
      </c>
      <c r="AD8" s="4">
        <v>3.0699999999999998E-3</v>
      </c>
      <c r="AF8" s="3">
        <f>3.21*((1-K8^2)+(1-$O8^2)*(E8/$I8))^(2/5)*(AA8/(E8/$I8)^(2/5))</f>
        <v>8.4257537041034156E-3</v>
      </c>
      <c r="AG8" s="3">
        <f>3.21*((1-L8^2)+(1-$O8^2)*(F8/$I8))^(2/5)*(AB8/(F8/$I8)^(2/5))</f>
        <v>1.3516050224914849E-2</v>
      </c>
      <c r="AH8" s="3">
        <f>3.21*((1-M8^2)+(1-$O8^2)*(G8/$I8))^(2/5)*(AC8/(G8/$I8)^(2/5))</f>
        <v>1.1111692657813239E-2</v>
      </c>
      <c r="AI8" s="3">
        <f>3.21*((1-N8^2)+(1-$O8^2)*(H8/$I8))^(2/5)*(AD8/(H8/$I8)^(2/5))</f>
        <v>4.0991797763918855E-2</v>
      </c>
      <c r="AK8" s="4">
        <f>V8*AF8/2</f>
        <v>24.553822089011845</v>
      </c>
      <c r="AL8" s="4">
        <f t="shared" ref="AL8:AL10" si="9">W8*AG8/2</f>
        <v>48.295708521655897</v>
      </c>
      <c r="AM8" s="4">
        <f t="shared" ref="AM8:AM10" si="10">X8*AH8/2</f>
        <v>31.413654628896861</v>
      </c>
      <c r="AN8" s="4">
        <f t="shared" ref="AN8:AN10" si="11">Y8*AI8/2</f>
        <v>33.5147420626909</v>
      </c>
      <c r="AP8" s="1">
        <f>AK8*$C8*AA8</f>
        <v>6.522477299725106E-2</v>
      </c>
      <c r="AQ8" s="1">
        <f t="shared" ref="AQ8:AQ10" si="12">AL8*$C8*AB8</f>
        <v>0.18235493623606833</v>
      </c>
      <c r="AR8" s="1">
        <f t="shared" ref="AR8:AR10" si="13">AM8*$C8*AC8</f>
        <v>0.11004831489595149</v>
      </c>
      <c r="AS8" s="1">
        <f t="shared" ref="AS8:AS10" si="14">AN8*$C8*AD8</f>
        <v>0.11935269943365483</v>
      </c>
      <c r="AU8" s="1">
        <f>AP8*1000</f>
        <v>65.224772997251065</v>
      </c>
      <c r="AV8" s="1">
        <f t="shared" ref="AV8:AV10" si="15">AQ8*1000</f>
        <v>182.35493623606834</v>
      </c>
      <c r="AW8" s="1">
        <f t="shared" ref="AW8:AW10" si="16">AR8*1000</f>
        <v>110.04831489595149</v>
      </c>
      <c r="AX8" s="1">
        <f t="shared" ref="AX8:AX10" si="17">AS8*1000</f>
        <v>119.35269943365482</v>
      </c>
    </row>
    <row r="9" spans="3:50" x14ac:dyDescent="0.25">
      <c r="C9" s="1">
        <v>0.62</v>
      </c>
      <c r="E9" s="3">
        <v>180000000000</v>
      </c>
      <c r="F9" s="3">
        <v>90000000000</v>
      </c>
      <c r="G9" s="3">
        <v>180000000000</v>
      </c>
      <c r="H9" s="3">
        <v>2300000000</v>
      </c>
      <c r="I9" s="3">
        <v>90000000000</v>
      </c>
      <c r="K9" s="4">
        <v>0.3</v>
      </c>
      <c r="L9" s="4">
        <v>0.22</v>
      </c>
      <c r="M9" s="4">
        <v>0.3</v>
      </c>
      <c r="N9" s="4">
        <v>0.35</v>
      </c>
      <c r="O9" s="4">
        <v>0.22</v>
      </c>
      <c r="P9" s="4"/>
      <c r="Q9" s="4">
        <v>7130.3</v>
      </c>
      <c r="R9" s="4">
        <v>2371.27</v>
      </c>
      <c r="S9" s="4">
        <v>7576.21</v>
      </c>
      <c r="T9" s="4">
        <v>1157.46</v>
      </c>
      <c r="V9" s="3">
        <f>$C$5*(E9/Q9)^0.5</f>
        <v>3115.1146890100458</v>
      </c>
      <c r="W9" s="3">
        <f>$C$5*(F9/R9)^0.5</f>
        <v>3819.6400709746572</v>
      </c>
      <c r="X9" s="3">
        <f>$C$5*(G9/S9)^0.5</f>
        <v>3022.0520493976023</v>
      </c>
      <c r="Y9" s="3">
        <f>$C$5*(H9/T9)^0.5</f>
        <v>873.9822486095029</v>
      </c>
      <c r="AA9" s="4">
        <v>2.2899999999999999E-3</v>
      </c>
      <c r="AB9" s="4">
        <v>3.2550000000000001E-3</v>
      </c>
      <c r="AC9" s="4">
        <v>3.0200000000000001E-3</v>
      </c>
      <c r="AD9" s="4">
        <v>3.0699999999999998E-3</v>
      </c>
      <c r="AF9" s="3">
        <f>3.21*((1-K9^2)+(1-$O9^2)*(E9/$I9))^(2/5)*(AA9/(E9/$I9)^(2/5))</f>
        <v>8.4257537041034156E-3</v>
      </c>
      <c r="AG9" s="3">
        <f>3.21*((1-L9^2)+(1-$O9^2)*(F9/$I9))^(2/5)*(AB9/(F9/$I9)^(2/5))</f>
        <v>1.3516050224914849E-2</v>
      </c>
      <c r="AH9" s="3">
        <f>3.21*((1-M9^2)+(1-$O9^2)*(G9/$I9))^(2/5)*(AC9/(G9/$I9)^(2/5))</f>
        <v>1.1111692657813239E-2</v>
      </c>
      <c r="AI9" s="3">
        <f>3.21*((1-N9^2)+(1-$O9^2)*(H9/$I9))^(2/5)*(AD9/(H9/$I9)^(2/5))</f>
        <v>4.0991797763918855E-2</v>
      </c>
      <c r="AK9" s="4">
        <f t="shared" ref="AK9:AK10" si="18">V9*AF9/2</f>
        <v>13.123594564816676</v>
      </c>
      <c r="AL9" s="4">
        <f t="shared" si="9"/>
        <v>25.813223520195393</v>
      </c>
      <c r="AM9" s="4">
        <f t="shared" si="10"/>
        <v>16.790056784410396</v>
      </c>
      <c r="AN9" s="4">
        <f t="shared" si="11"/>
        <v>17.913051792127899</v>
      </c>
      <c r="AP9" s="1">
        <f t="shared" ref="AP9:AP10" si="19">AK9*$C9*AA9</f>
        <v>1.8632879563126713E-2</v>
      </c>
      <c r="AQ9" s="1">
        <f t="shared" si="12"/>
        <v>5.2093666386106324E-2</v>
      </c>
      <c r="AR9" s="1">
        <f t="shared" si="13"/>
        <v>3.1437702323130028E-2</v>
      </c>
      <c r="AS9" s="1">
        <f t="shared" si="14"/>
        <v>3.4095702781136238E-2</v>
      </c>
      <c r="AU9" s="1">
        <f t="shared" ref="AU9:AU10" si="20">AP9*1000</f>
        <v>18.632879563126714</v>
      </c>
      <c r="AV9" s="1">
        <f t="shared" si="15"/>
        <v>52.093666386106321</v>
      </c>
      <c r="AW9" s="1">
        <f t="shared" si="16"/>
        <v>31.437702323130029</v>
      </c>
      <c r="AX9" s="1">
        <f t="shared" si="17"/>
        <v>34.095702781136239</v>
      </c>
    </row>
    <row r="10" spans="3:50" x14ac:dyDescent="0.25">
      <c r="C10" s="1">
        <v>0.56999999999999995</v>
      </c>
      <c r="E10" s="3">
        <v>180000000000</v>
      </c>
      <c r="F10" s="3">
        <v>90000000000</v>
      </c>
      <c r="G10" s="3">
        <v>180000000000</v>
      </c>
      <c r="H10" s="3">
        <v>2300000000</v>
      </c>
      <c r="I10" s="3">
        <v>90000000000</v>
      </c>
      <c r="K10" s="4">
        <v>0.3</v>
      </c>
      <c r="L10" s="4">
        <v>0.22</v>
      </c>
      <c r="M10" s="4">
        <v>0.3</v>
      </c>
      <c r="N10" s="4">
        <v>0.35</v>
      </c>
      <c r="O10" s="4">
        <v>0.22</v>
      </c>
      <c r="P10" s="4"/>
      <c r="Q10" s="4">
        <v>7130.3</v>
      </c>
      <c r="R10" s="4">
        <v>2371.27</v>
      </c>
      <c r="S10" s="4">
        <v>7576.21</v>
      </c>
      <c r="T10" s="4">
        <v>1157.46</v>
      </c>
      <c r="V10" s="3">
        <f>$C$6*(E10/Q10)^0.5</f>
        <v>2863.8957624769773</v>
      </c>
      <c r="W10" s="3">
        <f>$C$6*(F10/R10)^0.5</f>
        <v>3511.6045813799265</v>
      </c>
      <c r="X10" s="3">
        <f>$C$6*(G10/S10)^0.5</f>
        <v>2778.3381744461826</v>
      </c>
      <c r="Y10" s="3">
        <f>$C$6*(H10/T10)^0.5</f>
        <v>803.4998092055107</v>
      </c>
      <c r="AA10" s="4">
        <v>2.2899999999999999E-3</v>
      </c>
      <c r="AB10" s="4">
        <v>3.2550000000000001E-3</v>
      </c>
      <c r="AC10" s="4">
        <v>3.0200000000000001E-3</v>
      </c>
      <c r="AD10" s="4">
        <v>3.0699999999999998E-3</v>
      </c>
      <c r="AF10" s="3">
        <f>3.21*((1-K10^2)+(1-$O10^2)*(E10/$I10))^(2/5)*(AA10/(E10/$I10)^(2/5))</f>
        <v>8.4257537041034156E-3</v>
      </c>
      <c r="AG10" s="3">
        <f>3.21*((1-L10^2)+(1-$O10^2)*(F10/$I10))^(2/5)*(AB10/(F10/$I10)^(2/5))</f>
        <v>1.3516050224914849E-2</v>
      </c>
      <c r="AH10" s="3">
        <f>3.21*((1-M10^2)+(1-$O10^2)*(G10/$I10))^(2/5)*(AC10/(G10/$I10)^(2/5))</f>
        <v>1.1111692657813239E-2</v>
      </c>
      <c r="AI10" s="3">
        <f>3.21*((1-N10^2)+(1-$O10^2)*(H10/$I10))^(2/5)*(AD10/(H10/$I10)^(2/5))</f>
        <v>4.0991797763918855E-2</v>
      </c>
      <c r="AK10" s="4">
        <f t="shared" si="18"/>
        <v>12.065240164428234</v>
      </c>
      <c r="AL10" s="4">
        <f t="shared" si="9"/>
        <v>23.731511945986085</v>
      </c>
      <c r="AM10" s="4">
        <f t="shared" si="10"/>
        <v>15.436019946957943</v>
      </c>
      <c r="AN10" s="4">
        <f t="shared" si="11"/>
        <v>16.468450841149838</v>
      </c>
      <c r="AP10" s="1">
        <f t="shared" si="19"/>
        <v>1.5748757986628174E-2</v>
      </c>
      <c r="AQ10" s="1">
        <f t="shared" si="12"/>
        <v>4.403026068898528E-2</v>
      </c>
      <c r="AR10" s="1">
        <f t="shared" si="13"/>
        <v>2.65715647366934E-2</v>
      </c>
      <c r="AS10" s="1">
        <f t="shared" si="14"/>
        <v>2.8818142126928098E-2</v>
      </c>
      <c r="AU10" s="1">
        <f t="shared" si="20"/>
        <v>15.748757986628174</v>
      </c>
      <c r="AV10" s="1">
        <f t="shared" si="15"/>
        <v>44.03026068898528</v>
      </c>
      <c r="AW10" s="1">
        <f t="shared" si="16"/>
        <v>26.5715647366934</v>
      </c>
      <c r="AX10" s="1">
        <f t="shared" si="17"/>
        <v>28.818142126928098</v>
      </c>
    </row>
    <row r="11" spans="3:50" x14ac:dyDescent="0.25">
      <c r="AA11" s="3"/>
      <c r="AB11" s="3"/>
      <c r="AC11" s="3"/>
      <c r="AD11" s="3"/>
    </row>
  </sheetData>
  <mergeCells count="9">
    <mergeCell ref="AK2:AN2"/>
    <mergeCell ref="AP2:AS2"/>
    <mergeCell ref="AU2:AX2"/>
    <mergeCell ref="E2:I2"/>
    <mergeCell ref="K2:O2"/>
    <mergeCell ref="V2:Y2"/>
    <mergeCell ref="AA2:AD2"/>
    <mergeCell ref="AF2:AI2"/>
    <mergeCell ref="Q2:T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brandao</dc:creator>
  <cp:lastModifiedBy>rodolfo brandao</cp:lastModifiedBy>
  <dcterms:created xsi:type="dcterms:W3CDTF">2019-07-02T17:45:18Z</dcterms:created>
  <dcterms:modified xsi:type="dcterms:W3CDTF">2019-07-02T23:19:35Z</dcterms:modified>
</cp:coreProperties>
</file>