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82fa2bebbc7329/Documents/Training/CMU/Courses/Mini_10/Supply_Analytics/Assignments/Assignment_1/"/>
    </mc:Choice>
  </mc:AlternateContent>
  <xr:revisionPtr revIDLastSave="183" documentId="13_ncr:1_{90A98BDD-7519-407D-B99E-F6C5C5372B56}" xr6:coauthVersionLast="47" xr6:coauthVersionMax="47" xr10:uidLastSave="{2603CE8E-7B04-41AA-AACD-E1B2D6F9DF69}"/>
  <bookViews>
    <workbookView xWindow="-28920" yWindow="-120" windowWidth="29040" windowHeight="15840" activeTab="1" xr2:uid="{D0AB9CA2-3BC8-9842-AC2D-82E5ADC8C9FC}"/>
  </bookViews>
  <sheets>
    <sheet name="Table A1.1" sheetId="1" r:id="rId1"/>
    <sheet name="Table A1.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2" l="1"/>
  <c r="L11" i="2"/>
  <c r="J7" i="2"/>
  <c r="J8" i="2"/>
  <c r="J9" i="2"/>
  <c r="J10" i="2"/>
  <c r="J11" i="2"/>
  <c r="J6" i="2"/>
  <c r="H11" i="2"/>
  <c r="H10" i="2"/>
  <c r="H9" i="2"/>
  <c r="H8" i="2"/>
  <c r="H7" i="2"/>
  <c r="H6" i="2"/>
  <c r="E48" i="1"/>
  <c r="F48" i="1"/>
  <c r="G48" i="1"/>
  <c r="D48" i="1"/>
  <c r="D46" i="1"/>
  <c r="E46" i="1"/>
  <c r="F46" i="1"/>
  <c r="G46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9" i="1"/>
  <c r="F29" i="1"/>
  <c r="G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9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I27" i="1"/>
  <c r="C24" i="1"/>
  <c r="C25" i="1" s="1"/>
  <c r="O7" i="1" l="1"/>
  <c r="O23" i="1" s="1"/>
  <c r="J27" i="1" s="1"/>
</calcChain>
</file>

<file path=xl/sharedStrings.xml><?xml version="1.0" encoding="utf-8"?>
<sst xmlns="http://schemas.openxmlformats.org/spreadsheetml/2006/main" count="67" uniqueCount="45">
  <si>
    <t>State</t>
  </si>
  <si>
    <t>Total # of trips</t>
  </si>
  <si>
    <t>Cost from LA</t>
  </si>
  <si>
    <t>Cost from Tulsa</t>
  </si>
  <si>
    <t>Cost from Denver</t>
  </si>
  <si>
    <t>Washington</t>
  </si>
  <si>
    <t>Oregon</t>
  </si>
  <si>
    <t>California</t>
  </si>
  <si>
    <t>Idaho</t>
  </si>
  <si>
    <t>Nevada</t>
  </si>
  <si>
    <t>Montana</t>
  </si>
  <si>
    <t>Wyoming</t>
  </si>
  <si>
    <t>Utah</t>
  </si>
  <si>
    <t>Arizona</t>
  </si>
  <si>
    <t>Colorado</t>
  </si>
  <si>
    <t>New Mexico</t>
  </si>
  <si>
    <t>North Dakota</t>
  </si>
  <si>
    <t>South Dakota</t>
  </si>
  <si>
    <t>Nebraska</t>
  </si>
  <si>
    <t>Kansas</t>
  </si>
  <si>
    <t>Oklahoma</t>
  </si>
  <si>
    <t>Cost from Seattle</t>
  </si>
  <si>
    <t>Production and Transport Cost per Unit ('000s of Rupees)</t>
  </si>
  <si>
    <t>North</t>
  </si>
  <si>
    <t>East</t>
  </si>
  <si>
    <t>West</t>
  </si>
  <si>
    <t>South</t>
  </si>
  <si>
    <t>Current Capacity</t>
  </si>
  <si>
    <t>Chennai</t>
  </si>
  <si>
    <t>Delhi</t>
  </si>
  <si>
    <t>Kolkata</t>
  </si>
  <si>
    <t>Mumbai</t>
  </si>
  <si>
    <t>Current Demand ('000s units)</t>
  </si>
  <si>
    <t>Consultants needed</t>
  </si>
  <si>
    <t>Total Trips</t>
  </si>
  <si>
    <t>Fix cost</t>
  </si>
  <si>
    <t>from LA</t>
  </si>
  <si>
    <t>from Tulsa</t>
  </si>
  <si>
    <t xml:space="preserve"> from Denver</t>
  </si>
  <si>
    <t xml:space="preserve"> from Seattle</t>
  </si>
  <si>
    <t>TOTAL</t>
  </si>
  <si>
    <t>Total Final</t>
  </si>
  <si>
    <t>Total cost</t>
  </si>
  <si>
    <t>Location</t>
  </si>
  <si>
    <t>Cost 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</si>
</sst>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1" formatCode="_(* #,##0_);_(* \(#,##0\);_(* &quot;-&quot;_);_(@_)"/>
  </numFmts>
  <fonts count="7">
    <font>
      <sz val="12"/>
      <color theme="1"/>
      <name val="Calibri"/>
      <family val="2"/>
      <scheme val="minor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1" fontId="1" fillId="0" borderId="1" xfId="0" applyNumberFormat="1" applyFont="1" applyBorder="1" applyAlignment="1">
      <alignment horizontal="center" wrapText="1"/>
    </xf>
    <xf numFmtId="41" fontId="2" fillId="0" borderId="2" xfId="0" applyNumberFormat="1" applyFont="1" applyBorder="1" applyAlignment="1">
      <alignment horizontal="center" wrapText="1"/>
    </xf>
    <xf numFmtId="41" fontId="3" fillId="0" borderId="3" xfId="0" applyNumberFormat="1" applyFont="1" applyBorder="1"/>
    <xf numFmtId="41" fontId="4" fillId="0" borderId="0" xfId="0" applyNumberFormat="1" applyFont="1"/>
    <xf numFmtId="41" fontId="3" fillId="0" borderId="4" xfId="0" applyNumberFormat="1" applyFont="1" applyBorder="1"/>
    <xf numFmtId="41" fontId="4" fillId="0" borderId="5" xfId="0" applyNumberFormat="1" applyFont="1" applyBorder="1"/>
    <xf numFmtId="41" fontId="2" fillId="0" borderId="6" xfId="0" applyNumberFormat="1" applyFont="1" applyBorder="1" applyAlignment="1">
      <alignment horizontal="center" wrapText="1"/>
    </xf>
    <xf numFmtId="41" fontId="4" fillId="0" borderId="7" xfId="0" applyNumberFormat="1" applyFont="1" applyBorder="1"/>
    <xf numFmtId="41" fontId="4" fillId="0" borderId="8" xfId="0" applyNumberFormat="1" applyFont="1" applyBorder="1"/>
    <xf numFmtId="0" fontId="5" fillId="0" borderId="0" xfId="0" applyFont="1"/>
    <xf numFmtId="0" fontId="6" fillId="0" borderId="9" xfId="0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6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6" fillId="0" borderId="18" xfId="0" applyFont="1" applyBorder="1" applyAlignment="1">
      <alignment vertical="top" wrapText="1"/>
    </xf>
    <xf numFmtId="0" fontId="6" fillId="0" borderId="19" xfId="0" applyFont="1" applyBorder="1" applyAlignment="1">
      <alignment vertical="top" wrapText="1"/>
    </xf>
    <xf numFmtId="0" fontId="0" fillId="0" borderId="20" xfId="0" applyBorder="1"/>
    <xf numFmtId="41" fontId="0" fillId="0" borderId="0" xfId="0" applyNumberFormat="1"/>
    <xf numFmtId="41" fontId="3" fillId="0" borderId="0" xfId="0" applyNumberFormat="1" applyFont="1" applyFill="1" applyBorder="1"/>
    <xf numFmtId="6" fontId="0" fillId="0" borderId="0" xfId="0" applyNumberFormat="1"/>
    <xf numFmtId="0" fontId="6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BCBC6-6108-C94A-92CD-880A53517561}">
  <dimension ref="B6:O48"/>
  <sheetViews>
    <sheetView zoomScale="85" zoomScaleNormal="85" workbookViewId="0">
      <selection activeCell="B11" sqref="B11:C11"/>
    </sheetView>
  </sheetViews>
  <sheetFormatPr defaultColWidth="11.25" defaultRowHeight="15.75"/>
  <cols>
    <col min="2" max="2" width="16.875" bestFit="1" customWidth="1"/>
  </cols>
  <sheetData>
    <row r="6" spans="2:15" ht="27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7" t="s">
        <v>21</v>
      </c>
      <c r="I6" s="1" t="s">
        <v>0</v>
      </c>
      <c r="J6" s="2" t="s">
        <v>1</v>
      </c>
      <c r="K6" s="2" t="s">
        <v>36</v>
      </c>
      <c r="L6" s="2" t="s">
        <v>37</v>
      </c>
      <c r="M6" s="2" t="s">
        <v>38</v>
      </c>
      <c r="N6" s="7" t="s">
        <v>39</v>
      </c>
    </row>
    <row r="7" spans="2:15">
      <c r="B7" s="3" t="s">
        <v>5</v>
      </c>
      <c r="C7" s="4">
        <v>40</v>
      </c>
      <c r="D7" s="4">
        <v>150</v>
      </c>
      <c r="E7" s="4">
        <v>250</v>
      </c>
      <c r="F7" s="4">
        <v>200</v>
      </c>
      <c r="G7" s="8">
        <v>25</v>
      </c>
      <c r="I7" s="3" t="s">
        <v>5</v>
      </c>
      <c r="J7" s="4">
        <v>40</v>
      </c>
      <c r="K7" s="4">
        <v>0</v>
      </c>
      <c r="L7" s="4">
        <v>0</v>
      </c>
      <c r="M7" s="4">
        <v>0</v>
      </c>
      <c r="N7" s="4">
        <v>40</v>
      </c>
      <c r="O7">
        <f>D7*K7+E7*L7+F7*M7+G7*N7</f>
        <v>1000</v>
      </c>
    </row>
    <row r="8" spans="2:15">
      <c r="B8" s="3" t="s">
        <v>6</v>
      </c>
      <c r="C8" s="4">
        <v>35</v>
      </c>
      <c r="D8" s="4">
        <v>150</v>
      </c>
      <c r="E8" s="4">
        <v>250</v>
      </c>
      <c r="F8" s="4">
        <v>200</v>
      </c>
      <c r="G8" s="8">
        <v>75</v>
      </c>
      <c r="I8" s="3" t="s">
        <v>6</v>
      </c>
      <c r="J8" s="4">
        <v>35</v>
      </c>
      <c r="K8" s="4">
        <v>0</v>
      </c>
      <c r="L8" s="4">
        <v>0</v>
      </c>
      <c r="M8" s="4">
        <v>0</v>
      </c>
      <c r="N8" s="4">
        <v>35</v>
      </c>
      <c r="O8">
        <f t="shared" ref="O8:O22" si="0">D8*K8+E8*L8+F8*M8+G8*N8</f>
        <v>2625</v>
      </c>
    </row>
    <row r="9" spans="2:15">
      <c r="B9" s="3" t="s">
        <v>7</v>
      </c>
      <c r="C9" s="4">
        <v>100</v>
      </c>
      <c r="D9" s="4">
        <v>75</v>
      </c>
      <c r="E9" s="4">
        <v>200</v>
      </c>
      <c r="F9" s="4">
        <v>150</v>
      </c>
      <c r="G9" s="8">
        <v>125</v>
      </c>
      <c r="I9" s="3" t="s">
        <v>7</v>
      </c>
      <c r="J9" s="4">
        <v>100</v>
      </c>
      <c r="K9" s="4">
        <v>100</v>
      </c>
      <c r="L9" s="4">
        <v>0</v>
      </c>
      <c r="M9" s="4">
        <v>0</v>
      </c>
      <c r="N9" s="8">
        <v>0</v>
      </c>
      <c r="O9">
        <f t="shared" si="0"/>
        <v>7500</v>
      </c>
    </row>
    <row r="10" spans="2:15">
      <c r="B10" s="3" t="s">
        <v>8</v>
      </c>
      <c r="C10" s="4">
        <v>25</v>
      </c>
      <c r="D10" s="4">
        <v>150</v>
      </c>
      <c r="E10" s="4">
        <v>200</v>
      </c>
      <c r="F10" s="4">
        <v>125</v>
      </c>
      <c r="G10" s="8">
        <v>125</v>
      </c>
      <c r="I10" s="3" t="s">
        <v>8</v>
      </c>
      <c r="J10" s="4">
        <v>25</v>
      </c>
      <c r="K10" s="4">
        <v>0</v>
      </c>
      <c r="L10" s="4">
        <v>0</v>
      </c>
      <c r="M10" s="4">
        <v>25</v>
      </c>
      <c r="N10" s="8">
        <v>0</v>
      </c>
      <c r="O10">
        <f t="shared" si="0"/>
        <v>3125</v>
      </c>
    </row>
    <row r="11" spans="2:15">
      <c r="B11" s="3" t="s">
        <v>9</v>
      </c>
      <c r="C11" s="4">
        <v>40</v>
      </c>
      <c r="D11" s="4">
        <v>100</v>
      </c>
      <c r="E11" s="4">
        <v>200</v>
      </c>
      <c r="F11" s="4">
        <v>125</v>
      </c>
      <c r="G11" s="8">
        <v>150</v>
      </c>
      <c r="I11" s="3" t="s">
        <v>9</v>
      </c>
      <c r="J11" s="4">
        <v>40</v>
      </c>
      <c r="K11" s="4">
        <v>40</v>
      </c>
      <c r="L11" s="4">
        <v>0</v>
      </c>
      <c r="M11" s="4">
        <v>0</v>
      </c>
      <c r="N11" s="8">
        <v>0</v>
      </c>
      <c r="O11">
        <f t="shared" si="0"/>
        <v>4000</v>
      </c>
    </row>
    <row r="12" spans="2:15">
      <c r="B12" s="3" t="s">
        <v>10</v>
      </c>
      <c r="C12" s="4">
        <v>25</v>
      </c>
      <c r="D12" s="4">
        <v>175</v>
      </c>
      <c r="E12" s="4">
        <v>175</v>
      </c>
      <c r="F12" s="4">
        <v>125</v>
      </c>
      <c r="G12" s="8">
        <v>125</v>
      </c>
      <c r="I12" s="3" t="s">
        <v>10</v>
      </c>
      <c r="J12" s="4">
        <v>25</v>
      </c>
      <c r="K12" s="4">
        <v>0</v>
      </c>
      <c r="L12" s="4">
        <v>0</v>
      </c>
      <c r="M12" s="4">
        <v>25</v>
      </c>
      <c r="N12" s="8">
        <v>0</v>
      </c>
      <c r="O12">
        <f t="shared" si="0"/>
        <v>3125</v>
      </c>
    </row>
    <row r="13" spans="2:15">
      <c r="B13" s="3" t="s">
        <v>11</v>
      </c>
      <c r="C13" s="4">
        <v>50</v>
      </c>
      <c r="D13" s="4">
        <v>150</v>
      </c>
      <c r="E13" s="4">
        <v>175</v>
      </c>
      <c r="F13" s="4">
        <v>100</v>
      </c>
      <c r="G13" s="8">
        <v>150</v>
      </c>
      <c r="I13" s="3" t="s">
        <v>11</v>
      </c>
      <c r="J13" s="4">
        <v>50</v>
      </c>
      <c r="K13" s="4">
        <v>0</v>
      </c>
      <c r="L13" s="4">
        <v>0</v>
      </c>
      <c r="M13" s="4">
        <v>50</v>
      </c>
      <c r="N13" s="8">
        <v>0</v>
      </c>
      <c r="O13">
        <f t="shared" si="0"/>
        <v>5000</v>
      </c>
    </row>
    <row r="14" spans="2:15">
      <c r="B14" s="3" t="s">
        <v>12</v>
      </c>
      <c r="C14" s="4">
        <v>30</v>
      </c>
      <c r="D14" s="4">
        <v>150</v>
      </c>
      <c r="E14" s="4">
        <v>150</v>
      </c>
      <c r="F14" s="4">
        <v>100</v>
      </c>
      <c r="G14" s="8">
        <v>200</v>
      </c>
      <c r="I14" s="3" t="s">
        <v>12</v>
      </c>
      <c r="J14" s="4">
        <v>30</v>
      </c>
      <c r="K14" s="4">
        <v>0</v>
      </c>
      <c r="L14" s="4">
        <v>0</v>
      </c>
      <c r="M14" s="4">
        <v>30</v>
      </c>
      <c r="N14" s="8">
        <v>0</v>
      </c>
      <c r="O14">
        <f t="shared" si="0"/>
        <v>3000</v>
      </c>
    </row>
    <row r="15" spans="2:15">
      <c r="B15" s="3" t="s">
        <v>13</v>
      </c>
      <c r="C15" s="4">
        <v>50</v>
      </c>
      <c r="D15" s="4">
        <v>75</v>
      </c>
      <c r="E15" s="4">
        <v>200</v>
      </c>
      <c r="F15" s="4">
        <v>100</v>
      </c>
      <c r="G15" s="8">
        <v>250</v>
      </c>
      <c r="I15" s="3" t="s">
        <v>13</v>
      </c>
      <c r="J15" s="4">
        <v>50</v>
      </c>
      <c r="K15" s="4">
        <v>50</v>
      </c>
      <c r="L15" s="4">
        <v>0</v>
      </c>
      <c r="M15" s="4">
        <v>0</v>
      </c>
      <c r="N15" s="8">
        <v>0</v>
      </c>
      <c r="O15">
        <f t="shared" si="0"/>
        <v>3750</v>
      </c>
    </row>
    <row r="16" spans="2:15">
      <c r="B16" s="3" t="s">
        <v>14</v>
      </c>
      <c r="C16" s="4">
        <v>65</v>
      </c>
      <c r="D16" s="4">
        <v>150</v>
      </c>
      <c r="E16" s="4">
        <v>125</v>
      </c>
      <c r="F16" s="4">
        <v>25</v>
      </c>
      <c r="G16" s="8">
        <v>250</v>
      </c>
      <c r="I16" s="3" t="s">
        <v>14</v>
      </c>
      <c r="J16" s="4">
        <v>65</v>
      </c>
      <c r="K16" s="4">
        <v>0</v>
      </c>
      <c r="L16" s="4">
        <v>0</v>
      </c>
      <c r="M16" s="4">
        <v>65</v>
      </c>
      <c r="N16" s="8">
        <v>0</v>
      </c>
      <c r="O16">
        <f t="shared" si="0"/>
        <v>1625</v>
      </c>
    </row>
    <row r="17" spans="2:15">
      <c r="B17" s="3" t="s">
        <v>15</v>
      </c>
      <c r="C17" s="4">
        <v>40</v>
      </c>
      <c r="D17" s="4">
        <v>125</v>
      </c>
      <c r="E17" s="4">
        <v>125</v>
      </c>
      <c r="F17" s="4">
        <v>75</v>
      </c>
      <c r="G17" s="8">
        <v>300</v>
      </c>
      <c r="I17" s="3" t="s">
        <v>15</v>
      </c>
      <c r="J17" s="4">
        <v>40</v>
      </c>
      <c r="K17" s="4">
        <v>0</v>
      </c>
      <c r="L17" s="4">
        <v>0</v>
      </c>
      <c r="M17" s="4">
        <v>40</v>
      </c>
      <c r="N17" s="8">
        <v>0</v>
      </c>
      <c r="O17">
        <f t="shared" si="0"/>
        <v>3000</v>
      </c>
    </row>
    <row r="18" spans="2:15">
      <c r="B18" s="3" t="s">
        <v>16</v>
      </c>
      <c r="C18" s="4">
        <v>30</v>
      </c>
      <c r="D18" s="4">
        <v>300</v>
      </c>
      <c r="E18" s="4">
        <v>200</v>
      </c>
      <c r="F18" s="4">
        <v>150</v>
      </c>
      <c r="G18" s="8">
        <v>200</v>
      </c>
      <c r="I18" s="3" t="s">
        <v>16</v>
      </c>
      <c r="J18" s="4">
        <v>30</v>
      </c>
      <c r="K18" s="4">
        <v>0</v>
      </c>
      <c r="L18" s="4">
        <v>0</v>
      </c>
      <c r="M18" s="4">
        <v>30</v>
      </c>
      <c r="N18" s="8">
        <v>0</v>
      </c>
      <c r="O18">
        <f t="shared" si="0"/>
        <v>4500</v>
      </c>
    </row>
    <row r="19" spans="2:15">
      <c r="B19" s="3" t="s">
        <v>17</v>
      </c>
      <c r="C19" s="4">
        <v>20</v>
      </c>
      <c r="D19" s="4">
        <v>300</v>
      </c>
      <c r="E19" s="4">
        <v>175</v>
      </c>
      <c r="F19" s="4">
        <v>125</v>
      </c>
      <c r="G19" s="8">
        <v>200</v>
      </c>
      <c r="I19" s="3" t="s">
        <v>17</v>
      </c>
      <c r="J19" s="4">
        <v>20</v>
      </c>
      <c r="K19" s="4">
        <v>0</v>
      </c>
      <c r="L19" s="4">
        <v>0</v>
      </c>
      <c r="M19" s="4">
        <v>20</v>
      </c>
      <c r="N19" s="8">
        <v>0</v>
      </c>
      <c r="O19">
        <f t="shared" si="0"/>
        <v>2500</v>
      </c>
    </row>
    <row r="20" spans="2:15">
      <c r="B20" s="3" t="s">
        <v>18</v>
      </c>
      <c r="C20" s="4">
        <v>30</v>
      </c>
      <c r="D20" s="4">
        <v>250</v>
      </c>
      <c r="E20" s="4">
        <v>100</v>
      </c>
      <c r="F20" s="4">
        <v>125</v>
      </c>
      <c r="G20" s="8">
        <v>250</v>
      </c>
      <c r="I20" s="3" t="s">
        <v>18</v>
      </c>
      <c r="J20" s="4">
        <v>30</v>
      </c>
      <c r="K20" s="4">
        <v>0</v>
      </c>
      <c r="L20" s="4">
        <v>30</v>
      </c>
      <c r="M20" s="4">
        <v>0</v>
      </c>
      <c r="N20" s="8">
        <v>0</v>
      </c>
      <c r="O20">
        <f t="shared" si="0"/>
        <v>3000</v>
      </c>
    </row>
    <row r="21" spans="2:15">
      <c r="B21" s="3" t="s">
        <v>19</v>
      </c>
      <c r="C21" s="4">
        <v>40</v>
      </c>
      <c r="D21" s="4">
        <v>250</v>
      </c>
      <c r="E21" s="4">
        <v>75</v>
      </c>
      <c r="F21" s="4">
        <v>75</v>
      </c>
      <c r="G21" s="8">
        <v>300</v>
      </c>
      <c r="I21" s="3" t="s">
        <v>19</v>
      </c>
      <c r="J21" s="4">
        <v>40</v>
      </c>
      <c r="K21" s="4">
        <v>0</v>
      </c>
      <c r="L21" s="4">
        <v>0</v>
      </c>
      <c r="M21" s="4">
        <v>40</v>
      </c>
      <c r="N21" s="8">
        <v>0</v>
      </c>
      <c r="O21">
        <f t="shared" si="0"/>
        <v>3000</v>
      </c>
    </row>
    <row r="22" spans="2:15">
      <c r="B22" s="5" t="s">
        <v>20</v>
      </c>
      <c r="C22" s="6">
        <v>55</v>
      </c>
      <c r="D22" s="6">
        <v>250</v>
      </c>
      <c r="E22" s="6">
        <v>25</v>
      </c>
      <c r="F22" s="6">
        <v>125</v>
      </c>
      <c r="G22" s="9">
        <v>300</v>
      </c>
      <c r="I22" s="5" t="s">
        <v>20</v>
      </c>
      <c r="J22" s="6">
        <v>55</v>
      </c>
      <c r="K22" s="6">
        <v>0</v>
      </c>
      <c r="L22" s="6">
        <v>55</v>
      </c>
      <c r="M22" s="6">
        <v>0</v>
      </c>
      <c r="N22" s="9">
        <v>0</v>
      </c>
      <c r="O22">
        <f t="shared" si="0"/>
        <v>1375</v>
      </c>
    </row>
    <row r="23" spans="2:15">
      <c r="O23">
        <f>SUM(O7:O22)</f>
        <v>52125</v>
      </c>
    </row>
    <row r="24" spans="2:15">
      <c r="B24" s="28" t="s">
        <v>34</v>
      </c>
      <c r="C24" s="27">
        <f>SUM(C7:C22)</f>
        <v>675</v>
      </c>
    </row>
    <row r="25" spans="2:15">
      <c r="B25" s="28" t="s">
        <v>33</v>
      </c>
      <c r="C25" s="27">
        <f>C24/25</f>
        <v>27</v>
      </c>
    </row>
    <row r="27" spans="2:15">
      <c r="B27" s="28" t="s">
        <v>35</v>
      </c>
      <c r="D27" s="29">
        <v>165428</v>
      </c>
      <c r="E27" s="29">
        <v>131230</v>
      </c>
      <c r="F27" s="29">
        <v>140000</v>
      </c>
      <c r="G27" s="29">
        <v>145000</v>
      </c>
      <c r="I27" s="29">
        <f>SUM(D27:G27)</f>
        <v>581658</v>
      </c>
      <c r="J27" s="29">
        <f>I27+O23</f>
        <v>633783</v>
      </c>
    </row>
    <row r="29" spans="2:15">
      <c r="D29">
        <f>$C7*D7</f>
        <v>6000</v>
      </c>
      <c r="E29">
        <f t="shared" ref="E29:G29" si="1">$C7*E7</f>
        <v>10000</v>
      </c>
      <c r="F29">
        <f t="shared" si="1"/>
        <v>8000</v>
      </c>
      <c r="G29">
        <f t="shared" si="1"/>
        <v>1000</v>
      </c>
    </row>
    <row r="30" spans="2:15">
      <c r="D30">
        <f>$C8*D8</f>
        <v>5250</v>
      </c>
      <c r="E30">
        <f t="shared" ref="E30:G30" si="2">$C8*E8</f>
        <v>8750</v>
      </c>
      <c r="F30">
        <f t="shared" si="2"/>
        <v>7000</v>
      </c>
      <c r="G30">
        <f t="shared" si="2"/>
        <v>2625</v>
      </c>
    </row>
    <row r="31" spans="2:15">
      <c r="D31">
        <f t="shared" ref="D31:G44" si="3">$C9*D9</f>
        <v>7500</v>
      </c>
      <c r="E31">
        <f t="shared" si="3"/>
        <v>20000</v>
      </c>
      <c r="F31">
        <f t="shared" si="3"/>
        <v>15000</v>
      </c>
      <c r="G31">
        <f t="shared" si="3"/>
        <v>12500</v>
      </c>
      <c r="H31" s="29"/>
    </row>
    <row r="32" spans="2:15">
      <c r="D32">
        <f t="shared" si="3"/>
        <v>3750</v>
      </c>
      <c r="E32">
        <f t="shared" si="3"/>
        <v>5000</v>
      </c>
      <c r="F32">
        <f t="shared" si="3"/>
        <v>3125</v>
      </c>
      <c r="G32">
        <f t="shared" si="3"/>
        <v>3125</v>
      </c>
    </row>
    <row r="33" spans="3:7">
      <c r="D33">
        <f t="shared" si="3"/>
        <v>4000</v>
      </c>
      <c r="E33">
        <f t="shared" si="3"/>
        <v>8000</v>
      </c>
      <c r="F33">
        <f t="shared" si="3"/>
        <v>5000</v>
      </c>
      <c r="G33">
        <f t="shared" si="3"/>
        <v>6000</v>
      </c>
    </row>
    <row r="34" spans="3:7">
      <c r="D34">
        <f t="shared" si="3"/>
        <v>4375</v>
      </c>
      <c r="E34">
        <f t="shared" si="3"/>
        <v>4375</v>
      </c>
      <c r="F34">
        <f t="shared" si="3"/>
        <v>3125</v>
      </c>
      <c r="G34">
        <f t="shared" si="3"/>
        <v>3125</v>
      </c>
    </row>
    <row r="35" spans="3:7">
      <c r="D35">
        <f t="shared" si="3"/>
        <v>7500</v>
      </c>
      <c r="E35">
        <f t="shared" si="3"/>
        <v>8750</v>
      </c>
      <c r="F35">
        <f t="shared" si="3"/>
        <v>5000</v>
      </c>
      <c r="G35">
        <f t="shared" si="3"/>
        <v>7500</v>
      </c>
    </row>
    <row r="36" spans="3:7">
      <c r="D36">
        <f t="shared" si="3"/>
        <v>4500</v>
      </c>
      <c r="E36">
        <f t="shared" si="3"/>
        <v>4500</v>
      </c>
      <c r="F36">
        <f t="shared" si="3"/>
        <v>3000</v>
      </c>
      <c r="G36">
        <f t="shared" si="3"/>
        <v>6000</v>
      </c>
    </row>
    <row r="37" spans="3:7">
      <c r="D37">
        <f t="shared" si="3"/>
        <v>3750</v>
      </c>
      <c r="E37">
        <f t="shared" si="3"/>
        <v>10000</v>
      </c>
      <c r="F37">
        <f t="shared" si="3"/>
        <v>5000</v>
      </c>
      <c r="G37">
        <f t="shared" si="3"/>
        <v>12500</v>
      </c>
    </row>
    <row r="38" spans="3:7">
      <c r="D38">
        <f t="shared" si="3"/>
        <v>9750</v>
      </c>
      <c r="E38">
        <f t="shared" si="3"/>
        <v>8125</v>
      </c>
      <c r="F38">
        <f t="shared" si="3"/>
        <v>1625</v>
      </c>
      <c r="G38">
        <f t="shared" si="3"/>
        <v>16250</v>
      </c>
    </row>
    <row r="39" spans="3:7">
      <c r="D39">
        <f t="shared" si="3"/>
        <v>5000</v>
      </c>
      <c r="E39">
        <f t="shared" si="3"/>
        <v>5000</v>
      </c>
      <c r="F39">
        <f t="shared" si="3"/>
        <v>3000</v>
      </c>
      <c r="G39">
        <f t="shared" si="3"/>
        <v>12000</v>
      </c>
    </row>
    <row r="40" spans="3:7">
      <c r="D40">
        <f t="shared" si="3"/>
        <v>9000</v>
      </c>
      <c r="E40">
        <f t="shared" si="3"/>
        <v>6000</v>
      </c>
      <c r="F40">
        <f t="shared" si="3"/>
        <v>4500</v>
      </c>
      <c r="G40">
        <f t="shared" si="3"/>
        <v>6000</v>
      </c>
    </row>
    <row r="41" spans="3:7">
      <c r="D41">
        <f t="shared" si="3"/>
        <v>6000</v>
      </c>
      <c r="E41">
        <f t="shared" si="3"/>
        <v>3500</v>
      </c>
      <c r="F41">
        <f t="shared" si="3"/>
        <v>2500</v>
      </c>
      <c r="G41">
        <f t="shared" si="3"/>
        <v>4000</v>
      </c>
    </row>
    <row r="42" spans="3:7">
      <c r="D42">
        <f t="shared" si="3"/>
        <v>7500</v>
      </c>
      <c r="E42">
        <f t="shared" si="3"/>
        <v>3000</v>
      </c>
      <c r="F42">
        <f t="shared" si="3"/>
        <v>3750</v>
      </c>
      <c r="G42">
        <f t="shared" si="3"/>
        <v>7500</v>
      </c>
    </row>
    <row r="43" spans="3:7">
      <c r="D43">
        <f t="shared" si="3"/>
        <v>10000</v>
      </c>
      <c r="E43">
        <f t="shared" si="3"/>
        <v>3000</v>
      </c>
      <c r="F43">
        <f t="shared" si="3"/>
        <v>3000</v>
      </c>
      <c r="G43">
        <f t="shared" si="3"/>
        <v>12000</v>
      </c>
    </row>
    <row r="44" spans="3:7">
      <c r="D44">
        <f t="shared" si="3"/>
        <v>13750</v>
      </c>
      <c r="E44">
        <f t="shared" si="3"/>
        <v>1375</v>
      </c>
      <c r="F44">
        <f t="shared" si="3"/>
        <v>6875</v>
      </c>
      <c r="G44">
        <f t="shared" si="3"/>
        <v>16500</v>
      </c>
    </row>
    <row r="46" spans="3:7">
      <c r="C46" t="s">
        <v>40</v>
      </c>
      <c r="D46">
        <f>SUM(D29:D44)</f>
        <v>107625</v>
      </c>
      <c r="E46">
        <f t="shared" ref="E46:G46" si="4">SUM(E29:E44)</f>
        <v>109375</v>
      </c>
      <c r="F46">
        <f t="shared" si="4"/>
        <v>79500</v>
      </c>
      <c r="G46">
        <f t="shared" si="4"/>
        <v>128625</v>
      </c>
    </row>
    <row r="48" spans="3:7">
      <c r="C48" t="s">
        <v>41</v>
      </c>
      <c r="D48" s="29">
        <f>D46+D27</f>
        <v>273053</v>
      </c>
      <c r="E48" s="29">
        <f t="shared" ref="E48:G48" si="5">E46+E27</f>
        <v>240605</v>
      </c>
      <c r="F48" s="29">
        <f t="shared" si="5"/>
        <v>219500</v>
      </c>
      <c r="G48" s="29">
        <f t="shared" si="5"/>
        <v>273625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4FB3-443F-434A-85B7-944D1795B062}">
  <dimension ref="B3:M11"/>
  <sheetViews>
    <sheetView tabSelected="1" workbookViewId="0">
      <selection activeCell="M12" sqref="M12"/>
    </sheetView>
  </sheetViews>
  <sheetFormatPr defaultColWidth="11.25" defaultRowHeight="15.75"/>
  <sheetData>
    <row r="3" spans="2:13">
      <c r="B3" s="10" t="s">
        <v>22</v>
      </c>
    </row>
    <row r="4" spans="2:13" ht="16.5" thickBot="1"/>
    <row r="5" spans="2:13" ht="30.75" thickBot="1">
      <c r="B5" s="11"/>
      <c r="C5" s="12" t="s">
        <v>23</v>
      </c>
      <c r="D5" s="13" t="s">
        <v>24</v>
      </c>
      <c r="E5" s="13" t="s">
        <v>25</v>
      </c>
      <c r="F5" s="13" t="s">
        <v>26</v>
      </c>
      <c r="G5" s="14" t="s">
        <v>27</v>
      </c>
      <c r="H5" s="30" t="s">
        <v>42</v>
      </c>
      <c r="I5" s="30" t="s">
        <v>43</v>
      </c>
      <c r="J5" s="30" t="s">
        <v>44</v>
      </c>
    </row>
    <row r="6" spans="2:13">
      <c r="B6" s="15" t="s">
        <v>28</v>
      </c>
      <c r="C6" s="16">
        <v>20</v>
      </c>
      <c r="D6" s="17">
        <v>19</v>
      </c>
      <c r="E6" s="17">
        <v>17</v>
      </c>
      <c r="F6" s="17">
        <v>15</v>
      </c>
      <c r="G6" s="18">
        <v>150</v>
      </c>
      <c r="H6">
        <f>G6*F6</f>
        <v>2250</v>
      </c>
      <c r="I6" s="15" t="s">
        <v>28</v>
      </c>
      <c r="J6">
        <f>H6/1000</f>
        <v>2.25</v>
      </c>
    </row>
    <row r="7" spans="2:13">
      <c r="B7" s="19" t="s">
        <v>29</v>
      </c>
      <c r="C7" s="20">
        <v>15</v>
      </c>
      <c r="D7" s="21">
        <v>18</v>
      </c>
      <c r="E7" s="21">
        <v>17</v>
      </c>
      <c r="F7" s="21">
        <v>20</v>
      </c>
      <c r="G7" s="22">
        <v>100</v>
      </c>
      <c r="H7">
        <f>G7*C7</f>
        <v>1500</v>
      </c>
      <c r="I7" s="19" t="s">
        <v>29</v>
      </c>
      <c r="J7">
        <f t="shared" ref="J7:J11" si="0">H7/1000</f>
        <v>1.5</v>
      </c>
    </row>
    <row r="8" spans="2:13">
      <c r="B8" s="19" t="s">
        <v>30</v>
      </c>
      <c r="C8" s="20">
        <v>18</v>
      </c>
      <c r="D8" s="21">
        <v>15</v>
      </c>
      <c r="E8" s="21">
        <v>20</v>
      </c>
      <c r="F8" s="21">
        <v>19</v>
      </c>
      <c r="G8" s="22">
        <v>50</v>
      </c>
      <c r="H8">
        <f>G8*D8</f>
        <v>750</v>
      </c>
      <c r="I8" s="19" t="s">
        <v>30</v>
      </c>
      <c r="J8">
        <f t="shared" si="0"/>
        <v>0.75</v>
      </c>
    </row>
    <row r="9" spans="2:13">
      <c r="B9" s="19" t="s">
        <v>31</v>
      </c>
      <c r="C9" s="20">
        <v>17</v>
      </c>
      <c r="D9" s="21">
        <v>20</v>
      </c>
      <c r="E9" s="21">
        <v>15</v>
      </c>
      <c r="F9" s="21">
        <v>17</v>
      </c>
      <c r="G9" s="22">
        <v>150</v>
      </c>
      <c r="H9">
        <f>G9*E9</f>
        <v>2250</v>
      </c>
      <c r="I9" s="19" t="s">
        <v>31</v>
      </c>
      <c r="J9">
        <f t="shared" si="0"/>
        <v>2.25</v>
      </c>
    </row>
    <row r="10" spans="2:13" ht="45.75" thickBot="1">
      <c r="B10" s="23" t="s">
        <v>32</v>
      </c>
      <c r="C10" s="24">
        <v>100</v>
      </c>
      <c r="D10" s="25">
        <v>50</v>
      </c>
      <c r="E10" s="25">
        <v>150</v>
      </c>
      <c r="F10" s="25">
        <v>150</v>
      </c>
      <c r="G10" s="26"/>
      <c r="H10">
        <f>SUM(H6:H9)</f>
        <v>6750</v>
      </c>
      <c r="J10">
        <f t="shared" si="0"/>
        <v>6.75</v>
      </c>
    </row>
    <row r="11" spans="2:13">
      <c r="H11">
        <f>H10*1000</f>
        <v>6750000</v>
      </c>
      <c r="J11">
        <f t="shared" si="0"/>
        <v>6750</v>
      </c>
      <c r="L11">
        <f>1/1.2</f>
        <v>0.83333333333333337</v>
      </c>
      <c r="M11">
        <f>J11*L11</f>
        <v>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A1.1</vt:lpstr>
      <vt:lpstr>Table A1.2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Rodolfo Lerma</cp:lastModifiedBy>
  <dcterms:created xsi:type="dcterms:W3CDTF">2023-01-30T22:46:47Z</dcterms:created>
  <dcterms:modified xsi:type="dcterms:W3CDTF">2024-03-25T15:43:59Z</dcterms:modified>
</cp:coreProperties>
</file>