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si\Google Drive\Gestion\Gestion_DEV\Resources\books\"/>
    </mc:Choice>
  </mc:AlternateContent>
  <xr:revisionPtr revIDLastSave="0" documentId="13_ncr:1_{BC96CEF3-8BEC-46E9-B7F0-DD3018ED539F}" xr6:coauthVersionLast="45" xr6:coauthVersionMax="45" xr10:uidLastSave="{00000000-0000-0000-0000-000000000000}"/>
  <bookViews>
    <workbookView visibility="hidden" xWindow="7065" yWindow="1230" windowWidth="18285" windowHeight="12390" activeTab="1" xr2:uid="{00000000-000D-0000-FFFF-FFFF00000000}"/>
  </bookViews>
  <sheets>
    <sheet name="Inicio" sheetId="3" r:id="rId1"/>
    <sheet name="Dashboard" sheetId="30" r:id="rId2"/>
    <sheet name="Inventario" sheetId="31" state="hidden" r:id="rId3"/>
  </sheets>
  <externalReferences>
    <externalReference r:id="rId4"/>
    <externalReference r:id="rId5"/>
  </externalReferences>
  <definedNames>
    <definedName name="_xlnm.Extract" localSheetId="1">Dashboard!$L$7:$R$7</definedName>
    <definedName name="_xlnm.Criteria" localSheetId="1">Dashboard!#REF!</definedName>
  </definedNames>
  <calcPr calcId="191029"/>
  <pivotCaches>
    <pivotCache cacheId="8" r:id="rId6"/>
    <pivotCache cacheId="10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31" l="1"/>
  <c r="J40" i="31"/>
  <c r="I40" i="31"/>
  <c r="G40" i="31"/>
  <c r="I39" i="31"/>
  <c r="K39" i="31" s="1"/>
  <c r="G39" i="31"/>
  <c r="J39" i="31" s="1"/>
  <c r="J38" i="31"/>
  <c r="I38" i="31"/>
  <c r="K38" i="31" s="1"/>
  <c r="G38" i="31"/>
  <c r="J37" i="31"/>
  <c r="I37" i="31"/>
  <c r="K37" i="31" s="1"/>
  <c r="G37" i="31"/>
  <c r="K36" i="31"/>
  <c r="J36" i="31"/>
  <c r="I36" i="31"/>
  <c r="G36" i="31"/>
  <c r="J35" i="31"/>
  <c r="I35" i="31"/>
  <c r="K35" i="31" s="1"/>
  <c r="G35" i="31"/>
  <c r="K34" i="31"/>
  <c r="J34" i="31"/>
  <c r="I34" i="31"/>
  <c r="G34" i="31"/>
  <c r="J33" i="31"/>
  <c r="I33" i="31"/>
  <c r="K33" i="31" s="1"/>
  <c r="G33" i="31"/>
  <c r="K32" i="31"/>
  <c r="J32" i="31"/>
  <c r="I32" i="31"/>
  <c r="G32" i="31"/>
  <c r="J31" i="31"/>
  <c r="I31" i="31"/>
  <c r="K31" i="31" s="1"/>
  <c r="G31" i="31"/>
  <c r="K30" i="31"/>
  <c r="J30" i="31"/>
  <c r="I30" i="31"/>
  <c r="G30" i="31"/>
  <c r="J29" i="31"/>
  <c r="I29" i="31"/>
  <c r="K29" i="31" s="1"/>
  <c r="G29" i="31"/>
  <c r="K28" i="31"/>
  <c r="J28" i="31"/>
  <c r="I28" i="31"/>
  <c r="G28" i="31"/>
  <c r="J27" i="31"/>
  <c r="I27" i="31"/>
  <c r="K27" i="31" s="1"/>
  <c r="G27" i="31"/>
  <c r="K26" i="31"/>
  <c r="J26" i="31"/>
  <c r="I26" i="31"/>
  <c r="G26" i="31"/>
  <c r="J25" i="31"/>
  <c r="I25" i="31"/>
  <c r="K25" i="31" s="1"/>
  <c r="G25" i="31"/>
  <c r="K24" i="31"/>
  <c r="J24" i="31"/>
  <c r="I24" i="31"/>
  <c r="G24" i="31"/>
  <c r="J23" i="31"/>
  <c r="I23" i="31"/>
  <c r="K23" i="31" s="1"/>
  <c r="G23" i="31"/>
  <c r="K22" i="31"/>
  <c r="J22" i="31"/>
  <c r="I22" i="31"/>
  <c r="G22" i="31"/>
  <c r="J21" i="31"/>
  <c r="I21" i="31"/>
  <c r="K21" i="31" s="1"/>
  <c r="G21" i="31"/>
  <c r="K20" i="31"/>
  <c r="J20" i="31"/>
  <c r="I20" i="31"/>
  <c r="G20" i="31"/>
  <c r="J19" i="31"/>
  <c r="I19" i="31"/>
  <c r="K19" i="31" s="1"/>
  <c r="G19" i="31"/>
  <c r="K18" i="31"/>
  <c r="J18" i="31"/>
  <c r="I18" i="31"/>
  <c r="G18" i="31"/>
  <c r="J17" i="31"/>
  <c r="I17" i="31"/>
  <c r="K17" i="31" s="1"/>
  <c r="G17" i="31"/>
  <c r="K16" i="31"/>
  <c r="J16" i="31"/>
  <c r="I16" i="31"/>
  <c r="G16" i="31"/>
  <c r="J15" i="31"/>
  <c r="I15" i="31"/>
  <c r="K15" i="31" s="1"/>
  <c r="G15" i="31"/>
  <c r="K14" i="31"/>
  <c r="J14" i="31"/>
  <c r="I14" i="31"/>
  <c r="G14" i="31"/>
  <c r="J13" i="31"/>
  <c r="I13" i="31"/>
  <c r="K13" i="31" s="1"/>
  <c r="G13" i="31"/>
  <c r="K12" i="31"/>
  <c r="J12" i="31"/>
  <c r="I12" i="31"/>
  <c r="G12" i="31"/>
  <c r="J11" i="31"/>
  <c r="I11" i="31"/>
  <c r="K11" i="31" s="1"/>
  <c r="G11" i="31"/>
  <c r="K10" i="31"/>
  <c r="J10" i="31"/>
  <c r="I10" i="31"/>
  <c r="G10" i="31"/>
  <c r="J9" i="31"/>
  <c r="I9" i="31"/>
  <c r="K9" i="31" s="1"/>
  <c r="G9" i="31"/>
  <c r="K8" i="31"/>
  <c r="J8" i="31"/>
  <c r="I8" i="31"/>
  <c r="G8" i="31"/>
  <c r="J7" i="31"/>
  <c r="I7" i="31"/>
  <c r="K7" i="31" s="1"/>
  <c r="G7" i="31"/>
  <c r="K6" i="31"/>
  <c r="J6" i="31"/>
  <c r="I6" i="31"/>
  <c r="G6" i="31"/>
  <c r="J5" i="31"/>
  <c r="I5" i="31"/>
  <c r="K5" i="31" s="1"/>
  <c r="G5" i="31"/>
  <c r="K4" i="31"/>
  <c r="J4" i="31"/>
  <c r="I4" i="31"/>
  <c r="G4" i="31"/>
  <c r="J3" i="31"/>
  <c r="I3" i="31"/>
  <c r="K3" i="31" s="1"/>
  <c r="G3" i="31"/>
  <c r="K2" i="31"/>
  <c r="J2" i="31"/>
  <c r="I2" i="31"/>
  <c r="G2" i="31"/>
  <c r="G3" i="30"/>
  <c r="F3" i="30"/>
  <c r="E3" i="30"/>
  <c r="B3" i="30"/>
  <c r="O1" i="31" l="1"/>
</calcChain>
</file>

<file path=xl/sharedStrings.xml><?xml version="1.0" encoding="utf-8"?>
<sst xmlns="http://schemas.openxmlformats.org/spreadsheetml/2006/main" count="138" uniqueCount="115">
  <si>
    <t>Activos:</t>
  </si>
  <si>
    <t>Ultima Transaccion</t>
  </si>
  <si>
    <t>Tasa R$/$</t>
  </si>
  <si>
    <t>Tasa Bs/$</t>
  </si>
  <si>
    <t>Cliente</t>
  </si>
  <si>
    <t xml:space="preserve">Creditos </t>
  </si>
  <si>
    <t>Consignaciones</t>
  </si>
  <si>
    <t>Prestamos $</t>
  </si>
  <si>
    <t>Prestamos R$</t>
  </si>
  <si>
    <t>Prestamos Bs</t>
  </si>
  <si>
    <t>Deuda</t>
  </si>
  <si>
    <t>Cajas $</t>
  </si>
  <si>
    <t>Saldo Caja</t>
  </si>
  <si>
    <t>Inventario</t>
  </si>
  <si>
    <t>Rodolfo Marsili</t>
  </si>
  <si>
    <t>USD-CORINA</t>
  </si>
  <si>
    <t>Alex Rodriguez</t>
  </si>
  <si>
    <t>USD-DEIBYS</t>
  </si>
  <si>
    <t>Alexander</t>
  </si>
  <si>
    <t>USD-RODOLFO</t>
  </si>
  <si>
    <t>Alfonzo</t>
  </si>
  <si>
    <t xml:space="preserve"> </t>
  </si>
  <si>
    <t>Carlos Unare</t>
  </si>
  <si>
    <t>Deibys Cardenas</t>
  </si>
  <si>
    <t>Cajas R$</t>
  </si>
  <si>
    <t>El Toro Bravo</t>
  </si>
  <si>
    <t>BRL-CORINA</t>
  </si>
  <si>
    <t>Luis Viera</t>
  </si>
  <si>
    <t>BRL-DEIBYS</t>
  </si>
  <si>
    <t>Mama de Deibys</t>
  </si>
  <si>
    <t>BRL-RODOLFO</t>
  </si>
  <si>
    <t>Nancy</t>
  </si>
  <si>
    <t>Nestor</t>
  </si>
  <si>
    <t>Yan</t>
  </si>
  <si>
    <t>Cajas Bs.S</t>
  </si>
  <si>
    <t>Darwin Figuera</t>
  </si>
  <si>
    <t>VES-CORINA</t>
  </si>
  <si>
    <t>Aurelia</t>
  </si>
  <si>
    <t>VES-DEIBYS</t>
  </si>
  <si>
    <t>Marilu</t>
  </si>
  <si>
    <t>VES-RODOLFO</t>
  </si>
  <si>
    <t>Bodegon De Sire</t>
  </si>
  <si>
    <t>Codigo</t>
  </si>
  <si>
    <t>Producto</t>
  </si>
  <si>
    <t>Presentacion por unidad</t>
  </si>
  <si>
    <t>Existencia</t>
  </si>
  <si>
    <t>Cantidad de unidades por bulto</t>
  </si>
  <si>
    <t>Costo por bulto (R$)</t>
  </si>
  <si>
    <t>Costo</t>
  </si>
  <si>
    <t>Precio por bulto ($)</t>
  </si>
  <si>
    <t>Precio</t>
  </si>
  <si>
    <t>Importe Costo</t>
  </si>
  <si>
    <t>Importe Precio</t>
  </si>
  <si>
    <t>Importe Total:</t>
  </si>
  <si>
    <t>Aceite Concordia</t>
  </si>
  <si>
    <t>900 ml</t>
  </si>
  <si>
    <t>Aceite Soya (20x900ml)</t>
  </si>
  <si>
    <t>Arroz Tipo 1 Blue Vale (30x1kg)</t>
  </si>
  <si>
    <t>1 kg</t>
  </si>
  <si>
    <t>Arroz Tipo 1 Faccio (30x1kg)</t>
  </si>
  <si>
    <t>Arroz Tipo 1 Fazenda (30x1kg)</t>
  </si>
  <si>
    <t>Arroz Tipo 1 Tio Ivo (30x1kg)</t>
  </si>
  <si>
    <t>Azucar Doce Dia (30x1kg)</t>
  </si>
  <si>
    <t>Azucar Itajá (30x1kg)</t>
  </si>
  <si>
    <t>Cafe Marata (20x250g)</t>
  </si>
  <si>
    <t>250 g</t>
  </si>
  <si>
    <t>Calabresa Carré (1x2,5kg)</t>
  </si>
  <si>
    <t>2.5 kg</t>
  </si>
  <si>
    <t>Calabresa Seara (1x2.5kg)</t>
  </si>
  <si>
    <t>Cigarros Zen (10x20 unidades)</t>
  </si>
  <si>
    <t>1 caja</t>
  </si>
  <si>
    <t>Colgate (12x180g)</t>
  </si>
  <si>
    <t>180 g</t>
  </si>
  <si>
    <t>Colgate (12x90g)</t>
  </si>
  <si>
    <t>90 g</t>
  </si>
  <si>
    <t>Corote Blueberry (12x500ml)</t>
  </si>
  <si>
    <t>500 ml</t>
  </si>
  <si>
    <t>Corote Limon (12x500ml)</t>
  </si>
  <si>
    <t>Detergente en Polvo Ben-Te-Vi (26x500g)</t>
  </si>
  <si>
    <t>500 g</t>
  </si>
  <si>
    <t>Fructus (8x15 sobres)</t>
  </si>
  <si>
    <t>15 g</t>
  </si>
  <si>
    <t>Garoto (30x300g)</t>
  </si>
  <si>
    <t>300 g</t>
  </si>
  <si>
    <t>Harina de Trigo Dona Maria (10x1kg)</t>
  </si>
  <si>
    <t>Harina de Trigo Dona Maria Panadera (50kg)</t>
  </si>
  <si>
    <t>50 kg</t>
  </si>
  <si>
    <t>Jabon Flamengo (10x1kg)</t>
  </si>
  <si>
    <t>1 brazo</t>
  </si>
  <si>
    <t>Jabon Jamary</t>
  </si>
  <si>
    <t>1 Jabon</t>
  </si>
  <si>
    <t>Jabon Palmolive (12x85g)</t>
  </si>
  <si>
    <t>85 g</t>
  </si>
  <si>
    <t>Leche en Polvo Do Bom (25x400g)</t>
  </si>
  <si>
    <t>400 g</t>
  </si>
  <si>
    <t>Levadura Mauri (20x500g)</t>
  </si>
  <si>
    <t>Mantequilla Deline (24x250g)</t>
  </si>
  <si>
    <t>Mantequilla Medalha De Ouro (1x15kg)</t>
  </si>
  <si>
    <t>15 kg</t>
  </si>
  <si>
    <t>Mantequilla Primor (24x250g)</t>
  </si>
  <si>
    <t>Mayonesa Quero (24x200g)</t>
  </si>
  <si>
    <t>200 g</t>
  </si>
  <si>
    <t>Mortadela de Carne Carré (1x3kg)</t>
  </si>
  <si>
    <t>3 kg</t>
  </si>
  <si>
    <t>Mortadela de Pollo Aurora (1x2,5)</t>
  </si>
  <si>
    <t>Mortadela de Pollo Carré (1x3kg)</t>
  </si>
  <si>
    <t>Mortadela de Pollo Millennium (10x500g)</t>
  </si>
  <si>
    <t>Sal (30x1kg)</t>
  </si>
  <si>
    <t>Salchicha Hot Dog Perdigao (1x5kg)</t>
  </si>
  <si>
    <t>5 kg</t>
  </si>
  <si>
    <t>Salchichas Hot Dog Rezende (1x5kg)</t>
  </si>
  <si>
    <t>Sardina Marbonita (24x170g)</t>
  </si>
  <si>
    <t>170 g</t>
  </si>
  <si>
    <t>Shampoo Sin Sal Palmolive Neutro (6x350ml)</t>
  </si>
  <si>
    <t>350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</si>
</sst>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_(&quot;$&quot;* #,##0.00_);_(&quot;$&quot;* \(#,##0.00\);_(&quot;$&quot;* &quot;-&quot;??_);_(@_)"/>
    <numFmt numFmtId="165" formatCode="_-[$R$]\ * #,##0.00_-;[$R$]\ * \-#,##0.00_-;_-[$R$]\ * &quot;-&quot;??_-;_-@_-"/>
    <numFmt numFmtId="166" formatCode="_-[$Bs.-400A]\ * #,##0.00_ ;_-[$Bs.-400A]\ * \-#,##0.00\ ;_-[$Bs.-400A]\ * &quot;-&quot;??_ ;_-@_ "/>
    <numFmt numFmtId="167" formatCode="_(&quot;$&quot;* #,##0.000_);_(&quot;$&quot;* \(#,##0.000\);_(&quot;$&quot;* &quot;-&quot;??_);_(@_)"/>
    <numFmt numFmtId="168" formatCode="_-[$Bs-400A]* #,##0.00_-;\-[$Bs-400A]* #,##0.00_-;_-[$Bs-400A]* &quot;-&quot;??_-;_-@_-"/>
    <numFmt numFmtId="169" formatCode="_-[$BRL]\ * #,##0.00_-;\-[$BRL]\ * #,##0.00_-;_-[$BRL]\ * &quot;-&quot;??_-;_-@_-"/>
    <numFmt numFmtId="170" formatCode="_-[$$-540A]* #,##0.00_ ;_-[$$-540A]* \-#,##0.00\ ;_-[$$-540A]* &quot;-&quot;??_ ;_-@_ "/>
    <numFmt numFmtId="171" formatCode="_ [$Bs.S-200A]* #,##0.00_ ;_ [$Bs.S-200A]* \-#,##0.00_ ;_ [$Bs.S-200A]* &quot;-&quot;??_ ;_ @_ "/>
    <numFmt numFmtId="172" formatCode="_-[$$]\ * #,##0.00_-;[$$]\ * \-#,##0.00_-;_-[$$]\ * &quot;-&quot;??_-;_-@_-"/>
    <numFmt numFmtId="173" formatCode="_-[$Bs]\ * #,##0.00_-;[$Bs]\ * \-#,##0.00_-;_-[$Bs]\ * &quot;-&quot;??_-;_-@_-"/>
    <numFmt numFmtId="174" formatCode="_-[$$-409]* #,##0.00_ ;_-[$$-409]* \-#,##0.00\ ;_-[$$-409]* &quot;-&quot;??_ ;_-@_ "/>
    <numFmt numFmtId="175" formatCode="_-[$$-409]* #,##0.000_ ;_-[$$-409]* \-#,##0.000\ ;_-[$$-409]* &quot;-&quot;??_ ;_-@_ "/>
    <numFmt numFmtId="176" formatCode="_(&quot;€&quot;* #,##0.00_);_(&quot;€&quot;* \(#,##0.00\);_(&quot;€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vertical="center"/>
    </xf>
    <xf numFmtId="14" fontId="1" fillId="0" borderId="1" xfId="1" applyNumberFormat="1" applyBorder="1" applyAlignment="1">
      <alignment horizontal="center" vertical="center"/>
    </xf>
    <xf numFmtId="165" fontId="5" fillId="3" borderId="1" xfId="1" applyNumberFormat="1" applyFont="1" applyFill="1" applyBorder="1"/>
    <xf numFmtId="166" fontId="1" fillId="3" borderId="1" xfId="1" applyNumberFormat="1" applyFill="1" applyBorder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0" borderId="0" xfId="1"/>
    <xf numFmtId="0" fontId="1" fillId="0" borderId="0" xfId="1" applyAlignment="1">
      <alignment horizontal="left"/>
    </xf>
    <xf numFmtId="167" fontId="1" fillId="0" borderId="0" xfId="1" applyNumberFormat="1" applyAlignment="1">
      <alignment vertical="center"/>
    </xf>
    <xf numFmtId="165" fontId="1" fillId="0" borderId="0" xfId="1" applyNumberFormat="1" applyAlignment="1">
      <alignment vertical="center"/>
    </xf>
    <xf numFmtId="168" fontId="1" fillId="0" borderId="0" xfId="1" applyNumberFormat="1" applyAlignment="1">
      <alignment vertical="center"/>
    </xf>
    <xf numFmtId="169" fontId="1" fillId="0" borderId="0" xfId="1" applyNumberFormat="1" applyAlignment="1">
      <alignment vertical="center"/>
    </xf>
    <xf numFmtId="170" fontId="1" fillId="0" borderId="0" xfId="1" applyNumberFormat="1" applyAlignment="1">
      <alignment horizontal="center" vertical="center"/>
    </xf>
    <xf numFmtId="0" fontId="7" fillId="0" borderId="0" xfId="1" applyFont="1"/>
    <xf numFmtId="165" fontId="1" fillId="0" borderId="0" xfId="1" applyNumberFormat="1"/>
    <xf numFmtId="171" fontId="1" fillId="0" borderId="0" xfId="1" applyNumberFormat="1"/>
    <xf numFmtId="14" fontId="1" fillId="0" borderId="0" xfId="1" applyNumberFormat="1" applyAlignment="1">
      <alignment horizontal="left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" fontId="3" fillId="5" borderId="0" xfId="0" applyNumberFormat="1" applyFont="1" applyFill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5" fontId="0" fillId="0" borderId="0" xfId="0" applyNumberFormat="1"/>
    <xf numFmtId="174" fontId="0" fillId="0" borderId="0" xfId="4" applyNumberFormat="1" applyFont="1"/>
    <xf numFmtId="17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right" vertical="center"/>
    </xf>
    <xf numFmtId="174" fontId="0" fillId="0" borderId="0" xfId="4" applyNumberFormat="1" applyFont="1" applyAlignment="1">
      <alignment horizontal="right" vertical="center"/>
    </xf>
    <xf numFmtId="174" fontId="0" fillId="0" borderId="0" xfId="4" applyNumberFormat="1" applyFont="1" applyAlignment="1">
      <alignment horizontal="center" vertical="center"/>
    </xf>
    <xf numFmtId="0" fontId="0" fillId="0" borderId="0" xfId="4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4" fontId="1" fillId="2" borderId="1" xfId="9" applyFont="1" applyFill="1" applyBorder="1" applyAlignment="1">
      <alignment horizontal="center" vertical="center"/>
    </xf>
    <xf numFmtId="44" fontId="1" fillId="0" borderId="0" xfId="1" applyNumberFormat="1" applyAlignment="1">
      <alignment horizontal="center" vertical="center"/>
    </xf>
    <xf numFmtId="44" fontId="1" fillId="0" borderId="0" xfId="1" applyNumberFormat="1" applyAlignment="1">
      <alignment vertical="center"/>
    </xf>
    <xf numFmtId="44" fontId="1" fillId="0" borderId="0" xfId="1" applyNumberFormat="1"/>
    <xf numFmtId="44" fontId="6" fillId="0" borderId="0" xfId="1" applyNumberFormat="1" applyFont="1" applyAlignment="1">
      <alignment horizontal="center" vertical="center"/>
    </xf>
    <xf numFmtId="44" fontId="0" fillId="0" borderId="0" xfId="9" applyFont="1" applyBorder="1" applyAlignment="1">
      <alignment vertical="center"/>
    </xf>
  </cellXfs>
  <cellStyles count="10">
    <cellStyle name="Moneda 2" xfId="2" xr:uid="{07C92F01-FB17-4E22-9FD5-3553999CE092}"/>
    <cellStyle name="Moneda 3" xfId="3" xr:uid="{C6C0AC31-65DE-400A-BF78-9EE616257F89}"/>
    <cellStyle name="Moneda 4" xfId="4" xr:uid="{3256D505-8D10-472E-A6F7-BAB40BD06D16}"/>
    <cellStyle name="Moneda 5" xfId="5" xr:uid="{41A91528-141D-4E9D-A742-BAFCDDDBBD8C}"/>
    <cellStyle name="Moneda 6" xfId="6" xr:uid="{F812E6D0-AE5E-4E10-8058-F8D072876688}"/>
    <cellStyle name="Moneda 7" xfId="7" xr:uid="{7C98E7C5-F06F-4DAB-987A-670EB567C7C6}"/>
    <cellStyle name="Moneda 8" xfId="8" xr:uid="{CC7C278B-47C1-437E-9147-1DEC178FD29E}"/>
    <cellStyle name="Moneda 9" xfId="9" xr:uid="{442C0251-5D00-4192-8D48-8E84FC74900C}"/>
    <cellStyle name="Normal" xfId="0" builtinId="0"/>
    <cellStyle name="Normal 2" xfId="1" xr:uid="{52D471E2-9EAC-4903-880D-1080FE66EA6B}"/>
  </cellStyles>
  <dxfs count="79">
    <dxf>
      <numFmt numFmtId="174" formatCode="_-[$$-409]* #,##0.00_ ;_-[$$-409]* \-#,##0.00\ ;_-[$$-409]* &quot;-&quot;??_ ;_-@_ "/>
      <alignment vertical="center" textRotation="0" wrapText="0" indent="0" justifyLastLine="0" shrinkToFit="0" readingOrder="0"/>
    </dxf>
    <dxf>
      <numFmt numFmtId="165" formatCode="_-[$R$]\ * #,##0.00_-;[$R$]\ * \-#,##0.00_-;_-[$R$]\ * &quot;-&quot;??_-;_-@_-"/>
      <alignment vertical="center" textRotation="0" wrapText="0" indent="0" justifyLastLine="0" shrinkToFit="0" readingOrder="0"/>
    </dxf>
    <dxf>
      <numFmt numFmtId="174" formatCode="_-[$$-409]* #,##0.00_ ;_-[$$-409]* \-#,##0.00\ ;_-[$$-409]* &quot;-&quot;??_ ;_-@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5" formatCode="_-[$R$]\ * #,##0.00_-;[$R$]\ * \-#,##0.00_-;_-[$R$]\ * &quot;-&quot;??_-;_-@_-"/>
    </dxf>
    <dxf>
      <numFmt numFmtId="169" formatCode="_-[$BRL]\ * #,##0.00_-;\-[$BRL]\ * #,##0.00_-;_-[$BRL]\ * &quot;-&quot;??_-;_-@_-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9" tint="0.39997558519241921"/>
        </patternFill>
      </fill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family val="1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9" formatCode="_-[$BRL]\ * #,##0.00_-;\-[$BRL]\ * #,##0.00_-;_-[$BRL]\ * &quot;-&quot;??_-;_-@_-"/>
    </dxf>
    <dxf>
      <numFmt numFmtId="34" formatCode="_(&quot;$&quot;* #,##0.00_);_(&quot;$&quot;* \(#,##0.00\);_(&quot;$&quot;* &quot;-&quot;??_);_(@_)"/>
    </dxf>
    <dxf>
      <numFmt numFmtId="171" formatCode="_ [$Bs.S-200A]* #,##0.00_ ;_ [$Bs.S-200A]* \-#,##0.00_ ;_ [$Bs.S-200A]* &quot;-&quot;??_ ;_ @_ "/>
    </dxf>
    <dxf>
      <numFmt numFmtId="169" formatCode="_-[$BRL]\ * #,##0.00_-;\-[$BRL]\ * #,##0.00_-;_-[$BRL]\ * &quot;-&quot;??_-;_-@_-"/>
    </dxf>
    <dxf>
      <numFmt numFmtId="165" formatCode="_-[$R$]\ * #,##0.00_-;[$R$]\ * \-#,##0.00_-;_-[$R$]\ * &quot;-&quot;??_-;_-@_-"/>
    </dxf>
    <dxf>
      <numFmt numFmtId="165" formatCode="_-[$R$]\ * #,##0.00_-;[$R$]\ * \-#,##0.00_-;_-[$R$]\ * &quot;-&quot;??_-;_-@_-"/>
    </dxf>
    <dxf>
      <numFmt numFmtId="165" formatCode="_-[$R$]\ * #,##0.00_-;[$R$]\ * \-#,##0.00_-;_-[$R$]\ * &quot;-&quot;??_-;_-@_-"/>
    </dxf>
    <dxf>
      <numFmt numFmtId="165" formatCode="_-[$R$]\ * #,##0.00_-;[$R$]\ * \-#,##0.00_-;_-[$R$]\ 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9" formatCode="_-[$BRL]\ * #,##0.00_-;\-[$BRL]\ * #,##0.00_-;_-[$BRL]\ * &quot;-&quot;??_-;_-@_-"/>
    </dxf>
    <dxf>
      <numFmt numFmtId="34" formatCode="_(&quot;$&quot;* #,##0.00_);_(&quot;$&quot;* \(#,##0.00\);_(&quot;$&quot;* &quot;-&quot;??_);_(@_)"/>
    </dxf>
    <dxf>
      <numFmt numFmtId="171" formatCode="_ [$Bs.S-200A]* #,##0.00_ ;_ [$Bs.S-200A]* \-#,##0.00_ ;_ [$Bs.S-200A]* &quot;-&quot;??_ ;_ @_ 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9" formatCode="_-[$BRL]\ * #,##0.00_-;\-[$BRL]\ * #,##0.00_-;_-[$BRL]\ * &quot;-&quot;??_-;_-@_-"/>
    </dxf>
    <dxf>
      <numFmt numFmtId="34" formatCode="_(&quot;$&quot;* #,##0.00_);_(&quot;$&quot;* \(#,##0.00\);_(&quot;$&quot;* &quot;-&quot;??_);_(@_)"/>
    </dxf>
    <dxf>
      <numFmt numFmtId="171" formatCode="_ [$Bs.S-200A]* #,##0.00_ ;_ [$Bs.S-200A]* \-#,##0.00_ ;_ [$Bs.S-200A]* &quot;-&quot;??_ ;_ @_ "/>
    </dxf>
    <dxf>
      <numFmt numFmtId="171" formatCode="_ [$Bs.S-200A]* #,##0.00_ ;_ [$Bs.S-200A]* \-#,##0.00_ ;_ [$Bs.S-200A]* &quot;-&quot;??_ ;_ @_ 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34" formatCode="_(&quot;$&quot;* #,##0.00_);_(&quot;$&quot;* \(#,##0.00\);_(&quot;$&quot;* &quot;-&quot;??_);_(@_)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numFmt numFmtId="169" formatCode="_-[$BRL]\ * #,##0.00_-;\-[$BRL]\ * #,##0.00_-;_-[$BRL]\ * &quot;-&quot;??_-;_-@_-"/>
    </dxf>
    <dxf>
      <numFmt numFmtId="168" formatCode="_-[$Bs-400A]* #,##0.00_-;\-[$Bs-400A]* #,##0.00_-;_-[$Bs-400A]* &quot;-&quot;??_-;_-@_-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7" formatCode="_(&quot;$&quot;* #,##0.000_);_(&quot;$&quot;* \(#,##0.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-[$R$]\ * #,##0.00_-;[$R$]\ * \-#,##0.00_-;_-[$R$]\ * &quot;-&quot;??_-;_-@_-"/>
    </dxf>
    <dxf>
      <numFmt numFmtId="165" formatCode="_-[$R$]\ * #,##0.00_-;[$R$]\ * \-#,##0.00_-;_-[$R$]\ * &quot;-&quot;??_-;_-@_-"/>
    </dxf>
    <dxf>
      <numFmt numFmtId="165" formatCode="_-[$R$]\ * #,##0.00_-;[$R$]\ * \-#,##0.00_-;_-[$R$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0</xdr:row>
          <xdr:rowOff>171450</xdr:rowOff>
        </xdr:from>
        <xdr:to>
          <xdr:col>13</xdr:col>
          <xdr:colOff>400050</xdr:colOff>
          <xdr:row>3</xdr:row>
          <xdr:rowOff>47625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19F49989-7527-489D-8412-9CAC7AB87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Menu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171450</xdr:rowOff>
        </xdr:from>
        <xdr:to>
          <xdr:col>3</xdr:col>
          <xdr:colOff>180975</xdr:colOff>
          <xdr:row>3</xdr:row>
          <xdr:rowOff>9525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F0AB2404-0BB2-402A-8DF3-52D78967A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i/Google%20Drive/Gestion/Gestion_DEV/Ges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Inventario"/>
      <sheetName val="Clientes"/>
      <sheetName val="Correlativos"/>
      <sheetName val="Cajas"/>
    </sheetNames>
    <sheetDataSet>
      <sheetData sheetId="0" refreshError="1"/>
      <sheetData sheetId="1" refreshError="1"/>
      <sheetData sheetId="2" refreshError="1"/>
      <sheetData sheetId="3">
        <row r="2">
          <cell r="F2" t="str">
            <v>PGO-CSN</v>
          </cell>
          <cell r="G2">
            <v>43913</v>
          </cell>
          <cell r="H2" t="str">
            <v>Alfonzo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Dashboard"/>
      <sheetName val="Usuarios"/>
      <sheetName val="Gestion Interna"/>
    </sheetNames>
    <definedNames>
      <definedName name="ActualizarDashboard"/>
      <definedName name="BotonMenu"/>
    </defined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ase%20de%20datos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Base%20de%20datos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Base%20de%20datos.xlsm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fo Marsili" refreshedDate="43918.617821643522" createdVersion="6" refreshedVersion="6" minRefreshableVersion="3" recordCount="43" xr:uid="{C19D4E75-5FF9-4B8C-8FDD-8F875B391F26}">
  <cacheSource type="worksheet">
    <worksheetSource name="Clientes" r:id="rId2"/>
  </cacheSource>
  <cacheFields count="13">
    <cacheField name="ID" numFmtId="0">
      <sharedItems/>
    </cacheField>
    <cacheField name="Nombre" numFmtId="0">
      <sharedItems containsBlank="1" count="49">
        <s v="Adriana"/>
        <s v="Alex Rodriguez"/>
        <s v="Alexander"/>
        <s v="Alexis"/>
        <s v="Alfonzo"/>
        <s v="Ander"/>
        <s v="Anibal"/>
        <s v="Audio Adrianza"/>
        <s v="Aurelia"/>
        <s v="Bodegon De Sire"/>
        <s v="Carlos Unare"/>
        <s v="Christian"/>
        <s v="Contado"/>
        <s v="Coraspe"/>
        <s v="Corina Bolivar"/>
        <s v="Darwin Figuera"/>
        <s v="Deibys Cardenas"/>
        <s v="El Toro Bravo"/>
        <s v="Enrique Bolivar"/>
        <s v="Gerardo"/>
        <s v="Glendys"/>
        <s v="Inversiones Piar"/>
        <s v="Javier"/>
        <s v="Jesus Rodriguez"/>
        <s v="Joao"/>
        <s v="La Granja"/>
        <s v="Luigi Marsili"/>
        <s v="Luis Viera"/>
        <s v="Mama de Deibys"/>
        <s v="Marilu"/>
        <s v="Mini Market Dana"/>
        <s v="Morhaima"/>
        <s v="Nancy"/>
        <s v="Nestor"/>
        <s v="Oscar"/>
        <s v="Osladys"/>
        <s v="Ricardo"/>
        <s v="Rodolfo Marsili"/>
        <s v="Ronald"/>
        <s v="Ronegdy Suarez"/>
        <s v="Ruber"/>
        <s v="Yan"/>
        <s v="Ydderf"/>
        <m u="1"/>
        <s v="Alfonso" u="1"/>
        <s v="Paquita la del barrio" u="1"/>
        <s v="Test 1" u="1"/>
        <s v="Luyo (Ameluco)" u="1"/>
        <s v="Test 2" u="1"/>
      </sharedItems>
    </cacheField>
    <cacheField name="Direccion" numFmtId="0">
      <sharedItems count="6">
        <s v="PZO"/>
        <s v="POZ"/>
        <s v="S/D"/>
        <s v="Upata"/>
        <s v="Chile"/>
        <s v="Las Claritas"/>
      </sharedItems>
    </cacheField>
    <cacheField name="Telefono" numFmtId="0">
      <sharedItems count="6">
        <s v="0000-0000000"/>
        <s v="0414-8692261"/>
        <s v="0424-9728609"/>
        <s v="0412-0879770"/>
        <s v="0414-8932216"/>
        <s v="0412-1120947"/>
      </sharedItems>
    </cacheField>
    <cacheField name="Credito" numFmtId="0">
      <sharedItems count="2">
        <b v="1"/>
        <b v="0"/>
      </sharedItems>
    </cacheField>
    <cacheField name="Consignacion" numFmtId="0">
      <sharedItems count="2">
        <b v="0"/>
        <b v="1"/>
      </sharedItems>
    </cacheField>
    <cacheField name="Limite Credito" numFmtId="170">
      <sharedItems containsSemiMixedTypes="0" containsString="0" containsNumber="1" containsInteger="1" minValue="0" maxValue="520" count="8">
        <n v="50"/>
        <n v="150"/>
        <n v="100"/>
        <n v="0"/>
        <n v="200"/>
        <n v="250"/>
        <n v="520"/>
        <n v="160"/>
      </sharedItems>
    </cacheField>
    <cacheField name="Saldo Credito" numFmtId="170">
      <sharedItems containsSemiMixedTypes="0" containsString="0" containsNumber="1" minValue="0" maxValue="93.159999815821649" count="12">
        <n v="0"/>
        <n v="18.680001602172865"/>
        <n v="68.75"/>
        <n v="11"/>
        <n v="93.159999815821649"/>
        <n v="3.85"/>
        <n v="3"/>
        <n v="40.72"/>
        <n v="60.319999694824219"/>
        <n v="62.5"/>
        <n v="91.52999967575073"/>
        <n v="0.72"/>
      </sharedItems>
    </cacheField>
    <cacheField name="Saldo Consignacion" numFmtId="0">
      <sharedItems containsSemiMixedTypes="0" containsString="0" containsNumber="1" minValue="0" maxValue="161.56038461538463" count="5">
        <n v="0"/>
        <n v="4.3491666666666671"/>
        <n v="84.890641025641017"/>
        <n v="161.56038461538463"/>
        <n v="0.70333333333333325"/>
      </sharedItems>
    </cacheField>
    <cacheField name="Prestamo $" numFmtId="172">
      <sharedItems containsSemiMixedTypes="0" containsString="0" containsNumber="1" containsInteger="1" minValue="-400" maxValue="0" count="2">
        <n v="0"/>
        <n v="-400"/>
      </sharedItems>
    </cacheField>
    <cacheField name="Prestamo R$" numFmtId="165">
      <sharedItems containsSemiMixedTypes="0" containsString="0" containsNumber="1" containsInteger="1" minValue="0" maxValue="95" count="2">
        <n v="0"/>
        <n v="95"/>
      </sharedItems>
    </cacheField>
    <cacheField name="Prestamo Bs" numFmtId="173">
      <sharedItems containsSemiMixedTypes="0" containsString="0" containsNumber="1" containsInteger="1" minValue="0" maxValue="0" count="1">
        <n v="0"/>
      </sharedItems>
    </cacheField>
    <cacheField name="Deuda Total" numFmtId="0">
      <sharedItems containsSemiMixedTypes="0" containsString="0" containsNumber="1" minValue="-400" maxValue="161.56038461538463" count="18">
        <n v="0"/>
        <n v="18.680001602172865"/>
        <n v="4.3491666666666671"/>
        <n v="84.890641025641017"/>
        <n v="161.56038461538463"/>
        <n v="68.75"/>
        <n v="11"/>
        <n v="21.111111111111111"/>
        <n v="93.159999815821649"/>
        <n v="3.85"/>
        <n v="-400"/>
        <n v="3"/>
        <n v="40.72"/>
        <n v="60.319999694824219"/>
        <n v="0.70333333333333325"/>
        <n v="62.5"/>
        <n v="91.52999967575073"/>
        <n v="0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fo Marsili" refreshedDate="43918.617821759261" createdVersion="6" refreshedVersion="6" minRefreshableVersion="3" recordCount="9" xr:uid="{2168C2CB-5997-4B05-B82D-8395481C6780}">
  <cacheSource type="worksheet">
    <worksheetSource name="Cajas" r:id="rId2"/>
  </cacheSource>
  <cacheFields count="4">
    <cacheField name="ID Responsable Caja" numFmtId="0">
      <sharedItems count="3">
        <s v="V-10553146"/>
        <s v="V-25081137"/>
        <s v="V-25017131"/>
      </sharedItems>
    </cacheField>
    <cacheField name="ID Caja" numFmtId="0">
      <sharedItems containsBlank="1" count="10">
        <s v="USD-CORINA"/>
        <s v="USD-DEIBYS"/>
        <s v="USD-RODOLFO"/>
        <s v="BRL-CORINA"/>
        <s v="BRL-DEIBYS"/>
        <s v="BRL-RODOLFO"/>
        <s v="VES-CORINA"/>
        <s v="VES-DEIBYS"/>
        <s v="VES-RODOLFO"/>
        <m u="1"/>
      </sharedItems>
    </cacheField>
    <cacheField name="Nombre" numFmtId="0">
      <sharedItems count="9">
        <s v="Dolares en efectivo en posesion de Corina"/>
        <s v="Dolares en efectivo en posesion de Deibys"/>
        <s v="Dolares en efectivo en posesion de Rodolfo"/>
        <s v="Reais en efectivo en posesion de Corina"/>
        <s v="Reais en efectivo en posesion de Deibys"/>
        <s v="Reais en efectivo en posesion de Rodolfo"/>
        <s v="Bolivares en transferencia en posesion de Corina"/>
        <s v="Bolivares en transferencia en posesion de Deibys"/>
        <s v="Bolivares en transferencia en posesion de Rodolfo"/>
      </sharedItems>
    </cacheField>
    <cacheField name="Saldo" numFmtId="0">
      <sharedItems containsSemiMixedTypes="0" containsString="0" containsNumber="1" minValue="0" maxValue="2402.0000762939453" count="4">
        <n v="0"/>
        <n v="1988.0168662926553"/>
        <n v="315"/>
        <n v="2402.00007629394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fo Marsili" refreshedDate="43918.617821874999" createdVersion="6" refreshedVersion="6" minRefreshableVersion="3" recordCount="39" xr:uid="{7A76F528-B5A1-4E87-8959-D34293C9AE02}">
  <cacheSource type="worksheet">
    <worksheetSource name="Inventario" r:id="rId2"/>
  </cacheSource>
  <cacheFields count="11">
    <cacheField name="Codigo" numFmtId="1">
      <sharedItems containsSemiMixedTypes="0" containsString="0" containsNumber="1" containsInteger="1" minValue="1" maxValue="7898051680011"/>
    </cacheField>
    <cacheField name="Producto" numFmtId="0">
      <sharedItems/>
    </cacheField>
    <cacheField name="Presentacion por unidad" numFmtId="0">
      <sharedItems count="22">
        <s v="900 ml"/>
        <s v="1 kg"/>
        <s v="250 g"/>
        <s v="2.5 kg"/>
        <s v="1 caja"/>
        <s v="180 g"/>
        <s v="90 g"/>
        <s v="500 ml"/>
        <s v="500 g"/>
        <s v="15 g"/>
        <s v="300 g"/>
        <s v="50 kg"/>
        <s v="1 brazo"/>
        <s v="1 Jabon"/>
        <s v="85 g"/>
        <s v="400 g"/>
        <s v="15 kg"/>
        <s v="200 g"/>
        <s v="3 kg"/>
        <s v="5 kg"/>
        <s v="170 g"/>
        <s v="350 ml"/>
      </sharedItems>
    </cacheField>
    <cacheField name="Existencia" numFmtId="1">
      <sharedItems containsSemiMixedTypes="0" containsString="0" containsNumber="1" containsInteger="1" minValue="0" maxValue="313" count="16">
        <n v="0"/>
        <n v="1"/>
        <n v="168"/>
        <n v="121"/>
        <n v="10"/>
        <n v="38"/>
        <n v="313"/>
        <n v="8"/>
        <n v="92"/>
        <n v="52"/>
        <n v="2"/>
        <n v="20"/>
        <n v="48"/>
        <n v="138"/>
        <n v="44"/>
        <n v="5"/>
      </sharedItems>
    </cacheField>
    <cacheField name="Cantidad de unidades por bulto" numFmtId="1">
      <sharedItems containsSemiMixedTypes="0" containsString="0" containsNumber="1" containsInteger="1" minValue="1" maxValue="120" count="11">
        <n v="20"/>
        <n v="30"/>
        <n v="1"/>
        <n v="10"/>
        <n v="12"/>
        <n v="26"/>
        <n v="120"/>
        <n v="50"/>
        <n v="25"/>
        <n v="24"/>
        <n v="6"/>
      </sharedItems>
    </cacheField>
    <cacheField name="Costo por bulto (R$)" numFmtId="165">
      <sharedItems containsSemiMixedTypes="0" containsString="0" containsNumber="1" minValue="0" maxValue="270"/>
    </cacheField>
    <cacheField name="Costo" numFmtId="165">
      <sharedItems containsSemiMixedTypes="0" containsString="0" containsNumber="1" minValue="0" maxValue="100"/>
    </cacheField>
    <cacheField name="Precio por bulto ($)" numFmtId="0">
      <sharedItems containsSemiMixedTypes="0" containsString="0" containsNumber="1" minValue="0" maxValue="78" count="23">
        <n v="25.5"/>
        <n v="24.5"/>
        <n v="24.3"/>
        <n v="24"/>
        <n v="26.32"/>
        <n v="22.5"/>
        <n v="0"/>
        <n v="11"/>
        <n v="12.5"/>
        <n v="13.5"/>
        <n v="8.39"/>
        <n v="16.5"/>
        <n v="78"/>
        <n v="9.85"/>
        <n v="16"/>
        <n v="4.22"/>
        <n v="45"/>
        <n v="72.5"/>
        <n v="29"/>
        <n v="9"/>
        <n v="7.05"/>
        <n v="19.5"/>
        <n v="12"/>
      </sharedItems>
    </cacheField>
    <cacheField name="Precio" numFmtId="174">
      <sharedItems containsSemiMixedTypes="0" containsString="0" containsNumber="1" minValue="0" maxValue="29" count="29">
        <n v="1.2749999999999999"/>
        <n v="1.2250000000000001"/>
        <n v="0.81"/>
        <n v="0.8"/>
        <n v="0.8773333333333333"/>
        <n v="0.75"/>
        <n v="0"/>
        <n v="11"/>
        <n v="1.25"/>
        <n v="1.125"/>
        <n v="0.69916666666666671"/>
        <n v="0.63461538461538458"/>
        <n v="0.10416666666666667"/>
        <n v="2.6"/>
        <n v="0.98499999999999999"/>
        <n v="1.6"/>
        <n v="0.22"/>
        <n v="0.35166666666666663"/>
        <n v="1.8"/>
        <n v="3.625"/>
        <n v="0.52083333333333337"/>
        <n v="29"/>
        <n v="0.375"/>
        <n v="7.05"/>
        <n v="1.95"/>
        <n v="0.3"/>
        <n v="13.5"/>
        <n v="0.5625"/>
        <n v="2"/>
      </sharedItems>
    </cacheField>
    <cacheField name="Importe Costo" numFmtId="165">
      <sharedItems containsSemiMixedTypes="0" containsString="0" containsNumber="1" minValue="0" maxValue="496.8" count="19">
        <n v="0"/>
        <n v="3.1"/>
        <n v="481.6"/>
        <n v="346.86666666666667"/>
        <n v="45"/>
        <n v="155.70500000000001"/>
        <n v="83.307692307692321"/>
        <n v="117.375"/>
        <n v="72"/>
        <n v="27.2"/>
        <n v="496.8"/>
        <n v="50.57"/>
        <n v="14.64"/>
        <n v="250"/>
        <n v="15.666666666666666"/>
        <n v="100"/>
        <n v="189.75"/>
        <n v="95.333333333333329"/>
        <n v="37.5"/>
      </sharedItems>
    </cacheField>
    <cacheField name="Importe Precio" numFmtId="174">
      <sharedItems containsSemiMixedTypes="0" containsString="0" containsNumber="1" minValue="0" maxValue="147.20000000000002" count="19">
        <n v="0"/>
        <n v="0.81"/>
        <n v="126"/>
        <n v="90.75"/>
        <n v="12.5"/>
        <n v="42.75"/>
        <n v="24.115384615384613"/>
        <n v="32.604166666666671"/>
        <n v="20.8"/>
        <n v="7.88"/>
        <n v="147.20000000000002"/>
        <n v="18.286666666666665"/>
        <n v="3.6"/>
        <n v="72.5"/>
        <n v="4.166666666666667"/>
        <n v="25"/>
        <n v="51.75"/>
        <n v="24.75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V-10000029"/>
    <x v="0"/>
    <x v="0"/>
    <x v="0"/>
    <x v="0"/>
    <x v="0"/>
    <x v="0"/>
    <x v="0"/>
    <x v="0"/>
    <x v="0"/>
    <x v="0"/>
    <x v="0"/>
    <x v="0"/>
  </r>
  <r>
    <s v="V-10000003"/>
    <x v="1"/>
    <x v="0"/>
    <x v="0"/>
    <x v="0"/>
    <x v="0"/>
    <x v="1"/>
    <x v="1"/>
    <x v="0"/>
    <x v="0"/>
    <x v="0"/>
    <x v="0"/>
    <x v="1"/>
  </r>
  <r>
    <s v="V-10000013"/>
    <x v="2"/>
    <x v="0"/>
    <x v="0"/>
    <x v="0"/>
    <x v="1"/>
    <x v="2"/>
    <x v="0"/>
    <x v="1"/>
    <x v="0"/>
    <x v="0"/>
    <x v="0"/>
    <x v="2"/>
  </r>
  <r>
    <s v="V-10000017"/>
    <x v="3"/>
    <x v="0"/>
    <x v="0"/>
    <x v="1"/>
    <x v="0"/>
    <x v="3"/>
    <x v="0"/>
    <x v="0"/>
    <x v="0"/>
    <x v="0"/>
    <x v="0"/>
    <x v="0"/>
  </r>
  <r>
    <s v="V-10000011"/>
    <x v="4"/>
    <x v="0"/>
    <x v="0"/>
    <x v="1"/>
    <x v="1"/>
    <x v="3"/>
    <x v="0"/>
    <x v="2"/>
    <x v="0"/>
    <x v="0"/>
    <x v="0"/>
    <x v="3"/>
  </r>
  <r>
    <s v="V-10000022"/>
    <x v="5"/>
    <x v="0"/>
    <x v="0"/>
    <x v="1"/>
    <x v="0"/>
    <x v="3"/>
    <x v="0"/>
    <x v="0"/>
    <x v="0"/>
    <x v="0"/>
    <x v="0"/>
    <x v="0"/>
  </r>
  <r>
    <s v="V-10000036"/>
    <x v="6"/>
    <x v="1"/>
    <x v="0"/>
    <x v="1"/>
    <x v="0"/>
    <x v="3"/>
    <x v="0"/>
    <x v="0"/>
    <x v="0"/>
    <x v="0"/>
    <x v="0"/>
    <x v="0"/>
  </r>
  <r>
    <s v="V-10000015"/>
    <x v="7"/>
    <x v="0"/>
    <x v="0"/>
    <x v="0"/>
    <x v="1"/>
    <x v="1"/>
    <x v="0"/>
    <x v="0"/>
    <x v="0"/>
    <x v="0"/>
    <x v="0"/>
    <x v="0"/>
  </r>
  <r>
    <s v="V-10000033"/>
    <x v="8"/>
    <x v="1"/>
    <x v="0"/>
    <x v="0"/>
    <x v="1"/>
    <x v="2"/>
    <x v="0"/>
    <x v="3"/>
    <x v="0"/>
    <x v="0"/>
    <x v="0"/>
    <x v="4"/>
  </r>
  <r>
    <s v="J-100000001"/>
    <x v="9"/>
    <x v="1"/>
    <x v="0"/>
    <x v="0"/>
    <x v="1"/>
    <x v="2"/>
    <x v="2"/>
    <x v="0"/>
    <x v="0"/>
    <x v="0"/>
    <x v="0"/>
    <x v="5"/>
  </r>
  <r>
    <s v="V-10000004"/>
    <x v="10"/>
    <x v="0"/>
    <x v="0"/>
    <x v="0"/>
    <x v="0"/>
    <x v="4"/>
    <x v="3"/>
    <x v="0"/>
    <x v="0"/>
    <x v="0"/>
    <x v="0"/>
    <x v="6"/>
  </r>
  <r>
    <s v="V-10000018"/>
    <x v="11"/>
    <x v="0"/>
    <x v="0"/>
    <x v="1"/>
    <x v="0"/>
    <x v="3"/>
    <x v="0"/>
    <x v="0"/>
    <x v="0"/>
    <x v="0"/>
    <x v="0"/>
    <x v="0"/>
  </r>
  <r>
    <s v="V-00000000"/>
    <x v="12"/>
    <x v="2"/>
    <x v="0"/>
    <x v="1"/>
    <x v="0"/>
    <x v="3"/>
    <x v="0"/>
    <x v="0"/>
    <x v="0"/>
    <x v="0"/>
    <x v="0"/>
    <x v="0"/>
  </r>
  <r>
    <s v="V-10000038"/>
    <x v="13"/>
    <x v="1"/>
    <x v="0"/>
    <x v="1"/>
    <x v="0"/>
    <x v="3"/>
    <x v="0"/>
    <x v="0"/>
    <x v="0"/>
    <x v="0"/>
    <x v="0"/>
    <x v="0"/>
  </r>
  <r>
    <s v="V-10553146"/>
    <x v="14"/>
    <x v="3"/>
    <x v="1"/>
    <x v="0"/>
    <x v="1"/>
    <x v="2"/>
    <x v="0"/>
    <x v="0"/>
    <x v="0"/>
    <x v="0"/>
    <x v="0"/>
    <x v="0"/>
  </r>
  <r>
    <s v="V-10000028"/>
    <x v="15"/>
    <x v="3"/>
    <x v="2"/>
    <x v="0"/>
    <x v="0"/>
    <x v="0"/>
    <x v="0"/>
    <x v="0"/>
    <x v="0"/>
    <x v="1"/>
    <x v="0"/>
    <x v="7"/>
  </r>
  <r>
    <s v="V-10000010"/>
    <x v="16"/>
    <x v="0"/>
    <x v="3"/>
    <x v="0"/>
    <x v="1"/>
    <x v="2"/>
    <x v="4"/>
    <x v="0"/>
    <x v="0"/>
    <x v="0"/>
    <x v="0"/>
    <x v="8"/>
  </r>
  <r>
    <s v="V-10000006"/>
    <x v="17"/>
    <x v="0"/>
    <x v="0"/>
    <x v="0"/>
    <x v="0"/>
    <x v="5"/>
    <x v="5"/>
    <x v="0"/>
    <x v="0"/>
    <x v="0"/>
    <x v="0"/>
    <x v="9"/>
  </r>
  <r>
    <s v="V-10000027"/>
    <x v="18"/>
    <x v="3"/>
    <x v="0"/>
    <x v="0"/>
    <x v="0"/>
    <x v="2"/>
    <x v="0"/>
    <x v="0"/>
    <x v="1"/>
    <x v="0"/>
    <x v="0"/>
    <x v="10"/>
  </r>
  <r>
    <s v="V-10000014"/>
    <x v="19"/>
    <x v="0"/>
    <x v="0"/>
    <x v="0"/>
    <x v="1"/>
    <x v="0"/>
    <x v="0"/>
    <x v="0"/>
    <x v="0"/>
    <x v="0"/>
    <x v="0"/>
    <x v="0"/>
  </r>
  <r>
    <s v="V-10000001"/>
    <x v="20"/>
    <x v="0"/>
    <x v="0"/>
    <x v="0"/>
    <x v="0"/>
    <x v="3"/>
    <x v="0"/>
    <x v="0"/>
    <x v="0"/>
    <x v="0"/>
    <x v="0"/>
    <x v="0"/>
  </r>
  <r>
    <s v="V-10000021"/>
    <x v="21"/>
    <x v="0"/>
    <x v="0"/>
    <x v="1"/>
    <x v="0"/>
    <x v="3"/>
    <x v="0"/>
    <x v="0"/>
    <x v="0"/>
    <x v="0"/>
    <x v="0"/>
    <x v="0"/>
  </r>
  <r>
    <s v="V-10000035"/>
    <x v="22"/>
    <x v="1"/>
    <x v="0"/>
    <x v="1"/>
    <x v="0"/>
    <x v="3"/>
    <x v="0"/>
    <x v="0"/>
    <x v="0"/>
    <x v="0"/>
    <x v="0"/>
    <x v="0"/>
  </r>
  <r>
    <s v="V-10000030"/>
    <x v="23"/>
    <x v="0"/>
    <x v="0"/>
    <x v="1"/>
    <x v="0"/>
    <x v="3"/>
    <x v="0"/>
    <x v="0"/>
    <x v="0"/>
    <x v="0"/>
    <x v="0"/>
    <x v="0"/>
  </r>
  <r>
    <s v="V-10000032"/>
    <x v="24"/>
    <x v="0"/>
    <x v="0"/>
    <x v="1"/>
    <x v="0"/>
    <x v="3"/>
    <x v="0"/>
    <x v="0"/>
    <x v="0"/>
    <x v="0"/>
    <x v="0"/>
    <x v="0"/>
  </r>
  <r>
    <s v="V-10000023"/>
    <x v="25"/>
    <x v="0"/>
    <x v="0"/>
    <x v="1"/>
    <x v="0"/>
    <x v="3"/>
    <x v="0"/>
    <x v="0"/>
    <x v="0"/>
    <x v="0"/>
    <x v="0"/>
    <x v="0"/>
  </r>
  <r>
    <s v="V-10000037"/>
    <x v="26"/>
    <x v="4"/>
    <x v="0"/>
    <x v="0"/>
    <x v="0"/>
    <x v="2"/>
    <x v="0"/>
    <x v="0"/>
    <x v="0"/>
    <x v="0"/>
    <x v="0"/>
    <x v="0"/>
  </r>
  <r>
    <s v="V-10000008"/>
    <x v="27"/>
    <x v="0"/>
    <x v="0"/>
    <x v="0"/>
    <x v="0"/>
    <x v="0"/>
    <x v="6"/>
    <x v="0"/>
    <x v="0"/>
    <x v="0"/>
    <x v="0"/>
    <x v="11"/>
  </r>
  <r>
    <s v="V-10000009"/>
    <x v="28"/>
    <x v="0"/>
    <x v="0"/>
    <x v="0"/>
    <x v="0"/>
    <x v="2"/>
    <x v="7"/>
    <x v="0"/>
    <x v="0"/>
    <x v="0"/>
    <x v="0"/>
    <x v="12"/>
  </r>
  <r>
    <s v="V-10000034"/>
    <x v="29"/>
    <x v="5"/>
    <x v="0"/>
    <x v="0"/>
    <x v="0"/>
    <x v="2"/>
    <x v="8"/>
    <x v="0"/>
    <x v="0"/>
    <x v="0"/>
    <x v="0"/>
    <x v="13"/>
  </r>
  <r>
    <s v="V-10000005"/>
    <x v="30"/>
    <x v="0"/>
    <x v="0"/>
    <x v="0"/>
    <x v="0"/>
    <x v="5"/>
    <x v="0"/>
    <x v="0"/>
    <x v="0"/>
    <x v="0"/>
    <x v="0"/>
    <x v="0"/>
  </r>
  <r>
    <s v="V-10000024"/>
    <x v="31"/>
    <x v="0"/>
    <x v="0"/>
    <x v="1"/>
    <x v="0"/>
    <x v="3"/>
    <x v="0"/>
    <x v="0"/>
    <x v="0"/>
    <x v="0"/>
    <x v="0"/>
    <x v="0"/>
  </r>
  <r>
    <s v="V-10000012"/>
    <x v="32"/>
    <x v="0"/>
    <x v="0"/>
    <x v="1"/>
    <x v="1"/>
    <x v="3"/>
    <x v="0"/>
    <x v="4"/>
    <x v="0"/>
    <x v="0"/>
    <x v="0"/>
    <x v="14"/>
  </r>
  <r>
    <s v="V-10000002"/>
    <x v="33"/>
    <x v="0"/>
    <x v="0"/>
    <x v="0"/>
    <x v="0"/>
    <x v="6"/>
    <x v="9"/>
    <x v="0"/>
    <x v="0"/>
    <x v="0"/>
    <x v="0"/>
    <x v="15"/>
  </r>
  <r>
    <s v="V-10000025"/>
    <x v="34"/>
    <x v="0"/>
    <x v="0"/>
    <x v="1"/>
    <x v="0"/>
    <x v="3"/>
    <x v="0"/>
    <x v="0"/>
    <x v="0"/>
    <x v="0"/>
    <x v="0"/>
    <x v="0"/>
  </r>
  <r>
    <s v="V-10000016"/>
    <x v="35"/>
    <x v="0"/>
    <x v="0"/>
    <x v="1"/>
    <x v="0"/>
    <x v="3"/>
    <x v="0"/>
    <x v="0"/>
    <x v="0"/>
    <x v="0"/>
    <x v="0"/>
    <x v="0"/>
  </r>
  <r>
    <s v="V-10000020"/>
    <x v="36"/>
    <x v="0"/>
    <x v="0"/>
    <x v="1"/>
    <x v="0"/>
    <x v="3"/>
    <x v="0"/>
    <x v="0"/>
    <x v="0"/>
    <x v="0"/>
    <x v="0"/>
    <x v="0"/>
  </r>
  <r>
    <s v="V-25017131"/>
    <x v="37"/>
    <x v="0"/>
    <x v="4"/>
    <x v="0"/>
    <x v="1"/>
    <x v="2"/>
    <x v="10"/>
    <x v="0"/>
    <x v="0"/>
    <x v="0"/>
    <x v="0"/>
    <x v="16"/>
  </r>
  <r>
    <s v="V-10000031"/>
    <x v="38"/>
    <x v="0"/>
    <x v="0"/>
    <x v="1"/>
    <x v="0"/>
    <x v="3"/>
    <x v="0"/>
    <x v="0"/>
    <x v="0"/>
    <x v="0"/>
    <x v="0"/>
    <x v="0"/>
  </r>
  <r>
    <s v="V-22818980"/>
    <x v="39"/>
    <x v="0"/>
    <x v="5"/>
    <x v="0"/>
    <x v="0"/>
    <x v="2"/>
    <x v="0"/>
    <x v="0"/>
    <x v="0"/>
    <x v="0"/>
    <x v="0"/>
    <x v="0"/>
  </r>
  <r>
    <s v="V-10000007"/>
    <x v="40"/>
    <x v="0"/>
    <x v="0"/>
    <x v="0"/>
    <x v="0"/>
    <x v="7"/>
    <x v="0"/>
    <x v="0"/>
    <x v="0"/>
    <x v="0"/>
    <x v="0"/>
    <x v="0"/>
  </r>
  <r>
    <s v="V-10000019"/>
    <x v="41"/>
    <x v="0"/>
    <x v="0"/>
    <x v="0"/>
    <x v="0"/>
    <x v="0"/>
    <x v="11"/>
    <x v="0"/>
    <x v="0"/>
    <x v="0"/>
    <x v="0"/>
    <x v="17"/>
  </r>
  <r>
    <s v="V-10000026"/>
    <x v="42"/>
    <x v="3"/>
    <x v="0"/>
    <x v="0"/>
    <x v="0"/>
    <x v="2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1"/>
    <x v="1"/>
    <x v="1"/>
  </r>
  <r>
    <x v="2"/>
    <x v="2"/>
    <x v="2"/>
    <x v="2"/>
  </r>
  <r>
    <x v="0"/>
    <x v="3"/>
    <x v="3"/>
    <x v="0"/>
  </r>
  <r>
    <x v="1"/>
    <x v="4"/>
    <x v="4"/>
    <x v="0"/>
  </r>
  <r>
    <x v="2"/>
    <x v="5"/>
    <x v="5"/>
    <x v="3"/>
  </r>
  <r>
    <x v="0"/>
    <x v="6"/>
    <x v="6"/>
    <x v="0"/>
  </r>
  <r>
    <x v="1"/>
    <x v="7"/>
    <x v="7"/>
    <x v="0"/>
  </r>
  <r>
    <x v="2"/>
    <x v="8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Aceite Concordia"/>
    <x v="0"/>
    <x v="0"/>
    <x v="0"/>
    <n v="97"/>
    <n v="4.8499999999999996"/>
    <x v="0"/>
    <x v="0"/>
    <x v="0"/>
    <x v="0"/>
  </r>
  <r>
    <n v="7891107101621"/>
    <s v="Aceite Soya (20x900ml)"/>
    <x v="0"/>
    <x v="0"/>
    <x v="0"/>
    <n v="94"/>
    <n v="4.7"/>
    <x v="1"/>
    <x v="1"/>
    <x v="0"/>
    <x v="0"/>
  </r>
  <r>
    <n v="2"/>
    <s v="Arroz Tipo 1 Blue Vale (30x1kg)"/>
    <x v="1"/>
    <x v="0"/>
    <x v="1"/>
    <n v="92"/>
    <n v="3.0666666666666669"/>
    <x v="2"/>
    <x v="2"/>
    <x v="0"/>
    <x v="0"/>
  </r>
  <r>
    <n v="3"/>
    <s v="Arroz Tipo 1 Faccio (30x1kg)"/>
    <x v="1"/>
    <x v="0"/>
    <x v="1"/>
    <n v="90"/>
    <n v="3"/>
    <x v="3"/>
    <x v="3"/>
    <x v="0"/>
    <x v="0"/>
  </r>
  <r>
    <n v="4"/>
    <s v="Arroz Tipo 1 Fazenda (30x1kg)"/>
    <x v="1"/>
    <x v="1"/>
    <x v="1"/>
    <n v="93"/>
    <n v="3.1"/>
    <x v="2"/>
    <x v="2"/>
    <x v="1"/>
    <x v="1"/>
  </r>
  <r>
    <n v="5"/>
    <s v="Arroz Tipo 1 Tio Ivo (30x1kg)"/>
    <x v="1"/>
    <x v="0"/>
    <x v="1"/>
    <n v="95"/>
    <n v="3.1666666666666665"/>
    <x v="4"/>
    <x v="4"/>
    <x v="0"/>
    <x v="0"/>
  </r>
  <r>
    <n v="6"/>
    <s v="Azucar Doce Dia (30x1kg)"/>
    <x v="1"/>
    <x v="2"/>
    <x v="1"/>
    <n v="86"/>
    <n v="2.8666666666666667"/>
    <x v="5"/>
    <x v="5"/>
    <x v="2"/>
    <x v="2"/>
  </r>
  <r>
    <n v="7898051680011"/>
    <s v="Azucar Itajá (30x1kg)"/>
    <x v="1"/>
    <x v="3"/>
    <x v="1"/>
    <n v="86"/>
    <n v="2.8666666666666667"/>
    <x v="5"/>
    <x v="5"/>
    <x v="3"/>
    <x v="3"/>
  </r>
  <r>
    <n v="7"/>
    <s v="Cafe Marata (20x250g)"/>
    <x v="2"/>
    <x v="0"/>
    <x v="0"/>
    <n v="0"/>
    <n v="0"/>
    <x v="6"/>
    <x v="6"/>
    <x v="0"/>
    <x v="0"/>
  </r>
  <r>
    <n v="8"/>
    <s v="Calabresa Carré (1x2,5kg)"/>
    <x v="3"/>
    <x v="0"/>
    <x v="2"/>
    <n v="35"/>
    <n v="35"/>
    <x v="7"/>
    <x v="7"/>
    <x v="0"/>
    <x v="0"/>
  </r>
  <r>
    <n v="32"/>
    <s v="Calabresa Seara (1x2.5kg)"/>
    <x v="3"/>
    <x v="0"/>
    <x v="2"/>
    <n v="40"/>
    <n v="40"/>
    <x v="7"/>
    <x v="7"/>
    <x v="0"/>
    <x v="0"/>
  </r>
  <r>
    <n v="7842308000022"/>
    <s v="Cigarros Zen (10x20 unidades)"/>
    <x v="4"/>
    <x v="4"/>
    <x v="3"/>
    <n v="45"/>
    <n v="4.5"/>
    <x v="8"/>
    <x v="8"/>
    <x v="4"/>
    <x v="4"/>
  </r>
  <r>
    <n v="9"/>
    <s v="Colgate (12x180g)"/>
    <x v="5"/>
    <x v="5"/>
    <x v="4"/>
    <n v="49.17"/>
    <n v="4.0975000000000001"/>
    <x v="9"/>
    <x v="9"/>
    <x v="5"/>
    <x v="5"/>
  </r>
  <r>
    <n v="10"/>
    <s v="Colgate (12x90g)"/>
    <x v="6"/>
    <x v="0"/>
    <x v="4"/>
    <n v="30"/>
    <n v="2.5"/>
    <x v="10"/>
    <x v="10"/>
    <x v="0"/>
    <x v="0"/>
  </r>
  <r>
    <n v="7896547501277"/>
    <s v="Corote Blueberry (12x500ml)"/>
    <x v="7"/>
    <x v="0"/>
    <x v="4"/>
    <n v="44"/>
    <n v="3.6666666666666665"/>
    <x v="9"/>
    <x v="9"/>
    <x v="0"/>
    <x v="0"/>
  </r>
  <r>
    <n v="31"/>
    <s v="Corote Limon (12x500ml)"/>
    <x v="7"/>
    <x v="0"/>
    <x v="4"/>
    <n v="44"/>
    <n v="3.6666666666666665"/>
    <x v="9"/>
    <x v="9"/>
    <x v="0"/>
    <x v="0"/>
  </r>
  <r>
    <n v="11"/>
    <s v="Detergente en Polvo Ben-Te-Vi (26x500g)"/>
    <x v="8"/>
    <x v="5"/>
    <x v="5"/>
    <n v="57"/>
    <n v="2.1923076923076925"/>
    <x v="11"/>
    <x v="11"/>
    <x v="6"/>
    <x v="6"/>
  </r>
  <r>
    <n v="12"/>
    <s v="Fructus (8x15 sobres)"/>
    <x v="9"/>
    <x v="6"/>
    <x v="6"/>
    <n v="45"/>
    <n v="0.375"/>
    <x v="8"/>
    <x v="12"/>
    <x v="7"/>
    <x v="7"/>
  </r>
  <r>
    <n v="13"/>
    <s v="Garoto (30x300g)"/>
    <x v="10"/>
    <x v="7"/>
    <x v="1"/>
    <n v="270"/>
    <n v="9"/>
    <x v="12"/>
    <x v="13"/>
    <x v="8"/>
    <x v="8"/>
  </r>
  <r>
    <n v="14"/>
    <s v="Harina de Trigo Dona Maria (10x1kg)"/>
    <x v="1"/>
    <x v="7"/>
    <x v="3"/>
    <n v="34"/>
    <n v="3.4"/>
    <x v="13"/>
    <x v="14"/>
    <x v="9"/>
    <x v="9"/>
  </r>
  <r>
    <n v="15"/>
    <s v="Harina de Trigo Dona Maria Panadera (50kg)"/>
    <x v="11"/>
    <x v="0"/>
    <x v="2"/>
    <n v="0"/>
    <n v="0"/>
    <x v="6"/>
    <x v="6"/>
    <x v="0"/>
    <x v="0"/>
  </r>
  <r>
    <n v="16"/>
    <s v="Jabon Flamengo (10x1kg)"/>
    <x v="12"/>
    <x v="8"/>
    <x v="3"/>
    <n v="54"/>
    <n v="5.4"/>
    <x v="14"/>
    <x v="15"/>
    <x v="10"/>
    <x v="10"/>
  </r>
  <r>
    <n v="29"/>
    <s v="Jabon Jamary"/>
    <x v="13"/>
    <x v="0"/>
    <x v="7"/>
    <n v="50"/>
    <n v="1"/>
    <x v="7"/>
    <x v="16"/>
    <x v="0"/>
    <x v="0"/>
  </r>
  <r>
    <n v="17"/>
    <s v="Jabon Palmolive (12x85g)"/>
    <x v="14"/>
    <x v="9"/>
    <x v="4"/>
    <n v="11.67"/>
    <n v="0.97250000000000003"/>
    <x v="15"/>
    <x v="17"/>
    <x v="11"/>
    <x v="11"/>
  </r>
  <r>
    <n v="18"/>
    <s v="Leche en Polvo Do Bom (25x400g)"/>
    <x v="15"/>
    <x v="10"/>
    <x v="8"/>
    <n v="183"/>
    <n v="7.32"/>
    <x v="16"/>
    <x v="18"/>
    <x v="12"/>
    <x v="12"/>
  </r>
  <r>
    <n v="19"/>
    <s v="Levadura Mauri (20x500g)"/>
    <x v="8"/>
    <x v="11"/>
    <x v="0"/>
    <n v="250"/>
    <n v="12.5"/>
    <x v="17"/>
    <x v="19"/>
    <x v="13"/>
    <x v="13"/>
  </r>
  <r>
    <n v="20"/>
    <s v="Mantequilla Deline (24x250g)"/>
    <x v="2"/>
    <x v="7"/>
    <x v="9"/>
    <n v="47"/>
    <n v="1.9583333333333333"/>
    <x v="8"/>
    <x v="20"/>
    <x v="14"/>
    <x v="14"/>
  </r>
  <r>
    <n v="30"/>
    <s v="Mantequilla Medalha De Ouro (1x15kg)"/>
    <x v="16"/>
    <x v="0"/>
    <x v="2"/>
    <n v="100"/>
    <n v="100"/>
    <x v="18"/>
    <x v="21"/>
    <x v="0"/>
    <x v="0"/>
  </r>
  <r>
    <n v="21"/>
    <s v="Mantequilla Primor (24x250g)"/>
    <x v="2"/>
    <x v="12"/>
    <x v="9"/>
    <n v="50"/>
    <n v="2.0833333333333335"/>
    <x v="8"/>
    <x v="20"/>
    <x v="15"/>
    <x v="15"/>
  </r>
  <r>
    <n v="7896102509434"/>
    <s v="Mayonesa Quero (24x200g)"/>
    <x v="17"/>
    <x v="13"/>
    <x v="9"/>
    <n v="33"/>
    <n v="1.375"/>
    <x v="19"/>
    <x v="22"/>
    <x v="16"/>
    <x v="16"/>
  </r>
  <r>
    <n v="22"/>
    <s v="Mortadela de Carne Carré (1x3kg)"/>
    <x v="18"/>
    <x v="0"/>
    <x v="2"/>
    <n v="25"/>
    <n v="25"/>
    <x v="20"/>
    <x v="23"/>
    <x v="0"/>
    <x v="0"/>
  </r>
  <r>
    <n v="23"/>
    <s v="Mortadela de Pollo Aurora (1x2,5)"/>
    <x v="3"/>
    <x v="0"/>
    <x v="2"/>
    <n v="25"/>
    <n v="25"/>
    <x v="20"/>
    <x v="23"/>
    <x v="0"/>
    <x v="0"/>
  </r>
  <r>
    <n v="24"/>
    <s v="Mortadela de Pollo Carré (1x3kg)"/>
    <x v="18"/>
    <x v="0"/>
    <x v="2"/>
    <n v="25"/>
    <n v="25"/>
    <x v="20"/>
    <x v="23"/>
    <x v="0"/>
    <x v="0"/>
  </r>
  <r>
    <n v="25"/>
    <s v="Mortadela de Pollo Millennium (10x500g)"/>
    <x v="8"/>
    <x v="0"/>
    <x v="3"/>
    <n v="70"/>
    <n v="7"/>
    <x v="21"/>
    <x v="24"/>
    <x v="0"/>
    <x v="0"/>
  </r>
  <r>
    <n v="26"/>
    <s v="Sal (30x1kg)"/>
    <x v="1"/>
    <x v="0"/>
    <x v="1"/>
    <n v="31"/>
    <n v="1.0333333333333334"/>
    <x v="19"/>
    <x v="25"/>
    <x v="0"/>
    <x v="0"/>
  </r>
  <r>
    <n v="27"/>
    <s v="Salchicha Hot Dog Perdigao (1x5kg)"/>
    <x v="19"/>
    <x v="0"/>
    <x v="2"/>
    <n v="42"/>
    <n v="42"/>
    <x v="9"/>
    <x v="26"/>
    <x v="0"/>
    <x v="0"/>
  </r>
  <r>
    <n v="34"/>
    <s v="Salchichas Hot Dog Rezende (1x5kg)"/>
    <x v="19"/>
    <x v="0"/>
    <x v="2"/>
    <n v="37.5"/>
    <n v="37.5"/>
    <x v="7"/>
    <x v="7"/>
    <x v="0"/>
    <x v="0"/>
  </r>
  <r>
    <n v="28"/>
    <s v="Sardina Marbonita (24x170g)"/>
    <x v="20"/>
    <x v="14"/>
    <x v="9"/>
    <n v="52"/>
    <n v="2.1666666666666665"/>
    <x v="9"/>
    <x v="27"/>
    <x v="17"/>
    <x v="17"/>
  </r>
  <r>
    <n v="35"/>
    <s v="Shampoo Sin Sal Palmolive Neutro (6x350ml)"/>
    <x v="21"/>
    <x v="15"/>
    <x v="10"/>
    <n v="45"/>
    <n v="7.5"/>
    <x v="22"/>
    <x v="28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56A4C-5ED4-4C57-A533-AABCF0501EA2}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5:M6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Inventario" fld="10" baseField="0" baseItem="2096374688" numFmtId="44"/>
  </dataFields>
  <formats count="10">
    <format dxfId="13">
      <pivotArea type="all" dataOnly="0" outline="0" fieldPosition="0"/>
    </format>
    <format dxfId="14">
      <pivotArea outline="0" collapsedLevelsAreSubtotals="1" fieldPosition="0"/>
    </format>
    <format dxfId="15">
      <pivotArea dataOnly="0" labelOnly="1" outline="0" axis="axisValues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dataOnly="0" labelOnly="1" outline="0" axis="axisValues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49F93-BF44-4DF5-B21B-8DFA3AA91700}" name="Cajas R$" cacheId="10" applyNumberFormats="0" applyBorderFormats="0" applyFontFormats="0" applyPatternFormats="0" applyAlignmentFormats="0" applyWidthHeightFormats="1" dataCaption="Valores" grandTotalCaption=" " updatedVersion="6" minRefreshableVersion="3" useAutoFormatting="1" itemPrintTitles="1" createdVersion="6" indent="0" outline="1" outlineData="1" multipleFieldFilters="0" rowHeaderCaption="Cajas R$">
  <location ref="J11:K15" firstHeaderRow="1" firstDataRow="1" firstDataCol="1"/>
  <pivotFields count="4">
    <pivotField showAll="0"/>
    <pivotField axis="axisRow" multipleItemSelectionAllowed="1" showAll="0">
      <items count="11">
        <item x="3"/>
        <item x="4"/>
        <item x="5"/>
        <item h="1" x="0"/>
        <item h="1" x="1"/>
        <item h="1" x="2"/>
        <item h="1" x="6"/>
        <item h="1" x="7"/>
        <item h="1" x="8"/>
        <item h="1" m="1" x="9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do Caja" fld="3" baseField="0" baseItem="0"/>
  </dataFields>
  <formats count="12">
    <format dxfId="23">
      <pivotArea field="1" type="button" dataOnly="0" labelOnly="1" outline="0" axis="axisRow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7">
      <pivotArea collapsedLevelsAreSubtotals="1" fieldPosition="0">
        <references count="1">
          <reference field="1" count="3">
            <x v="0"/>
            <x v="1"/>
            <x v="2"/>
          </reference>
        </references>
      </pivotArea>
    </format>
    <format dxfId="28">
      <pivotArea collapsedLevelsAreSubtotals="1" fieldPosition="0">
        <references count="1">
          <reference field="1" count="3">
            <x v="3"/>
            <x v="4"/>
            <x v="5"/>
          </reference>
        </references>
      </pivotArea>
    </format>
    <format dxfId="29">
      <pivotArea collapsedLevelsAreSubtotals="1" fieldPosition="0">
        <references count="1">
          <reference field="1" count="3">
            <x v="6"/>
            <x v="7"/>
            <x v="8"/>
          </reference>
        </references>
      </pivotArea>
    </format>
    <format dxfId="30">
      <pivotArea grandRow="1" outline="0" collapsedLevelsAreSubtotals="1" fieldPosition="0"/>
    </format>
    <format dxfId="31">
      <pivotArea collapsedLevelsAreSubtotals="1" fieldPosition="0">
        <references count="1">
          <reference field="1" count="1">
            <x v="0"/>
          </reference>
        </references>
      </pivotArea>
    </format>
    <format dxfId="32">
      <pivotArea collapsedLevelsAreSubtotals="1" fieldPosition="0">
        <references count="1">
          <reference field="1" count="1">
            <x v="1"/>
          </reference>
        </references>
      </pivotArea>
    </format>
    <format dxfId="33">
      <pivotArea collapsedLevelsAreSubtotals="1" fieldPosition="0">
        <references count="1">
          <reference field="1" count="1">
            <x v="2"/>
          </reference>
        </references>
      </pivotArea>
    </format>
    <format dxfId="34">
      <pivotArea grandRow="1"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D010B-CA28-4F1D-AADE-608BB7CDA35D}" name="Cajas $" cacheId="10" applyNumberFormats="0" applyBorderFormats="0" applyFontFormats="0" applyPatternFormats="0" applyAlignmentFormats="0" applyWidthHeightFormats="1" dataCaption="Valores" grandTotalCaption=" " updatedVersion="6" minRefreshableVersion="3" useAutoFormatting="1" itemPrintTitles="1" createdVersion="6" indent="0" outline="1" outlineData="1" multipleFieldFilters="0" rowHeaderCaption="Cajas $">
  <location ref="J5:K9" firstHeaderRow="1" firstDataRow="1" firstDataCol="1"/>
  <pivotFields count="4">
    <pivotField showAll="0"/>
    <pivotField axis="axisRow" multipleItemSelectionAllowed="1" showAll="0">
      <items count="11">
        <item h="1" x="3"/>
        <item h="1" x="4"/>
        <item h="1" x="5"/>
        <item x="0"/>
        <item x="1"/>
        <item x="2"/>
        <item h="1" x="6"/>
        <item h="1" x="7"/>
        <item h="1" x="8"/>
        <item h="1" m="1" x="9"/>
        <item t="default"/>
      </items>
    </pivotField>
    <pivotField showAll="0"/>
    <pivotField dataField="1" showAll="0"/>
  </pivotFields>
  <rowFields count="1">
    <field x="1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aldo Caja" fld="3" baseField="0" baseItem="0"/>
  </dataFields>
  <formats count="8">
    <format dxfId="35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7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9">
      <pivotArea collapsedLevelsAreSubtotals="1" fieldPosition="0">
        <references count="1">
          <reference field="1" count="3">
            <x v="0"/>
            <x v="1"/>
            <x v="2"/>
          </reference>
        </references>
      </pivotArea>
    </format>
    <format dxfId="40">
      <pivotArea collapsedLevelsAreSubtotals="1" fieldPosition="0">
        <references count="1">
          <reference field="1" count="3">
            <x v="3"/>
            <x v="4"/>
            <x v="5"/>
          </reference>
        </references>
      </pivotArea>
    </format>
    <format dxfId="41">
      <pivotArea collapsedLevelsAreSubtotals="1" fieldPosition="0">
        <references count="1">
          <reference field="1" count="3">
            <x v="6"/>
            <x v="7"/>
            <x v="8"/>
          </reference>
        </references>
      </pivotArea>
    </format>
    <format dxfId="42">
      <pivotArea grandRow="1"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13626-A02C-47B6-8227-59C6C66EB696}" name="Cajas Bs" cacheId="10" applyNumberFormats="0" applyBorderFormats="0" applyFontFormats="0" applyPatternFormats="0" applyAlignmentFormats="0" applyWidthHeightFormats="1" dataCaption="Valores" grandTotalCaption=" " updatedVersion="6" minRefreshableVersion="3" useAutoFormatting="1" itemPrintTitles="1" createdVersion="6" indent="0" outline="1" outlineData="1" multipleFieldFilters="0" rowHeaderCaption="Cajas Bs.S">
  <location ref="J17:K21" firstHeaderRow="1" firstDataRow="1" firstDataCol="1"/>
  <pivotFields count="4">
    <pivotField showAll="0"/>
    <pivotField axis="axisRow" multipleItemSelectionAllowed="1" showAll="0">
      <items count="11">
        <item h="1" x="3"/>
        <item h="1" x="4"/>
        <item h="1" x="5"/>
        <item h="1" x="0"/>
        <item h="1" x="1"/>
        <item h="1" x="2"/>
        <item x="6"/>
        <item x="7"/>
        <item x="8"/>
        <item h="1" m="1" x="9"/>
        <item t="default"/>
      </items>
    </pivotField>
    <pivotField showAll="0"/>
    <pivotField dataField="1" showAll="0"/>
  </pivotFields>
  <rowFields count="1">
    <field x="1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Saldo Caja" fld="3" baseField="0" baseItem="0"/>
  </dataFields>
  <formats count="8">
    <format dxfId="43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5">
      <pivotArea field="1" type="button" dataOnly="0" labelOnly="1" outline="0" axis="axisRow" fieldPosition="0"/>
    </format>
    <format dxfId="46">
      <pivotArea dataOnly="0" labelOnly="1" outline="0" axis="axisValues" fieldPosition="0"/>
    </format>
    <format dxfId="47">
      <pivotArea collapsedLevelsAreSubtotals="1" fieldPosition="0">
        <references count="1">
          <reference field="1" count="3">
            <x v="0"/>
            <x v="1"/>
            <x v="2"/>
          </reference>
        </references>
      </pivotArea>
    </format>
    <format dxfId="48">
      <pivotArea collapsedLevelsAreSubtotals="1" fieldPosition="0">
        <references count="1">
          <reference field="1" count="3">
            <x v="3"/>
            <x v="4"/>
            <x v="5"/>
          </reference>
        </references>
      </pivotArea>
    </format>
    <format dxfId="49">
      <pivotArea collapsedLevelsAreSubtotals="1" fieldPosition="0">
        <references count="1">
          <reference field="1" count="3">
            <x v="6"/>
            <x v="7"/>
            <x v="8"/>
          </reference>
        </references>
      </pivotArea>
    </format>
    <format dxfId="50">
      <pivotArea grandRow="1"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2117A-8276-42EE-A5C2-8D3788FEF6C7}" name="Clientes" cacheId="8" applyNumberFormats="0" applyBorderFormats="0" applyFontFormats="0" applyPatternFormats="0" applyAlignmentFormats="0" applyWidthHeightFormats="1" dataCaption="Valores" grandTotalCaption=" " updatedVersion="6" minRefreshableVersion="3" useAutoFormatting="1" itemPrintTitles="1" createdVersion="6" indent="0" outline="1" outlineData="1" multipleFieldFilters="0" rowHeaderCaption="Cliente">
  <location ref="B5:H22" firstHeaderRow="0" firstDataRow="1" firstDataCol="1"/>
  <pivotFields count="13">
    <pivotField showAll="0"/>
    <pivotField axis="axisRow" showAll="0" measureFilter="1">
      <items count="50">
        <item x="12"/>
        <item x="14"/>
        <item x="37"/>
        <item x="39"/>
        <item m="1" x="43"/>
        <item m="1" x="46"/>
        <item m="1" x="48"/>
        <item x="1"/>
        <item x="2"/>
        <item x="4"/>
        <item x="7"/>
        <item x="10"/>
        <item x="16"/>
        <item x="17"/>
        <item x="19"/>
        <item x="20"/>
        <item x="27"/>
        <item x="28"/>
        <item x="30"/>
        <item x="32"/>
        <item x="33"/>
        <item x="40"/>
        <item x="3"/>
        <item x="5"/>
        <item x="11"/>
        <item x="21"/>
        <item x="25"/>
        <item x="31"/>
        <item x="34"/>
        <item x="35"/>
        <item x="36"/>
        <item x="41"/>
        <item x="15"/>
        <item x="18"/>
        <item x="42"/>
        <item m="1" x="47"/>
        <item m="1" x="44"/>
        <item x="0"/>
        <item x="23"/>
        <item x="38"/>
        <item x="24"/>
        <item m="1" x="45"/>
        <item x="8"/>
        <item x="29"/>
        <item x="22"/>
        <item x="6"/>
        <item x="9"/>
        <item x="26"/>
        <item x="13"/>
        <item t="default"/>
      </items>
    </pivotField>
    <pivotField showAll="0"/>
    <pivotField showAll="0"/>
    <pivotField showAll="0"/>
    <pivotField showAll="0"/>
    <pivotField showAll="0"/>
    <pivotField dataField="1" multipleItemSelectionAllowed="1" showAll="0"/>
    <pivotField dataField="1" showAll="0"/>
    <pivotField dataField="1" showAll="0"/>
    <pivotField dataField="1" showAll="0"/>
    <pivotField dataField="1" showAll="0"/>
    <pivotField dataField="1" numFmtId="170" showAll="0"/>
  </pivotFields>
  <rowFields count="1">
    <field x="1"/>
  </rowFields>
  <rowItems count="17">
    <i>
      <x v="2"/>
    </i>
    <i>
      <x v="7"/>
    </i>
    <i>
      <x v="8"/>
    </i>
    <i>
      <x v="9"/>
    </i>
    <i>
      <x v="11"/>
    </i>
    <i>
      <x v="12"/>
    </i>
    <i>
      <x v="13"/>
    </i>
    <i>
      <x v="16"/>
    </i>
    <i>
      <x v="17"/>
    </i>
    <i>
      <x v="19"/>
    </i>
    <i>
      <x v="20"/>
    </i>
    <i>
      <x v="31"/>
    </i>
    <i>
      <x v="32"/>
    </i>
    <i>
      <x v="42"/>
    </i>
    <i>
      <x v="43"/>
    </i>
    <i>
      <x v="4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reditos " fld="7" baseField="1" baseItem="2" numFmtId="44"/>
    <dataField name="Consignaciones" fld="8" baseField="0" baseItem="0" numFmtId="167"/>
    <dataField name="Prestamos $" fld="9" baseField="0" baseItem="0" numFmtId="167"/>
    <dataField name="Prestamos R$" fld="10" baseField="0" baseItem="0" numFmtId="169"/>
    <dataField name="Prestamos Bs" fld="11" baseField="0" baseItem="0" numFmtId="168"/>
    <dataField name="Deuda" fld="12" baseField="0" baseItem="0" numFmtId="44"/>
  </dataFields>
  <formats count="28">
    <format dxfId="51">
      <pivotArea outline="0" fieldPosition="0">
        <references count="1">
          <reference field="4294967294" count="1">
            <x v="0"/>
          </reference>
        </references>
      </pivotArea>
    </format>
    <format dxfId="52">
      <pivotArea field="1" type="button" dataOnly="0" labelOnly="1" outline="0" axis="axisRow" fieldPosition="0"/>
    </format>
    <format dxfId="53">
      <pivotArea dataOnly="0" labelOnly="1" outline="0" axis="axisValues" fieldPosition="0"/>
    </format>
    <format dxfId="54">
      <pivotArea field="1" type="button" dataOnly="0" labelOnly="1" outline="0" axis="axisRow" fieldPosition="0"/>
    </format>
    <format dxfId="55">
      <pivotArea dataOnly="0" labelOnly="1" outline="0" axis="axisValues" fieldPosition="0"/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59">
      <pivotArea type="all" dataOnly="0" outline="0" fieldPosition="0"/>
    </format>
    <format dxfId="60">
      <pivotArea outline="0" collapsedLevelsAreSubtotals="1" fieldPosition="0"/>
    </format>
    <format dxfId="61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62">
      <pivotArea dataOnly="0" labelOnly="1" grandRow="1" outline="0" fieldPosition="0"/>
    </format>
    <format dxfId="63">
      <pivotArea field="1" type="button" dataOnly="0" labelOnly="1" outline="0" axis="axisRow" fieldPosition="0"/>
    </format>
    <format dxfId="64">
      <pivotArea field="1" type="button" dataOnly="0" labelOnly="1" outline="0" axis="axisRow" fieldPosition="0"/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7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68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69">
      <pivotArea outline="0" collapsedLevelsAreSubtotals="1" fieldPosition="0"/>
    </format>
    <format dxfId="7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3"/>
          </reference>
          <reference field="1" count="1">
            <x v="1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3"/>
          </reference>
          <reference field="1" count="1">
            <x v="2"/>
          </reference>
        </references>
      </pivotArea>
    </format>
    <format dxfId="78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Medium1" showRowHeaders="1" showColHeaders="1" showRowStripes="0" showColStripes="0" showLastColumn="1"/>
  <filters count="1">
    <filter fld="1" type="valueGreaterThan" evalOrder="-1" id="7" iMeasureFld="5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FDD8C-A413-45D9-82F2-EFD6FFE15179}" name="Inventario" displayName="Inventario" ref="A1:K40" totalsRowShown="0" headerRowDxfId="12" dataDxfId="11">
  <autoFilter ref="A1:K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40">
    <sortCondition ref="B2:B40"/>
  </sortState>
  <tableColumns count="11">
    <tableColumn id="3" xr3:uid="{F00F25ED-4D65-4DC1-9B19-F6DC45286AD6}" name="Codigo" dataDxfId="10"/>
    <tableColumn id="2" xr3:uid="{C9763AE1-01F4-47CD-A96B-405C983832B5}" name="Producto" dataDxfId="9"/>
    <tableColumn id="4" xr3:uid="{AFD6DB1B-1CB7-4779-B2F3-4CA814AC3AE8}" name="Presentacion por unidad" dataDxfId="8"/>
    <tableColumn id="10" xr3:uid="{F58632E0-4568-449B-A501-81678828EAC3}" name="Existencia" dataDxfId="7"/>
    <tableColumn id="5" xr3:uid="{33C3ACC5-CDA4-4E28-8E2C-5AB1A7AAE3C5}" name="Cantidad de unidades por bulto" dataDxfId="6"/>
    <tableColumn id="6" xr3:uid="{A2967D23-5EAD-44B7-B64B-6A9C40C71C5E}" name="Costo por bulto (R$)" dataDxfId="5"/>
    <tableColumn id="1" xr3:uid="{72630382-C999-4DAD-B7B9-753C4B25E18C}" name="Costo" dataDxfId="4">
      <calculatedColumnFormula>Inventario[[#This Row],[Costo por bulto (R$)]]/Inventario[[#This Row],[Cantidad de unidades por bulto]]</calculatedColumnFormula>
    </tableColumn>
    <tableColumn id="7" xr3:uid="{803B09DA-4087-4DD8-B41E-9481F113E24F}" name="Precio por bulto ($)" dataDxfId="3"/>
    <tableColumn id="14" xr3:uid="{BCD3FF9D-9531-47FF-95D8-6AE158757792}" name="Precio" dataDxfId="2" dataCellStyle="Moneda">
      <calculatedColumnFormula>Inventario[[#This Row],[Precio por bulto ($)]]/Inventario[[#This Row],[Cantidad de unidades por bulto]]</calculatedColumnFormula>
    </tableColumn>
    <tableColumn id="8" xr3:uid="{3F503D58-EE26-4ED8-8624-784467D714BC}" name="Importe Costo" dataDxfId="1">
      <calculatedColumnFormula>Inventario[[#This Row],[Existencia]]*Inventario[[#This Row],[Costo]]</calculatedColumnFormula>
    </tableColumn>
    <tableColumn id="9" xr3:uid="{8D488559-6582-48B1-9971-6DFDA17BF74B}" name="Importe Precio" dataDxfId="0" dataCellStyle="Moneda">
      <calculatedColumnFormula>Inventario[[#This Row],[Existencia]]*Inventario[[#This Row],[Precio]]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ctrlProp" Target="../ctrlProps/ctrlProp2.xml"/><Relationship Id="rId4" Type="http://schemas.openxmlformats.org/officeDocument/2006/relationships/pivotTable" Target="../pivotTables/pivotTable4.xml"/><Relationship Id="rId9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E7A5-C599-4E9F-8553-00685B673A73}">
  <sheetPr codeName="Hoja1"/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CE60-BD00-4DFC-9656-3941D079C03B}">
  <sheetPr codeName="Hoja2"/>
  <dimension ref="A1:U60"/>
  <sheetViews>
    <sheetView showGridLines="0" tabSelected="1" zoomScaleNormal="100" workbookViewId="0">
      <selection activeCell="D29" sqref="D29"/>
    </sheetView>
  </sheetViews>
  <sheetFormatPr baseColWidth="10" defaultRowHeight="15.75" x14ac:dyDescent="0.25"/>
  <cols>
    <col min="1" max="1" width="3.42578125" style="1" customWidth="1"/>
    <col min="2" max="2" width="16" style="1" bestFit="1" customWidth="1"/>
    <col min="3" max="3" width="9.85546875" style="1" bestFit="1" customWidth="1"/>
    <col min="4" max="4" width="14.42578125" style="1" bestFit="1" customWidth="1"/>
    <col min="5" max="5" width="11.7109375" style="1" bestFit="1" customWidth="1"/>
    <col min="6" max="6" width="13.140625" style="1" bestFit="1" customWidth="1"/>
    <col min="7" max="7" width="12.85546875" style="1" bestFit="1" customWidth="1"/>
    <col min="8" max="8" width="9.85546875" style="1" bestFit="1" customWidth="1"/>
    <col min="9" max="9" width="4.7109375" style="1" customWidth="1"/>
    <col min="10" max="10" width="17" style="1" bestFit="1" customWidth="1"/>
    <col min="11" max="11" width="13.85546875" style="1" bestFit="1" customWidth="1"/>
    <col min="12" max="12" width="3.140625" style="1" customWidth="1"/>
    <col min="13" max="13" width="11" style="1" bestFit="1" customWidth="1"/>
    <col min="14" max="14" width="14.7109375" style="1" bestFit="1" customWidth="1"/>
    <col min="15" max="15" width="17.28515625" style="1" bestFit="1" customWidth="1"/>
    <col min="16" max="16" width="1.5703125" style="1" bestFit="1" customWidth="1"/>
    <col min="17" max="17" width="6.7109375" style="1" bestFit="1" customWidth="1"/>
    <col min="18" max="18" width="16.85546875" style="1" bestFit="1" customWidth="1"/>
    <col min="19" max="19" width="14.28515625" style="1" bestFit="1" customWidth="1"/>
    <col min="20" max="20" width="17.28515625" style="1" bestFit="1" customWidth="1"/>
    <col min="21" max="21" width="13.7109375" style="1" bestFit="1" customWidth="1"/>
    <col min="22" max="16384" width="11.42578125" style="1"/>
  </cols>
  <sheetData>
    <row r="1" spans="2:21" ht="14.25" customHeight="1" x14ac:dyDescent="0.25"/>
    <row r="2" spans="2:21" x14ac:dyDescent="0.25">
      <c r="B2" s="39" t="s">
        <v>0</v>
      </c>
      <c r="E2" s="40" t="s">
        <v>1</v>
      </c>
      <c r="F2" s="40"/>
      <c r="G2" s="40"/>
      <c r="J2" s="2" t="s">
        <v>2</v>
      </c>
      <c r="K2" s="39" t="s">
        <v>3</v>
      </c>
      <c r="L2" s="3"/>
      <c r="M2" s="3"/>
    </row>
    <row r="3" spans="2:21" x14ac:dyDescent="0.25">
      <c r="B3" s="41">
        <f>GETPIVOTDATA("Importe Precio",$M$5)+GETPIVOTDATA("Saldo",$J$5)+GETPIVOTDATA("Deuda",$B$5)+(GETPIVOTDATA("Saldo",$J$11)/$J$3)+(GETPIVOTDATA("Saldo",$J$17)/$K$3)</f>
        <v>4279.1021831807338</v>
      </c>
      <c r="E3" s="39" t="str">
        <f>IF([1]Correlativos!$F$2&gt;0, [1]Correlativos!$F$2, "")</f>
        <v>PGO-CSN</v>
      </c>
      <c r="F3" s="4">
        <f>IF([1]Correlativos!$G$2&gt;0, [1]Correlativos!$G$2, "")</f>
        <v>43913</v>
      </c>
      <c r="G3" s="39" t="str">
        <f>IF([1]Correlativos!$H$2&gt;0, [1]Correlativos!$H$2, "")</f>
        <v>Alfonzo</v>
      </c>
      <c r="J3" s="5">
        <v>4.5</v>
      </c>
      <c r="K3" s="6">
        <v>1</v>
      </c>
      <c r="L3" s="3"/>
      <c r="M3" s="3"/>
    </row>
    <row r="4" spans="2:21" x14ac:dyDescent="0.25">
      <c r="F4" s="7"/>
      <c r="J4" s="3"/>
      <c r="K4" s="3"/>
      <c r="L4" s="3"/>
      <c r="M4" s="3"/>
    </row>
    <row r="5" spans="2:21" x14ac:dyDescent="0.25">
      <c r="B5" s="1" t="s">
        <v>4</v>
      </c>
      <c r="C5" s="8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8"/>
      <c r="J5" s="1" t="s">
        <v>11</v>
      </c>
      <c r="K5" s="1" t="s">
        <v>12</v>
      </c>
      <c r="M5" s="42" t="s">
        <v>13</v>
      </c>
      <c r="N5" s="8"/>
      <c r="O5" s="8"/>
    </row>
    <row r="6" spans="2:21" x14ac:dyDescent="0.25">
      <c r="B6" s="9" t="s">
        <v>14</v>
      </c>
      <c r="C6" s="43">
        <v>91.52999967575073</v>
      </c>
      <c r="D6" s="10">
        <v>0</v>
      </c>
      <c r="E6" s="10">
        <v>0</v>
      </c>
      <c r="F6" s="11">
        <v>0</v>
      </c>
      <c r="G6" s="12">
        <v>0</v>
      </c>
      <c r="H6" s="43">
        <v>91.52999967575073</v>
      </c>
      <c r="I6" s="3"/>
      <c r="J6" s="9" t="s">
        <v>15</v>
      </c>
      <c r="K6" s="44">
        <v>0</v>
      </c>
      <c r="M6" s="45">
        <v>715.46288461538461</v>
      </c>
      <c r="N6" s="8"/>
    </row>
    <row r="7" spans="2:21" x14ac:dyDescent="0.25">
      <c r="B7" s="9" t="s">
        <v>16</v>
      </c>
      <c r="C7" s="43">
        <v>18.680001602172865</v>
      </c>
      <c r="D7" s="10">
        <v>0</v>
      </c>
      <c r="E7" s="10">
        <v>0</v>
      </c>
      <c r="F7" s="13">
        <v>0</v>
      </c>
      <c r="G7" s="12">
        <v>0</v>
      </c>
      <c r="H7" s="43">
        <v>18.680001602172865</v>
      </c>
      <c r="I7" s="3"/>
      <c r="J7" s="9" t="s">
        <v>17</v>
      </c>
      <c r="K7" s="44">
        <v>1988.0168662926553</v>
      </c>
      <c r="M7" s="8"/>
      <c r="N7" s="8"/>
      <c r="O7" s="8"/>
    </row>
    <row r="8" spans="2:21" x14ac:dyDescent="0.25">
      <c r="B8" s="9" t="s">
        <v>18</v>
      </c>
      <c r="C8" s="43">
        <v>0</v>
      </c>
      <c r="D8" s="10">
        <v>4.3491666666666671</v>
      </c>
      <c r="E8" s="10">
        <v>0</v>
      </c>
      <c r="F8" s="13">
        <v>0</v>
      </c>
      <c r="G8" s="12">
        <v>0</v>
      </c>
      <c r="H8" s="43">
        <v>4.3491666666666671</v>
      </c>
      <c r="I8" s="3"/>
      <c r="J8" s="9" t="s">
        <v>19</v>
      </c>
      <c r="K8" s="44">
        <v>315</v>
      </c>
      <c r="L8" s="42"/>
      <c r="M8" s="8"/>
      <c r="N8" s="8"/>
      <c r="P8" s="14"/>
    </row>
    <row r="9" spans="2:21" x14ac:dyDescent="0.25">
      <c r="B9" s="9" t="s">
        <v>20</v>
      </c>
      <c r="C9" s="43">
        <v>0</v>
      </c>
      <c r="D9" s="10">
        <v>84.890641025641017</v>
      </c>
      <c r="E9" s="10">
        <v>0</v>
      </c>
      <c r="F9" s="13">
        <v>0</v>
      </c>
      <c r="G9" s="12">
        <v>0</v>
      </c>
      <c r="H9" s="43">
        <v>84.890641025641017</v>
      </c>
      <c r="I9" s="8"/>
      <c r="J9" s="9" t="s">
        <v>21</v>
      </c>
      <c r="K9" s="44">
        <v>2303.0168662926553</v>
      </c>
      <c r="L9" s="42"/>
      <c r="M9" s="8"/>
      <c r="N9" s="8"/>
      <c r="O9" s="8"/>
      <c r="P9" s="1" t="s">
        <v>21</v>
      </c>
    </row>
    <row r="10" spans="2:21" ht="13.5" customHeight="1" x14ac:dyDescent="0.25">
      <c r="B10" s="9" t="s">
        <v>22</v>
      </c>
      <c r="C10" s="43">
        <v>11</v>
      </c>
      <c r="D10" s="10">
        <v>0</v>
      </c>
      <c r="E10" s="10">
        <v>0</v>
      </c>
      <c r="F10" s="13">
        <v>0</v>
      </c>
      <c r="G10" s="12">
        <v>0</v>
      </c>
      <c r="H10" s="43">
        <v>11</v>
      </c>
      <c r="I10" s="8"/>
      <c r="J10" s="8"/>
      <c r="K10" s="8"/>
      <c r="M10" s="8"/>
      <c r="N10" s="8"/>
      <c r="O10" s="8"/>
      <c r="P10" s="3"/>
    </row>
    <row r="11" spans="2:21" x14ac:dyDescent="0.25">
      <c r="B11" s="9" t="s">
        <v>23</v>
      </c>
      <c r="C11" s="43">
        <v>93.159999815821649</v>
      </c>
      <c r="D11" s="10">
        <v>0</v>
      </c>
      <c r="E11" s="10">
        <v>0</v>
      </c>
      <c r="F11" s="13">
        <v>0</v>
      </c>
      <c r="G11" s="12">
        <v>0</v>
      </c>
      <c r="H11" s="43">
        <v>93.159999815821649</v>
      </c>
      <c r="I11" s="8"/>
      <c r="J11" s="1" t="s">
        <v>24</v>
      </c>
      <c r="K11" s="1" t="s">
        <v>12</v>
      </c>
      <c r="L11" s="8"/>
      <c r="M11" s="15"/>
      <c r="N11" s="8"/>
      <c r="O11" s="8"/>
      <c r="P11" s="46"/>
    </row>
    <row r="12" spans="2:21" x14ac:dyDescent="0.25">
      <c r="B12" s="9" t="s">
        <v>25</v>
      </c>
      <c r="C12" s="43">
        <v>3.85</v>
      </c>
      <c r="D12" s="10">
        <v>0</v>
      </c>
      <c r="E12" s="10">
        <v>0</v>
      </c>
      <c r="F12" s="13">
        <v>0</v>
      </c>
      <c r="G12" s="12">
        <v>0</v>
      </c>
      <c r="H12" s="43">
        <v>3.85</v>
      </c>
      <c r="I12" s="8"/>
      <c r="J12" s="9" t="s">
        <v>26</v>
      </c>
      <c r="K12" s="16">
        <v>0</v>
      </c>
      <c r="M12" s="8"/>
      <c r="N12" s="8"/>
      <c r="O12" s="8"/>
      <c r="P12" s="8"/>
      <c r="S12" s="8"/>
      <c r="T12" s="8"/>
      <c r="U12" s="8"/>
    </row>
    <row r="13" spans="2:21" x14ac:dyDescent="0.25">
      <c r="B13" s="9" t="s">
        <v>27</v>
      </c>
      <c r="C13" s="43">
        <v>3</v>
      </c>
      <c r="D13" s="10">
        <v>0</v>
      </c>
      <c r="E13" s="10">
        <v>0</v>
      </c>
      <c r="F13" s="13">
        <v>0</v>
      </c>
      <c r="G13" s="12">
        <v>0</v>
      </c>
      <c r="H13" s="43">
        <v>3</v>
      </c>
      <c r="J13" s="9" t="s">
        <v>28</v>
      </c>
      <c r="K13" s="16">
        <v>0</v>
      </c>
      <c r="M13" s="8"/>
      <c r="N13" s="8"/>
      <c r="O13" s="8"/>
      <c r="P13" s="8"/>
      <c r="S13" s="8"/>
      <c r="T13" s="8"/>
      <c r="U13" s="8"/>
    </row>
    <row r="14" spans="2:21" x14ac:dyDescent="0.25">
      <c r="B14" s="9" t="s">
        <v>29</v>
      </c>
      <c r="C14" s="43">
        <v>40.72</v>
      </c>
      <c r="D14" s="10">
        <v>0</v>
      </c>
      <c r="E14" s="10">
        <v>0</v>
      </c>
      <c r="F14" s="13">
        <v>0</v>
      </c>
      <c r="G14" s="12">
        <v>0</v>
      </c>
      <c r="H14" s="43">
        <v>40.72</v>
      </c>
      <c r="J14" s="9" t="s">
        <v>30</v>
      </c>
      <c r="K14" s="16">
        <v>2402.0000762939453</v>
      </c>
      <c r="M14" s="8"/>
      <c r="N14" s="8"/>
      <c r="O14" s="8"/>
      <c r="P14" s="8"/>
      <c r="S14" s="8"/>
      <c r="T14" s="8"/>
      <c r="U14" s="8"/>
    </row>
    <row r="15" spans="2:21" x14ac:dyDescent="0.25">
      <c r="B15" s="9" t="s">
        <v>31</v>
      </c>
      <c r="C15" s="43">
        <v>0</v>
      </c>
      <c r="D15" s="10">
        <v>0.70333333333333325</v>
      </c>
      <c r="E15" s="10">
        <v>0</v>
      </c>
      <c r="F15" s="13">
        <v>0</v>
      </c>
      <c r="G15" s="12">
        <v>0</v>
      </c>
      <c r="H15" s="43">
        <v>0.70333333333333325</v>
      </c>
      <c r="J15" s="9" t="s">
        <v>21</v>
      </c>
      <c r="K15" s="16">
        <v>2402.0000762939453</v>
      </c>
      <c r="M15" s="8"/>
      <c r="N15" s="8"/>
      <c r="O15" s="8"/>
      <c r="P15" s="8"/>
      <c r="S15" s="8"/>
    </row>
    <row r="16" spans="2:21" x14ac:dyDescent="0.25">
      <c r="B16" s="9" t="s">
        <v>32</v>
      </c>
      <c r="C16" s="43">
        <v>62.5</v>
      </c>
      <c r="D16" s="10">
        <v>0</v>
      </c>
      <c r="E16" s="10">
        <v>0</v>
      </c>
      <c r="F16" s="13">
        <v>0</v>
      </c>
      <c r="G16" s="12">
        <v>0</v>
      </c>
      <c r="H16" s="43">
        <v>62.5</v>
      </c>
      <c r="J16" s="8"/>
      <c r="K16" s="8"/>
      <c r="M16" s="8"/>
      <c r="N16" s="8"/>
      <c r="O16" s="8"/>
    </row>
    <row r="17" spans="2:16" x14ac:dyDescent="0.25">
      <c r="B17" s="9" t="s">
        <v>33</v>
      </c>
      <c r="C17" s="43">
        <v>0.72</v>
      </c>
      <c r="D17" s="10">
        <v>0</v>
      </c>
      <c r="E17" s="10">
        <v>0</v>
      </c>
      <c r="F17" s="13">
        <v>0</v>
      </c>
      <c r="G17" s="12">
        <v>0</v>
      </c>
      <c r="H17" s="43">
        <v>0.72</v>
      </c>
      <c r="J17" s="1" t="s">
        <v>34</v>
      </c>
      <c r="K17" s="1" t="s">
        <v>12</v>
      </c>
      <c r="L17" s="3"/>
      <c r="M17" s="8"/>
      <c r="N17" s="8"/>
      <c r="O17" s="8"/>
    </row>
    <row r="18" spans="2:16" x14ac:dyDescent="0.25">
      <c r="B18" s="9" t="s">
        <v>35</v>
      </c>
      <c r="C18" s="43">
        <v>0</v>
      </c>
      <c r="D18" s="10">
        <v>0</v>
      </c>
      <c r="E18" s="10">
        <v>0</v>
      </c>
      <c r="F18" s="13">
        <v>95</v>
      </c>
      <c r="G18" s="12">
        <v>0</v>
      </c>
      <c r="H18" s="43">
        <v>21.111111111111111</v>
      </c>
      <c r="J18" s="9" t="s">
        <v>36</v>
      </c>
      <c r="K18" s="17">
        <v>0</v>
      </c>
      <c r="M18" s="8"/>
      <c r="N18" s="8"/>
      <c r="O18" s="8"/>
    </row>
    <row r="19" spans="2:16" x14ac:dyDescent="0.25">
      <c r="B19" s="9" t="s">
        <v>37</v>
      </c>
      <c r="C19" s="43">
        <v>0</v>
      </c>
      <c r="D19" s="10">
        <v>161.56038461538463</v>
      </c>
      <c r="E19" s="10">
        <v>0</v>
      </c>
      <c r="F19" s="13">
        <v>0</v>
      </c>
      <c r="G19" s="12">
        <v>0</v>
      </c>
      <c r="H19" s="43">
        <v>161.56038461538463</v>
      </c>
      <c r="J19" s="9" t="s">
        <v>38</v>
      </c>
      <c r="K19" s="17">
        <v>0</v>
      </c>
      <c r="M19" s="8"/>
      <c r="N19" s="8"/>
      <c r="O19" s="8"/>
    </row>
    <row r="20" spans="2:16" x14ac:dyDescent="0.25">
      <c r="B20" s="9" t="s">
        <v>39</v>
      </c>
      <c r="C20" s="43">
        <v>60.319999694824219</v>
      </c>
      <c r="D20" s="10">
        <v>0</v>
      </c>
      <c r="E20" s="10">
        <v>0</v>
      </c>
      <c r="F20" s="13">
        <v>0</v>
      </c>
      <c r="G20" s="12">
        <v>0</v>
      </c>
      <c r="H20" s="43">
        <v>60.319999694824219</v>
      </c>
      <c r="J20" s="9" t="s">
        <v>40</v>
      </c>
      <c r="K20" s="17">
        <v>0</v>
      </c>
      <c r="M20" s="8"/>
      <c r="N20" s="8"/>
      <c r="O20" s="8"/>
    </row>
    <row r="21" spans="2:16" x14ac:dyDescent="0.25">
      <c r="B21" s="9" t="s">
        <v>41</v>
      </c>
      <c r="C21" s="43">
        <v>68.75</v>
      </c>
      <c r="D21" s="10">
        <v>0</v>
      </c>
      <c r="E21" s="10">
        <v>0</v>
      </c>
      <c r="F21" s="13">
        <v>0</v>
      </c>
      <c r="G21" s="12">
        <v>0</v>
      </c>
      <c r="H21" s="43">
        <v>68.75</v>
      </c>
      <c r="J21" s="9" t="s">
        <v>21</v>
      </c>
      <c r="K21" s="17">
        <v>0</v>
      </c>
      <c r="M21" s="8"/>
      <c r="N21" s="8"/>
      <c r="O21" s="8"/>
    </row>
    <row r="22" spans="2:16" x14ac:dyDescent="0.25">
      <c r="B22" s="9" t="s">
        <v>21</v>
      </c>
      <c r="C22" s="43">
        <v>454.2300007885695</v>
      </c>
      <c r="D22" s="10">
        <v>251.50352564102565</v>
      </c>
      <c r="E22" s="10">
        <v>0</v>
      </c>
      <c r="F22" s="11">
        <v>95</v>
      </c>
      <c r="G22" s="12">
        <v>0</v>
      </c>
      <c r="H22" s="43">
        <v>726.84463754070623</v>
      </c>
      <c r="J22" s="8"/>
      <c r="K22" s="18"/>
      <c r="M22" s="8"/>
      <c r="N22" s="8"/>
      <c r="O22" s="8"/>
    </row>
    <row r="23" spans="2:16" x14ac:dyDescent="0.25">
      <c r="B23" s="8"/>
      <c r="C23" s="8"/>
      <c r="D23" s="8"/>
      <c r="E23" s="8"/>
      <c r="F23" s="8"/>
      <c r="G23" s="8"/>
      <c r="H23" s="8"/>
      <c r="K23" s="8"/>
      <c r="M23" s="8"/>
      <c r="N23" s="8"/>
      <c r="P23" s="8"/>
    </row>
    <row r="24" spans="2:16" x14ac:dyDescent="0.25">
      <c r="D24" s="8"/>
      <c r="E24" s="8"/>
      <c r="F24" s="8"/>
      <c r="G24" s="8"/>
      <c r="J24" s="8"/>
      <c r="K24" s="8"/>
      <c r="M24" s="8"/>
      <c r="N24" s="8"/>
      <c r="P24" s="8"/>
    </row>
    <row r="25" spans="2:16" x14ac:dyDescent="0.25">
      <c r="D25" s="8"/>
      <c r="E25" s="8"/>
      <c r="F25" s="8"/>
      <c r="G25" s="8"/>
      <c r="H25" s="19"/>
      <c r="J25" s="8"/>
      <c r="K25" s="8"/>
      <c r="M25" s="8"/>
      <c r="N25" s="8"/>
      <c r="P25" s="8"/>
    </row>
    <row r="26" spans="2:16" x14ac:dyDescent="0.25">
      <c r="D26" s="8"/>
      <c r="E26" s="8"/>
      <c r="F26" s="8"/>
      <c r="G26" s="8"/>
      <c r="J26" s="8"/>
      <c r="K26" s="8"/>
      <c r="M26" s="8"/>
      <c r="N26" s="8"/>
      <c r="P26" s="8"/>
    </row>
    <row r="27" spans="2:16" x14ac:dyDescent="0.25">
      <c r="D27" s="8"/>
      <c r="E27" s="8"/>
      <c r="F27" s="8"/>
      <c r="G27" s="8"/>
      <c r="J27" s="8"/>
      <c r="K27" s="8"/>
      <c r="N27" s="8"/>
      <c r="P27" s="8"/>
    </row>
    <row r="28" spans="2:16" x14ac:dyDescent="0.25">
      <c r="D28" s="8"/>
      <c r="E28" s="8"/>
      <c r="F28" s="8"/>
      <c r="G28" s="8"/>
      <c r="J28" s="8"/>
      <c r="K28" s="8"/>
      <c r="N28" s="8"/>
      <c r="P28" s="8"/>
    </row>
    <row r="29" spans="2:16" x14ac:dyDescent="0.25">
      <c r="D29" s="8"/>
      <c r="E29" s="8"/>
      <c r="F29" s="8"/>
      <c r="G29" s="8"/>
      <c r="J29" s="8"/>
      <c r="K29" s="8"/>
      <c r="N29" s="8"/>
      <c r="P29" s="8"/>
    </row>
    <row r="30" spans="2:16" x14ac:dyDescent="0.25">
      <c r="D30" s="8"/>
      <c r="E30" s="8"/>
      <c r="F30" s="8"/>
      <c r="G30" s="8"/>
      <c r="J30" s="8"/>
      <c r="K30" s="8"/>
      <c r="N30" s="8"/>
      <c r="P30" s="8"/>
    </row>
    <row r="31" spans="2:16" x14ac:dyDescent="0.25">
      <c r="D31" s="8"/>
      <c r="E31" s="8"/>
      <c r="F31" s="8"/>
      <c r="G31" s="8"/>
      <c r="J31" s="8"/>
      <c r="K31" s="8"/>
      <c r="N31" s="8"/>
      <c r="P31" s="8"/>
    </row>
    <row r="32" spans="2:16" x14ac:dyDescent="0.25">
      <c r="D32" s="8"/>
      <c r="E32" s="8"/>
      <c r="F32" s="8"/>
      <c r="G32" s="8"/>
      <c r="J32" s="8"/>
      <c r="K32" s="8"/>
      <c r="P32" s="8"/>
    </row>
    <row r="33" spans="10:16" x14ac:dyDescent="0.25">
      <c r="J33" s="8"/>
      <c r="K33" s="8"/>
      <c r="P33" s="8"/>
    </row>
    <row r="34" spans="10:16" x14ac:dyDescent="0.25">
      <c r="J34" s="8"/>
      <c r="K34" s="8"/>
      <c r="P34" s="8"/>
    </row>
    <row r="35" spans="10:16" x14ac:dyDescent="0.25">
      <c r="J35" s="8"/>
      <c r="K35" s="8"/>
      <c r="P35" s="8"/>
    </row>
    <row r="36" spans="10:16" x14ac:dyDescent="0.25">
      <c r="J36" s="8"/>
      <c r="K36" s="8"/>
      <c r="P36" s="8"/>
    </row>
    <row r="37" spans="10:16" x14ac:dyDescent="0.25">
      <c r="J37" s="8"/>
      <c r="K37" s="8"/>
      <c r="P37" s="8"/>
    </row>
    <row r="38" spans="10:16" x14ac:dyDescent="0.25">
      <c r="J38" s="8"/>
      <c r="K38" s="8"/>
      <c r="P38" s="8"/>
    </row>
    <row r="39" spans="10:16" x14ac:dyDescent="0.25">
      <c r="J39" s="8"/>
      <c r="K39" s="8"/>
      <c r="P39" s="8"/>
    </row>
    <row r="40" spans="10:16" x14ac:dyDescent="0.25">
      <c r="J40" s="8"/>
      <c r="K40" s="8"/>
      <c r="P40" s="8"/>
    </row>
    <row r="41" spans="10:16" x14ac:dyDescent="0.25">
      <c r="J41" s="8"/>
      <c r="K41" s="8"/>
    </row>
    <row r="42" spans="10:16" x14ac:dyDescent="0.25">
      <c r="J42" s="8"/>
      <c r="K42" s="8"/>
    </row>
    <row r="43" spans="10:16" x14ac:dyDescent="0.25">
      <c r="J43" s="8"/>
      <c r="K43" s="8"/>
    </row>
    <row r="44" spans="10:16" x14ac:dyDescent="0.25">
      <c r="J44" s="8"/>
      <c r="K44" s="8"/>
    </row>
    <row r="45" spans="10:16" x14ac:dyDescent="0.25">
      <c r="J45" s="8"/>
      <c r="K45" s="8"/>
    </row>
    <row r="46" spans="10:16" x14ac:dyDescent="0.25">
      <c r="J46" s="8"/>
      <c r="K46" s="8"/>
    </row>
    <row r="47" spans="10:16" x14ac:dyDescent="0.25">
      <c r="J47" s="8"/>
      <c r="K47" s="8"/>
    </row>
    <row r="48" spans="10:16" x14ac:dyDescent="0.25">
      <c r="J48" s="8"/>
      <c r="K48" s="8"/>
    </row>
    <row r="49" spans="1:11" x14ac:dyDescent="0.25">
      <c r="J49" s="8"/>
      <c r="K49" s="8"/>
    </row>
    <row r="50" spans="1:11" x14ac:dyDescent="0.25">
      <c r="J50" s="8"/>
      <c r="K50" s="8"/>
    </row>
    <row r="53" spans="1:11" x14ac:dyDescent="0.25">
      <c r="A53" s="7"/>
    </row>
    <row r="54" spans="1:11" x14ac:dyDescent="0.25">
      <c r="A54" s="7"/>
    </row>
    <row r="55" spans="1:11" x14ac:dyDescent="0.25">
      <c r="A55" s="7"/>
    </row>
    <row r="56" spans="1:11" x14ac:dyDescent="0.25">
      <c r="A56" s="7"/>
    </row>
    <row r="57" spans="1:11" x14ac:dyDescent="0.25">
      <c r="A57" s="7"/>
    </row>
    <row r="58" spans="1:11" x14ac:dyDescent="0.25">
      <c r="A58" s="7"/>
    </row>
    <row r="59" spans="1:11" x14ac:dyDescent="0.25">
      <c r="A59" s="7"/>
    </row>
    <row r="60" spans="1:11" x14ac:dyDescent="0.25">
      <c r="A60" s="7"/>
    </row>
  </sheetData>
  <mergeCells count="1">
    <mergeCell ref="E2:G2"/>
  </mergeCell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9" name="Button 1">
              <controlPr defaultSize="0" print="0" autoFill="0" autoPict="0" macro="[2]!BotonMenu">
                <anchor moveWithCells="1" sizeWithCells="1">
                  <from>
                    <xdr:col>11</xdr:col>
                    <xdr:colOff>152400</xdr:colOff>
                    <xdr:row>0</xdr:row>
                    <xdr:rowOff>171450</xdr:rowOff>
                  </from>
                  <to>
                    <xdr:col>13</xdr:col>
                    <xdr:colOff>400050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10" name="Button 2">
              <controlPr defaultSize="0" print="0" autoFill="0" autoPict="0" macro="[2]!ActualizarDashboard">
                <anchor moveWithCells="1" sizeWithCells="1">
                  <from>
                    <xdr:col>2</xdr:col>
                    <xdr:colOff>9525</xdr:colOff>
                    <xdr:row>1</xdr:row>
                    <xdr:rowOff>171450</xdr:rowOff>
                  </from>
                  <to>
                    <xdr:col>3</xdr:col>
                    <xdr:colOff>180975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F6DA-70C0-4553-B78B-006169D8F087}">
  <sheetPr codeName="Hoja3"/>
  <dimension ref="A1:O40"/>
  <sheetViews>
    <sheetView workbookViewId="0"/>
  </sheetViews>
  <sheetFormatPr baseColWidth="10" defaultColWidth="11.42578125" defaultRowHeight="15" x14ac:dyDescent="0.25"/>
  <cols>
    <col min="1" max="1" width="16.7109375" style="38" bestFit="1" customWidth="1"/>
    <col min="2" max="2" width="38.7109375" style="38" bestFit="1" customWidth="1"/>
    <col min="3" max="3" width="24.7109375" style="38" customWidth="1"/>
    <col min="4" max="4" width="9.85546875" style="38" bestFit="1" customWidth="1"/>
    <col min="5" max="5" width="29.140625" style="38" bestFit="1" customWidth="1"/>
    <col min="6" max="6" width="18.7109375" style="38" bestFit="1" customWidth="1"/>
    <col min="7" max="7" width="9.5703125" style="38" bestFit="1" customWidth="1"/>
    <col min="8" max="8" width="18.140625" style="38" bestFit="1" customWidth="1"/>
    <col min="9" max="9" width="7.7109375" style="38" bestFit="1" customWidth="1"/>
    <col min="10" max="10" width="13.5703125" style="38" bestFit="1" customWidth="1"/>
    <col min="11" max="11" width="14.140625" style="38" bestFit="1" customWidth="1"/>
    <col min="12" max="13" width="11.42578125" style="38"/>
    <col min="14" max="14" width="13.5703125" bestFit="1" customWidth="1"/>
    <col min="15" max="16384" width="11.42578125" style="38"/>
  </cols>
  <sheetData>
    <row r="1" spans="1:15" s="20" customFormat="1" x14ac:dyDescent="0.25">
      <c r="A1" s="20" t="s">
        <v>42</v>
      </c>
      <c r="B1" s="20" t="s">
        <v>43</v>
      </c>
      <c r="C1" s="20" t="s">
        <v>44</v>
      </c>
      <c r="D1" s="21" t="s">
        <v>45</v>
      </c>
      <c r="E1" s="20" t="s">
        <v>46</v>
      </c>
      <c r="F1" s="20" t="s">
        <v>47</v>
      </c>
      <c r="G1" s="20" t="s">
        <v>48</v>
      </c>
      <c r="H1" s="20" t="s">
        <v>49</v>
      </c>
      <c r="I1" s="20" t="s">
        <v>50</v>
      </c>
      <c r="J1" s="20" t="s">
        <v>51</v>
      </c>
      <c r="K1" s="20" t="s">
        <v>52</v>
      </c>
      <c r="N1" s="22" t="s">
        <v>53</v>
      </c>
      <c r="O1" s="23">
        <f>SUM(Inventario[Importe Precio])</f>
        <v>715.46288461538461</v>
      </c>
    </row>
    <row r="2" spans="1:15" s="20" customFormat="1" x14ac:dyDescent="0.25">
      <c r="A2" s="24">
        <v>1</v>
      </c>
      <c r="B2" s="25" t="s">
        <v>54</v>
      </c>
      <c r="C2" s="26" t="s">
        <v>55</v>
      </c>
      <c r="D2" s="27">
        <v>0</v>
      </c>
      <c r="E2" s="28">
        <v>20</v>
      </c>
      <c r="F2" s="29">
        <v>97</v>
      </c>
      <c r="G2" s="29">
        <f>Inventario[[#This Row],[Costo por bulto (R$)]]/Inventario[[#This Row],[Cantidad de unidades por bulto]]</f>
        <v>4.8499999999999996</v>
      </c>
      <c r="H2" s="30">
        <v>25.5</v>
      </c>
      <c r="I2" s="30">
        <f>Inventario[[#This Row],[Precio por bulto ($)]]/Inventario[[#This Row],[Cantidad de unidades por bulto]]</f>
        <v>1.2749999999999999</v>
      </c>
      <c r="J2" s="29">
        <f>Inventario[[#This Row],[Existencia]]*Inventario[[#This Row],[Costo]]</f>
        <v>0</v>
      </c>
      <c r="K2" s="30">
        <f>Inventario[[#This Row],[Existencia]]*Inventario[[#This Row],[Precio]]</f>
        <v>0</v>
      </c>
      <c r="O2" s="31"/>
    </row>
    <row r="3" spans="1:15" s="20" customFormat="1" x14ac:dyDescent="0.25">
      <c r="A3" s="24">
        <v>7891107101621</v>
      </c>
      <c r="B3" s="25" t="s">
        <v>56</v>
      </c>
      <c r="C3" s="26" t="s">
        <v>55</v>
      </c>
      <c r="D3" s="27">
        <v>0</v>
      </c>
      <c r="E3" s="28">
        <v>20</v>
      </c>
      <c r="F3" s="32">
        <v>94</v>
      </c>
      <c r="G3" s="33">
        <f>Inventario[[#This Row],[Costo por bulto (R$)]]/Inventario[[#This Row],[Cantidad de unidades por bulto]]</f>
        <v>4.7</v>
      </c>
      <c r="H3" s="34">
        <v>24.5</v>
      </c>
      <c r="I3" s="35">
        <f>Inventario[[#This Row],[Precio por bulto ($)]]/Inventario[[#This Row],[Cantidad de unidades por bulto]]</f>
        <v>1.2250000000000001</v>
      </c>
      <c r="J3" s="33">
        <f>Inventario[[#This Row],[Existencia]]*Inventario[[#This Row],[Costo]]</f>
        <v>0</v>
      </c>
      <c r="K3" s="36">
        <f>Inventario[[#This Row],[Existencia]]*Inventario[[#This Row],[Precio]]</f>
        <v>0</v>
      </c>
      <c r="O3" s="31"/>
    </row>
    <row r="4" spans="1:15" s="20" customFormat="1" x14ac:dyDescent="0.25">
      <c r="A4" s="24">
        <v>2</v>
      </c>
      <c r="B4" s="25" t="s">
        <v>57</v>
      </c>
      <c r="C4" s="26" t="s">
        <v>58</v>
      </c>
      <c r="D4" s="27">
        <v>0</v>
      </c>
      <c r="E4" s="28">
        <v>30</v>
      </c>
      <c r="F4" s="29">
        <v>92</v>
      </c>
      <c r="G4" s="29">
        <f>Inventario[[#This Row],[Costo por bulto (R$)]]/Inventario[[#This Row],[Cantidad de unidades por bulto]]</f>
        <v>3.0666666666666669</v>
      </c>
      <c r="H4" s="30">
        <v>24.3</v>
      </c>
      <c r="I4" s="30">
        <f>Inventario[[#This Row],[Precio por bulto ($)]]/Inventario[[#This Row],[Cantidad de unidades por bulto]]</f>
        <v>0.81</v>
      </c>
      <c r="J4" s="29">
        <f>Inventario[[#This Row],[Existencia]]*Inventario[[#This Row],[Costo]]</f>
        <v>0</v>
      </c>
      <c r="K4" s="30">
        <f>Inventario[[#This Row],[Existencia]]*Inventario[[#This Row],[Precio]]</f>
        <v>0</v>
      </c>
      <c r="O4" s="31"/>
    </row>
    <row r="5" spans="1:15" s="20" customFormat="1" x14ac:dyDescent="0.25">
      <c r="A5" s="24">
        <v>3</v>
      </c>
      <c r="B5" s="25" t="s">
        <v>59</v>
      </c>
      <c r="C5" s="26" t="s">
        <v>58</v>
      </c>
      <c r="D5" s="27">
        <v>0</v>
      </c>
      <c r="E5" s="28">
        <v>30</v>
      </c>
      <c r="F5" s="29">
        <v>90</v>
      </c>
      <c r="G5" s="29">
        <f>Inventario[[#This Row],[Costo por bulto (R$)]]/Inventario[[#This Row],[Cantidad de unidades por bulto]]</f>
        <v>3</v>
      </c>
      <c r="H5" s="30">
        <v>24</v>
      </c>
      <c r="I5" s="30">
        <f>Inventario[[#This Row],[Precio por bulto ($)]]/Inventario[[#This Row],[Cantidad de unidades por bulto]]</f>
        <v>0.8</v>
      </c>
      <c r="J5" s="29">
        <f>Inventario[[#This Row],[Existencia]]*Inventario[[#This Row],[Costo]]</f>
        <v>0</v>
      </c>
      <c r="K5" s="30">
        <f>Inventario[[#This Row],[Existencia]]*Inventario[[#This Row],[Precio]]</f>
        <v>0</v>
      </c>
      <c r="O5" s="31"/>
    </row>
    <row r="6" spans="1:15" s="20" customFormat="1" x14ac:dyDescent="0.25">
      <c r="A6" s="24">
        <v>4</v>
      </c>
      <c r="B6" s="37" t="s">
        <v>60</v>
      </c>
      <c r="C6" s="26" t="s">
        <v>58</v>
      </c>
      <c r="D6" s="27">
        <v>1</v>
      </c>
      <c r="E6" s="28">
        <v>30</v>
      </c>
      <c r="F6" s="29">
        <v>93</v>
      </c>
      <c r="G6" s="29">
        <f>Inventario[[#This Row],[Costo por bulto (R$)]]/Inventario[[#This Row],[Cantidad de unidades por bulto]]</f>
        <v>3.1</v>
      </c>
      <c r="H6" s="30">
        <v>24.3</v>
      </c>
      <c r="I6" s="30">
        <f>Inventario[[#This Row],[Precio por bulto ($)]]/Inventario[[#This Row],[Cantidad de unidades por bulto]]</f>
        <v>0.81</v>
      </c>
      <c r="J6" s="29">
        <f>Inventario[[#This Row],[Existencia]]*Inventario[[#This Row],[Costo]]</f>
        <v>3.1</v>
      </c>
      <c r="K6" s="30">
        <f>Inventario[[#This Row],[Existencia]]*Inventario[[#This Row],[Precio]]</f>
        <v>0.81</v>
      </c>
      <c r="O6" s="31"/>
    </row>
    <row r="7" spans="1:15" s="20" customFormat="1" x14ac:dyDescent="0.25">
      <c r="A7" s="24">
        <v>5</v>
      </c>
      <c r="B7" s="37" t="s">
        <v>61</v>
      </c>
      <c r="C7" s="26" t="s">
        <v>58</v>
      </c>
      <c r="D7" s="27">
        <v>0</v>
      </c>
      <c r="E7" s="28">
        <v>30</v>
      </c>
      <c r="F7" s="29">
        <v>95</v>
      </c>
      <c r="G7" s="29">
        <f>Inventario[[#This Row],[Costo por bulto (R$)]]/Inventario[[#This Row],[Cantidad de unidades por bulto]]</f>
        <v>3.1666666666666665</v>
      </c>
      <c r="H7" s="30">
        <v>26.32</v>
      </c>
      <c r="I7" s="30">
        <f>Inventario[[#This Row],[Precio por bulto ($)]]/Inventario[[#This Row],[Cantidad de unidades por bulto]]</f>
        <v>0.8773333333333333</v>
      </c>
      <c r="J7" s="29">
        <f>Inventario[[#This Row],[Existencia]]*Inventario[[#This Row],[Costo]]</f>
        <v>0</v>
      </c>
      <c r="K7" s="30">
        <f>Inventario[[#This Row],[Existencia]]*Inventario[[#This Row],[Precio]]</f>
        <v>0</v>
      </c>
      <c r="O7" s="31"/>
    </row>
    <row r="8" spans="1:15" s="20" customFormat="1" x14ac:dyDescent="0.25">
      <c r="A8" s="24">
        <v>6</v>
      </c>
      <c r="B8" s="25" t="s">
        <v>62</v>
      </c>
      <c r="C8" s="26" t="s">
        <v>58</v>
      </c>
      <c r="D8" s="27">
        <v>168</v>
      </c>
      <c r="E8" s="28">
        <v>30</v>
      </c>
      <c r="F8" s="29">
        <v>86</v>
      </c>
      <c r="G8" s="29">
        <f>Inventario[[#This Row],[Costo por bulto (R$)]]/Inventario[[#This Row],[Cantidad de unidades por bulto]]</f>
        <v>2.8666666666666667</v>
      </c>
      <c r="H8" s="30">
        <v>22.5</v>
      </c>
      <c r="I8" s="30">
        <f>Inventario[[#This Row],[Precio por bulto ($)]]/Inventario[[#This Row],[Cantidad de unidades por bulto]]</f>
        <v>0.75</v>
      </c>
      <c r="J8" s="29">
        <f>Inventario[[#This Row],[Existencia]]*Inventario[[#This Row],[Costo]]</f>
        <v>481.6</v>
      </c>
      <c r="K8" s="30">
        <f>Inventario[[#This Row],[Existencia]]*Inventario[[#This Row],[Precio]]</f>
        <v>126</v>
      </c>
      <c r="O8" s="31"/>
    </row>
    <row r="9" spans="1:15" s="20" customFormat="1" x14ac:dyDescent="0.25">
      <c r="A9" s="24">
        <v>7898051680011</v>
      </c>
      <c r="B9" s="25" t="s">
        <v>63</v>
      </c>
      <c r="C9" s="26" t="s">
        <v>58</v>
      </c>
      <c r="D9" s="27">
        <v>121</v>
      </c>
      <c r="E9" s="28">
        <v>30</v>
      </c>
      <c r="F9" s="32">
        <v>86</v>
      </c>
      <c r="G9" s="33">
        <f>Inventario[[#This Row],[Costo por bulto (R$)]]/Inventario[[#This Row],[Cantidad de unidades por bulto]]</f>
        <v>2.8666666666666667</v>
      </c>
      <c r="H9" s="34">
        <v>22.5</v>
      </c>
      <c r="I9" s="35">
        <f>Inventario[[#This Row],[Precio por bulto ($)]]/Inventario[[#This Row],[Cantidad de unidades por bulto]]</f>
        <v>0.75</v>
      </c>
      <c r="J9" s="33">
        <f>Inventario[[#This Row],[Existencia]]*Inventario[[#This Row],[Costo]]</f>
        <v>346.86666666666667</v>
      </c>
      <c r="K9" s="36">
        <f>Inventario[[#This Row],[Existencia]]*Inventario[[#This Row],[Precio]]</f>
        <v>90.75</v>
      </c>
      <c r="O9" s="31"/>
    </row>
    <row r="10" spans="1:15" s="20" customFormat="1" x14ac:dyDescent="0.25">
      <c r="A10" s="24">
        <v>7</v>
      </c>
      <c r="B10" s="37" t="s">
        <v>64</v>
      </c>
      <c r="C10" s="26" t="s">
        <v>65</v>
      </c>
      <c r="D10" s="27">
        <v>0</v>
      </c>
      <c r="E10" s="28">
        <v>20</v>
      </c>
      <c r="F10" s="29">
        <v>0</v>
      </c>
      <c r="G10" s="29">
        <f>Inventario[[#This Row],[Costo por bulto (R$)]]/Inventario[[#This Row],[Cantidad de unidades por bulto]]</f>
        <v>0</v>
      </c>
      <c r="H10" s="30">
        <v>0</v>
      </c>
      <c r="I10" s="30">
        <f>Inventario[[#This Row],[Precio por bulto ($)]]/Inventario[[#This Row],[Cantidad de unidades por bulto]]</f>
        <v>0</v>
      </c>
      <c r="J10" s="29">
        <f>Inventario[[#This Row],[Existencia]]*Inventario[[#This Row],[Costo]]</f>
        <v>0</v>
      </c>
      <c r="K10" s="30">
        <f>Inventario[[#This Row],[Existencia]]*Inventario[[#This Row],[Precio]]</f>
        <v>0</v>
      </c>
      <c r="O10" s="31"/>
    </row>
    <row r="11" spans="1:15" s="20" customFormat="1" x14ac:dyDescent="0.25">
      <c r="A11" s="24">
        <v>8</v>
      </c>
      <c r="B11" s="37" t="s">
        <v>66</v>
      </c>
      <c r="C11" s="26" t="s">
        <v>67</v>
      </c>
      <c r="D11" s="27">
        <v>0</v>
      </c>
      <c r="E11" s="28">
        <v>1</v>
      </c>
      <c r="F11" s="29">
        <v>35</v>
      </c>
      <c r="G11" s="29">
        <f>Inventario[[#This Row],[Costo por bulto (R$)]]/Inventario[[#This Row],[Cantidad de unidades por bulto]]</f>
        <v>35</v>
      </c>
      <c r="H11" s="30">
        <v>11</v>
      </c>
      <c r="I11" s="30">
        <f>Inventario[[#This Row],[Precio por bulto ($)]]/Inventario[[#This Row],[Cantidad de unidades por bulto]]</f>
        <v>11</v>
      </c>
      <c r="J11" s="29">
        <f>Inventario[[#This Row],[Existencia]]*Inventario[[#This Row],[Costo]]</f>
        <v>0</v>
      </c>
      <c r="K11" s="30">
        <f>Inventario[[#This Row],[Existencia]]*Inventario[[#This Row],[Precio]]</f>
        <v>0</v>
      </c>
      <c r="O11" s="31"/>
    </row>
    <row r="12" spans="1:15" s="20" customFormat="1" x14ac:dyDescent="0.25">
      <c r="A12" s="24">
        <v>32</v>
      </c>
      <c r="B12" s="25" t="s">
        <v>68</v>
      </c>
      <c r="C12" s="26" t="s">
        <v>67</v>
      </c>
      <c r="D12" s="27">
        <v>0</v>
      </c>
      <c r="E12" s="28">
        <v>1</v>
      </c>
      <c r="F12" s="32">
        <v>40</v>
      </c>
      <c r="G12" s="33">
        <f>Inventario[[#This Row],[Costo por bulto (R$)]]/Inventario[[#This Row],[Cantidad de unidades por bulto]]</f>
        <v>40</v>
      </c>
      <c r="H12" s="34">
        <v>11</v>
      </c>
      <c r="I12" s="35">
        <f>Inventario[[#This Row],[Precio por bulto ($)]]/Inventario[[#This Row],[Cantidad de unidades por bulto]]</f>
        <v>11</v>
      </c>
      <c r="J12" s="33">
        <f>Inventario[[#This Row],[Existencia]]*Inventario[[#This Row],[Costo]]</f>
        <v>0</v>
      </c>
      <c r="K12" s="36">
        <f>Inventario[[#This Row],[Existencia]]*Inventario[[#This Row],[Precio]]</f>
        <v>0</v>
      </c>
    </row>
    <row r="13" spans="1:15" s="20" customFormat="1" x14ac:dyDescent="0.25">
      <c r="A13" s="24">
        <v>7842308000022</v>
      </c>
      <c r="B13" s="25" t="s">
        <v>69</v>
      </c>
      <c r="C13" s="26" t="s">
        <v>70</v>
      </c>
      <c r="D13" s="27">
        <v>10</v>
      </c>
      <c r="E13" s="28">
        <v>10</v>
      </c>
      <c r="F13" s="32">
        <v>45</v>
      </c>
      <c r="G13" s="33">
        <f>Inventario[[#This Row],[Costo por bulto (R$)]]/Inventario[[#This Row],[Cantidad de unidades por bulto]]</f>
        <v>4.5</v>
      </c>
      <c r="H13" s="34">
        <v>12.5</v>
      </c>
      <c r="I13" s="35">
        <f>Inventario[[#This Row],[Precio por bulto ($)]]/Inventario[[#This Row],[Cantidad de unidades por bulto]]</f>
        <v>1.25</v>
      </c>
      <c r="J13" s="33">
        <f>Inventario[[#This Row],[Existencia]]*Inventario[[#This Row],[Costo]]</f>
        <v>45</v>
      </c>
      <c r="K13" s="36">
        <f>Inventario[[#This Row],[Existencia]]*Inventario[[#This Row],[Precio]]</f>
        <v>12.5</v>
      </c>
    </row>
    <row r="14" spans="1:15" x14ac:dyDescent="0.25">
      <c r="A14" s="24">
        <v>9</v>
      </c>
      <c r="B14" s="25" t="s">
        <v>71</v>
      </c>
      <c r="C14" s="26" t="s">
        <v>72</v>
      </c>
      <c r="D14" s="27">
        <v>38</v>
      </c>
      <c r="E14" s="28">
        <v>12</v>
      </c>
      <c r="F14" s="29">
        <v>49.17</v>
      </c>
      <c r="G14" s="29">
        <f>Inventario[[#This Row],[Costo por bulto (R$)]]/Inventario[[#This Row],[Cantidad de unidades por bulto]]</f>
        <v>4.0975000000000001</v>
      </c>
      <c r="H14" s="30">
        <v>13.5</v>
      </c>
      <c r="I14" s="30">
        <f>Inventario[[#This Row],[Precio por bulto ($)]]/Inventario[[#This Row],[Cantidad de unidades por bulto]]</f>
        <v>1.125</v>
      </c>
      <c r="J14" s="29">
        <f>Inventario[[#This Row],[Existencia]]*Inventario[[#This Row],[Costo]]</f>
        <v>155.70500000000001</v>
      </c>
      <c r="K14" s="30">
        <f>Inventario[[#This Row],[Existencia]]*Inventario[[#This Row],[Precio]]</f>
        <v>42.75</v>
      </c>
    </row>
    <row r="15" spans="1:15" x14ac:dyDescent="0.25">
      <c r="A15" s="24">
        <v>10</v>
      </c>
      <c r="B15" s="25" t="s">
        <v>73</v>
      </c>
      <c r="C15" s="26" t="s">
        <v>74</v>
      </c>
      <c r="D15" s="27">
        <v>0</v>
      </c>
      <c r="E15" s="28">
        <v>12</v>
      </c>
      <c r="F15" s="29">
        <v>30</v>
      </c>
      <c r="G15" s="29">
        <f>Inventario[[#This Row],[Costo por bulto (R$)]]/Inventario[[#This Row],[Cantidad de unidades por bulto]]</f>
        <v>2.5</v>
      </c>
      <c r="H15" s="30">
        <v>8.39</v>
      </c>
      <c r="I15" s="30">
        <f>Inventario[[#This Row],[Precio por bulto ($)]]/Inventario[[#This Row],[Cantidad de unidades por bulto]]</f>
        <v>0.69916666666666671</v>
      </c>
      <c r="J15" s="29">
        <f>Inventario[[#This Row],[Existencia]]*Inventario[[#This Row],[Costo]]</f>
        <v>0</v>
      </c>
      <c r="K15" s="30">
        <f>Inventario[[#This Row],[Existencia]]*Inventario[[#This Row],[Precio]]</f>
        <v>0</v>
      </c>
    </row>
    <row r="16" spans="1:15" x14ac:dyDescent="0.25">
      <c r="A16" s="24">
        <v>7896547501277</v>
      </c>
      <c r="B16" s="25" t="s">
        <v>75</v>
      </c>
      <c r="C16" s="26" t="s">
        <v>76</v>
      </c>
      <c r="D16" s="27">
        <v>0</v>
      </c>
      <c r="E16" s="28">
        <v>12</v>
      </c>
      <c r="F16" s="32">
        <v>44</v>
      </c>
      <c r="G16" s="33">
        <f>Inventario[[#This Row],[Costo por bulto (R$)]]/Inventario[[#This Row],[Cantidad de unidades por bulto]]</f>
        <v>3.6666666666666665</v>
      </c>
      <c r="H16" s="34">
        <v>13.5</v>
      </c>
      <c r="I16" s="35">
        <f>Inventario[[#This Row],[Precio por bulto ($)]]/Inventario[[#This Row],[Cantidad de unidades por bulto]]</f>
        <v>1.125</v>
      </c>
      <c r="J16" s="33">
        <f>Inventario[[#This Row],[Existencia]]*Inventario[[#This Row],[Costo]]</f>
        <v>0</v>
      </c>
      <c r="K16" s="36">
        <f>Inventario[[#This Row],[Existencia]]*Inventario[[#This Row],[Precio]]</f>
        <v>0</v>
      </c>
    </row>
    <row r="17" spans="1:11" x14ac:dyDescent="0.25">
      <c r="A17" s="24">
        <v>31</v>
      </c>
      <c r="B17" s="25" t="s">
        <v>77</v>
      </c>
      <c r="C17" s="26" t="s">
        <v>76</v>
      </c>
      <c r="D17" s="27">
        <v>0</v>
      </c>
      <c r="E17" s="28">
        <v>12</v>
      </c>
      <c r="F17" s="32">
        <v>44</v>
      </c>
      <c r="G17" s="33">
        <f>Inventario[[#This Row],[Costo por bulto (R$)]]/Inventario[[#This Row],[Cantidad de unidades por bulto]]</f>
        <v>3.6666666666666665</v>
      </c>
      <c r="H17" s="34">
        <v>13.5</v>
      </c>
      <c r="I17" s="35">
        <f>Inventario[[#This Row],[Precio por bulto ($)]]/Inventario[[#This Row],[Cantidad de unidades por bulto]]</f>
        <v>1.125</v>
      </c>
      <c r="J17" s="33">
        <f>Inventario[[#This Row],[Existencia]]*Inventario[[#This Row],[Costo]]</f>
        <v>0</v>
      </c>
      <c r="K17" s="36">
        <f>Inventario[[#This Row],[Existencia]]*Inventario[[#This Row],[Precio]]</f>
        <v>0</v>
      </c>
    </row>
    <row r="18" spans="1:11" x14ac:dyDescent="0.25">
      <c r="A18" s="24">
        <v>11</v>
      </c>
      <c r="B18" s="25" t="s">
        <v>78</v>
      </c>
      <c r="C18" s="26" t="s">
        <v>79</v>
      </c>
      <c r="D18" s="27">
        <v>38</v>
      </c>
      <c r="E18" s="28">
        <v>26</v>
      </c>
      <c r="F18" s="29">
        <v>57</v>
      </c>
      <c r="G18" s="29">
        <f>Inventario[[#This Row],[Costo por bulto (R$)]]/Inventario[[#This Row],[Cantidad de unidades por bulto]]</f>
        <v>2.1923076923076925</v>
      </c>
      <c r="H18" s="30">
        <v>16.5</v>
      </c>
      <c r="I18" s="30">
        <f>Inventario[[#This Row],[Precio por bulto ($)]]/Inventario[[#This Row],[Cantidad de unidades por bulto]]</f>
        <v>0.63461538461538458</v>
      </c>
      <c r="J18" s="29">
        <f>Inventario[[#This Row],[Existencia]]*Inventario[[#This Row],[Costo]]</f>
        <v>83.307692307692321</v>
      </c>
      <c r="K18" s="30">
        <f>Inventario[[#This Row],[Existencia]]*Inventario[[#This Row],[Precio]]</f>
        <v>24.115384615384613</v>
      </c>
    </row>
    <row r="19" spans="1:11" x14ac:dyDescent="0.25">
      <c r="A19" s="24">
        <v>12</v>
      </c>
      <c r="B19" s="25" t="s">
        <v>80</v>
      </c>
      <c r="C19" s="26" t="s">
        <v>81</v>
      </c>
      <c r="D19" s="27">
        <v>313</v>
      </c>
      <c r="E19" s="28">
        <v>120</v>
      </c>
      <c r="F19" s="29">
        <v>45</v>
      </c>
      <c r="G19" s="29">
        <f>Inventario[[#This Row],[Costo por bulto (R$)]]/Inventario[[#This Row],[Cantidad de unidades por bulto]]</f>
        <v>0.375</v>
      </c>
      <c r="H19" s="30">
        <v>12.5</v>
      </c>
      <c r="I19" s="30">
        <f>Inventario[[#This Row],[Precio por bulto ($)]]/Inventario[[#This Row],[Cantidad de unidades por bulto]]</f>
        <v>0.10416666666666667</v>
      </c>
      <c r="J19" s="29">
        <f>Inventario[[#This Row],[Existencia]]*Inventario[[#This Row],[Costo]]</f>
        <v>117.375</v>
      </c>
      <c r="K19" s="30">
        <f>Inventario[[#This Row],[Existencia]]*Inventario[[#This Row],[Precio]]</f>
        <v>32.604166666666671</v>
      </c>
    </row>
    <row r="20" spans="1:11" x14ac:dyDescent="0.25">
      <c r="A20" s="24">
        <v>13</v>
      </c>
      <c r="B20" s="37" t="s">
        <v>82</v>
      </c>
      <c r="C20" s="26" t="s">
        <v>83</v>
      </c>
      <c r="D20" s="27">
        <v>8</v>
      </c>
      <c r="E20" s="28">
        <v>30</v>
      </c>
      <c r="F20" s="29">
        <v>270</v>
      </c>
      <c r="G20" s="29">
        <f>Inventario[[#This Row],[Costo por bulto (R$)]]/Inventario[[#This Row],[Cantidad de unidades por bulto]]</f>
        <v>9</v>
      </c>
      <c r="H20" s="30">
        <v>78</v>
      </c>
      <c r="I20" s="30">
        <f>Inventario[[#This Row],[Precio por bulto ($)]]/Inventario[[#This Row],[Cantidad de unidades por bulto]]</f>
        <v>2.6</v>
      </c>
      <c r="J20" s="29">
        <f>Inventario[[#This Row],[Existencia]]*Inventario[[#This Row],[Costo]]</f>
        <v>72</v>
      </c>
      <c r="K20" s="30">
        <f>Inventario[[#This Row],[Existencia]]*Inventario[[#This Row],[Precio]]</f>
        <v>20.8</v>
      </c>
    </row>
    <row r="21" spans="1:11" x14ac:dyDescent="0.25">
      <c r="A21" s="24">
        <v>14</v>
      </c>
      <c r="B21" s="25" t="s">
        <v>84</v>
      </c>
      <c r="C21" s="26" t="s">
        <v>58</v>
      </c>
      <c r="D21" s="27">
        <v>8</v>
      </c>
      <c r="E21" s="28">
        <v>10</v>
      </c>
      <c r="F21" s="29">
        <v>34</v>
      </c>
      <c r="G21" s="29">
        <f>Inventario[[#This Row],[Costo por bulto (R$)]]/Inventario[[#This Row],[Cantidad de unidades por bulto]]</f>
        <v>3.4</v>
      </c>
      <c r="H21" s="30">
        <v>9.85</v>
      </c>
      <c r="I21" s="30">
        <f>Inventario[[#This Row],[Precio por bulto ($)]]/Inventario[[#This Row],[Cantidad de unidades por bulto]]</f>
        <v>0.98499999999999999</v>
      </c>
      <c r="J21" s="29">
        <f>Inventario[[#This Row],[Existencia]]*Inventario[[#This Row],[Costo]]</f>
        <v>27.2</v>
      </c>
      <c r="K21" s="30">
        <f>Inventario[[#This Row],[Existencia]]*Inventario[[#This Row],[Precio]]</f>
        <v>7.88</v>
      </c>
    </row>
    <row r="22" spans="1:11" x14ac:dyDescent="0.25">
      <c r="A22" s="24">
        <v>15</v>
      </c>
      <c r="B22" s="25" t="s">
        <v>85</v>
      </c>
      <c r="C22" s="26" t="s">
        <v>86</v>
      </c>
      <c r="D22" s="27">
        <v>0</v>
      </c>
      <c r="E22" s="28">
        <v>1</v>
      </c>
      <c r="F22" s="29">
        <v>0</v>
      </c>
      <c r="G22" s="29">
        <f>Inventario[[#This Row],[Costo por bulto (R$)]]/Inventario[[#This Row],[Cantidad de unidades por bulto]]</f>
        <v>0</v>
      </c>
      <c r="H22" s="30">
        <v>0</v>
      </c>
      <c r="I22" s="30">
        <f>Inventario[[#This Row],[Precio por bulto ($)]]/Inventario[[#This Row],[Cantidad de unidades por bulto]]</f>
        <v>0</v>
      </c>
      <c r="J22" s="29">
        <f>Inventario[[#This Row],[Existencia]]*Inventario[[#This Row],[Costo]]</f>
        <v>0</v>
      </c>
      <c r="K22" s="30">
        <f>Inventario[[#This Row],[Existencia]]*Inventario[[#This Row],[Precio]]</f>
        <v>0</v>
      </c>
    </row>
    <row r="23" spans="1:11" x14ac:dyDescent="0.25">
      <c r="A23" s="24">
        <v>16</v>
      </c>
      <c r="B23" s="25" t="s">
        <v>87</v>
      </c>
      <c r="C23" s="26" t="s">
        <v>88</v>
      </c>
      <c r="D23" s="27">
        <v>92</v>
      </c>
      <c r="E23" s="28">
        <v>10</v>
      </c>
      <c r="F23" s="29">
        <v>54</v>
      </c>
      <c r="G23" s="29">
        <f>Inventario[[#This Row],[Costo por bulto (R$)]]/Inventario[[#This Row],[Cantidad de unidades por bulto]]</f>
        <v>5.4</v>
      </c>
      <c r="H23" s="30">
        <v>16</v>
      </c>
      <c r="I23" s="30">
        <f>Inventario[[#This Row],[Precio por bulto ($)]]/Inventario[[#This Row],[Cantidad de unidades por bulto]]</f>
        <v>1.6</v>
      </c>
      <c r="J23" s="29">
        <f>Inventario[[#This Row],[Existencia]]*Inventario[[#This Row],[Costo]]</f>
        <v>496.8</v>
      </c>
      <c r="K23" s="30">
        <f>Inventario[[#This Row],[Existencia]]*Inventario[[#This Row],[Precio]]</f>
        <v>147.20000000000002</v>
      </c>
    </row>
    <row r="24" spans="1:11" x14ac:dyDescent="0.25">
      <c r="A24" s="24">
        <v>29</v>
      </c>
      <c r="B24" s="25" t="s">
        <v>89</v>
      </c>
      <c r="C24" s="26" t="s">
        <v>90</v>
      </c>
      <c r="D24" s="27">
        <v>0</v>
      </c>
      <c r="E24" s="28">
        <v>50</v>
      </c>
      <c r="F24" s="32">
        <v>50</v>
      </c>
      <c r="G24" s="33">
        <f>Inventario[[#This Row],[Costo por bulto (R$)]]/Inventario[[#This Row],[Cantidad de unidades por bulto]]</f>
        <v>1</v>
      </c>
      <c r="H24" s="34">
        <v>11</v>
      </c>
      <c r="I24" s="35">
        <f>Inventario[[#This Row],[Precio por bulto ($)]]/Inventario[[#This Row],[Cantidad de unidades por bulto]]</f>
        <v>0.22</v>
      </c>
      <c r="J24" s="33">
        <f>Inventario[[#This Row],[Existencia]]*Inventario[[#This Row],[Costo]]</f>
        <v>0</v>
      </c>
      <c r="K24" s="36">
        <f>Inventario[[#This Row],[Existencia]]*Inventario[[#This Row],[Precio]]</f>
        <v>0</v>
      </c>
    </row>
    <row r="25" spans="1:11" x14ac:dyDescent="0.25">
      <c r="A25" s="24">
        <v>17</v>
      </c>
      <c r="B25" s="25" t="s">
        <v>91</v>
      </c>
      <c r="C25" s="26" t="s">
        <v>92</v>
      </c>
      <c r="D25" s="27">
        <v>52</v>
      </c>
      <c r="E25" s="28">
        <v>12</v>
      </c>
      <c r="F25" s="29">
        <v>11.67</v>
      </c>
      <c r="G25" s="29">
        <f>Inventario[[#This Row],[Costo por bulto (R$)]]/Inventario[[#This Row],[Cantidad de unidades por bulto]]</f>
        <v>0.97250000000000003</v>
      </c>
      <c r="H25" s="30">
        <v>4.22</v>
      </c>
      <c r="I25" s="30">
        <f>Inventario[[#This Row],[Precio por bulto ($)]]/Inventario[[#This Row],[Cantidad de unidades por bulto]]</f>
        <v>0.35166666666666663</v>
      </c>
      <c r="J25" s="29">
        <f>Inventario[[#This Row],[Existencia]]*Inventario[[#This Row],[Costo]]</f>
        <v>50.57</v>
      </c>
      <c r="K25" s="30">
        <f>Inventario[[#This Row],[Existencia]]*Inventario[[#This Row],[Precio]]</f>
        <v>18.286666666666665</v>
      </c>
    </row>
    <row r="26" spans="1:11" x14ac:dyDescent="0.25">
      <c r="A26" s="24">
        <v>18</v>
      </c>
      <c r="B26" s="25" t="s">
        <v>93</v>
      </c>
      <c r="C26" s="26" t="s">
        <v>94</v>
      </c>
      <c r="D26" s="27">
        <v>2</v>
      </c>
      <c r="E26" s="28">
        <v>25</v>
      </c>
      <c r="F26" s="29">
        <v>183</v>
      </c>
      <c r="G26" s="29">
        <f>Inventario[[#This Row],[Costo por bulto (R$)]]/Inventario[[#This Row],[Cantidad de unidades por bulto]]</f>
        <v>7.32</v>
      </c>
      <c r="H26" s="30">
        <v>45</v>
      </c>
      <c r="I26" s="30">
        <f>Inventario[[#This Row],[Precio por bulto ($)]]/Inventario[[#This Row],[Cantidad de unidades por bulto]]</f>
        <v>1.8</v>
      </c>
      <c r="J26" s="29">
        <f>Inventario[[#This Row],[Existencia]]*Inventario[[#This Row],[Costo]]</f>
        <v>14.64</v>
      </c>
      <c r="K26" s="30">
        <f>Inventario[[#This Row],[Existencia]]*Inventario[[#This Row],[Precio]]</f>
        <v>3.6</v>
      </c>
    </row>
    <row r="27" spans="1:11" x14ac:dyDescent="0.25">
      <c r="A27" s="24">
        <v>19</v>
      </c>
      <c r="B27" s="37" t="s">
        <v>95</v>
      </c>
      <c r="C27" s="26" t="s">
        <v>79</v>
      </c>
      <c r="D27" s="27">
        <v>20</v>
      </c>
      <c r="E27" s="28">
        <v>20</v>
      </c>
      <c r="F27" s="29">
        <v>250</v>
      </c>
      <c r="G27" s="29">
        <f>Inventario[[#This Row],[Costo por bulto (R$)]]/Inventario[[#This Row],[Cantidad de unidades por bulto]]</f>
        <v>12.5</v>
      </c>
      <c r="H27" s="30">
        <v>72.5</v>
      </c>
      <c r="I27" s="30">
        <f>Inventario[[#This Row],[Precio por bulto ($)]]/Inventario[[#This Row],[Cantidad de unidades por bulto]]</f>
        <v>3.625</v>
      </c>
      <c r="J27" s="29">
        <f>Inventario[[#This Row],[Existencia]]*Inventario[[#This Row],[Costo]]</f>
        <v>250</v>
      </c>
      <c r="K27" s="30">
        <f>Inventario[[#This Row],[Existencia]]*Inventario[[#This Row],[Precio]]</f>
        <v>72.5</v>
      </c>
    </row>
    <row r="28" spans="1:11" x14ac:dyDescent="0.25">
      <c r="A28" s="24">
        <v>20</v>
      </c>
      <c r="B28" s="37" t="s">
        <v>96</v>
      </c>
      <c r="C28" s="26" t="s">
        <v>65</v>
      </c>
      <c r="D28" s="27">
        <v>8</v>
      </c>
      <c r="E28" s="28">
        <v>24</v>
      </c>
      <c r="F28" s="29">
        <v>47</v>
      </c>
      <c r="G28" s="29">
        <f>Inventario[[#This Row],[Costo por bulto (R$)]]/Inventario[[#This Row],[Cantidad de unidades por bulto]]</f>
        <v>1.9583333333333333</v>
      </c>
      <c r="H28" s="30">
        <v>12.5</v>
      </c>
      <c r="I28" s="30">
        <f>Inventario[[#This Row],[Precio por bulto ($)]]/Inventario[[#This Row],[Cantidad de unidades por bulto]]</f>
        <v>0.52083333333333337</v>
      </c>
      <c r="J28" s="29">
        <f>Inventario[[#This Row],[Existencia]]*Inventario[[#This Row],[Costo]]</f>
        <v>15.666666666666666</v>
      </c>
      <c r="K28" s="30">
        <f>Inventario[[#This Row],[Existencia]]*Inventario[[#This Row],[Precio]]</f>
        <v>4.166666666666667</v>
      </c>
    </row>
    <row r="29" spans="1:11" x14ac:dyDescent="0.25">
      <c r="A29" s="24">
        <v>30</v>
      </c>
      <c r="B29" s="25" t="s">
        <v>97</v>
      </c>
      <c r="C29" s="26" t="s">
        <v>98</v>
      </c>
      <c r="D29" s="27">
        <v>0</v>
      </c>
      <c r="E29" s="28">
        <v>1</v>
      </c>
      <c r="F29" s="32">
        <v>100</v>
      </c>
      <c r="G29" s="33">
        <f>Inventario[[#This Row],[Costo por bulto (R$)]]/Inventario[[#This Row],[Cantidad de unidades por bulto]]</f>
        <v>100</v>
      </c>
      <c r="H29" s="34">
        <v>29</v>
      </c>
      <c r="I29" s="35">
        <f>Inventario[[#This Row],[Precio por bulto ($)]]/Inventario[[#This Row],[Cantidad de unidades por bulto]]</f>
        <v>29</v>
      </c>
      <c r="J29" s="33">
        <f>Inventario[[#This Row],[Existencia]]*Inventario[[#This Row],[Costo]]</f>
        <v>0</v>
      </c>
      <c r="K29" s="36">
        <f>Inventario[[#This Row],[Existencia]]*Inventario[[#This Row],[Precio]]</f>
        <v>0</v>
      </c>
    </row>
    <row r="30" spans="1:11" x14ac:dyDescent="0.25">
      <c r="A30" s="24">
        <v>21</v>
      </c>
      <c r="B30" s="25" t="s">
        <v>99</v>
      </c>
      <c r="C30" s="26" t="s">
        <v>65</v>
      </c>
      <c r="D30" s="27">
        <v>48</v>
      </c>
      <c r="E30" s="28">
        <v>24</v>
      </c>
      <c r="F30" s="29">
        <v>50</v>
      </c>
      <c r="G30" s="29">
        <f>Inventario[[#This Row],[Costo por bulto (R$)]]/Inventario[[#This Row],[Cantidad de unidades por bulto]]</f>
        <v>2.0833333333333335</v>
      </c>
      <c r="H30" s="30">
        <v>12.5</v>
      </c>
      <c r="I30" s="30">
        <f>Inventario[[#This Row],[Precio por bulto ($)]]/Inventario[[#This Row],[Cantidad de unidades por bulto]]</f>
        <v>0.52083333333333337</v>
      </c>
      <c r="J30" s="29">
        <f>Inventario[[#This Row],[Existencia]]*Inventario[[#This Row],[Costo]]</f>
        <v>100</v>
      </c>
      <c r="K30" s="30">
        <f>Inventario[[#This Row],[Existencia]]*Inventario[[#This Row],[Precio]]</f>
        <v>25</v>
      </c>
    </row>
    <row r="31" spans="1:11" x14ac:dyDescent="0.25">
      <c r="A31" s="24">
        <v>7896102509434</v>
      </c>
      <c r="B31" s="25" t="s">
        <v>100</v>
      </c>
      <c r="C31" s="26" t="s">
        <v>101</v>
      </c>
      <c r="D31" s="27">
        <v>138</v>
      </c>
      <c r="E31" s="28">
        <v>24</v>
      </c>
      <c r="F31" s="32">
        <v>33</v>
      </c>
      <c r="G31" s="33">
        <f>Inventario[[#This Row],[Costo por bulto (R$)]]/Inventario[[#This Row],[Cantidad de unidades por bulto]]</f>
        <v>1.375</v>
      </c>
      <c r="H31" s="34">
        <v>9</v>
      </c>
      <c r="I31" s="35">
        <f>Inventario[[#This Row],[Precio por bulto ($)]]/Inventario[[#This Row],[Cantidad de unidades por bulto]]</f>
        <v>0.375</v>
      </c>
      <c r="J31" s="33">
        <f>Inventario[[#This Row],[Existencia]]*Inventario[[#This Row],[Costo]]</f>
        <v>189.75</v>
      </c>
      <c r="K31" s="36">
        <f>Inventario[[#This Row],[Existencia]]*Inventario[[#This Row],[Precio]]</f>
        <v>51.75</v>
      </c>
    </row>
    <row r="32" spans="1:11" x14ac:dyDescent="0.25">
      <c r="A32" s="24">
        <v>22</v>
      </c>
      <c r="B32" s="37" t="s">
        <v>102</v>
      </c>
      <c r="C32" s="26" t="s">
        <v>103</v>
      </c>
      <c r="D32" s="27">
        <v>0</v>
      </c>
      <c r="E32" s="28">
        <v>1</v>
      </c>
      <c r="F32" s="29">
        <v>25</v>
      </c>
      <c r="G32" s="29">
        <f>Inventario[[#This Row],[Costo por bulto (R$)]]/Inventario[[#This Row],[Cantidad de unidades por bulto]]</f>
        <v>25</v>
      </c>
      <c r="H32" s="30">
        <v>7.05</v>
      </c>
      <c r="I32" s="30">
        <f>Inventario[[#This Row],[Precio por bulto ($)]]/Inventario[[#This Row],[Cantidad de unidades por bulto]]</f>
        <v>7.05</v>
      </c>
      <c r="J32" s="29">
        <f>Inventario[[#This Row],[Existencia]]*Inventario[[#This Row],[Costo]]</f>
        <v>0</v>
      </c>
      <c r="K32" s="30">
        <f>Inventario[[#This Row],[Existencia]]*Inventario[[#This Row],[Precio]]</f>
        <v>0</v>
      </c>
    </row>
    <row r="33" spans="1:11" x14ac:dyDescent="0.25">
      <c r="A33" s="24">
        <v>23</v>
      </c>
      <c r="B33" s="37" t="s">
        <v>104</v>
      </c>
      <c r="C33" s="26" t="s">
        <v>67</v>
      </c>
      <c r="D33" s="27">
        <v>0</v>
      </c>
      <c r="E33" s="28">
        <v>1</v>
      </c>
      <c r="F33" s="29">
        <v>25</v>
      </c>
      <c r="G33" s="29">
        <f>Inventario[[#This Row],[Costo por bulto (R$)]]/Inventario[[#This Row],[Cantidad de unidades por bulto]]</f>
        <v>25</v>
      </c>
      <c r="H33" s="30">
        <v>7.05</v>
      </c>
      <c r="I33" s="30">
        <f>Inventario[[#This Row],[Precio por bulto ($)]]/Inventario[[#This Row],[Cantidad de unidades por bulto]]</f>
        <v>7.05</v>
      </c>
      <c r="J33" s="29">
        <f>Inventario[[#This Row],[Existencia]]*Inventario[[#This Row],[Costo]]</f>
        <v>0</v>
      </c>
      <c r="K33" s="30">
        <f>Inventario[[#This Row],[Existencia]]*Inventario[[#This Row],[Precio]]</f>
        <v>0</v>
      </c>
    </row>
    <row r="34" spans="1:11" x14ac:dyDescent="0.25">
      <c r="A34" s="24">
        <v>24</v>
      </c>
      <c r="B34" s="37" t="s">
        <v>105</v>
      </c>
      <c r="C34" s="26" t="s">
        <v>103</v>
      </c>
      <c r="D34" s="27">
        <v>0</v>
      </c>
      <c r="E34" s="28">
        <v>1</v>
      </c>
      <c r="F34" s="29">
        <v>25</v>
      </c>
      <c r="G34" s="29">
        <f>Inventario[[#This Row],[Costo por bulto (R$)]]/Inventario[[#This Row],[Cantidad de unidades por bulto]]</f>
        <v>25</v>
      </c>
      <c r="H34" s="30">
        <v>7.05</v>
      </c>
      <c r="I34" s="30">
        <f>Inventario[[#This Row],[Precio por bulto ($)]]/Inventario[[#This Row],[Cantidad de unidades por bulto]]</f>
        <v>7.05</v>
      </c>
      <c r="J34" s="29">
        <f>Inventario[[#This Row],[Existencia]]*Inventario[[#This Row],[Costo]]</f>
        <v>0</v>
      </c>
      <c r="K34" s="30">
        <f>Inventario[[#This Row],[Existencia]]*Inventario[[#This Row],[Precio]]</f>
        <v>0</v>
      </c>
    </row>
    <row r="35" spans="1:11" x14ac:dyDescent="0.25">
      <c r="A35" s="24">
        <v>25</v>
      </c>
      <c r="B35" s="37" t="s">
        <v>106</v>
      </c>
      <c r="C35" s="26" t="s">
        <v>79</v>
      </c>
      <c r="D35" s="27">
        <v>0</v>
      </c>
      <c r="E35" s="28">
        <v>10</v>
      </c>
      <c r="F35" s="29">
        <v>70</v>
      </c>
      <c r="G35" s="29">
        <f>Inventario[[#This Row],[Costo por bulto (R$)]]/Inventario[[#This Row],[Cantidad de unidades por bulto]]</f>
        <v>7</v>
      </c>
      <c r="H35" s="30">
        <v>19.5</v>
      </c>
      <c r="I35" s="30">
        <f>Inventario[[#This Row],[Precio por bulto ($)]]/Inventario[[#This Row],[Cantidad de unidades por bulto]]</f>
        <v>1.95</v>
      </c>
      <c r="J35" s="29">
        <f>Inventario[[#This Row],[Existencia]]*Inventario[[#This Row],[Costo]]</f>
        <v>0</v>
      </c>
      <c r="K35" s="30">
        <f>Inventario[[#This Row],[Existencia]]*Inventario[[#This Row],[Precio]]</f>
        <v>0</v>
      </c>
    </row>
    <row r="36" spans="1:11" x14ac:dyDescent="0.25">
      <c r="A36" s="24">
        <v>26</v>
      </c>
      <c r="B36" s="37" t="s">
        <v>107</v>
      </c>
      <c r="C36" s="26" t="s">
        <v>58</v>
      </c>
      <c r="D36" s="27">
        <v>0</v>
      </c>
      <c r="E36" s="28">
        <v>30</v>
      </c>
      <c r="F36" s="29">
        <v>31</v>
      </c>
      <c r="G36" s="29">
        <f>Inventario[[#This Row],[Costo por bulto (R$)]]/Inventario[[#This Row],[Cantidad de unidades por bulto]]</f>
        <v>1.0333333333333334</v>
      </c>
      <c r="H36" s="30">
        <v>9</v>
      </c>
      <c r="I36" s="30">
        <f>Inventario[[#This Row],[Precio por bulto ($)]]/Inventario[[#This Row],[Cantidad de unidades por bulto]]</f>
        <v>0.3</v>
      </c>
      <c r="J36" s="29">
        <f>Inventario[[#This Row],[Existencia]]*Inventario[[#This Row],[Costo]]</f>
        <v>0</v>
      </c>
      <c r="K36" s="30">
        <f>Inventario[[#This Row],[Existencia]]*Inventario[[#This Row],[Precio]]</f>
        <v>0</v>
      </c>
    </row>
    <row r="37" spans="1:11" x14ac:dyDescent="0.25">
      <c r="A37" s="24">
        <v>27</v>
      </c>
      <c r="B37" s="37" t="s">
        <v>108</v>
      </c>
      <c r="C37" s="26" t="s">
        <v>109</v>
      </c>
      <c r="D37" s="27">
        <v>0</v>
      </c>
      <c r="E37" s="28">
        <v>1</v>
      </c>
      <c r="F37" s="29">
        <v>42</v>
      </c>
      <c r="G37" s="29">
        <f>Inventario[[#This Row],[Costo por bulto (R$)]]/Inventario[[#This Row],[Cantidad de unidades por bulto]]</f>
        <v>42</v>
      </c>
      <c r="H37" s="30">
        <v>13.5</v>
      </c>
      <c r="I37" s="30">
        <f>Inventario[[#This Row],[Precio por bulto ($)]]/Inventario[[#This Row],[Cantidad de unidades por bulto]]</f>
        <v>13.5</v>
      </c>
      <c r="J37" s="29">
        <f>Inventario[[#This Row],[Existencia]]*Inventario[[#This Row],[Costo]]</f>
        <v>0</v>
      </c>
      <c r="K37" s="30">
        <f>Inventario[[#This Row],[Existencia]]*Inventario[[#This Row],[Precio]]</f>
        <v>0</v>
      </c>
    </row>
    <row r="38" spans="1:11" x14ac:dyDescent="0.25">
      <c r="A38" s="24">
        <v>34</v>
      </c>
      <c r="B38" s="25" t="s">
        <v>110</v>
      </c>
      <c r="C38" s="26" t="s">
        <v>109</v>
      </c>
      <c r="D38" s="27">
        <v>0</v>
      </c>
      <c r="E38" s="28">
        <v>1</v>
      </c>
      <c r="F38" s="32">
        <v>37.5</v>
      </c>
      <c r="G38" s="33">
        <f>Inventario[[#This Row],[Costo por bulto (R$)]]/Inventario[[#This Row],[Cantidad de unidades por bulto]]</f>
        <v>37.5</v>
      </c>
      <c r="H38" s="34">
        <v>11</v>
      </c>
      <c r="I38" s="35">
        <f>Inventario[[#This Row],[Precio por bulto ($)]]/Inventario[[#This Row],[Cantidad de unidades por bulto]]</f>
        <v>11</v>
      </c>
      <c r="J38" s="33">
        <f>Inventario[[#This Row],[Existencia]]*Inventario[[#This Row],[Costo]]</f>
        <v>0</v>
      </c>
      <c r="K38" s="36">
        <f>Inventario[[#This Row],[Existencia]]*Inventario[[#This Row],[Precio]]</f>
        <v>0</v>
      </c>
    </row>
    <row r="39" spans="1:11" x14ac:dyDescent="0.25">
      <c r="A39" s="24">
        <v>28</v>
      </c>
      <c r="B39" s="37" t="s">
        <v>111</v>
      </c>
      <c r="C39" s="26" t="s">
        <v>112</v>
      </c>
      <c r="D39" s="27">
        <v>44</v>
      </c>
      <c r="E39" s="28">
        <v>24</v>
      </c>
      <c r="F39" s="29">
        <v>52</v>
      </c>
      <c r="G39" s="29">
        <f>Inventario[[#This Row],[Costo por bulto (R$)]]/Inventario[[#This Row],[Cantidad de unidades por bulto]]</f>
        <v>2.1666666666666665</v>
      </c>
      <c r="H39" s="30">
        <v>13.5</v>
      </c>
      <c r="I39" s="30">
        <f>Inventario[[#This Row],[Precio por bulto ($)]]/Inventario[[#This Row],[Cantidad de unidades por bulto]]</f>
        <v>0.5625</v>
      </c>
      <c r="J39" s="29">
        <f>Inventario[[#This Row],[Existencia]]*Inventario[[#This Row],[Costo]]</f>
        <v>95.333333333333329</v>
      </c>
      <c r="K39" s="30">
        <f>Inventario[[#This Row],[Existencia]]*Inventario[[#This Row],[Precio]]</f>
        <v>24.75</v>
      </c>
    </row>
    <row r="40" spans="1:11" x14ac:dyDescent="0.25">
      <c r="A40" s="24">
        <v>35</v>
      </c>
      <c r="B40" s="25" t="s">
        <v>113</v>
      </c>
      <c r="C40" s="26" t="s">
        <v>114</v>
      </c>
      <c r="D40" s="27">
        <v>5</v>
      </c>
      <c r="E40" s="28">
        <v>6</v>
      </c>
      <c r="F40" s="32">
        <v>45</v>
      </c>
      <c r="G40" s="33">
        <f>Inventario[[#This Row],[Costo por bulto (R$)]]/Inventario[[#This Row],[Cantidad de unidades por bulto]]</f>
        <v>7.5</v>
      </c>
      <c r="H40" s="34">
        <v>12</v>
      </c>
      <c r="I40" s="35">
        <f>Inventario[[#This Row],[Precio por bulto ($)]]/Inventario[[#This Row],[Cantidad de unidades por bulto]]</f>
        <v>2</v>
      </c>
      <c r="J40" s="33">
        <f>Inventario[[#This Row],[Existencia]]*Inventario[[#This Row],[Costo]]</f>
        <v>37.5</v>
      </c>
      <c r="K40" s="36">
        <f>Inventario[[#This Row],[Existencia]]*Inventario[[#This Row],[Precio]]</f>
        <v>10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Inicio</vt:lpstr>
      <vt:lpstr>Dashboard</vt:lpstr>
      <vt:lpstr>Inventario</vt:lpstr>
      <vt:lpstr>Dashboard!Área_de_extracción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Marsili</dc:creator>
  <cp:lastModifiedBy>Rodolfo Marsili</cp:lastModifiedBy>
  <dcterms:created xsi:type="dcterms:W3CDTF">2015-06-05T18:19:34Z</dcterms:created>
  <dcterms:modified xsi:type="dcterms:W3CDTF">2020-03-28T15:48:26Z</dcterms:modified>
</cp:coreProperties>
</file>