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nchmark" sheetId="1" r:id="rId3"/>
    <sheet state="visible" name="Speedup" sheetId="2" r:id="rId4"/>
    <sheet state="visible" name="Efficienza" sheetId="3" r:id="rId5"/>
    <sheet state="visible" name="Tempi Overhead" sheetId="4" r:id="rId6"/>
  </sheets>
  <definedNames/>
  <calcPr/>
</workbook>
</file>

<file path=xl/sharedStrings.xml><?xml version="1.0" encoding="utf-8"?>
<sst xmlns="http://schemas.openxmlformats.org/spreadsheetml/2006/main" count="142" uniqueCount="40">
  <si>
    <t>Tempi Esecuzione Seriali</t>
  </si>
  <si>
    <t>Numero Elementi</t>
  </si>
  <si>
    <t>Quick Sort Seriale</t>
  </si>
  <si>
    <t>Quadratico Seriale</t>
  </si>
  <si>
    <t>Ricorsivo</t>
  </si>
  <si>
    <t>Iterativo</t>
  </si>
  <si>
    <t>2 ^ 15 = 32768</t>
  </si>
  <si>
    <r>
      <rPr>
        <b/>
      </rPr>
      <t>N.B.</t>
    </r>
    <r>
      <t xml:space="preserve"> L' algoritmo seriale migliore da confrontae con quelli paralleli è il quicksort seriale iterativo</t>
    </r>
  </si>
  <si>
    <t>2 ^ 17 = 131072</t>
  </si>
  <si>
    <r>
      <rPr>
        <b/>
      </rPr>
      <t>N.B.</t>
    </r>
    <r>
      <t xml:space="preserve"> Algoritmi misurati su un range di valori random che va da 0,0000001 a 99999999,999999999</t>
    </r>
  </si>
  <si>
    <t>2 ^ 20 = 1048576</t>
  </si>
  <si>
    <t>tempo troppo elevato</t>
  </si>
  <si>
    <r>
      <rPr>
        <b/>
      </rPr>
      <t>N.B.</t>
    </r>
    <r>
      <t xml:space="preserve"> Piattaforma esecuzione algoritmi: Intel Core i7-4700MQ CPU @ 2.40GHz × 8 ,  RAM: 8GB </t>
    </r>
  </si>
  <si>
    <t>2 ^ 25 = 33554432</t>
  </si>
  <si>
    <r>
      <rPr>
        <b/>
      </rPr>
      <t>N.B.</t>
    </r>
    <r>
      <t xml:space="preserve"> Essendo le </t>
    </r>
    <r>
      <rPr>
        <b/>
      </rPr>
      <t>n</t>
    </r>
    <r>
      <t xml:space="preserve"> dimensioni dell' input e </t>
    </r>
    <r>
      <rPr>
        <b/>
      </rPr>
      <t xml:space="preserve">p </t>
    </r>
    <r>
      <t xml:space="preserve">il numero di processi potenze di 2 allora </t>
    </r>
    <r>
      <rPr>
        <b/>
      </rPr>
      <t>p</t>
    </r>
    <r>
      <t xml:space="preserve"> divide </t>
    </r>
    <r>
      <rPr>
        <b/>
      </rPr>
      <t xml:space="preserve">n </t>
    </r>
  </si>
  <si>
    <t>2 ^ 27 = 134217728</t>
  </si>
  <si>
    <t>Leggenda:</t>
  </si>
  <si>
    <t>TEMPO DI RIFERIMENTO</t>
  </si>
  <si>
    <t>2 ^ 28 = 268435456</t>
  </si>
  <si>
    <r>
      <rPr>
        <b/>
      </rPr>
      <t>TEMPO INACCETTABILE</t>
    </r>
    <r>
      <t xml:space="preserve"> (troppo elevato o troppo basso)</t>
    </r>
  </si>
  <si>
    <t>Numero Processi</t>
  </si>
  <si>
    <t>Tempi Esecuzione Paralleli ( TOTALE ovvero il processo che ha impiegato più tempo )</t>
  </si>
  <si>
    <t>Odd Even Sort</t>
  </si>
  <si>
    <t>Bitonic Sort</t>
  </si>
  <si>
    <t>Quick Sort</t>
  </si>
  <si>
    <t>non funziona con 2 processi</t>
  </si>
  <si>
    <t>blocco pc</t>
  </si>
  <si>
    <t>Efficienza  (E=S/p)</t>
  </si>
  <si>
    <t>Tabella degli speedup in relazione al quicksort iterativo (S=Ts/Tp)</t>
  </si>
  <si>
    <t>Leggenda Tabella:</t>
  </si>
  <si>
    <t>BUONO</t>
  </si>
  <si>
    <t>Leggenda Grafici:</t>
  </si>
  <si>
    <t>2 processi</t>
  </si>
  <si>
    <t>NON BUONO</t>
  </si>
  <si>
    <t>4 processi</t>
  </si>
  <si>
    <t>NON CALCOLATO</t>
  </si>
  <si>
    <t>8 processi</t>
  </si>
  <si>
    <t>SUPERLINEARE</t>
  </si>
  <si>
    <t>2 ^ 29 = 536870912</t>
  </si>
  <si>
    <t>Tempi di OverHead (To=pTp-Ts)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</si>
</sst>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color rgb="FF000000"/>
      <name val="Arial"/>
    </font>
    <font>
      <b/>
    </font>
    <font>
      <b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4285F4"/>
        <bgColor rgb="FF4285F4"/>
      </patternFill>
    </fill>
    <fill>
      <patternFill patternType="solid">
        <fgColor rgb="FFE6B8AF"/>
        <bgColor rgb="FFE6B8AF"/>
      </patternFill>
    </fill>
    <fill>
      <patternFill patternType="solid">
        <fgColor rgb="FFDB4437"/>
        <bgColor rgb="FFDB4437"/>
      </patternFill>
    </fill>
    <fill>
      <patternFill patternType="solid">
        <fgColor rgb="FFF4B400"/>
        <bgColor rgb="FFF4B400"/>
      </patternFill>
    </fill>
    <fill>
      <patternFill patternType="solid">
        <fgColor rgb="FF0000FF"/>
        <bgColor rgb="FF0000FF"/>
      </patternFill>
    </fill>
  </fills>
  <borders count="30">
    <border/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000000"/>
      </lef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readingOrder="0" vertical="center"/>
    </xf>
    <xf borderId="3" fillId="0" fontId="1" numFmtId="0" xfId="0" applyBorder="1" applyFont="1"/>
    <xf borderId="4" fillId="0" fontId="1" numFmtId="0" xfId="0" applyBorder="1" applyFont="1"/>
    <xf borderId="5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6" fillId="0" fontId="1" numFmtId="0" xfId="0" applyBorder="1" applyFont="1"/>
    <xf borderId="7" fillId="3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9" fillId="4" fontId="3" numFmtId="0" xfId="0" applyAlignment="1" applyBorder="1" applyFill="1" applyFont="1">
      <alignment horizontal="center" readingOrder="0" vertical="center"/>
    </xf>
    <xf borderId="9" fillId="5" fontId="3" numFmtId="0" xfId="0" applyAlignment="1" applyBorder="1" applyFill="1" applyFont="1">
      <alignment horizontal="center" readingOrder="0" vertical="center"/>
    </xf>
    <xf borderId="10" fillId="6" fontId="1" numFmtId="0" xfId="0" applyAlignment="1" applyBorder="1" applyFill="1" applyFont="1">
      <alignment horizontal="left" readingOrder="0" vertical="center"/>
    </xf>
    <xf borderId="11" fillId="0" fontId="1" numFmtId="0" xfId="0" applyBorder="1" applyFont="1"/>
    <xf borderId="12" fillId="0" fontId="1" numFmtId="0" xfId="0" applyBorder="1" applyFont="1"/>
    <xf borderId="13" fillId="3" fontId="1" numFmtId="0" xfId="0" applyAlignment="1" applyBorder="1" applyFont="1">
      <alignment horizontal="center" readingOrder="0" vertical="center"/>
    </xf>
    <xf borderId="10" fillId="5" fontId="3" numFmtId="0" xfId="0" applyAlignment="1" applyBorder="1" applyFont="1">
      <alignment horizontal="center" readingOrder="0" vertical="center"/>
    </xf>
    <xf borderId="10" fillId="4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14" fillId="3" fontId="1" numFmtId="0" xfId="0" applyAlignment="1" applyBorder="1" applyFont="1">
      <alignment horizontal="center" readingOrder="0" vertical="center"/>
    </xf>
    <xf borderId="15" fillId="3" fontId="1" numFmtId="0" xfId="0" applyAlignment="1" applyBorder="1" applyFont="1">
      <alignment horizontal="center" readingOrder="0" vertical="center"/>
    </xf>
    <xf borderId="16" fillId="4" fontId="3" numFmtId="0" xfId="0" applyAlignment="1" applyBorder="1" applyFont="1">
      <alignment horizontal="center" readingOrder="0" vertical="center"/>
    </xf>
    <xf borderId="17" fillId="4" fontId="3" numFmtId="0" xfId="0" applyAlignment="1" applyBorder="1" applyFont="1">
      <alignment horizontal="center" readingOrder="0" vertical="center"/>
    </xf>
    <xf borderId="18" fillId="4" fontId="3" numFmtId="11" xfId="0" applyAlignment="1" applyBorder="1" applyFont="1" applyNumberFormat="1">
      <alignment horizontal="center" readingOrder="0" vertical="center"/>
    </xf>
    <xf borderId="19" fillId="0" fontId="1" numFmtId="0" xfId="0" applyBorder="1" applyFont="1"/>
    <xf borderId="0" fillId="3" fontId="1" numFmtId="0" xfId="0" applyAlignment="1" applyFont="1">
      <alignment horizontal="center" readingOrder="0" vertical="center"/>
    </xf>
    <xf borderId="20" fillId="4" fontId="3" numFmtId="0" xfId="0" applyAlignment="1" applyBorder="1" applyFont="1">
      <alignment horizontal="center" readingOrder="0" vertical="center"/>
    </xf>
    <xf borderId="21" fillId="0" fontId="1" numFmtId="0" xfId="0" applyBorder="1" applyFont="1"/>
    <xf borderId="22" fillId="4" fontId="3" numFmtId="11" xfId="0" applyAlignment="1" applyBorder="1" applyFont="1" applyNumberFormat="1">
      <alignment horizontal="center" readingOrder="0" vertical="center"/>
    </xf>
    <xf borderId="22" fillId="4" fontId="3" numFmtId="0" xfId="0" applyAlignment="1" applyBorder="1" applyFont="1">
      <alignment horizontal="center" readingOrder="0" vertical="center"/>
    </xf>
    <xf borderId="20" fillId="5" fontId="3" numFmtId="0" xfId="0" applyAlignment="1" applyBorder="1" applyFont="1">
      <alignment horizontal="center" readingOrder="0" vertical="center"/>
    </xf>
    <xf borderId="22" fillId="5" fontId="3" numFmtId="0" xfId="0" applyAlignment="1" applyBorder="1" applyFont="1">
      <alignment horizontal="center" readingOrder="0" vertical="center"/>
    </xf>
    <xf borderId="18" fillId="4" fontId="3" numFmtId="0" xfId="0" applyAlignment="1" applyBorder="1" applyFont="1">
      <alignment horizontal="center" readingOrder="0" vertical="center"/>
    </xf>
    <xf borderId="21" fillId="4" fontId="3" numFmtId="0" xfId="0" applyAlignment="1" applyBorder="1" applyFont="1">
      <alignment horizontal="center" readingOrder="0" vertical="center"/>
    </xf>
    <xf borderId="21" fillId="5" fontId="3" numFmtId="0" xfId="0" applyAlignment="1" applyBorder="1" applyFont="1">
      <alignment horizontal="center" readingOrder="0" vertical="center"/>
    </xf>
    <xf borderId="16" fillId="4" fontId="4" numFmtId="0" xfId="0" applyAlignment="1" applyBorder="1" applyFont="1">
      <alignment horizontal="center" readingOrder="0"/>
    </xf>
    <xf borderId="20" fillId="4" fontId="4" numFmtId="0" xfId="0" applyAlignment="1" applyBorder="1" applyFont="1">
      <alignment horizontal="center" readingOrder="0"/>
    </xf>
    <xf borderId="20" fillId="5" fontId="4" numFmtId="0" xfId="0" applyAlignment="1" applyBorder="1" applyFont="1">
      <alignment horizontal="center" readingOrder="0"/>
    </xf>
    <xf borderId="23" fillId="0" fontId="1" numFmtId="0" xfId="0" applyBorder="1" applyFont="1"/>
    <xf borderId="24" fillId="3" fontId="1" numFmtId="0" xfId="0" applyAlignment="1" applyBorder="1" applyFont="1">
      <alignment horizontal="center" readingOrder="0" vertical="center"/>
    </xf>
    <xf borderId="25" fillId="4" fontId="3" numFmtId="0" xfId="0" applyAlignment="1" applyBorder="1" applyFont="1">
      <alignment horizontal="center" readingOrder="0" vertical="center"/>
    </xf>
    <xf borderId="26" fillId="4" fontId="3" numFmtId="0" xfId="0" applyAlignment="1" applyBorder="1" applyFont="1">
      <alignment horizontal="center" readingOrder="0" vertical="center"/>
    </xf>
    <xf borderId="27" fillId="5" fontId="3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0" fillId="7" fontId="3" numFmtId="0" xfId="0" applyAlignment="1" applyFill="1" applyFont="1">
      <alignment horizontal="center" readingOrder="0" vertical="center"/>
    </xf>
    <xf borderId="18" fillId="3" fontId="1" numFmtId="0" xfId="0" applyAlignment="1" applyBorder="1" applyFont="1">
      <alignment horizontal="center" readingOrder="0" vertical="center"/>
    </xf>
    <xf borderId="0" fillId="8" fontId="3" numFmtId="0" xfId="0" applyAlignment="1" applyFill="1" applyFont="1">
      <alignment horizontal="center" readingOrder="0" vertical="center"/>
    </xf>
    <xf borderId="22" fillId="0" fontId="1" numFmtId="0" xfId="0" applyBorder="1" applyFont="1"/>
    <xf borderId="0" fillId="9" fontId="3" numFmtId="0" xfId="0" applyAlignment="1" applyFill="1" applyFont="1">
      <alignment horizontal="center" readingOrder="0" vertical="center"/>
    </xf>
    <xf borderId="0" fillId="10" fontId="3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20" fillId="7" fontId="3" numFmtId="0" xfId="0" applyAlignment="1" applyBorder="1" applyFont="1">
      <alignment horizontal="center" readingOrder="0" vertical="center"/>
    </xf>
    <xf borderId="0" fillId="11" fontId="3" numFmtId="0" xfId="0" applyAlignment="1" applyFill="1" applyFont="1">
      <alignment horizontal="center" readingOrder="0" vertical="center"/>
    </xf>
    <xf borderId="22" fillId="12" fontId="3" numFmtId="0" xfId="0" applyAlignment="1" applyBorder="1" applyFill="1" applyFont="1">
      <alignment horizontal="center" readingOrder="0" vertical="center"/>
    </xf>
    <xf borderId="0" fillId="12" fontId="3" numFmtId="0" xfId="0" applyAlignment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20" fillId="9" fontId="3" numFmtId="0" xfId="0" applyAlignment="1" applyBorder="1" applyFont="1">
      <alignment horizontal="center" readingOrder="0" vertical="center"/>
    </xf>
    <xf borderId="21" fillId="7" fontId="3" numFmtId="0" xfId="0" applyAlignment="1" applyBorder="1" applyFont="1">
      <alignment horizontal="center" readingOrder="0" vertical="center"/>
    </xf>
    <xf borderId="20" fillId="7" fontId="4" numFmtId="0" xfId="0" applyAlignment="1" applyBorder="1" applyFont="1">
      <alignment horizontal="center" readingOrder="0"/>
    </xf>
    <xf borderId="22" fillId="7" fontId="3" numFmtId="0" xfId="0" applyAlignment="1" applyBorder="1" applyFont="1">
      <alignment horizontal="center" readingOrder="0" vertical="center"/>
    </xf>
    <xf borderId="27" fillId="0" fontId="1" numFmtId="0" xfId="0" applyBorder="1" applyFont="1"/>
    <xf borderId="27" fillId="4" fontId="3" numFmtId="0" xfId="0" applyAlignment="1" applyBorder="1" applyFont="1">
      <alignment horizontal="center" readingOrder="0" vertical="center"/>
    </xf>
    <xf borderId="27" fillId="7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Odd Even Sort</a:t>
            </a:r>
          </a:p>
        </c:rich>
      </c:tx>
      <c:overlay val="0"/>
    </c:title>
    <c:plotArea>
      <c:layout>
        <c:manualLayout>
          <c:xMode val="edge"/>
          <c:yMode val="edge"/>
          <c:x val="0.14341051243966435"/>
          <c:y val="0.23431688548400426"/>
          <c:w val="0.6885974398466179"/>
          <c:h val="0.5254304345285505"/>
        </c:manualLayout>
      </c:layout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Speedup!$B$6:$B$8</c:f>
            </c:strRef>
          </c:cat>
          <c:val>
            <c:numRef>
              <c:f>Speedup!$C$6:$C$8</c:f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Speedup!$B$6:$B$8</c:f>
            </c:strRef>
          </c:cat>
          <c:val>
            <c:numRef>
              <c:f>Speedup!$C$13:$C$14</c:f>
            </c:numRef>
          </c:val>
        </c:ser>
        <c:ser>
          <c:idx val="2"/>
          <c:order val="2"/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Speedup!$B$6:$B$8</c:f>
            </c:strRef>
          </c:cat>
          <c:val>
            <c:numRef>
              <c:f>Speedup!$C$20:$C$21</c:f>
            </c:numRef>
          </c:val>
        </c:ser>
        <c:axId val="1798079277"/>
        <c:axId val="883385868"/>
      </c:areaChart>
      <c:catAx>
        <c:axId val="1798079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Dimensione Input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83385868"/>
      </c:catAx>
      <c:valAx>
        <c:axId val="883385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807927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Bitonic Sort</a:t>
            </a:r>
          </a:p>
        </c:rich>
      </c:tx>
      <c:overlay val="0"/>
    </c:title>
    <c:plotArea>
      <c:layout>
        <c:manualLayout>
          <c:xMode val="edge"/>
          <c:yMode val="edge"/>
          <c:x val="0.14341051243966435"/>
          <c:y val="0.23431688548400426"/>
          <c:w val="0.6885974398466179"/>
          <c:h val="0.5254304345285505"/>
        </c:manualLayout>
      </c:layout>
      <c:areaChart>
        <c:ser>
          <c:idx val="0"/>
          <c:order val="0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Speedup!$B$13:$B$14</c:f>
            </c:strRef>
          </c:cat>
          <c:val>
            <c:numRef>
              <c:f>Speedup!$D$13:$D$14</c:f>
            </c:numRef>
          </c:val>
        </c:ser>
        <c:ser>
          <c:idx val="1"/>
          <c:order val="1"/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Speedup!$B$13:$B$14</c:f>
            </c:strRef>
          </c:cat>
          <c:val>
            <c:numRef>
              <c:f>Speedup!$D$20:$D$21</c:f>
            </c:numRef>
          </c:val>
        </c:ser>
        <c:axId val="946161918"/>
        <c:axId val="403733559"/>
      </c:areaChart>
      <c:catAx>
        <c:axId val="946161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Dimensione Input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03733559"/>
      </c:catAx>
      <c:valAx>
        <c:axId val="403733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616191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Quick Sort</a:t>
            </a:r>
          </a:p>
        </c:rich>
      </c:tx>
      <c:overlay val="0"/>
    </c:title>
    <c:plotArea>
      <c:layout>
        <c:manualLayout>
          <c:xMode val="edge"/>
          <c:yMode val="edge"/>
          <c:x val="0.14341051243966435"/>
          <c:y val="0.23431688548400426"/>
          <c:w val="0.6885974398466179"/>
          <c:h val="0.5254304345285505"/>
        </c:manualLayout>
      </c:layout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Speedup!$B$20:$B$22</c:f>
            </c:strRef>
          </c:cat>
          <c:val>
            <c:numRef>
              <c:f>Speedup!$E$7:$E$8</c:f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Speedup!$B$20:$B$22</c:f>
            </c:strRef>
          </c:cat>
          <c:val>
            <c:numRef>
              <c:f>Speedup!$E$14:$E$15</c:f>
            </c:numRef>
          </c:val>
        </c:ser>
        <c:ser>
          <c:idx val="2"/>
          <c:order val="2"/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Speedup!$B$20:$B$22</c:f>
            </c:strRef>
          </c:cat>
          <c:val>
            <c:numRef>
              <c:f>Speedup!$E$20:$E$22</c:f>
            </c:numRef>
          </c:val>
        </c:ser>
        <c:axId val="603619815"/>
        <c:axId val="709513435"/>
      </c:areaChart>
      <c:catAx>
        <c:axId val="603619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Dimensione Input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09513435"/>
      </c:catAx>
      <c:valAx>
        <c:axId val="709513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3619815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Odd Even Sort</a:t>
            </a:r>
          </a:p>
        </c:rich>
      </c:tx>
      <c:overlay val="0"/>
    </c:title>
    <c:plotArea>
      <c:layout>
        <c:manualLayout>
          <c:xMode val="edge"/>
          <c:yMode val="edge"/>
          <c:x val="0.14341051243966435"/>
          <c:y val="0.23431688548400426"/>
          <c:w val="0.6885974398466179"/>
          <c:h val="0.5254304345285505"/>
        </c:manualLayout>
      </c:layout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Efficienza!$B$6:$B$8</c:f>
            </c:strRef>
          </c:cat>
          <c:val>
            <c:numRef>
              <c:f>Efficienza!$C$6:$C$8</c:f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Efficienza!$B$6:$B$8</c:f>
            </c:strRef>
          </c:cat>
          <c:val>
            <c:numRef>
              <c:f>Efficienza!$C$13:$C$14</c:f>
            </c:numRef>
          </c:val>
        </c:ser>
        <c:ser>
          <c:idx val="2"/>
          <c:order val="2"/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Efficienza!$B$6:$B$8</c:f>
            </c:strRef>
          </c:cat>
          <c:val>
            <c:numRef>
              <c:f>Efficienza!$C$20:$C$21</c:f>
            </c:numRef>
          </c:val>
        </c:ser>
        <c:axId val="876264236"/>
        <c:axId val="739939631"/>
      </c:areaChart>
      <c:catAx>
        <c:axId val="876264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Dimensione Input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39939631"/>
      </c:catAx>
      <c:valAx>
        <c:axId val="739939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6264236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Bitonic Sort</a:t>
            </a:r>
          </a:p>
        </c:rich>
      </c:tx>
      <c:overlay val="0"/>
    </c:title>
    <c:plotArea>
      <c:layout>
        <c:manualLayout>
          <c:xMode val="edge"/>
          <c:yMode val="edge"/>
          <c:x val="0.14341051243966435"/>
          <c:y val="0.23431688548400426"/>
          <c:w val="0.6885974398466179"/>
          <c:h val="0.5254304345285505"/>
        </c:manualLayout>
      </c:layout>
      <c:areaChart>
        <c:ser>
          <c:idx val="0"/>
          <c:order val="0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Efficienza!$B$13:$B$14</c:f>
            </c:strRef>
          </c:cat>
          <c:val>
            <c:numRef>
              <c:f>Efficienza!$D$13:$D$14</c:f>
            </c:numRef>
          </c:val>
        </c:ser>
        <c:ser>
          <c:idx val="1"/>
          <c:order val="1"/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Efficienza!$B$13:$B$14</c:f>
            </c:strRef>
          </c:cat>
          <c:val>
            <c:numRef>
              <c:f>Efficienza!$D$20:$D$21</c:f>
            </c:numRef>
          </c:val>
        </c:ser>
        <c:axId val="963092539"/>
        <c:axId val="334719618"/>
      </c:areaChart>
      <c:catAx>
        <c:axId val="963092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Dimensione Input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34719618"/>
      </c:catAx>
      <c:valAx>
        <c:axId val="334719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3092539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Quick Sort</a:t>
            </a:r>
          </a:p>
        </c:rich>
      </c:tx>
      <c:overlay val="0"/>
    </c:title>
    <c:plotArea>
      <c:layout>
        <c:manualLayout>
          <c:xMode val="edge"/>
          <c:yMode val="edge"/>
          <c:x val="0.14341051243966435"/>
          <c:y val="0.23431688548400426"/>
          <c:w val="0.6885974398466179"/>
          <c:h val="0.5254304345285505"/>
        </c:manualLayout>
      </c:layout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Efficienza!$B$20:$B$22</c:f>
            </c:strRef>
          </c:cat>
          <c:val>
            <c:numRef>
              <c:f>Efficienza!$E$7:$E$8</c:f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Efficienza!$B$20:$B$22</c:f>
            </c:strRef>
          </c:cat>
          <c:val>
            <c:numRef>
              <c:f>Efficienza!$E$14:$E$15</c:f>
            </c:numRef>
          </c:val>
        </c:ser>
        <c:ser>
          <c:idx val="2"/>
          <c:order val="2"/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Efficienza!$B$20:$B$22</c:f>
            </c:strRef>
          </c:cat>
          <c:val>
            <c:numRef>
              <c:f>Efficienza!$E$20:$E$22</c:f>
            </c:numRef>
          </c:val>
        </c:ser>
        <c:axId val="204753032"/>
        <c:axId val="1838602082"/>
      </c:areaChart>
      <c:catAx>
        <c:axId val="20475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Dimensione Input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38602082"/>
      </c:catAx>
      <c:valAx>
        <c:axId val="1838602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753032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914400</xdr:colOff>
      <xdr:row>5</xdr:row>
      <xdr:rowOff>0</xdr:rowOff>
    </xdr:from>
    <xdr:ext cx="4000500" cy="24098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5</xdr:row>
      <xdr:rowOff>0</xdr:rowOff>
    </xdr:from>
    <xdr:ext cx="4000500" cy="240982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914400</xdr:colOff>
      <xdr:row>17</xdr:row>
      <xdr:rowOff>190500</xdr:rowOff>
    </xdr:from>
    <xdr:ext cx="4000500" cy="240982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923925</xdr:colOff>
      <xdr:row>1</xdr:row>
      <xdr:rowOff>0</xdr:rowOff>
    </xdr:from>
    <xdr:ext cx="4000500" cy="24098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219075</xdr:colOff>
      <xdr:row>1</xdr:row>
      <xdr:rowOff>0</xdr:rowOff>
    </xdr:from>
    <xdr:ext cx="4000500" cy="240982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914400</xdr:colOff>
      <xdr:row>13</xdr:row>
      <xdr:rowOff>47625</xdr:rowOff>
    </xdr:from>
    <xdr:ext cx="4000500" cy="240982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20.43"/>
    <col customWidth="1" min="3" max="3" width="27.29"/>
    <col customWidth="1" min="4" max="4" width="27.0"/>
    <col customWidth="1" min="5" max="5" width="25.43"/>
  </cols>
  <sheetData>
    <row r="1" ht="20.25" customHeight="1">
      <c r="A1" s="1"/>
      <c r="B1" s="2"/>
      <c r="C1" s="3" t="s">
        <v>0</v>
      </c>
      <c r="D1" s="4"/>
      <c r="E1" s="5"/>
      <c r="L1" s="1"/>
      <c r="M1" s="1"/>
      <c r="N1" s="1"/>
      <c r="O1" s="1"/>
      <c r="P1" s="1"/>
    </row>
    <row r="2" ht="24.0" customHeight="1">
      <c r="A2" s="1"/>
      <c r="B2" s="6" t="s">
        <v>1</v>
      </c>
      <c r="C2" s="7" t="s">
        <v>2</v>
      </c>
      <c r="D2" s="5"/>
      <c r="E2" s="6" t="s">
        <v>3</v>
      </c>
      <c r="L2" s="1"/>
      <c r="M2" s="1"/>
      <c r="N2" s="1"/>
      <c r="O2" s="1"/>
      <c r="P2" s="1"/>
    </row>
    <row r="3" ht="23.25" customHeight="1">
      <c r="A3" s="1"/>
      <c r="B3" s="8"/>
      <c r="C3" s="9" t="s">
        <v>4</v>
      </c>
      <c r="D3" s="9" t="s">
        <v>5</v>
      </c>
      <c r="E3" s="8"/>
      <c r="L3" s="1"/>
      <c r="M3" s="1"/>
      <c r="N3" s="1"/>
      <c r="O3" s="1"/>
      <c r="P3" s="1"/>
    </row>
    <row r="4">
      <c r="A4" s="1"/>
      <c r="B4" s="10" t="s">
        <v>6</v>
      </c>
      <c r="C4" s="11">
        <v>0.11714</v>
      </c>
      <c r="D4" s="11">
        <v>0.0057049</v>
      </c>
      <c r="E4" s="12">
        <v>4.033</v>
      </c>
      <c r="G4" s="13" t="s">
        <v>7</v>
      </c>
      <c r="H4" s="14"/>
      <c r="I4" s="14"/>
      <c r="J4" s="14"/>
      <c r="K4" s="14"/>
      <c r="L4" s="15"/>
      <c r="M4" s="1"/>
      <c r="N4" s="1"/>
      <c r="O4" s="1"/>
      <c r="P4" s="1"/>
    </row>
    <row r="5">
      <c r="A5" s="1"/>
      <c r="B5" s="16" t="s">
        <v>8</v>
      </c>
      <c r="C5" s="17">
        <v>1.7341</v>
      </c>
      <c r="D5" s="18">
        <v>0.024627</v>
      </c>
      <c r="E5" s="17">
        <v>65.547</v>
      </c>
      <c r="G5" s="13" t="s">
        <v>9</v>
      </c>
      <c r="H5" s="14"/>
      <c r="I5" s="14"/>
      <c r="J5" s="14"/>
      <c r="K5" s="14"/>
      <c r="L5" s="15"/>
      <c r="M5" s="1"/>
      <c r="N5" s="1"/>
      <c r="O5" s="1"/>
      <c r="P5" s="1"/>
    </row>
    <row r="6">
      <c r="A6" s="1"/>
      <c r="B6" s="16" t="s">
        <v>10</v>
      </c>
      <c r="C6" s="17">
        <v>108.08</v>
      </c>
      <c r="D6" s="18">
        <v>0.23356</v>
      </c>
      <c r="E6" s="18" t="s">
        <v>11</v>
      </c>
      <c r="G6" s="13" t="s">
        <v>12</v>
      </c>
      <c r="H6" s="14"/>
      <c r="I6" s="14"/>
      <c r="J6" s="14"/>
      <c r="K6" s="14"/>
      <c r="L6" s="15"/>
      <c r="M6" s="1"/>
      <c r="N6" s="1"/>
      <c r="O6" s="1"/>
      <c r="P6" s="1"/>
    </row>
    <row r="7">
      <c r="A7" s="1"/>
      <c r="B7" s="16" t="s">
        <v>13</v>
      </c>
      <c r="C7" s="18" t="s">
        <v>11</v>
      </c>
      <c r="D7" s="17">
        <v>7.8062</v>
      </c>
      <c r="E7" s="18" t="s">
        <v>11</v>
      </c>
      <c r="F7" s="1"/>
      <c r="G7" s="13" t="s">
        <v>14</v>
      </c>
      <c r="H7" s="14"/>
      <c r="I7" s="14"/>
      <c r="J7" s="14"/>
      <c r="K7" s="14"/>
      <c r="L7" s="15"/>
      <c r="M7" s="1"/>
      <c r="N7" s="1"/>
      <c r="O7" s="1"/>
      <c r="P7" s="1"/>
    </row>
    <row r="8">
      <c r="A8" s="1"/>
      <c r="B8" s="16" t="s">
        <v>15</v>
      </c>
      <c r="C8" s="18" t="s">
        <v>11</v>
      </c>
      <c r="D8" s="17">
        <v>33.89</v>
      </c>
      <c r="E8" s="18" t="s">
        <v>11</v>
      </c>
      <c r="F8" s="1"/>
      <c r="G8" s="19" t="s">
        <v>16</v>
      </c>
      <c r="H8" s="20" t="s">
        <v>17</v>
      </c>
      <c r="L8" s="1"/>
      <c r="M8" s="1"/>
      <c r="N8" s="1"/>
      <c r="O8" s="1"/>
      <c r="P8" s="1"/>
    </row>
    <row r="9">
      <c r="A9" s="1"/>
      <c r="B9" s="16" t="s">
        <v>18</v>
      </c>
      <c r="C9" s="18" t="s">
        <v>11</v>
      </c>
      <c r="D9" s="17">
        <v>69.422</v>
      </c>
      <c r="E9" s="18" t="s">
        <v>11</v>
      </c>
      <c r="F9" s="1"/>
      <c r="G9" s="1"/>
      <c r="H9" s="21" t="s">
        <v>19</v>
      </c>
      <c r="L9" s="1"/>
      <c r="M9" s="1"/>
      <c r="N9" s="1"/>
      <c r="O9" s="1"/>
      <c r="P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20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22.5" customHeight="1">
      <c r="A12" s="6" t="s">
        <v>20</v>
      </c>
      <c r="B12" s="6" t="s">
        <v>1</v>
      </c>
      <c r="C12" s="3" t="s">
        <v>21</v>
      </c>
      <c r="D12" s="4"/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21.75" customHeight="1">
      <c r="A13" s="8"/>
      <c r="B13" s="8"/>
      <c r="C13" s="9" t="s">
        <v>22</v>
      </c>
      <c r="D13" s="9" t="s">
        <v>23</v>
      </c>
      <c r="E13" s="9" t="s">
        <v>24</v>
      </c>
      <c r="F13" s="1"/>
      <c r="M13" s="1"/>
      <c r="N13" s="1"/>
      <c r="O13" s="1"/>
      <c r="P13" s="1"/>
    </row>
    <row r="14">
      <c r="A14" s="22">
        <v>2.0</v>
      </c>
      <c r="B14" s="23" t="s">
        <v>6</v>
      </c>
      <c r="C14" s="24">
        <v>0.0036268</v>
      </c>
      <c r="D14" s="25" t="s">
        <v>25</v>
      </c>
      <c r="E14" s="26">
        <v>8.1182E-4</v>
      </c>
      <c r="F14" s="1"/>
      <c r="M14" s="1"/>
      <c r="N14" s="1"/>
      <c r="O14" s="1"/>
      <c r="P14" s="1"/>
    </row>
    <row r="15">
      <c r="A15" s="27"/>
      <c r="B15" s="28" t="s">
        <v>8</v>
      </c>
      <c r="C15" s="29">
        <v>0.013637</v>
      </c>
      <c r="D15" s="30"/>
      <c r="E15" s="31">
        <v>2.1338E-4</v>
      </c>
      <c r="F15" s="1"/>
      <c r="M15" s="1"/>
      <c r="N15" s="1"/>
      <c r="O15" s="1"/>
      <c r="P15" s="1"/>
    </row>
    <row r="16">
      <c r="A16" s="27"/>
      <c r="B16" s="28" t="s">
        <v>10</v>
      </c>
      <c r="C16" s="29">
        <v>0.1192</v>
      </c>
      <c r="D16" s="30"/>
      <c r="E16" s="32">
        <v>0.017452</v>
      </c>
      <c r="F16" s="1"/>
      <c r="M16" s="1"/>
      <c r="N16" s="1"/>
      <c r="O16" s="1"/>
      <c r="P16" s="1"/>
    </row>
    <row r="17">
      <c r="A17" s="27"/>
      <c r="B17" s="28" t="s">
        <v>13</v>
      </c>
      <c r="C17" s="33">
        <v>4.5449</v>
      </c>
      <c r="D17" s="30"/>
      <c r="E17" s="32">
        <v>0.48234</v>
      </c>
      <c r="F17" s="1"/>
      <c r="M17" s="1"/>
      <c r="N17" s="1"/>
      <c r="O17" s="1"/>
      <c r="P17" s="1"/>
    </row>
    <row r="18">
      <c r="A18" s="27"/>
      <c r="B18" s="28" t="s">
        <v>15</v>
      </c>
      <c r="C18" s="33">
        <v>18.733</v>
      </c>
      <c r="D18" s="30"/>
      <c r="E18" s="34">
        <v>2.6137</v>
      </c>
      <c r="F18" s="1"/>
      <c r="M18" s="1"/>
      <c r="N18" s="1"/>
      <c r="O18" s="1"/>
      <c r="P18" s="1"/>
    </row>
    <row r="19">
      <c r="A19" s="27"/>
      <c r="B19" s="28" t="s">
        <v>18</v>
      </c>
      <c r="C19" s="33">
        <v>152.94</v>
      </c>
      <c r="D19" s="30"/>
      <c r="E19" s="34">
        <v>3.8277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22">
        <v>4.0</v>
      </c>
      <c r="B20" s="23" t="s">
        <v>6</v>
      </c>
      <c r="C20" s="24">
        <v>0.002475</v>
      </c>
      <c r="D20" s="25">
        <v>0.003257</v>
      </c>
      <c r="E20" s="35">
        <v>0.0014851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>
      <c r="A21" s="27"/>
      <c r="B21" s="28" t="s">
        <v>8</v>
      </c>
      <c r="C21" s="29">
        <v>0.010993</v>
      </c>
      <c r="D21" s="36">
        <v>0.01088</v>
      </c>
      <c r="E21" s="32">
        <v>0.0036683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>
      <c r="A22" s="27"/>
      <c r="B22" s="28" t="s">
        <v>10</v>
      </c>
      <c r="C22" s="29">
        <v>0.084467</v>
      </c>
      <c r="D22" s="36">
        <v>0.10146</v>
      </c>
      <c r="E22" s="32">
        <v>0.031598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>
      <c r="A23" s="27"/>
      <c r="B23" s="28" t="s">
        <v>13</v>
      </c>
      <c r="C23" s="33">
        <v>2.9881</v>
      </c>
      <c r="D23" s="37">
        <v>3.2486</v>
      </c>
      <c r="E23" s="32">
        <v>0.95962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>
      <c r="A24" s="27"/>
      <c r="B24" s="28" t="s">
        <v>15</v>
      </c>
      <c r="C24" s="33">
        <v>12.215</v>
      </c>
      <c r="D24" s="37">
        <v>13.837</v>
      </c>
      <c r="E24" s="34">
        <v>3.4796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>
      <c r="A25" s="27"/>
      <c r="B25" s="28" t="s">
        <v>18</v>
      </c>
      <c r="C25" s="29" t="s">
        <v>26</v>
      </c>
      <c r="D25" s="36" t="s">
        <v>26</v>
      </c>
      <c r="E25" s="34">
        <v>7.128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>
      <c r="A26" s="22">
        <v>8.0</v>
      </c>
      <c r="B26" s="23" t="s">
        <v>6</v>
      </c>
      <c r="C26" s="38">
        <v>0.0016291</v>
      </c>
      <c r="D26" s="25">
        <v>0.0021167</v>
      </c>
      <c r="E26" s="35">
        <v>0.0017292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>
      <c r="A27" s="27"/>
      <c r="B27" s="28" t="s">
        <v>8</v>
      </c>
      <c r="C27" s="39">
        <v>0.017018</v>
      </c>
      <c r="D27" s="36">
        <v>0.012946</v>
      </c>
      <c r="E27" s="32">
        <v>0.011867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>
      <c r="A28" s="27"/>
      <c r="B28" s="28" t="s">
        <v>10</v>
      </c>
      <c r="C28" s="39">
        <v>0.070872</v>
      </c>
      <c r="D28" s="36">
        <v>0.078906</v>
      </c>
      <c r="E28" s="32">
        <v>0.043133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>
      <c r="A29" s="27"/>
      <c r="B29" s="28" t="s">
        <v>13</v>
      </c>
      <c r="C29" s="40">
        <v>2.6448</v>
      </c>
      <c r="D29" s="37">
        <v>3.3414</v>
      </c>
      <c r="E29" s="34">
        <v>1.4321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>
      <c r="A30" s="27"/>
      <c r="B30" s="28" t="s">
        <v>15</v>
      </c>
      <c r="C30" s="40">
        <v>10.422</v>
      </c>
      <c r="D30" s="37">
        <v>12.084</v>
      </c>
      <c r="E30" s="34">
        <v>5.4819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>
      <c r="A31" s="41"/>
      <c r="B31" s="42" t="s">
        <v>18</v>
      </c>
      <c r="C31" s="43" t="s">
        <v>26</v>
      </c>
      <c r="D31" s="44" t="s">
        <v>26</v>
      </c>
      <c r="E31" s="45">
        <v>38.945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>
      <c r="A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A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>
      <c r="A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>
      <c r="A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>
      <c r="A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>
      <c r="A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>
      <c r="A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>
      <c r="A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>
      <c r="A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>
      <c r="A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>
      <c r="A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>
      <c r="A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>
      <c r="A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>
      <c r="A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>
      <c r="A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>
      <c r="A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>
      <c r="A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>
      <c r="A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>
      <c r="A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>
      <c r="A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>
      <c r="A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</sheetData>
  <mergeCells count="17">
    <mergeCell ref="G5:L5"/>
    <mergeCell ref="G6:L6"/>
    <mergeCell ref="H8:K8"/>
    <mergeCell ref="H9:K9"/>
    <mergeCell ref="G4:L4"/>
    <mergeCell ref="G7:L7"/>
    <mergeCell ref="C1:E1"/>
    <mergeCell ref="B2:B3"/>
    <mergeCell ref="A20:A25"/>
    <mergeCell ref="A26:A31"/>
    <mergeCell ref="C2:D2"/>
    <mergeCell ref="E2:E3"/>
    <mergeCell ref="C12:E12"/>
    <mergeCell ref="B12:B13"/>
    <mergeCell ref="A12:A13"/>
    <mergeCell ref="A14:A19"/>
    <mergeCell ref="D14:D19"/>
  </mergeCells>
  <printOptions horizontalCentered="1"/>
  <pageMargins bottom="0.75" footer="0.0" header="0.0" left="0.25" right="0.25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0.86"/>
    <col customWidth="1" min="3" max="3" width="19.29"/>
    <col customWidth="1" min="4" max="4" width="22.29"/>
    <col customWidth="1" min="5" max="5" width="19.14"/>
    <col customWidth="1" min="6" max="6" width="13.86"/>
    <col customWidth="1" min="7" max="7" width="18.57"/>
    <col customWidth="1" min="12" max="12" width="18.71"/>
  </cols>
  <sheetData>
    <row r="1">
      <c r="A1" s="46" t="s">
        <v>20</v>
      </c>
      <c r="B1" s="46" t="s">
        <v>1</v>
      </c>
      <c r="C1" s="3" t="s">
        <v>28</v>
      </c>
      <c r="D1" s="4"/>
      <c r="E1" s="4"/>
      <c r="G1" s="19" t="s">
        <v>29</v>
      </c>
      <c r="H1" s="47" t="s">
        <v>30</v>
      </c>
      <c r="L1" s="19" t="s">
        <v>31</v>
      </c>
      <c r="M1" s="49" t="s">
        <v>32</v>
      </c>
    </row>
    <row r="2">
      <c r="A2" s="8"/>
      <c r="B2" s="8"/>
      <c r="C2" s="9" t="s">
        <v>22</v>
      </c>
      <c r="D2" s="9" t="s">
        <v>23</v>
      </c>
      <c r="E2" s="9" t="s">
        <v>24</v>
      </c>
      <c r="G2" s="1"/>
      <c r="H2" s="51" t="s">
        <v>33</v>
      </c>
      <c r="L2" s="1"/>
      <c r="M2" s="52" t="s">
        <v>34</v>
      </c>
    </row>
    <row r="3">
      <c r="A3" s="48">
        <v>2.0</v>
      </c>
      <c r="B3" s="23" t="s">
        <v>6</v>
      </c>
      <c r="C3" s="24"/>
      <c r="D3" s="25"/>
      <c r="E3" s="35"/>
      <c r="H3" s="53" t="s">
        <v>35</v>
      </c>
      <c r="M3" s="55" t="s">
        <v>36</v>
      </c>
    </row>
    <row r="4">
      <c r="A4" s="50"/>
      <c r="B4" s="28" t="s">
        <v>8</v>
      </c>
      <c r="C4" s="29"/>
      <c r="D4" s="36"/>
      <c r="E4" s="32"/>
      <c r="H4" s="57" t="s">
        <v>37</v>
      </c>
      <c r="M4" s="19"/>
    </row>
    <row r="5">
      <c r="A5" s="50"/>
      <c r="B5" s="28" t="s">
        <v>10</v>
      </c>
      <c r="C5" s="29"/>
      <c r="D5" s="36"/>
      <c r="E5" s="32"/>
    </row>
    <row r="6">
      <c r="A6" s="50"/>
      <c r="B6" s="28" t="s">
        <v>13</v>
      </c>
      <c r="C6" s="54">
        <f>Benchmark!D7/Benchmark!C17</f>
        <v>1.717573544</v>
      </c>
      <c r="D6" s="36"/>
      <c r="E6" s="32"/>
      <c r="N6" s="19"/>
      <c r="O6" s="19"/>
      <c r="P6" s="19"/>
    </row>
    <row r="7">
      <c r="A7" s="50"/>
      <c r="B7" s="28" t="s">
        <v>15</v>
      </c>
      <c r="C7" s="54">
        <f>Benchmark!D8/Benchmark!C18</f>
        <v>1.809106924</v>
      </c>
      <c r="D7" s="36"/>
      <c r="E7" s="56">
        <f>Benchmark!D8/Benchmark!E18</f>
        <v>12.96629299</v>
      </c>
      <c r="N7" s="19"/>
      <c r="O7" s="19"/>
      <c r="P7" s="19"/>
    </row>
    <row r="8">
      <c r="A8" s="50"/>
      <c r="B8" s="28" t="s">
        <v>18</v>
      </c>
      <c r="C8" s="60">
        <f>Benchmark!D9/Benchmark!C19</f>
        <v>0.4539165686</v>
      </c>
      <c r="D8" s="36"/>
      <c r="E8" s="56">
        <f>Benchmark!D9/Benchmark!E19</f>
        <v>18.13674008</v>
      </c>
      <c r="N8" s="19"/>
      <c r="O8" s="19"/>
      <c r="P8" s="19"/>
    </row>
    <row r="9">
      <c r="A9" s="50"/>
      <c r="B9" s="28" t="s">
        <v>38</v>
      </c>
      <c r="C9" s="58"/>
      <c r="D9" s="36"/>
      <c r="E9" s="59"/>
      <c r="N9" s="19"/>
      <c r="O9" s="19"/>
      <c r="P9" s="19"/>
    </row>
    <row r="10">
      <c r="A10" s="48">
        <v>4.0</v>
      </c>
      <c r="B10" s="23" t="s">
        <v>6</v>
      </c>
      <c r="C10" s="24"/>
      <c r="D10" s="25"/>
      <c r="E10" s="35"/>
    </row>
    <row r="11">
      <c r="A11" s="50"/>
      <c r="B11" s="28" t="s">
        <v>8</v>
      </c>
      <c r="C11" s="29"/>
      <c r="D11" s="36"/>
      <c r="E11" s="32"/>
    </row>
    <row r="12">
      <c r="A12" s="50"/>
      <c r="B12" s="28" t="s">
        <v>10</v>
      </c>
      <c r="C12" s="29"/>
      <c r="D12" s="36"/>
      <c r="E12" s="32"/>
    </row>
    <row r="13">
      <c r="A13" s="50"/>
      <c r="B13" s="28" t="s">
        <v>13</v>
      </c>
      <c r="C13" s="54">
        <f>Benchmark!D7/Benchmark!C23</f>
        <v>2.612429303</v>
      </c>
      <c r="D13" s="61">
        <f>Benchmark!D7/Benchmark!D23</f>
        <v>2.402942806</v>
      </c>
      <c r="E13" s="32"/>
    </row>
    <row r="14">
      <c r="A14" s="50"/>
      <c r="B14" s="28" t="s">
        <v>15</v>
      </c>
      <c r="C14" s="54">
        <f>Benchmark!D8/Benchmark!C24</f>
        <v>2.774457634</v>
      </c>
      <c r="D14" s="61">
        <f>Benchmark!D8/Benchmark!D24</f>
        <v>2.449230324</v>
      </c>
      <c r="E14" s="56">
        <f>Benchmark!D8/Benchmark!E24</f>
        <v>9.739625244</v>
      </c>
    </row>
    <row r="15">
      <c r="A15" s="50"/>
      <c r="B15" s="28" t="s">
        <v>18</v>
      </c>
      <c r="C15" s="29"/>
      <c r="D15" s="36"/>
      <c r="E15" s="56">
        <f>Benchmark!D9/Benchmark!E25</f>
        <v>9.739337823</v>
      </c>
    </row>
    <row r="16">
      <c r="A16" s="50"/>
      <c r="B16" s="28" t="s">
        <v>38</v>
      </c>
      <c r="C16" s="58"/>
      <c r="D16" s="36"/>
      <c r="E16" s="32"/>
    </row>
    <row r="17">
      <c r="A17" s="48">
        <v>8.0</v>
      </c>
      <c r="B17" s="23" t="s">
        <v>6</v>
      </c>
      <c r="C17" s="38"/>
      <c r="D17" s="25"/>
      <c r="E17" s="35"/>
    </row>
    <row r="18">
      <c r="A18" s="50"/>
      <c r="B18" s="28" t="s">
        <v>8</v>
      </c>
      <c r="C18" s="39"/>
      <c r="D18" s="36"/>
      <c r="E18" s="32"/>
    </row>
    <row r="19">
      <c r="A19" s="50"/>
      <c r="B19" s="28" t="s">
        <v>10</v>
      </c>
      <c r="C19" s="39"/>
      <c r="D19" s="36"/>
      <c r="E19" s="32"/>
    </row>
    <row r="20">
      <c r="A20" s="50"/>
      <c r="B20" s="28" t="s">
        <v>13</v>
      </c>
      <c r="C20" s="62">
        <f>Benchmark!D7/Benchmark!C29</f>
        <v>2.951527526</v>
      </c>
      <c r="D20" s="61">
        <f>Benchmark!D7/Benchmark!D29</f>
        <v>2.336206381</v>
      </c>
      <c r="E20" s="63">
        <f>Benchmark!D7/Benchmark!E29</f>
        <v>5.450876335</v>
      </c>
    </row>
    <row r="21">
      <c r="A21" s="50"/>
      <c r="B21" s="28" t="s">
        <v>15</v>
      </c>
      <c r="C21" s="62">
        <f>Benchmark!D8/Benchmark!C30</f>
        <v>3.251775091</v>
      </c>
      <c r="D21" s="61">
        <f>Benchmark!D8/Benchmark!D30</f>
        <v>2.804534922</v>
      </c>
      <c r="E21" s="63">
        <f>Benchmark!D8/Benchmark!E30</f>
        <v>6.182163119</v>
      </c>
    </row>
    <row r="22">
      <c r="A22" s="50"/>
      <c r="B22" s="28" t="s">
        <v>18</v>
      </c>
      <c r="C22" s="29"/>
      <c r="D22" s="36"/>
      <c r="E22" s="63">
        <f>Benchmark!D9/Benchmark!E31</f>
        <v>1.782565156</v>
      </c>
    </row>
    <row r="23">
      <c r="A23" s="64"/>
      <c r="B23" s="42" t="s">
        <v>38</v>
      </c>
      <c r="C23" s="43"/>
      <c r="D23" s="44"/>
      <c r="E23" s="65"/>
    </row>
  </sheetData>
  <mergeCells count="10">
    <mergeCell ref="C1:E1"/>
    <mergeCell ref="H1:K1"/>
    <mergeCell ref="H3:K3"/>
    <mergeCell ref="H4:K4"/>
    <mergeCell ref="B1:B2"/>
    <mergeCell ref="A1:A2"/>
    <mergeCell ref="A3:A9"/>
    <mergeCell ref="A10:A16"/>
    <mergeCell ref="A17:A23"/>
    <mergeCell ref="H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9.86"/>
    <col customWidth="1" min="3" max="3" width="17.71"/>
    <col customWidth="1" min="4" max="4" width="16.29"/>
    <col customWidth="1" min="5" max="5" width="17.71"/>
  </cols>
  <sheetData>
    <row r="1">
      <c r="A1" s="46" t="s">
        <v>20</v>
      </c>
      <c r="B1" s="46" t="s">
        <v>1</v>
      </c>
      <c r="C1" s="3" t="s">
        <v>27</v>
      </c>
      <c r="D1" s="4"/>
      <c r="E1" s="4"/>
    </row>
    <row r="2">
      <c r="A2" s="8"/>
      <c r="B2" s="8"/>
      <c r="C2" s="9" t="s">
        <v>22</v>
      </c>
      <c r="D2" s="9" t="s">
        <v>23</v>
      </c>
      <c r="E2" s="9" t="s">
        <v>24</v>
      </c>
    </row>
    <row r="3">
      <c r="A3" s="48">
        <v>2.0</v>
      </c>
      <c r="B3" s="23" t="s">
        <v>6</v>
      </c>
      <c r="C3" s="24"/>
      <c r="D3" s="25"/>
      <c r="E3" s="35"/>
    </row>
    <row r="4">
      <c r="A4" s="50"/>
      <c r="B4" s="28" t="s">
        <v>8</v>
      </c>
      <c r="C4" s="29"/>
      <c r="D4" s="36"/>
      <c r="E4" s="32"/>
    </row>
    <row r="5">
      <c r="A5" s="50"/>
      <c r="B5" s="28" t="s">
        <v>10</v>
      </c>
      <c r="C5" s="29"/>
      <c r="D5" s="36"/>
      <c r="E5" s="32"/>
    </row>
    <row r="6">
      <c r="A6" s="50"/>
      <c r="B6" s="28" t="s">
        <v>13</v>
      </c>
      <c r="C6" s="54">
        <f>Benchmark!D7/Benchmark!C17/2</f>
        <v>0.858786772</v>
      </c>
      <c r="D6" s="36"/>
      <c r="E6" s="32"/>
    </row>
    <row r="7">
      <c r="A7" s="50"/>
      <c r="B7" s="28" t="s">
        <v>15</v>
      </c>
      <c r="C7" s="54">
        <f>Benchmark!D8/Benchmark!C18/2</f>
        <v>0.9045534618</v>
      </c>
      <c r="D7" s="36"/>
      <c r="E7" s="56">
        <f>Benchmark!D8/Benchmark!E18/2</f>
        <v>6.483146497</v>
      </c>
    </row>
    <row r="8">
      <c r="A8" s="50"/>
      <c r="B8" s="28" t="s">
        <v>18</v>
      </c>
      <c r="C8" s="54">
        <f>Benchmark!D9/Benchmark!C19/2</f>
        <v>0.2269582843</v>
      </c>
      <c r="D8" s="36"/>
      <c r="E8" s="56">
        <f>Benchmark!D9/Benchmark!E19/2</f>
        <v>9.068370039</v>
      </c>
    </row>
    <row r="9">
      <c r="A9" s="50"/>
      <c r="B9" s="28" t="s">
        <v>38</v>
      </c>
      <c r="C9" s="58"/>
      <c r="D9" s="36"/>
      <c r="E9" s="59"/>
    </row>
    <row r="10">
      <c r="A10" s="48">
        <v>4.0</v>
      </c>
      <c r="B10" s="23" t="s">
        <v>6</v>
      </c>
      <c r="C10" s="24"/>
      <c r="D10" s="25"/>
      <c r="E10" s="35"/>
    </row>
    <row r="11">
      <c r="A11" s="50"/>
      <c r="B11" s="28" t="s">
        <v>8</v>
      </c>
      <c r="C11" s="29"/>
      <c r="D11" s="36"/>
      <c r="E11" s="32"/>
    </row>
    <row r="12">
      <c r="A12" s="50"/>
      <c r="B12" s="28" t="s">
        <v>10</v>
      </c>
      <c r="C12" s="29"/>
      <c r="D12" s="36"/>
      <c r="E12" s="32"/>
    </row>
    <row r="13">
      <c r="A13" s="50"/>
      <c r="B13" s="28" t="s">
        <v>13</v>
      </c>
      <c r="C13" s="54">
        <f>Benchmark!D7/Benchmark!C23/4</f>
        <v>0.6531073257</v>
      </c>
      <c r="D13" s="61">
        <f>Benchmark!D7/Benchmark!D23/4</f>
        <v>0.6007357015</v>
      </c>
      <c r="E13" s="32"/>
    </row>
    <row r="14">
      <c r="A14" s="50"/>
      <c r="B14" s="28" t="s">
        <v>15</v>
      </c>
      <c r="C14" s="54">
        <f>Benchmark!D8/Benchmark!C24/4</f>
        <v>0.6936144085</v>
      </c>
      <c r="D14" s="61">
        <f>Benchmark!D8/Benchmark!D24/4</f>
        <v>0.6123075811</v>
      </c>
      <c r="E14" s="56">
        <f>Benchmark!D8/Benchmark!E24/4</f>
        <v>2.434906311</v>
      </c>
    </row>
    <row r="15">
      <c r="A15" s="50"/>
      <c r="B15" s="28" t="s">
        <v>18</v>
      </c>
      <c r="C15" s="29"/>
      <c r="D15" s="36"/>
      <c r="E15" s="56">
        <f>Benchmark!D9/Benchmark!E25/4</f>
        <v>2.434834456</v>
      </c>
    </row>
    <row r="16">
      <c r="A16" s="50"/>
      <c r="B16" s="28" t="s">
        <v>38</v>
      </c>
      <c r="C16" s="58"/>
      <c r="D16" s="36"/>
      <c r="E16" s="32"/>
    </row>
    <row r="17">
      <c r="A17" s="48">
        <v>8.0</v>
      </c>
      <c r="B17" s="23" t="s">
        <v>6</v>
      </c>
      <c r="C17" s="38"/>
      <c r="D17" s="25"/>
      <c r="E17" s="35"/>
    </row>
    <row r="18">
      <c r="A18" s="50"/>
      <c r="B18" s="28" t="s">
        <v>8</v>
      </c>
      <c r="C18" s="39"/>
      <c r="D18" s="36"/>
      <c r="E18" s="32"/>
    </row>
    <row r="19">
      <c r="A19" s="50"/>
      <c r="B19" s="28" t="s">
        <v>10</v>
      </c>
      <c r="C19" s="39"/>
      <c r="D19" s="36"/>
      <c r="E19" s="32"/>
    </row>
    <row r="20">
      <c r="A20" s="50"/>
      <c r="B20" s="28" t="s">
        <v>13</v>
      </c>
      <c r="C20" s="62">
        <f>Benchmark!D7/Benchmark!C29/8</f>
        <v>0.3689409407</v>
      </c>
      <c r="D20" s="61">
        <f>Benchmark!D7/Benchmark!D29/8</f>
        <v>0.2920257976</v>
      </c>
      <c r="E20" s="63">
        <f>Benchmark!D7/Benchmark!E29/8</f>
        <v>0.6813595419</v>
      </c>
    </row>
    <row r="21">
      <c r="A21" s="50"/>
      <c r="B21" s="28" t="s">
        <v>15</v>
      </c>
      <c r="C21" s="62">
        <f>Benchmark!D8/Benchmark!C30/8</f>
        <v>0.4064718864</v>
      </c>
      <c r="D21" s="61">
        <f>Benchmark!D8/Benchmark!D30/8</f>
        <v>0.3505668653</v>
      </c>
      <c r="E21" s="63">
        <f>Benchmark!D8/Benchmark!E30/8</f>
        <v>0.7727703898</v>
      </c>
    </row>
    <row r="22">
      <c r="A22" s="50"/>
      <c r="B22" s="28" t="s">
        <v>18</v>
      </c>
      <c r="C22" s="29"/>
      <c r="D22" s="36"/>
      <c r="E22" s="63">
        <f>Benchmark!D9/Benchmark!E31/8</f>
        <v>0.2228206445</v>
      </c>
    </row>
    <row r="23">
      <c r="A23" s="64"/>
      <c r="B23" s="42" t="s">
        <v>38</v>
      </c>
      <c r="C23" s="43"/>
      <c r="D23" s="44"/>
      <c r="E23" s="65"/>
    </row>
  </sheetData>
  <mergeCells count="6">
    <mergeCell ref="B1:B2"/>
    <mergeCell ref="A1:A2"/>
    <mergeCell ref="A3:A9"/>
    <mergeCell ref="A10:A16"/>
    <mergeCell ref="A17:A23"/>
    <mergeCell ref="C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8.29"/>
    <col customWidth="1" min="3" max="3" width="24.0"/>
    <col customWidth="1" min="4" max="4" width="28.14"/>
    <col customWidth="1" min="5" max="5" width="23.57"/>
  </cols>
  <sheetData>
    <row r="1">
      <c r="A1" s="6" t="s">
        <v>20</v>
      </c>
      <c r="B1" s="6" t="s">
        <v>1</v>
      </c>
      <c r="C1" s="3" t="s">
        <v>39</v>
      </c>
      <c r="D1" s="4"/>
      <c r="E1" s="5"/>
    </row>
    <row r="2">
      <c r="A2" s="8"/>
      <c r="B2" s="8"/>
      <c r="C2" s="9" t="s">
        <v>22</v>
      </c>
      <c r="D2" s="9" t="s">
        <v>23</v>
      </c>
      <c r="E2" s="9" t="s">
        <v>24</v>
      </c>
    </row>
    <row r="3">
      <c r="A3" s="22">
        <v>2.0</v>
      </c>
      <c r="B3" s="23" t="s">
        <v>6</v>
      </c>
      <c r="C3" s="24"/>
      <c r="D3" s="25"/>
      <c r="E3" s="26"/>
    </row>
    <row r="4">
      <c r="A4" s="27"/>
      <c r="B4" s="28" t="s">
        <v>8</v>
      </c>
      <c r="C4" s="29"/>
      <c r="D4" s="36"/>
      <c r="E4" s="31"/>
    </row>
    <row r="5">
      <c r="A5" s="27"/>
      <c r="B5" s="28" t="s">
        <v>10</v>
      </c>
      <c r="C5" s="29"/>
      <c r="D5" s="36"/>
      <c r="E5" s="32"/>
    </row>
    <row r="6">
      <c r="A6" s="27"/>
      <c r="B6" s="28" t="s">
        <v>13</v>
      </c>
      <c r="C6" s="54">
        <f>4.5449*2-Benchmark!D7</f>
        <v>1.2836</v>
      </c>
      <c r="D6" s="36"/>
      <c r="E6" s="32"/>
    </row>
    <row r="7">
      <c r="A7" s="27"/>
      <c r="B7" s="28" t="s">
        <v>15</v>
      </c>
      <c r="C7" s="54">
        <f>18.733*2-Benchmark!D8</f>
        <v>3.576</v>
      </c>
      <c r="D7" s="36"/>
      <c r="E7" s="56">
        <f>2.6137*2-Benchmark!D8</f>
        <v>-28.6626</v>
      </c>
    </row>
    <row r="8">
      <c r="A8" s="27"/>
      <c r="B8" s="28" t="s">
        <v>18</v>
      </c>
      <c r="C8" s="54">
        <f>152.94*2-Benchmark!D9</f>
        <v>236.458</v>
      </c>
      <c r="D8" s="36"/>
      <c r="E8" s="56">
        <f>3.8277*2-Benchmark!D9</f>
        <v>-61.7666</v>
      </c>
    </row>
    <row r="9">
      <c r="A9" s="22">
        <v>4.0</v>
      </c>
      <c r="B9" s="23" t="s">
        <v>6</v>
      </c>
      <c r="C9" s="24"/>
      <c r="D9" s="25"/>
      <c r="E9" s="35"/>
    </row>
    <row r="10">
      <c r="A10" s="27"/>
      <c r="B10" s="28" t="s">
        <v>8</v>
      </c>
      <c r="C10" s="29"/>
      <c r="D10" s="36"/>
      <c r="E10" s="32"/>
    </row>
    <row r="11">
      <c r="A11" s="27"/>
      <c r="B11" s="28" t="s">
        <v>10</v>
      </c>
      <c r="C11" s="29"/>
      <c r="D11" s="36"/>
      <c r="E11" s="32"/>
    </row>
    <row r="12">
      <c r="A12" s="27"/>
      <c r="B12" s="28" t="s">
        <v>13</v>
      </c>
      <c r="C12" s="54">
        <f>2.9881*4-Benchmark!D7</f>
        <v>4.1462</v>
      </c>
      <c r="D12" s="61">
        <f>3.2486*4-Benchmark!D7</f>
        <v>5.1882</v>
      </c>
      <c r="E12" s="32"/>
    </row>
    <row r="13">
      <c r="A13" s="27"/>
      <c r="B13" s="28" t="s">
        <v>15</v>
      </c>
      <c r="C13" s="54">
        <f>12.215*4-Benchmark!D8</f>
        <v>14.97</v>
      </c>
      <c r="D13" s="61">
        <f>13.837*4-Benchmark!D8</f>
        <v>21.458</v>
      </c>
      <c r="E13" s="56">
        <f>3.4796*4-Benchmark!D8</f>
        <v>-19.9716</v>
      </c>
    </row>
    <row r="14">
      <c r="A14" s="27"/>
      <c r="B14" s="28" t="s">
        <v>18</v>
      </c>
      <c r="C14" s="29"/>
      <c r="D14" s="36"/>
      <c r="E14" s="56">
        <f>7.128*4-Benchmark!D9</f>
        <v>-40.91</v>
      </c>
    </row>
    <row r="15">
      <c r="A15" s="22">
        <v>8.0</v>
      </c>
      <c r="B15" s="23" t="s">
        <v>6</v>
      </c>
      <c r="C15" s="38"/>
      <c r="D15" s="25"/>
      <c r="E15" s="35"/>
    </row>
    <row r="16">
      <c r="A16" s="27"/>
      <c r="B16" s="28" t="s">
        <v>8</v>
      </c>
      <c r="C16" s="39"/>
      <c r="D16" s="36"/>
      <c r="E16" s="32"/>
    </row>
    <row r="17">
      <c r="A17" s="27"/>
      <c r="B17" s="28" t="s">
        <v>10</v>
      </c>
      <c r="C17" s="39"/>
      <c r="D17" s="36"/>
      <c r="E17" s="32"/>
    </row>
    <row r="18">
      <c r="A18" s="27"/>
      <c r="B18" s="28" t="s">
        <v>13</v>
      </c>
      <c r="C18" s="62">
        <f>2.6448*8-Benchmark!D7</f>
        <v>13.3522</v>
      </c>
      <c r="D18" s="61">
        <f>3.3414*8-Benchmark!D7</f>
        <v>18.925</v>
      </c>
      <c r="E18" s="63">
        <f>1.4321*8-Benchmark!D7</f>
        <v>3.6506</v>
      </c>
    </row>
    <row r="19">
      <c r="A19" s="27"/>
      <c r="B19" s="28" t="s">
        <v>15</v>
      </c>
      <c r="C19" s="62">
        <f>10.422*8-Benchmark!D8</f>
        <v>49.486</v>
      </c>
      <c r="D19" s="61">
        <f>12.084*8-Benchmark!D8</f>
        <v>62.782</v>
      </c>
      <c r="E19" s="63">
        <f>5.4819*8-Benchmark!D8</f>
        <v>9.9652</v>
      </c>
    </row>
    <row r="20">
      <c r="A20" s="41"/>
      <c r="B20" s="42" t="s">
        <v>18</v>
      </c>
      <c r="C20" s="43"/>
      <c r="D20" s="44"/>
      <c r="E20" s="66">
        <f>38.945*8-Benchmark!D9</f>
        <v>242.138</v>
      </c>
    </row>
  </sheetData>
  <mergeCells count="6">
    <mergeCell ref="A15:A20"/>
    <mergeCell ref="A9:A14"/>
    <mergeCell ref="B1:B2"/>
    <mergeCell ref="A1:A2"/>
    <mergeCell ref="A3:A8"/>
    <mergeCell ref="C1:E1"/>
  </mergeCells>
  <drawing r:id="rId1"/>
</worksheet>
</file>